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D.1.1 - Stavební část" sheetId="2" r:id="rId2"/>
    <sheet name="D.1.4.1 - Kanalizace" sheetId="3" r:id="rId3"/>
    <sheet name="D.1.4.2 - Vodovod, zařizo..." sheetId="4" r:id="rId4"/>
    <sheet name="D.1.4.3 - Zařízení vytápění " sheetId="5" r:id="rId5"/>
    <sheet name="D.1.4.4 - Zařízení vzduch..." sheetId="6" r:id="rId6"/>
    <sheet name="D.1.4.5 - Zařízení silnop..." sheetId="7" r:id="rId7"/>
    <sheet name="D.1.4.6.1 - LN+CCTV" sheetId="8" r:id="rId8"/>
    <sheet name="D.1.4.6.2 - Poplachový za..." sheetId="9" r:id="rId9"/>
    <sheet name="D.1.4.6.3 - Domácí rozhla..." sheetId="10" r:id="rId10"/>
    <sheet name="D.1.4.6.4 - Přístupový sy..." sheetId="11" r:id="rId11"/>
    <sheet name="D.1.4.6.5 - Domácí videot..." sheetId="12" r:id="rId12"/>
    <sheet name="D.1.4.6.6 - Přivolání pomoci" sheetId="13" r:id="rId13"/>
    <sheet name="D.1.4.7 - Přeložka HUP, v..." sheetId="14" r:id="rId14"/>
    <sheet name="D.2.1 - Plochy mimo areál" sheetId="15" r:id="rId15"/>
    <sheet name="D.2.2 - Komunikace" sheetId="16" r:id="rId16"/>
    <sheet name="SO D01 - Bourací práce" sheetId="17" r:id="rId17"/>
    <sheet name="VON - Vedlejší a ostatní ..." sheetId="18" r:id="rId18"/>
    <sheet name="Pokyny pro vyplnění" sheetId="19" r:id="rId19"/>
  </sheets>
  <definedNames>
    <definedName name="_xlnm.Print_Area" localSheetId="0">'Rekapitulace stavby'!$D$4:$AO$33,'Rekapitulace stavby'!$C$39:$AQ$70</definedName>
    <definedName name="_xlnm._FilterDatabase" localSheetId="1" hidden="1">'D.1.1 - Stavební část'!$C$111:$K$1658</definedName>
    <definedName name="_xlnm.Print_Area" localSheetId="1">'D.1.1 - Stavební část'!$C$4:$J$36,'D.1.1 - Stavební část'!$C$42:$J$93,'D.1.1 - Stavební část'!$C$99:$K$1658</definedName>
    <definedName name="_xlnm._FilterDatabase" localSheetId="2" hidden="1">'D.1.4.1 - Kanalizace'!$C$89:$K$360</definedName>
    <definedName name="_xlnm.Print_Area" localSheetId="2">'D.1.4.1 - Kanalizace'!$C$4:$J$36,'D.1.4.1 - Kanalizace'!$C$42:$J$71,'D.1.4.1 - Kanalizace'!$C$77:$K$360</definedName>
    <definedName name="_xlnm._FilterDatabase" localSheetId="3" hidden="1">'D.1.4.2 - Vodovod, zařizo...'!$C$88:$K$287</definedName>
    <definedName name="_xlnm.Print_Area" localSheetId="3">'D.1.4.2 - Vodovod, zařizo...'!$C$4:$J$36,'D.1.4.2 - Vodovod, zařizo...'!$C$42:$J$70,'D.1.4.2 - Vodovod, zařizo...'!$C$76:$K$287</definedName>
    <definedName name="_xlnm._FilterDatabase" localSheetId="4" hidden="1">'D.1.4.3 - Zařízení vytápění '!$C$84:$K$230</definedName>
    <definedName name="_xlnm.Print_Area" localSheetId="4">'D.1.4.3 - Zařízení vytápění '!$C$4:$J$36,'D.1.4.3 - Zařízení vytápění '!$C$42:$J$66,'D.1.4.3 - Zařízení vytápění '!$C$72:$K$230</definedName>
    <definedName name="_xlnm._FilterDatabase" localSheetId="5" hidden="1">'D.1.4.4 - Zařízení vzduch...'!$C$89:$K$186</definedName>
    <definedName name="_xlnm.Print_Area" localSheetId="5">'D.1.4.4 - Zařízení vzduch...'!$C$4:$J$36,'D.1.4.4 - Zařízení vzduch...'!$C$42:$J$71,'D.1.4.4 - Zařízení vzduch...'!$C$77:$K$186</definedName>
    <definedName name="_xlnm._FilterDatabase" localSheetId="6" hidden="1">'D.1.4.5 - Zařízení silnop...'!$C$89:$K$313</definedName>
    <definedName name="_xlnm.Print_Area" localSheetId="6">'D.1.4.5 - Zařízení silnop...'!$C$4:$J$36,'D.1.4.5 - Zařízení silnop...'!$C$42:$J$71,'D.1.4.5 - Zařízení silnop...'!$C$77:$K$313</definedName>
    <definedName name="_xlnm._FilterDatabase" localSheetId="7" hidden="1">'D.1.4.6.1 - LN+CCTV'!$C$90:$K$238</definedName>
    <definedName name="_xlnm.Print_Area" localSheetId="7">'D.1.4.6.1 - LN+CCTV'!$C$4:$J$38,'D.1.4.6.1 - LN+CCTV'!$C$44:$J$70,'D.1.4.6.1 - LN+CCTV'!$C$76:$K$238</definedName>
    <definedName name="_xlnm._FilterDatabase" localSheetId="8" hidden="1">'D.1.4.6.2 - Poplachový za...'!$C$88:$K$145</definedName>
    <definedName name="_xlnm.Print_Area" localSheetId="8">'D.1.4.6.2 - Poplachový za...'!$C$4:$J$38,'D.1.4.6.2 - Poplachový za...'!$C$44:$J$68,'D.1.4.6.2 - Poplachový za...'!$C$74:$K$145</definedName>
    <definedName name="_xlnm._FilterDatabase" localSheetId="9" hidden="1">'D.1.4.6.3 - Domácí rozhla...'!$C$87:$K$159</definedName>
    <definedName name="_xlnm.Print_Area" localSheetId="9">'D.1.4.6.3 - Domácí rozhla...'!$C$4:$J$38,'D.1.4.6.3 - Domácí rozhla...'!$C$44:$J$67,'D.1.4.6.3 - Domácí rozhla...'!$C$73:$K$159</definedName>
    <definedName name="_xlnm._FilterDatabase" localSheetId="10" hidden="1">'D.1.4.6.4 - Přístupový sy...'!$C$86:$K$134</definedName>
    <definedName name="_xlnm.Print_Area" localSheetId="10">'D.1.4.6.4 - Přístupový sy...'!$C$4:$J$38,'D.1.4.6.4 - Přístupový sy...'!$C$44:$J$66,'D.1.4.6.4 - Přístupový sy...'!$C$72:$K$134</definedName>
    <definedName name="_xlnm._FilterDatabase" localSheetId="11" hidden="1">'D.1.4.6.5 - Domácí videot...'!$C$86:$K$132</definedName>
    <definedName name="_xlnm.Print_Area" localSheetId="11">'D.1.4.6.5 - Domácí videot...'!$C$4:$J$38,'D.1.4.6.5 - Domácí videot...'!$C$44:$J$66,'D.1.4.6.5 - Domácí videot...'!$C$72:$K$132</definedName>
    <definedName name="_xlnm._FilterDatabase" localSheetId="12" hidden="1">'D.1.4.6.6 - Přivolání pomoci'!$C$86:$K$120</definedName>
    <definedName name="_xlnm.Print_Area" localSheetId="12">'D.1.4.6.6 - Přivolání pomoci'!$C$4:$J$38,'D.1.4.6.6 - Přivolání pomoci'!$C$44:$J$66,'D.1.4.6.6 - Přivolání pomoci'!$C$72:$K$120</definedName>
    <definedName name="_xlnm._FilterDatabase" localSheetId="13" hidden="1">'D.1.4.7 - Přeložka HUP, v...'!$C$80:$K$107</definedName>
    <definedName name="_xlnm.Print_Area" localSheetId="13">'D.1.4.7 - Přeložka HUP, v...'!$C$4:$J$36,'D.1.4.7 - Přeložka HUP, v...'!$C$42:$J$62,'D.1.4.7 - Přeložka HUP, v...'!$C$68:$K$107</definedName>
    <definedName name="_xlnm._FilterDatabase" localSheetId="14" hidden="1">'D.2.1 - Plochy mimo areál'!$C$82:$K$183</definedName>
    <definedName name="_xlnm.Print_Area" localSheetId="14">'D.2.1 - Plochy mimo areál'!$C$4:$J$36,'D.2.1 - Plochy mimo areál'!$C$42:$J$64,'D.2.1 - Plochy mimo areál'!$C$70:$K$183</definedName>
    <definedName name="_xlnm._FilterDatabase" localSheetId="15" hidden="1">'D.2.2 - Komunikace'!$C$84:$K$162</definedName>
    <definedName name="_xlnm.Print_Area" localSheetId="15">'D.2.2 - Komunikace'!$C$4:$J$36,'D.2.2 - Komunikace'!$C$42:$J$66,'D.2.2 - Komunikace'!$C$72:$K$162</definedName>
    <definedName name="_xlnm._FilterDatabase" localSheetId="16" hidden="1">'SO D01 - Bourací práce'!$C$102:$K$377</definedName>
    <definedName name="_xlnm.Print_Area" localSheetId="16">'SO D01 - Bourací práce'!$C$4:$J$36,'SO D01 - Bourací práce'!$C$42:$J$84,'SO D01 - Bourací práce'!$C$90:$K$377</definedName>
    <definedName name="_xlnm._FilterDatabase" localSheetId="17" hidden="1">'VON - Vedlejší a ostatní ...'!$C$81:$K$117</definedName>
    <definedName name="_xlnm.Print_Area" localSheetId="17">'VON - Vedlejší a ostatní ...'!$C$4:$J$36,'VON - Vedlejší a ostatní ...'!$C$42:$J$63,'VON - Vedlejší a ostatní ...'!$C$69:$K$117</definedName>
    <definedName name="_xlnm.Print_Area" localSheetId="18">'Pokyny pro vyplnění'!$B$2:$K$69,'Pokyny pro vyplnění'!$B$72:$K$116,'Pokyny pro vyplnění'!$B$119:$K$188,'Pokyny pro vyplnění'!$B$196:$K$216</definedName>
    <definedName name="_xlnm.Print_Titles" localSheetId="0">'Rekapitulace stavby'!$49:$49</definedName>
    <definedName name="_xlnm.Print_Titles" localSheetId="1">'D.1.1 - Stavební část'!$111:$111</definedName>
    <definedName name="_xlnm.Print_Titles" localSheetId="2">'D.1.4.1 - Kanalizace'!$89:$89</definedName>
    <definedName name="_xlnm.Print_Titles" localSheetId="4">'D.1.4.3 - Zařízení vytápění '!$84:$84</definedName>
    <definedName name="_xlnm.Print_Titles" localSheetId="5">'D.1.4.4 - Zařízení vzduch...'!$89:$89</definedName>
    <definedName name="_xlnm.Print_Titles" localSheetId="6">'D.1.4.5 - Zařízení silnop...'!$89:$89</definedName>
    <definedName name="_xlnm.Print_Titles" localSheetId="7">'D.1.4.6.1 - LN+CCTV'!$90:$90</definedName>
    <definedName name="_xlnm.Print_Titles" localSheetId="8">'D.1.4.6.2 - Poplachový za...'!$88:$88</definedName>
    <definedName name="_xlnm.Print_Titles" localSheetId="9">'D.1.4.6.3 - Domácí rozhla...'!$87:$87</definedName>
    <definedName name="_xlnm.Print_Titles" localSheetId="10">'D.1.4.6.4 - Přístupový sy...'!$86:$86</definedName>
    <definedName name="_xlnm.Print_Titles" localSheetId="11">'D.1.4.6.5 - Domácí videot...'!$86:$86</definedName>
    <definedName name="_xlnm.Print_Titles" localSheetId="12">'D.1.4.6.6 - Přivolání pomoci'!$86:$86</definedName>
    <definedName name="_xlnm.Print_Titles" localSheetId="14">'D.2.1 - Plochy mimo areál'!$82:$82</definedName>
    <definedName name="_xlnm.Print_Titles" localSheetId="15">'D.2.2 - Komunikace'!$84:$84</definedName>
    <definedName name="_xlnm.Print_Titles" localSheetId="16">'SO D01 - Bourací práce'!$102:$102</definedName>
    <definedName name="_xlnm.Print_Titles" localSheetId="17">'VON - Vedlejší a ostatní ...'!$81:$81</definedName>
  </definedNames>
  <calcPr fullCalcOnLoad="1"/>
</workbook>
</file>

<file path=xl/sharedStrings.xml><?xml version="1.0" encoding="utf-8"?>
<sst xmlns="http://schemas.openxmlformats.org/spreadsheetml/2006/main" count="42423" uniqueCount="6336">
  <si>
    <t>Export VZ</t>
  </si>
  <si>
    <t>List obsahuje:</t>
  </si>
  <si>
    <t>1) Rekapitulace stavby</t>
  </si>
  <si>
    <t>2) Rekapitulace objektů stavby a soupisů prací</t>
  </si>
  <si>
    <t>3.0</t>
  </si>
  <si>
    <t>ZAMOK</t>
  </si>
  <si>
    <t>False</t>
  </si>
  <si>
    <t>{f0a74c8d-8dde-4216-86ec-18d641c2d9d9}</t>
  </si>
  <si>
    <t>0,01</t>
  </si>
  <si>
    <t>21</t>
  </si>
  <si>
    <t>15</t>
  </si>
  <si>
    <t>REKAPITULACE STAVBY</t>
  </si>
  <si>
    <t>v ---  níže se nacházejí doplnkové a pomocné údaje k sestavám  --- v</t>
  </si>
  <si>
    <t>Návod na vyplnění</t>
  </si>
  <si>
    <t>0,001</t>
  </si>
  <si>
    <t>Kód:</t>
  </si>
  <si>
    <t>13/2017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</si>
  <si>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</si>
  <si>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</si>
  <si>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Střední odborné učiliště Domažlice</t>
  </si>
  <si>
    <t>0,1</t>
  </si>
  <si>
    <t>KSO:</t>
  </si>
  <si>
    <t>801 33 1</t>
  </si>
  <si>
    <t>CC-CZ:</t>
  </si>
  <si>
    <t>12631</t>
  </si>
  <si>
    <t>1</t>
  </si>
  <si>
    <t>Místo:</t>
  </si>
  <si>
    <t>Rohova ulice, parc.č. 946/4, 640/3</t>
  </si>
  <si>
    <t>Datum:</t>
  </si>
  <si>
    <t>4. 6. 2017</t>
  </si>
  <si>
    <t>10</t>
  </si>
  <si>
    <t>CZ-CPV:</t>
  </si>
  <si>
    <t>45000000-7</t>
  </si>
  <si>
    <t>CZ-CPA:</t>
  </si>
  <si>
    <t>41.00.40</t>
  </si>
  <si>
    <t>100</t>
  </si>
  <si>
    <t>Zadavatel:</t>
  </si>
  <si>
    <t>IČ:</t>
  </si>
  <si>
    <t/>
  </si>
  <si>
    <t>Plzeňský kraj</t>
  </si>
  <si>
    <t>DIČ:</t>
  </si>
  <si>
    <t>Uchazeč:</t>
  </si>
  <si>
    <t>Vyplň údaj</t>
  </si>
  <si>
    <t>Projektant:</t>
  </si>
  <si>
    <t>27439500</t>
  </si>
  <si>
    <t>Sladký &amp; Partners s.r.o., Nad Šárkou 60, Praha</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</si>
  <si>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</si>
  <si>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</si>
  <si>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</si>
  <si>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</si>
  <si>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</si>
  <si>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</si>
  <si>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</si>
  <si>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</si>
  <si>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</si>
  <si>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</si>
  <si>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</si>
  <si>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</si>
  <si>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</si>
  <si>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</si>
  <si>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</si>
  <si>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</si>
  <si>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</si>
  <si>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</si>
  <si>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</si>
  <si>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</si>
  <si>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</si>
  <si>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</si>
  <si>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</si>
  <si>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</si>
  <si>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</si>
  <si>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</si>
  <si>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</si>
  <si>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</si>
  <si>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</si>
  <si>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</si>
  <si>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</si>
  <si>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</si>
  <si>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</si>
  <si>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</si>
  <si>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</si>
  <si>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</si>
  <si>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</si>
  <si>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</si>
  <si>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</si>
  <si>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</si>
  <si>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</si>
  <si>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Stavební část</t>
  </si>
  <si>
    <t>STA</t>
  </si>
  <si>
    <t>{bf4d25c1-c9cb-4d6f-91fd-354d0a497b0c}</t>
  </si>
  <si>
    <t>2</t>
  </si>
  <si>
    <t>D.1.4.1</t>
  </si>
  <si>
    <t>Kanalizace</t>
  </si>
  <si>
    <t>{989e07e1-4e7d-44e7-b7d4-f8cb6c243b24}</t>
  </si>
  <si>
    <t>D.1.4.2</t>
  </si>
  <si>
    <t>Vodovod, zařizovací předměty</t>
  </si>
  <si>
    <t>{63748377-1ebf-414a-86ab-ce4105eb75fe}</t>
  </si>
  <si>
    <t>D.1.4.3</t>
  </si>
  <si>
    <t xml:space="preserve">Zařízení vytápění </t>
  </si>
  <si>
    <t>{1ead3692-39be-4c21-97e9-bab14098fedc}</t>
  </si>
  <si>
    <t>D.1.4.4</t>
  </si>
  <si>
    <t>Zařízení vzduchotechniky</t>
  </si>
  <si>
    <t>{f9b89fed-85ba-4fc9-baa2-07ecd8151707}</t>
  </si>
  <si>
    <t>D.1.4.5</t>
  </si>
  <si>
    <t xml:space="preserve">Zařízení silnoproudé elektroinstalace </t>
  </si>
  <si>
    <t>{ece0b635-178c-4c30-a388-9ebc95c534f9}</t>
  </si>
  <si>
    <t>D.1.4.6</t>
  </si>
  <si>
    <t xml:space="preserve">Zařízení slaboproudé elektroinstalace </t>
  </si>
  <si>
    <t>{0f3c1cf5-b1d8-442d-9084-852a420737e5}</t>
  </si>
  <si>
    <t>D.1.4.6.1</t>
  </si>
  <si>
    <t>LN+CCTV</t>
  </si>
  <si>
    <t>Soupis</t>
  </si>
  <si>
    <t>{90106a03-f6f5-47d7-9e85-fd68d918a36b}</t>
  </si>
  <si>
    <t>D.1.4.6.2</t>
  </si>
  <si>
    <t>Poplachový zabezpečovací systém</t>
  </si>
  <si>
    <t>{54cd6ab1-b3ea-44fa-8033-8a59577f3c59}</t>
  </si>
  <si>
    <t>D.1.4.6.3</t>
  </si>
  <si>
    <t>Domácí rozhlas s nuceným poslechem, ozvučení jídelny</t>
  </si>
  <si>
    <t>{197f2235-21bd-498a-bf9f-703c3886fc8b}</t>
  </si>
  <si>
    <t>D.1.4.6.4</t>
  </si>
  <si>
    <t>Přístupový systém a systém objednávky a systém výdeje jídel</t>
  </si>
  <si>
    <t>{ea5b88d4-6d79-462a-8d2b-8d77192f54fe}</t>
  </si>
  <si>
    <t>D.1.4.6.5</t>
  </si>
  <si>
    <t>Domácí videotelefon</t>
  </si>
  <si>
    <t>{e919f9ef-7279-4c4c-aea7-d26d2a237c16}</t>
  </si>
  <si>
    <t>D.1.4.6.6</t>
  </si>
  <si>
    <t>Přivolání pomoci</t>
  </si>
  <si>
    <t>{edbacd65-fee2-41dd-aaef-6a8693974872}</t>
  </si>
  <si>
    <t>D.1.4.7</t>
  </si>
  <si>
    <t>Přeložka HUP, vnitřní plynovod</t>
  </si>
  <si>
    <t>{4e59eaf6-aa8c-4d17-ba54-b3757268e57c}</t>
  </si>
  <si>
    <t>D.2.1</t>
  </si>
  <si>
    <t>Plochy mimo areál</t>
  </si>
  <si>
    <t>{044756e0-22cc-464b-a6ad-9853ddf117bd}</t>
  </si>
  <si>
    <t>D.2.2</t>
  </si>
  <si>
    <t>Komunikace</t>
  </si>
  <si>
    <t>{efddb1b7-d99f-4e55-9b72-8e31f688c725}</t>
  </si>
  <si>
    <t>SO D01</t>
  </si>
  <si>
    <t>Bourací práce</t>
  </si>
  <si>
    <t>{29bb16af-7984-46b1-a244-c9cd17aff1ac}</t>
  </si>
  <si>
    <t>VON</t>
  </si>
  <si>
    <t>Vedlejší a ostatní rozpočtové náklady</t>
  </si>
  <si>
    <t>{52c029ed-77f7-40dd-a3c6-dfec27076011}</t>
  </si>
  <si>
    <t>1) Krycí list soupisu</t>
  </si>
  <si>
    <t>2) Rekapitulace</t>
  </si>
  <si>
    <t>3) Soupis prací</t>
  </si>
  <si>
    <t>Zpět na list:</t>
  </si>
  <si>
    <t>Rekapitulace stavby</t>
  </si>
  <si>
    <t>KRYCÍ LIST SOUPISU</t>
  </si>
  <si>
    <t>Objekt:</t>
  </si>
  <si>
    <t>D.1.1 - Stavební část</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</si>
  <si>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</si>
  <si>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</si>
  <si>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</si>
  <si>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</si>
  <si>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</si>
  <si>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</si>
  <si>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</si>
  <si>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</si>
  <si>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</si>
  <si>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34 - Stěny a příčky</t>
  </si>
  <si>
    <t xml:space="preserve">    4 - Vodorovné konstrukce</t>
  </si>
  <si>
    <t xml:space="preserve">    43 - Schodišťové konstrukce a rampy</t>
  </si>
  <si>
    <t xml:space="preserve">    44 - Zastřešení</t>
  </si>
  <si>
    <t xml:space="preserve">    61 - Úprava povrchů vnitřních</t>
  </si>
  <si>
    <t xml:space="preserve">    62 - Úprava povrchů vnějších</t>
  </si>
  <si>
    <t xml:space="preserve">    63 - Podlahy a podlahové konstrukce</t>
  </si>
  <si>
    <t xml:space="preserve">    64 - Osazování výplní otvorů</t>
  </si>
  <si>
    <t xml:space="preserve">    94 - Lešení a stavební výtahy</t>
  </si>
  <si>
    <t xml:space="preserve">    95 - Různé dokončovací konstrukce a práce pozemních staveb</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</si>
  <si>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</si>
  <si>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</si>
  <si>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</si>
  <si>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</si>
  <si>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</si>
  <si>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</si>
  <si>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</si>
  <si>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</si>
  <si>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</si>
  <si>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</si>
  <si>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</si>
  <si>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</si>
  <si>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772 - Podlahy z kamene</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</si>
  <si>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</si>
  <si>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</si>
  <si>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</si>
  <si>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</si>
  <si>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</si>
  <si>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786 - Dokončovací práce - čalounické úpravy</t>
  </si>
  <si>
    <t xml:space="preserve">    787 - Dokončovací práce - zasklívání</t>
  </si>
  <si>
    <t xml:space="preserve">    791 - Zařízení velkokuchyní</t>
  </si>
  <si>
    <t>33-M - Montáže dopr.zaříz.,sklad. zař. a váh</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</si>
  <si>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</si>
  <si>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</si>
  <si>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</si>
  <si>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</si>
  <si>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</si>
  <si>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</si>
  <si>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</si>
  <si>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</si>
  <si>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</si>
  <si>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</si>
  <si>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</si>
  <si>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</si>
  <si>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</si>
  <si>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</si>
  <si>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</si>
  <si>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</si>
  <si>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</si>
  <si>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</si>
  <si>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</si>
  <si>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</si>
  <si>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</si>
  <si>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</si>
  <si>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2016 02</t>
  </si>
  <si>
    <t>4</t>
  </si>
  <si>
    <t>1631222553</t>
  </si>
  <si>
    <t>VV</t>
  </si>
  <si>
    <t>56,0*3,0+36*3,0</t>
  </si>
  <si>
    <t>True</t>
  </si>
  <si>
    <t>115101201</t>
  </si>
  <si>
    <t>Čerpání vody na dopravní výšku do 10 m s uvažovaným průměrným přítokem do 500 l/min</t>
  </si>
  <si>
    <t>hod</t>
  </si>
  <si>
    <t>890131085</t>
  </si>
  <si>
    <t>"dva měsíce"60*3</t>
  </si>
  <si>
    <t>3</t>
  </si>
  <si>
    <t>115101301</t>
  </si>
  <si>
    <t>Pohotovost záložní čerpací soupravy pro dopravní výšku do 10 m s uvažovaným průměrným přítokem do 500 l/min</t>
  </si>
  <si>
    <t>den</t>
  </si>
  <si>
    <t>-792016210</t>
  </si>
  <si>
    <t>122201102</t>
  </si>
  <si>
    <t>Odkopávky a prokopávky nezapažené v hornině tř. 3 objem do 1000 m3</t>
  </si>
  <si>
    <t>m3</t>
  </si>
  <si>
    <t>1195514949</t>
  </si>
  <si>
    <t>0,7*(40,5*11,5)</t>
  </si>
  <si>
    <t>0,7*(36,0*14,1)</t>
  </si>
  <si>
    <t>0,5*(12,1*2,5)</t>
  </si>
  <si>
    <t>5</t>
  </si>
  <si>
    <t>122201109</t>
  </si>
  <si>
    <t>Odkopávky a prokopávky nezapažené s přehozením výkopku na vzdálenost do 3 m nebo s naložením na dopravní prostředek v hornině tř. 3 Příplatek k cenám za lepivost horniny tř. 3</t>
  </si>
  <si>
    <t>248486918</t>
  </si>
  <si>
    <t>6</t>
  </si>
  <si>
    <t>132201101</t>
  </si>
  <si>
    <t>Hloubení zapažených i nezapažených rýh šířky do 600 mm s urovnáním dna do předepsaného profilu a spádu v hornině tř. 3 do 100 m3</t>
  </si>
  <si>
    <t>-2066915870</t>
  </si>
  <si>
    <t>0,8*0,1*(36,1+8,8+25,2+6*5,6+9,6+25,2+1,7+15,2+6,8+15,7+7,4+9,6+6,3)</t>
  </si>
  <si>
    <t>0,65*0,1*(1,4+1,9+2,5)</t>
  </si>
  <si>
    <t>0,5*0,1*(14,3+2*2,175+6,1)</t>
  </si>
  <si>
    <t>0,8*0,1*(1,75)</t>
  </si>
  <si>
    <t>7</t>
  </si>
  <si>
    <t>132201109</t>
  </si>
  <si>
    <t>Hloubení zapažených i nezapažených rýh šířky do 600 mm s urovnáním dna do předepsaného profilu a spádu v hornině tř. 3 Příplatek k cenám za lepivost horniny tř. 3</t>
  </si>
  <si>
    <t>-1107008282</t>
  </si>
  <si>
    <t>8</t>
  </si>
  <si>
    <t>162301501</t>
  </si>
  <si>
    <t>Vodorovné přemístění smýcených křovin do průměru kmene 100 mm na vzdálenost do 5 000 m</t>
  </si>
  <si>
    <t>-1712109837</t>
  </si>
  <si>
    <t>9</t>
  </si>
  <si>
    <t>162701105</t>
  </si>
  <si>
    <t>Vodorovné přemístění do 10000 m výkopku/sypaniny z horniny tř. 1 až 4</t>
  </si>
  <si>
    <t>-2053646214</t>
  </si>
  <si>
    <t>odkopávka</t>
  </si>
  <si>
    <t>696,47</t>
  </si>
  <si>
    <t>piloty</t>
  </si>
  <si>
    <t>258,473</t>
  </si>
  <si>
    <t>mazanina pod pasy</t>
  </si>
  <si>
    <t>17,851</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</si>
  <si>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</si>
  <si>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</si>
  <si>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-872936887</t>
  </si>
  <si>
    <t>11</t>
  </si>
  <si>
    <t>167101102</t>
  </si>
  <si>
    <t>Nakládání, skládání a překládání neulehlého výkopku nebo sypaniny nakládání, množství přes 100 m3, z hornin tř. 1 až 4</t>
  </si>
  <si>
    <t>-1729254234</t>
  </si>
  <si>
    <t>výkop pilot</t>
  </si>
  <si>
    <t>3,14*0,45*0,45*(91,5+315,0)</t>
  </si>
  <si>
    <t>12</t>
  </si>
  <si>
    <t>171201201</t>
  </si>
  <si>
    <t>Uložení sypaniny na skládky</t>
  </si>
  <si>
    <t>-2023834930</t>
  </si>
  <si>
    <t>13</t>
  </si>
  <si>
    <t>171201211</t>
  </si>
  <si>
    <t>Uložení sypaniny poplatek za uložení sypaniny na skládce (skládkovné)</t>
  </si>
  <si>
    <t>t</t>
  </si>
  <si>
    <t>-1848163054</t>
  </si>
  <si>
    <t>972,794*1,82</t>
  </si>
  <si>
    <t>14</t>
  </si>
  <si>
    <t>174101101</t>
  </si>
  <si>
    <t>Zásyp sypaninou z jakékoliv horniny s uložením výkopku ve vrstvách se zhutněním jam, šachet, rýh nebo kolem objektů v těchto vykopávkách</t>
  </si>
  <si>
    <t>-828788884</t>
  </si>
  <si>
    <t>uvnitř mezi pasy</t>
  </si>
  <si>
    <t>0,6*(3,324*6,25+2,8*6,25+1,726*3,65+2,6*2,0+6,399*6,25+6,4*6,25+6,4*6,25+4,25*6,25)</t>
  </si>
  <si>
    <t>0,6*(2,176*5,49)</t>
  </si>
  <si>
    <t>0,6*(1,75*1,8+1,725*6,75+5,125*6,75+25,2*2,0+10,25*7,449+1,3*15,2)</t>
  </si>
  <si>
    <t>0,6*(23,975*13,125)</t>
  </si>
  <si>
    <t>okolo objektu</t>
  </si>
  <si>
    <t>1,0*0,6*(2*40,5+2*25,1)</t>
  </si>
  <si>
    <t>M</t>
  </si>
  <si>
    <t>583312000</t>
  </si>
  <si>
    <t>štěrkopísek netříděný zásypový materiál</t>
  </si>
  <si>
    <t>690798515</t>
  </si>
  <si>
    <t>510,029*1,82</t>
  </si>
  <si>
    <t>16</t>
  </si>
  <si>
    <t>175151101</t>
  </si>
  <si>
    <t>Obsypání potrubí strojně sypaninou z vhodných hornin tř. 1 až 4 nebo materiálem připraveným podél výkopu ve vzdálenosti do 3 m od jeho kraje, pro jakoukoliv hloubku výkopu a míru zhutnění bez prohození sypaniny</t>
  </si>
  <si>
    <t>805005613</t>
  </si>
  <si>
    <t>vodovod</t>
  </si>
  <si>
    <t>0,2*0,4*(2,0)</t>
  </si>
  <si>
    <t>splašková kanalizace</t>
  </si>
  <si>
    <t>0,2*0,4*(3,0+16,5+3,0+21,5+4,5+4,5+3,5+2,5+1,5+2,5+1,0+1,0+4,0+6,0)</t>
  </si>
  <si>
    <t>dešťová uvnitř objektu</t>
  </si>
  <si>
    <t>0,2*0,4*(31,0+1,0+3,5+1,0+1,0+0,5+17,0)</t>
  </si>
  <si>
    <t>dešťová mimo objekt</t>
  </si>
  <si>
    <t>0,2*0,4*(16,5+4*1,0)</t>
  </si>
  <si>
    <t>17</t>
  </si>
  <si>
    <t>583312890</t>
  </si>
  <si>
    <t>kamenivo přírodní těžené pro stavební účely  PTK  (drobné, hrubé, štěrkopísky) kamenivo těžené drobné D&lt;=2 mm (ČSN EN 13043 ) D&lt;=4 mm (ČSN EN 12620, ČSN EN 13139 ) d=0 mm, D&lt;=6,3 mm (ČSN EN 13242) frakce  0-2</t>
  </si>
  <si>
    <t>1467091874</t>
  </si>
  <si>
    <t>12,2*1,82</t>
  </si>
  <si>
    <t>18</t>
  </si>
  <si>
    <t>181951102</t>
  </si>
  <si>
    <t>Úprava pláně vyrovnáním výškových rozdílů v hornině tř. 1 až 4 se zhutněním</t>
  </si>
  <si>
    <t>1486518859</t>
  </si>
  <si>
    <t>40,5*11,5+14,1*36,0+12,1*2,5</t>
  </si>
  <si>
    <t>19</t>
  </si>
  <si>
    <t>451572111</t>
  </si>
  <si>
    <t>Lože pod potrubí, stoky a drobné objekty v otevřeném výkopu z kameniva drobného těženého 0 až 4 mm</t>
  </si>
  <si>
    <t>-170240132</t>
  </si>
  <si>
    <t>20</t>
  </si>
  <si>
    <t>100 01</t>
  </si>
  <si>
    <t>Zkoušky zhutnění</t>
  </si>
  <si>
    <t>kus</t>
  </si>
  <si>
    <t>-788610093</t>
  </si>
  <si>
    <t>Zakládání</t>
  </si>
  <si>
    <t>226213113</t>
  </si>
  <si>
    <t>Vrty velkoprofilové svislé zapažené D do 1050 mm hl do 5 m hor. III</t>
  </si>
  <si>
    <t>m</t>
  </si>
  <si>
    <t>-2002524320</t>
  </si>
  <si>
    <t>4,0*(5+5+5)</t>
  </si>
  <si>
    <t>3,5*(1+4+4)</t>
  </si>
  <si>
    <t>22</t>
  </si>
  <si>
    <t>226213213</t>
  </si>
  <si>
    <t>Velkoprofilové vrty náběrovým vrtáním svislé zapažené ocelovými pažnicemi průměru přes 850 do 1050 mm, v hl od 0 do 10 m v hornině tř. III</t>
  </si>
  <si>
    <t>1610920</t>
  </si>
  <si>
    <t>6,0*(11+7+11+10+3+2+3)</t>
  </si>
  <si>
    <t>7,0*(3)</t>
  </si>
  <si>
    <t>venkovní schodiště</t>
  </si>
  <si>
    <t>6,0*(2)</t>
  </si>
  <si>
    <t>23</t>
  </si>
  <si>
    <t>231212113</t>
  </si>
  <si>
    <t>Zřízení výplně pilot zapažených s vytažením pažnic z vrtu svislých z betonu železového, v hl od 0 do 10 m, při průměru piloty přes 650 do 1250 mm</t>
  </si>
  <si>
    <t>1804756633</t>
  </si>
  <si>
    <t>24</t>
  </si>
  <si>
    <t>589333320</t>
  </si>
  <si>
    <t>směs pro beton třída C30/37 XF3 frakce do 16 mm</t>
  </si>
  <si>
    <t>1794254912</t>
  </si>
  <si>
    <t>3,14*0,45*0,45*(91,5+315,0)*1,05</t>
  </si>
  <si>
    <t>25</t>
  </si>
  <si>
    <t>231611114</t>
  </si>
  <si>
    <t>Výztuž pilot betonovaných do země z oceli 10 505 (R)</t>
  </si>
  <si>
    <t>1715646466</t>
  </si>
  <si>
    <t>271,397*0,06</t>
  </si>
  <si>
    <t>26</t>
  </si>
  <si>
    <t>272353121</t>
  </si>
  <si>
    <t>Bednění kotevních otvorů a prostupů v základových konstrukcích v klenbách včetně polohového zajištění a odbednění, popř. ztraceného bednění z pletiva apod. průřezu přes 0,02 do 0,05 m2, hl. do 0,50 m</t>
  </si>
  <si>
    <t>-1729880237</t>
  </si>
  <si>
    <t>elektro</t>
  </si>
  <si>
    <t>kanalizace splašková</t>
  </si>
  <si>
    <t>kanalizace dešťová</t>
  </si>
  <si>
    <t>27</t>
  </si>
  <si>
    <t>273321611</t>
  </si>
  <si>
    <t>Základy z betonu železového (bez výztuže) desky z betonu bez zvýšených nároků na prostředí tř. C 30/37</t>
  </si>
  <si>
    <t>1105843171</t>
  </si>
  <si>
    <t>0,3*(36,1*9,5+15,8*10,2-1,6*15,2+23,975*13,125)</t>
  </si>
  <si>
    <t>28</t>
  </si>
  <si>
    <t>273351215</t>
  </si>
  <si>
    <t>Bednění základových stěn desek svislé nebo šikmé (odkloněné), půdorysně přímé nebo zalomené ve volných nebo zapažených jámách, rýhách, šachtách, včetně případných vzpěr zřízení</t>
  </si>
  <si>
    <t>-1808154755</t>
  </si>
  <si>
    <t>0,35*(2*36,1+2*25,05+2*1,6+2*0,85)</t>
  </si>
  <si>
    <t>0,35*(13,125+23,975)</t>
  </si>
  <si>
    <t>29</t>
  </si>
  <si>
    <t>273351216</t>
  </si>
  <si>
    <t>Bednění základových stěn desek svislé nebo šikmé (odkloněné), půdorysně přímé nebo zalomené ve volných nebo zapažených jámách, rýhách, šachtách, včetně případných vzpěr odstranění</t>
  </si>
  <si>
    <t>-1515147568</t>
  </si>
  <si>
    <t>30</t>
  </si>
  <si>
    <t>273361821</t>
  </si>
  <si>
    <t>Výztuž základů desek z betonářské oceli 10 505 (R) nebo BSt 500</t>
  </si>
  <si>
    <t>-2046619130</t>
  </si>
  <si>
    <t>238,339*0,12</t>
  </si>
  <si>
    <t>31</t>
  </si>
  <si>
    <t>274311124</t>
  </si>
  <si>
    <t>Základové konstrukce z betonu prostého pasy, prahy, věnce a ostruhy ve výkopu nebo na hlavách pilot C 12/15</t>
  </si>
  <si>
    <t>-1328513764</t>
  </si>
  <si>
    <t>32</t>
  </si>
  <si>
    <t>274322611</t>
  </si>
  <si>
    <t>Základy z betonu železového (bez výztuže) pasy z betonu se zvýšenými nároky na prostředí tř. C 30/37</t>
  </si>
  <si>
    <t>-440382654</t>
  </si>
  <si>
    <t>0,6*0,75*(36,1+8,8+25,2+6*5,6+9,6+25,2+1,7+15,2+6,8+15,7+7,4+9,6+6,3)</t>
  </si>
  <si>
    <t>0,45*0,75*(1,4+1,9+2,5)</t>
  </si>
  <si>
    <t>0,3*1,4*(14,3+2*2,175+6,1)</t>
  </si>
  <si>
    <t>0,6*0,75*(1,75)</t>
  </si>
  <si>
    <t>33</t>
  </si>
  <si>
    <t>274351215</t>
  </si>
  <si>
    <t>Bednění základových stěn pasů svislé nebo šikmé (odkloněné), půdorysně přímé nebo zalomené ve volných nebo zapažených jámách, rýhách, šachtách, včetně případných vzpěr zřízení</t>
  </si>
  <si>
    <t>1198766285</t>
  </si>
  <si>
    <t>obvod</t>
  </si>
  <si>
    <t>0,75*(2*25,05+2*36,1)</t>
  </si>
  <si>
    <t>uvnitř</t>
  </si>
  <si>
    <t>0,75*(2*3,325+2*2,8+4*1,725+2*6,4+2*6,4+2*6,4+2*4,25+12*6,25+2*3,65+2*2,6)</t>
  </si>
  <si>
    <t>0,75*(2*3,325+2*5,725+2*25,25+2*2,0+4*6,75+2*7,45+2*10,3)</t>
  </si>
  <si>
    <t>schodiště + závětří</t>
  </si>
  <si>
    <t>1,4*(2*15,1+2*2,45+6,1+2*2,175+5,5)</t>
  </si>
  <si>
    <t>34</t>
  </si>
  <si>
    <t>274351216</t>
  </si>
  <si>
    <t>Bednění základových stěn pasů svislé nebo šikmé (odkloněné), půdorysně přímé nebo zalomené ve volných nebo zapažených jámách, rýhách, šachtách, včetně případných vzpěr odstranění</t>
  </si>
  <si>
    <t>254522109</t>
  </si>
  <si>
    <t>35</t>
  </si>
  <si>
    <t>274361821</t>
  </si>
  <si>
    <t>Výztuž základů pasů z betonářské oceli 10 505 (R) nebo BSt 500</t>
  </si>
  <si>
    <t>1526381409</t>
  </si>
  <si>
    <t>103,68*0,1</t>
  </si>
  <si>
    <t>Svislé a kompletní konstrukce</t>
  </si>
  <si>
    <t>36</t>
  </si>
  <si>
    <t>311238135</t>
  </si>
  <si>
    <t>Zdivo nosné jednovrstvé z cihel děrovaných vnitřní zvukově izolační spojené na pero a drážku tl. zdiva 300 mm, pevnost cihel P10, P15 na maltu MVC</t>
  </si>
  <si>
    <t>-148554764</t>
  </si>
  <si>
    <t>1.NP</t>
  </si>
  <si>
    <t>3,0*(8,5+4,4+26,0)</t>
  </si>
  <si>
    <t>-(1,8*2,24+1,6*2,15+2*0,9*2,1)</t>
  </si>
  <si>
    <t>2.NP</t>
  </si>
  <si>
    <t>3,5*(8,5+4,4+26,0)</t>
  </si>
  <si>
    <t>-(1,4*2,1+2*6,4*0,65)</t>
  </si>
  <si>
    <t>37</t>
  </si>
  <si>
    <t>311238144</t>
  </si>
  <si>
    <t>Zdivo nosné jednovrstvé z cihel děrovaných broušené, spojené na pero a drážku, lepené tenkovrstvou maltou, pevnost cihel P10, tl. zdiva 300 mm</t>
  </si>
  <si>
    <t>-584613050</t>
  </si>
  <si>
    <t>3,0*(36,1+9,3+3*6,1+2*6,4+3,25+3,775+26,0+26,3+14,2+10,1+1,0+15,75+1,3+9,0+2*7,9+0,55+1,25)</t>
  </si>
  <si>
    <t>-(2*2,0*0,65+5*3,2*0,65+1,417*2,31+6*1,0*2,1+1,6*2,15+2,0*2,31+2*1,0*2,34+6,78*0,65+2*4,2*0,65+4,2*2,31+5,0*0,65+6*0,9*2,1+1,25*1,2)</t>
  </si>
  <si>
    <t>3,5*(36,1+24,45+8,7+26,3+15,75+9,8+3,775+2*6,4+4*6,1+26,0+9,5)</t>
  </si>
  <si>
    <t>-(3,1*4,4+2*2,0*0,65+2*6,7*2,28++3,2*2,28+1,0*2,3+2*6,4*0,65+0,93*2,28+5,0*2,28+3*4,2*2,28+5,0*2,28)</t>
  </si>
  <si>
    <t>-(4*1,0*2,34+5*0,9*2,34+1,5*2,34)</t>
  </si>
  <si>
    <t>AKU</t>
  </si>
  <si>
    <t>-230,338</t>
  </si>
  <si>
    <t>38</t>
  </si>
  <si>
    <t>317168131</t>
  </si>
  <si>
    <t>Překlady keramické vysoké osazené do maltového lože, šířky překladu 7 cm výšky 23,8 cm, délky 125 cm</t>
  </si>
  <si>
    <t>-1000974861</t>
  </si>
  <si>
    <t>2*4*21</t>
  </si>
  <si>
    <t>39</t>
  </si>
  <si>
    <t>317168133</t>
  </si>
  <si>
    <t>Překlady keramické vysoké osazené do maltového lože, šířky překladu 7 cm výšky 23,8 cm, délky 175 cm</t>
  </si>
  <si>
    <t>358175060</t>
  </si>
  <si>
    <t>2*4*1</t>
  </si>
  <si>
    <t>40</t>
  </si>
  <si>
    <t>317168134</t>
  </si>
  <si>
    <t>Překlady keramické vysoké osazené do maltového lože, šířky překladu 7 cm výšky 23,8 cm, délky 200 cm</t>
  </si>
  <si>
    <t>375651273</t>
  </si>
  <si>
    <t>41</t>
  </si>
  <si>
    <t>317168136</t>
  </si>
  <si>
    <t>Překlady keramické vysoké osazené do maltového lože, šířky překladu 7 cm výšky 23,8 cm, délky 250 cm</t>
  </si>
  <si>
    <t>-1566856827</t>
  </si>
  <si>
    <t>42</t>
  </si>
  <si>
    <t>317168137</t>
  </si>
  <si>
    <t>Překlady keramické vysoké osazené do maltového lože, šířky překladu 7 cm výšky 23,8 cm, délky 275 cm</t>
  </si>
  <si>
    <t>1633378375</t>
  </si>
  <si>
    <t>43</t>
  </si>
  <si>
    <t>340238222</t>
  </si>
  <si>
    <t>Zazdívka otvorů v příčkách nebo stěnách plochy přes 0,25 m2 do 1 m2 děrovanými cihlami, pevnosti P10, tl. příčky 115 mm</t>
  </si>
  <si>
    <t>-1083617799</t>
  </si>
  <si>
    <t>zazdívka modulů sanity 1.NP</t>
  </si>
  <si>
    <t>1,75*(2,1+3,2+1,5)</t>
  </si>
  <si>
    <t>zazdívka modulů sanity 2.NP</t>
  </si>
  <si>
    <t>1,75*(1,05+3,485+1,5+1,6+3,485+0,9)</t>
  </si>
  <si>
    <t>44</t>
  </si>
  <si>
    <t>341321610</t>
  </si>
  <si>
    <t>Stěny a příčky z betonu železového (bez výztuže) nosné tř. C 30/37</t>
  </si>
  <si>
    <t>-719933131</t>
  </si>
  <si>
    <t>osobní výtah</t>
  </si>
  <si>
    <t>9,0*0,2*(2*1,8+2,025)</t>
  </si>
  <si>
    <t>9,0*0,3*2,025</t>
  </si>
  <si>
    <t>-2*1,2*0,3*2,0</t>
  </si>
  <si>
    <t>zásobovací výtah</t>
  </si>
  <si>
    <t>9,0*0,2*(0,92+1,5)</t>
  </si>
  <si>
    <t>-0,2*1,25*1,2</t>
  </si>
  <si>
    <t>sokl haly</t>
  </si>
  <si>
    <t>0,35*1,0*(3*13,0+24,0-4*2,4)</t>
  </si>
  <si>
    <t>45</t>
  </si>
  <si>
    <t>341351105</t>
  </si>
  <si>
    <t>Bednění stěn a příček nosných včetně vzpěr nebo jiného zajištění svislé nebo šikmé (odkloněné), půdorysně přímé nebo zalomené oboustranné za každou stranu - zřízení</t>
  </si>
  <si>
    <t>738168868</t>
  </si>
  <si>
    <t>9,0*(2*1,625+2*1,8+2*2,025+2*2,3)</t>
  </si>
  <si>
    <t>-4*1,2*2,0</t>
  </si>
  <si>
    <t>2*0,3*(1,2*2*2,0)</t>
  </si>
  <si>
    <t>nákladní výtah</t>
  </si>
  <si>
    <t>9,0*(0,92+1,25+1,45+1,12)</t>
  </si>
  <si>
    <t>-1,25*1,2</t>
  </si>
  <si>
    <t>0,2*(1,25+2*1,2)</t>
  </si>
  <si>
    <t>0,35*1,0*(6*13,0+2*24,0-8*2,4)+8*0,35*1,0</t>
  </si>
  <si>
    <t>46</t>
  </si>
  <si>
    <t>341351106</t>
  </si>
  <si>
    <t>Bednění stěn a příček nosných včetně vzpěr nebo jiného zajištění svislé nebo šikmé (odkloněné), půdorysně přímé nebo zalomené oboustranné za každou stranu - odstranění</t>
  </si>
  <si>
    <t>172671224</t>
  </si>
  <si>
    <t>47</t>
  </si>
  <si>
    <t>341361821</t>
  </si>
  <si>
    <t>Výztuž stěn a příček nosných svislých nebo šikmých, rovných nebo oblých z betonářské oceli 10 505 (R) nebo BSt 500</t>
  </si>
  <si>
    <t>-56309564</t>
  </si>
  <si>
    <t>36,899*0,15</t>
  </si>
  <si>
    <t>48</t>
  </si>
  <si>
    <t>342248141</t>
  </si>
  <si>
    <t>Příčky jednoduché z cihel děrovaných spojených na pero a drážku broušených, lepených tenkovrstvou maltou, pevnost cihel P10, tl. příčky 115 mm</t>
  </si>
  <si>
    <t>1896361144</t>
  </si>
  <si>
    <t>3,0*(2,025+3,485+1,725+3,2+6,1+2*2,06)</t>
  </si>
  <si>
    <t>-(2*0,8*2,1)</t>
  </si>
  <si>
    <t>šachty</t>
  </si>
  <si>
    <t>3,0*(2*4,9+4*0,325+3*0,45+1,45+3*0,325+2*1,0+2*0,325+6*0,5+1,365+2*1,25+10*0,325)</t>
  </si>
  <si>
    <t>3,5*(2,025+3,485+6,7+3*2,06+1,8+1,115)</t>
  </si>
  <si>
    <t>3,5*(2,215+10,7+2,67+1,7)</t>
  </si>
  <si>
    <t>-(3*0,8*2,1+0,7*2,1+1,58*1,5)</t>
  </si>
  <si>
    <t>3,5*(3*0,45+1,45+3*0,325+2*1,0+0,9+6*0,5+1,365+2*1,25+9*0,325)</t>
  </si>
  <si>
    <t>šachty nad střechou</t>
  </si>
  <si>
    <t>1,25*(2*4,9+4*0,325+3*0,45+1,45+3*0,325+2*1,0+2*0,325+6*0,5+1,365+2*1,25+10*0,325)</t>
  </si>
  <si>
    <t>49</t>
  </si>
  <si>
    <t>342291121</t>
  </si>
  <si>
    <t>Ukotvení příček plochými kotvami, do konstrukce cihelné</t>
  </si>
  <si>
    <t>-620669562</t>
  </si>
  <si>
    <t>3,0*28</t>
  </si>
  <si>
    <t>příčky</t>
  </si>
  <si>
    <t>3,0*10</t>
  </si>
  <si>
    <t>3,5*24</t>
  </si>
  <si>
    <t>3,5*13</t>
  </si>
  <si>
    <t>50</t>
  </si>
  <si>
    <t>345321414</t>
  </si>
  <si>
    <t>Zídky atikové, poprsní, schodišťové a zábradelní z betonu železového bez výztuže tř. C 20/25</t>
  </si>
  <si>
    <t>655476227</t>
  </si>
  <si>
    <t>1,0*0,25*(2*36,4+2*8,5+15,75+9,5)</t>
  </si>
  <si>
    <t>0,25*0,25*15,3</t>
  </si>
  <si>
    <t>světlík</t>
  </si>
  <si>
    <t>0,15*0,65*(2*2,0+2*2,3)</t>
  </si>
  <si>
    <t>51</t>
  </si>
  <si>
    <t>345351101</t>
  </si>
  <si>
    <t>Bednění atikových, poprsních, schodišťových, zábradelních zídek rovných i půdorysně zalomených, vodorovných nebo stoupajících plnostěnných zřízení</t>
  </si>
  <si>
    <t>-1672148332</t>
  </si>
  <si>
    <t>2*1,0*(2*36,4+2*8,5+15,75+9,5)</t>
  </si>
  <si>
    <t>2*0,25*15,3</t>
  </si>
  <si>
    <t>0,65*(4*2,0+4*2,3)</t>
  </si>
  <si>
    <t>52</t>
  </si>
  <si>
    <t>345351102</t>
  </si>
  <si>
    <t>Bednění atikových, poprsních, schodišťových, zábradelních zídek rovných i půdorysně zalomených, vodorovných nebo stoupajících plnostěnných odstranění</t>
  </si>
  <si>
    <t>-768179181</t>
  </si>
  <si>
    <t>53</t>
  </si>
  <si>
    <t>345361821</t>
  </si>
  <si>
    <t>Výztuž atikových, poprsních, schodišťových, zábradelních zídek a madel z betonářské oceli 10 505 (R) nebo BSt 500</t>
  </si>
  <si>
    <t>1002785867</t>
  </si>
  <si>
    <t>30,557*0,15</t>
  </si>
  <si>
    <t>Stěny a příčky</t>
  </si>
  <si>
    <t>54</t>
  </si>
  <si>
    <t>342151111</t>
  </si>
  <si>
    <t>Montáž opláštění stěn ocelové konstrukce ze sendvičových panelů šroubovaných, výšky budovy do 6 m</t>
  </si>
  <si>
    <t>-2052939232</t>
  </si>
  <si>
    <t>23,975*5,0+2*5,8*1,9</t>
  </si>
  <si>
    <t>12,5*6,9</t>
  </si>
  <si>
    <t>23,975*0,9+2*5,8*1,9</t>
  </si>
  <si>
    <t>3*2,25*12,2</t>
  </si>
  <si>
    <t>-(2*2,4*3,0+9,0*0,65+4*11,725*1,37)</t>
  </si>
  <si>
    <t>vnitřní stěny</t>
  </si>
  <si>
    <t>13,3*4,0-2*2,4*2,1</t>
  </si>
  <si>
    <t>55</t>
  </si>
  <si>
    <t>553246120a</t>
  </si>
  <si>
    <t>panel sendvičový stěnový izolace minerální vlákno tl. 150 mm</t>
  </si>
  <si>
    <t>-660721800</t>
  </si>
  <si>
    <t>312,75*1,1</t>
  </si>
  <si>
    <t>56</t>
  </si>
  <si>
    <t>340 001</t>
  </si>
  <si>
    <t>D + M spojovací prostředky pro opláštění stěn</t>
  </si>
  <si>
    <t>soubor</t>
  </si>
  <si>
    <t>848481234</t>
  </si>
  <si>
    <t>Vodorovné konstrukce</t>
  </si>
  <si>
    <t>57</t>
  </si>
  <si>
    <t>411121121</t>
  </si>
  <si>
    <t xml:space="preserve">Montáž prefabrikovaných železobetonových stropů se zalitím spár, včetně podpěrné konstrukce, na cementovou maltu ze stropních panelů šířky do 1200 </t>
  </si>
  <si>
    <t>-1974223156</t>
  </si>
  <si>
    <t>strop nad 1.NP</t>
  </si>
  <si>
    <t>3+2+3+7+2+3+18+7</t>
  </si>
  <si>
    <t>strop nad 2.NP</t>
  </si>
  <si>
    <t>5+11+3+18+7</t>
  </si>
  <si>
    <t>58</t>
  </si>
  <si>
    <t>593468600R</t>
  </si>
  <si>
    <t>panel stropní předpjatý dutinový, tl. 250 mm, š. 1200 mm</t>
  </si>
  <si>
    <t>-741071659</t>
  </si>
  <si>
    <t>3*6,4+2*5,7+3*7,3+7*9,65+2*8,58+3*9,325+18*7,0+7*5,0</t>
  </si>
  <si>
    <t>5*7,42+11*9,72+3*9,325+18*7,0+7*4,92</t>
  </si>
  <si>
    <t>59</t>
  </si>
  <si>
    <t>411121243</t>
  </si>
  <si>
    <t>Montáž prefabrikovaných železobetonových stropů se zalitím spár, včetně podpěrné konstrukce, na cementovou maltu ze stropních desek, šířky do 600 mm a délky přes 1800 do 2700 mm</t>
  </si>
  <si>
    <t>1596847789</t>
  </si>
  <si>
    <t>9+4+2+4</t>
  </si>
  <si>
    <t>60</t>
  </si>
  <si>
    <t>593411230</t>
  </si>
  <si>
    <t>deska stropní plná PZD 239x29x10 cm</t>
  </si>
  <si>
    <t>569121209</t>
  </si>
  <si>
    <t>61</t>
  </si>
  <si>
    <t>593411200</t>
  </si>
  <si>
    <t>deska stropní plná PZD 149x29x10 cm</t>
  </si>
  <si>
    <t>377012018</t>
  </si>
  <si>
    <t>šachta 3</t>
  </si>
  <si>
    <t>šachta 4</t>
  </si>
  <si>
    <t>62</t>
  </si>
  <si>
    <t>593411210</t>
  </si>
  <si>
    <t>deska stropní plná PZD 179x29x10 cm</t>
  </si>
  <si>
    <t>1290146393</t>
  </si>
  <si>
    <t>šachta 1</t>
  </si>
  <si>
    <t>63</t>
  </si>
  <si>
    <t>593411120</t>
  </si>
  <si>
    <t>deska stropní plná PZD 89x34x7 cm</t>
  </si>
  <si>
    <t>-1042580355</t>
  </si>
  <si>
    <t>šachta 2</t>
  </si>
  <si>
    <t>šachta 6</t>
  </si>
  <si>
    <t>64</t>
  </si>
  <si>
    <t>411121254</t>
  </si>
  <si>
    <t>Montáž prefabrikovaných železobetonových stropů se zalitím spár, včetně podpěrné konstrukce, na cementovou maltu ze stropních desek, šířky do 600 mm a délky přes 2700 do 3300 mm</t>
  </si>
  <si>
    <t>129931441</t>
  </si>
  <si>
    <t>65</t>
  </si>
  <si>
    <t>593411330</t>
  </si>
  <si>
    <t>deska stropní plná PZD 329x58x13 cm</t>
  </si>
  <si>
    <t>-1292050814</t>
  </si>
  <si>
    <t>šachta 5</t>
  </si>
  <si>
    <t>66</t>
  </si>
  <si>
    <t>411321414</t>
  </si>
  <si>
    <t>Stropy z betonu železového (bez výztuže) stropů deskových, plochých střech, desek balkonových, desek hřibových stropů včetně hlavic hřibových sloupů tř. C 25/30</t>
  </si>
  <si>
    <t>1546312260</t>
  </si>
  <si>
    <t>0,2*(9,8*4,8-2,0*2,0)+0,05*0,35*(2*9,8+2*4,8)</t>
  </si>
  <si>
    <t>67</t>
  </si>
  <si>
    <t>411351101</t>
  </si>
  <si>
    <t>Bednění stropů, kleneb nebo skořepin bez podpěrné konstrukce stropů deskových, balkonových nebo plošných konzol plné, rovné, popř. s náběhy zřízení</t>
  </si>
  <si>
    <t>1053744010</t>
  </si>
  <si>
    <t>4,45*9,5-2,0*2,0</t>
  </si>
  <si>
    <t>0,2*4*2,0</t>
  </si>
  <si>
    <t>0,05*(2*4,4+2*9,5)</t>
  </si>
  <si>
    <t>68</t>
  </si>
  <si>
    <t>411351102</t>
  </si>
  <si>
    <t>Bednění stropů, kleneb nebo skořepin bez podpěrné konstrukce stropů deskových, balkonových nebo plošných konzol plné, rovné, popř. s náběhy odstranění</t>
  </si>
  <si>
    <t>-1821427135</t>
  </si>
  <si>
    <t>69</t>
  </si>
  <si>
    <t>411354173</t>
  </si>
  <si>
    <t>Podpěrná konstrukce stropů výšky do 4 m se zesílením dna bednění na výměru m2 půdorysu pro zatížení betonovou směsí a výztuží přes 5 do 12 kPa zřízení</t>
  </si>
  <si>
    <t>-834515499</t>
  </si>
  <si>
    <t>4,45*9,5</t>
  </si>
  <si>
    <t>70</t>
  </si>
  <si>
    <t>411354174</t>
  </si>
  <si>
    <t>Podpěrná konstrukce stropů výšky do 4 m se zesílením dna bednění na výměru m2 půdorysu pro zatížení betonovou směsí a výztuží přes 5 do 12 kPa odstranění</t>
  </si>
  <si>
    <t>-1184355458</t>
  </si>
  <si>
    <t>71</t>
  </si>
  <si>
    <t>411354183</t>
  </si>
  <si>
    <t>Podpěrná konstrukce stropů Příplatek k cenám za podpěrnou konstrukci křížově zpevněnou pro výšku přes 4 do 6 m na výměru m2 půdorysu, pro zatížení betonovou směsí a výztuží přes 5 do 12 kPa zřízení</t>
  </si>
  <si>
    <t>804085801</t>
  </si>
  <si>
    <t>72</t>
  </si>
  <si>
    <t>411354184</t>
  </si>
  <si>
    <t>Podpěrná konstrukce stropů Příplatek k cenám za podpěrnou konstrukci křížově zpevněnou pro výšku přes 4 do 6 m na výměru m2 půdorysu, pro zatížení betonovou směsí a výztuží přes 5 do 12 kPa odstranění</t>
  </si>
  <si>
    <t>-591250578</t>
  </si>
  <si>
    <t>73</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</si>
  <si>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</si>
  <si>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</si>
  <si>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-828718058</t>
  </si>
  <si>
    <t>9,119*0,15</t>
  </si>
  <si>
    <t>74</t>
  </si>
  <si>
    <t>413321616</t>
  </si>
  <si>
    <t>Nosníky z betonu železového (bez výztuže) včetně stěnových i jeřábových drah, volných trámů, průvlaků, rámových příčlí, ztužidel, konzol, vodorovných táhel apod., tyčových konstrukcí tř. C 30/37</t>
  </si>
  <si>
    <t>-1989688504</t>
  </si>
  <si>
    <t>5*2,3*0,3*0,4</t>
  </si>
  <si>
    <t>3,1*0,3*0,4</t>
  </si>
  <si>
    <t>1,25*0,3*0,4</t>
  </si>
  <si>
    <t>4*2,3*0,3*0,4</t>
  </si>
  <si>
    <t>nad vstupem</t>
  </si>
  <si>
    <t>15,5*0,3*1,3</t>
  </si>
  <si>
    <t>75</t>
  </si>
  <si>
    <t>413351107</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</si>
  <si>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zřízení</t>
  </si>
  <si>
    <t>-925482804</t>
  </si>
  <si>
    <t>10*2,3*0,4+5*0,3*2,3</t>
  </si>
  <si>
    <t>2*3,1*0,4+0,3*3,1</t>
  </si>
  <si>
    <t>2*1,25*0,4+0,3*1,25</t>
  </si>
  <si>
    <t>8*2,3*0,4+4*0,3*2,3</t>
  </si>
  <si>
    <t>2*15,5*1,3+14,5*0,3</t>
  </si>
  <si>
    <t>76</t>
  </si>
  <si>
    <t>413351108</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</si>
  <si>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odstranění</t>
  </si>
  <si>
    <t>579592764</t>
  </si>
  <si>
    <t>77</t>
  </si>
  <si>
    <t>413351215</t>
  </si>
  <si>
    <t>Podpěrná konstrukce nosníků a tyčových konstrukcí výšky do 4 m, se zesílením dna bednění, na výměru m2 půdorysu pro zatížení betonovou směsí a výztuží přes 10 do 20 kPa zřízení</t>
  </si>
  <si>
    <t>-1485749377</t>
  </si>
  <si>
    <t>5*2,3*2,75</t>
  </si>
  <si>
    <t>3,1*2,75</t>
  </si>
  <si>
    <t>1,25*2,0</t>
  </si>
  <si>
    <t>4*2,3*3,25</t>
  </si>
  <si>
    <t>3,1*3,25</t>
  </si>
  <si>
    <t>14,5*3,0</t>
  </si>
  <si>
    <t>78</t>
  </si>
  <si>
    <t>413351216</t>
  </si>
  <si>
    <t>Podpěrná konstrukce nosníků a tyčových konstrukcí výšky do 4 m, se zesílením dna bednění, na výměru m2 půdorysu pro zatížení betonovou směsí a výztuží přes 10 do 20 kPa odstranění</t>
  </si>
  <si>
    <t>1157365413</t>
  </si>
  <si>
    <t>79</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</si>
  <si>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</si>
  <si>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</si>
  <si>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1038180679</t>
  </si>
  <si>
    <t>9,573*0,15</t>
  </si>
  <si>
    <t>80</t>
  </si>
  <si>
    <t>417321515</t>
  </si>
  <si>
    <t>Ztužující pásy a věnce z betonu železového (bez výztuže) tř. C 25/30</t>
  </si>
  <si>
    <t>112577806</t>
  </si>
  <si>
    <t>zálivka spár stropních panelů</t>
  </si>
  <si>
    <t>658,62*0,05*0,25</t>
  </si>
  <si>
    <t>0,1*0,25*(4*6,0+4*2,4)</t>
  </si>
  <si>
    <t>0,1*0,25*(3,6+3*6,0+4*2,4)</t>
  </si>
  <si>
    <t>věnec po obvodě nad 1.NP</t>
  </si>
  <si>
    <t>0,3*0,42*(32,0+26,2+11,0+4,7+1,1+9,1+4,5)</t>
  </si>
  <si>
    <t>0,3*0,2*(11,0)</t>
  </si>
  <si>
    <t>0,3*0,17*(3,775+11,2+8,7)</t>
  </si>
  <si>
    <t>0,2*0,25*(3,775+11,2+8,7)</t>
  </si>
  <si>
    <t>vnitřní věnec nad 1.NP</t>
  </si>
  <si>
    <t>0,3*0,42*(34,4)</t>
  </si>
  <si>
    <t>0,3*0,2*(2*7,9)</t>
  </si>
  <si>
    <t>0,3*0,25*(6*6,1+4*2,3+0,55)</t>
  </si>
  <si>
    <t>nosník deltabeam</t>
  </si>
  <si>
    <t>1,0*0,25*10,1</t>
  </si>
  <si>
    <t>ostatní dobetonávky nad 1.NP</t>
  </si>
  <si>
    <t>5,0</t>
  </si>
  <si>
    <t>věnec po obvodě nad 2.NP</t>
  </si>
  <si>
    <t>0,3*0,42*(36,4+10,1)</t>
  </si>
  <si>
    <t>0,3*0,65*(26,3)</t>
  </si>
  <si>
    <t>0,3*0,4*(8,7)</t>
  </si>
  <si>
    <t>0,2*0,4*(8,7)</t>
  </si>
  <si>
    <t>0,3*0,17*(15,4+24,4)</t>
  </si>
  <si>
    <t>0,2*0,25*(15,4+24,4)</t>
  </si>
  <si>
    <t>vnitřní věnec nad 2.NP</t>
  </si>
  <si>
    <t>0,3*0,4*(9,5+6,4+5*6,1+4*2,3)</t>
  </si>
  <si>
    <t>0,3*0,42*(9,5)</t>
  </si>
  <si>
    <t>0,3*0,65*(35,5)</t>
  </si>
  <si>
    <t>ostatní dobetonávky nad 2.NP</t>
  </si>
  <si>
    <t>81</t>
  </si>
  <si>
    <t>417351115</t>
  </si>
  <si>
    <t>Bednění bočnic ztužujících pásů a věnců včetně vzpěr zřízení</t>
  </si>
  <si>
    <t>-2115743998</t>
  </si>
  <si>
    <t>vnější obvod nad. 1.NP</t>
  </si>
  <si>
    <t>0,42*(2*36,4+2*25,35)</t>
  </si>
  <si>
    <t>0,17*(2*1,6+15,5+1,0)</t>
  </si>
  <si>
    <t>vnitřní obvod nad 1.NP</t>
  </si>
  <si>
    <t>0,17*(123,5-24*0,3)</t>
  </si>
  <si>
    <t>překlad otvorů nad 1.NP</t>
  </si>
  <si>
    <t>0,3*(2*2,0+5*3,2+0,9+1,25+6,78+3*4,2+5,0)</t>
  </si>
  <si>
    <t>vnitřní věnce nad 1.NP</t>
  </si>
  <si>
    <t>0,17*(2*35,5+2*3,1+2*6,1)</t>
  </si>
  <si>
    <t>okolo prostoru haly</t>
  </si>
  <si>
    <t>0,25*(2*4,45+2*5,425)</t>
  </si>
  <si>
    <t>15,0</t>
  </si>
  <si>
    <t>vnější obvod nad 2.NP</t>
  </si>
  <si>
    <t>0,23*4*6,4</t>
  </si>
  <si>
    <t>vnitřní obvod nad 2.NP</t>
  </si>
  <si>
    <t>0,17*(123,5-20*0,3)</t>
  </si>
  <si>
    <t>překlad otvorů nad 2.NP</t>
  </si>
  <si>
    <t>0,3*(3,1+2*2,0+2*6,7+3,2+0,9+2*6,4+0,93+5,0+3*4,2+5,0)</t>
  </si>
  <si>
    <t>vnitřní věnce nad 2.NP</t>
  </si>
  <si>
    <t>0,17*(2*35,5+2*3,1+2*6,1+4*9,5)</t>
  </si>
  <si>
    <t>výtahová šachta - strop</t>
  </si>
  <si>
    <t>0,2*(2*2,425+2*2,7)</t>
  </si>
  <si>
    <t>šachty - strop</t>
  </si>
  <si>
    <t>0,2*(2*1,565+2*0,45+2*0,9+2*0,57+2*1,345+2*0,57+2*1,25+2*0,45+2*2,8+2*0,45+2*0,785+2*0,9)</t>
  </si>
  <si>
    <t>82</t>
  </si>
  <si>
    <t>417351116</t>
  </si>
  <si>
    <t>Bednění bočnic ztužujících pásů a věnců včetně vzpěr odstranění</t>
  </si>
  <si>
    <t>1292121828</t>
  </si>
  <si>
    <t>83</t>
  </si>
  <si>
    <t>417361821</t>
  </si>
  <si>
    <t>Výztuž ztužujících pásů a věnců z betonářské oceli 10 505 (R) nebo BSt 500</t>
  </si>
  <si>
    <t>2129839144</t>
  </si>
  <si>
    <t>76,89*0,15</t>
  </si>
  <si>
    <t>84</t>
  </si>
  <si>
    <t>400 01</t>
  </si>
  <si>
    <t>D + M ocelového svařovaného komorového silnostěnného nosníku s otvory pro spřažení, ozn. N1</t>
  </si>
  <si>
    <t>1610853845</t>
  </si>
  <si>
    <t>85</t>
  </si>
  <si>
    <t>400 02</t>
  </si>
  <si>
    <t xml:space="preserve">Příplatek za krácení desek stropních plných PZD </t>
  </si>
  <si>
    <t>-621735121</t>
  </si>
  <si>
    <t>Schodišťové konstrukce a rampy</t>
  </si>
  <si>
    <t>86</t>
  </si>
  <si>
    <t>430321414</t>
  </si>
  <si>
    <t>Schodišťové konstrukce a rampy z betonu železového (bez výztuže) stupně, schodnice, ramena, podesty s nosníky tř. C 25/30</t>
  </si>
  <si>
    <t>-543320513</t>
  </si>
  <si>
    <t>podesta</t>
  </si>
  <si>
    <t>0,2*3,4*3,1</t>
  </si>
  <si>
    <t>rameno</t>
  </si>
  <si>
    <t>2*0,2*3,5*1,55</t>
  </si>
  <si>
    <t>pata</t>
  </si>
  <si>
    <t>0,2*0,3*1,55</t>
  </si>
  <si>
    <t>stupně</t>
  </si>
  <si>
    <t>20*1,55*0,314*0,158/2</t>
  </si>
  <si>
    <t>87</t>
  </si>
  <si>
    <t>430361821</t>
  </si>
  <si>
    <t>Výztuž schodišťových konstrukcí a ramp stupňů, schodnic, ramen, podest s nosníky z betonářské oceli 10 505 (R) nebo BSt 500</t>
  </si>
  <si>
    <t>960839459</t>
  </si>
  <si>
    <t>5,14*0,15</t>
  </si>
  <si>
    <t>88</t>
  </si>
  <si>
    <t>431351121</t>
  </si>
  <si>
    <t>Bednění podest, podstupňových desek a ramp včetně podpěrné konstrukce výšky do 4 m půdorysně přímočarých zřízení</t>
  </si>
  <si>
    <t>-628436731</t>
  </si>
  <si>
    <t>2*3,1*2,95</t>
  </si>
  <si>
    <t>2*3,5*1,4</t>
  </si>
  <si>
    <t>89</t>
  </si>
  <si>
    <t>431351122</t>
  </si>
  <si>
    <t>Bednění podest, podstupňových desek a ramp včetně podpěrné konstrukce výšky do 4 m půdorysně přímočarých odstranění</t>
  </si>
  <si>
    <t>-1527345036</t>
  </si>
  <si>
    <t>90</t>
  </si>
  <si>
    <t>434351141</t>
  </si>
  <si>
    <t>Bednění stupňů betonovaných na podstupňové desce nebo na terénu půdorysně přímočarých zřízení</t>
  </si>
  <si>
    <t>-1594298409</t>
  </si>
  <si>
    <t>20*0,158*1,4</t>
  </si>
  <si>
    <t>20*0,314*1,4</t>
  </si>
  <si>
    <t>0,2*(2*3,5+0,3)</t>
  </si>
  <si>
    <t>20*(0,158*0,314/2)</t>
  </si>
  <si>
    <t>91</t>
  </si>
  <si>
    <t>434351142</t>
  </si>
  <si>
    <t>Bednění stupňů betonovaných na podstupňové desce nebo na terénu půdorysně přímočarých odstranění</t>
  </si>
  <si>
    <t>-1121630419</t>
  </si>
  <si>
    <t>Zastřešení</t>
  </si>
  <si>
    <t>92</t>
  </si>
  <si>
    <t>444151111</t>
  </si>
  <si>
    <t>Montáž krytiny střech ocelových konstrukcí ze sendvičových panelů šroubovaných, výšky budovy do 6 m</t>
  </si>
  <si>
    <t>-1138316929</t>
  </si>
  <si>
    <t>12,2*(1,6+0,6+5,3)</t>
  </si>
  <si>
    <t>12,2*3*(0,75+0,6+5,3)</t>
  </si>
  <si>
    <t>93</t>
  </si>
  <si>
    <t>283764750R</t>
  </si>
  <si>
    <t>panel sendvičový střešní izolace minerální vlákno tl. 200 mm</t>
  </si>
  <si>
    <t>-739416072</t>
  </si>
  <si>
    <t>P</t>
  </si>
  <si>
    <t>Poznámka k položce:
Součinitel prostupu tepla U* (W/m2 K)=0,14</t>
  </si>
  <si>
    <t>334,89*1,1</t>
  </si>
  <si>
    <t>94</t>
  </si>
  <si>
    <t>440 001</t>
  </si>
  <si>
    <t>D + M spojovací prostředky pro opláštění střechy</t>
  </si>
  <si>
    <t>1866640960</t>
  </si>
  <si>
    <t>Úprava povrchů vnitřních</t>
  </si>
  <si>
    <t>95</t>
  </si>
  <si>
    <t>611131305</t>
  </si>
  <si>
    <t>Podkladní a spojovací vrstva vnitřních omítaných ploch cementový postřik nanášený strojně celoplošně schodišťových konstrukcí</t>
  </si>
  <si>
    <t>1935534755</t>
  </si>
  <si>
    <t>3,1*2,95</t>
  </si>
  <si>
    <t>96</t>
  </si>
  <si>
    <t>611322345</t>
  </si>
  <si>
    <t>Omítka vápenocementová lehčená vnitřních ploch nanášená strojně dvouvrstvá, tloušťky jádrové omítky do 10 mm a tloušťky štuku do 3 mm štuková schodišťových konstrukcí stropů, stěn, ramen nebo nosníků</t>
  </si>
  <si>
    <t>1606303192</t>
  </si>
  <si>
    <t>97</t>
  </si>
  <si>
    <t>612131301</t>
  </si>
  <si>
    <t>Podkladní a spojovací vrstva vnitřních omítaných ploch cementový postřik nanášený strojně celoplošně stěn</t>
  </si>
  <si>
    <t>-387575750</t>
  </si>
  <si>
    <t>295,06+1924,327</t>
  </si>
  <si>
    <t>98</t>
  </si>
  <si>
    <t>612142001</t>
  </si>
  <si>
    <t>Potažení vnitřních ploch pletivem v ploše nebo pruzích, na plném podkladu sklovláknitým vtlačením do tmelu stěn</t>
  </si>
  <si>
    <t>CS ÚRS 2015 01</t>
  </si>
  <si>
    <t>-1601710653</t>
  </si>
  <si>
    <t>99</t>
  </si>
  <si>
    <t>612322321</t>
  </si>
  <si>
    <t>Omítka vápenocementová lehčená vnitřních ploch nanášená strojně jednovrstvá, tloušťky do 10 mm hladká svislých konstrukcí stěn</t>
  </si>
  <si>
    <t>-1101901615</t>
  </si>
  <si>
    <t>1.07,1.09</t>
  </si>
  <si>
    <t>2,0*(2*4,195+2*3,485+2*1,725+0,15)</t>
  </si>
  <si>
    <t>-0,8*2,1</t>
  </si>
  <si>
    <t>1.08.</t>
  </si>
  <si>
    <t>2,0*(2*2,24+2*2,06)</t>
  </si>
  <si>
    <t>-0,9*2,1</t>
  </si>
  <si>
    <t>1.10.</t>
  </si>
  <si>
    <t>2,0*(2*1,825+2*2,06)</t>
  </si>
  <si>
    <t>1.11.</t>
  </si>
  <si>
    <t>2,0*(2*3,2+2*3,485)</t>
  </si>
  <si>
    <t>1.12.</t>
  </si>
  <si>
    <t>2,0*(2*3,2+2*2,5)</t>
  </si>
  <si>
    <t>2.03.</t>
  </si>
  <si>
    <t>2,0*(2*2,025+2*3,8+2*2,45+2*3,485)</t>
  </si>
  <si>
    <t>-(3*0,8*2,1)</t>
  </si>
  <si>
    <t>0,2*(0,8+2*2,1)</t>
  </si>
  <si>
    <t>2.04.</t>
  </si>
  <si>
    <t>2,0*(2*1,695+2*2,5)</t>
  </si>
  <si>
    <t>2.05.</t>
  </si>
  <si>
    <t>2,0*(2*1,8+2*2,06)</t>
  </si>
  <si>
    <t>2.06.</t>
  </si>
  <si>
    <t>2,0*(2*4,1+2*3,485+2*1,72+2*2,5)</t>
  </si>
  <si>
    <t>-3*0,9*2,1</t>
  </si>
  <si>
    <t>2.07.</t>
  </si>
  <si>
    <t>2,0*(2*1,115+2*2,045)</t>
  </si>
  <si>
    <t>2.12.</t>
  </si>
  <si>
    <t>2,0*(2*8,9+2*2,6+2*0,8)</t>
  </si>
  <si>
    <t>-(2*0,8*2,1+1,58*1,5)</t>
  </si>
  <si>
    <t>2.13.</t>
  </si>
  <si>
    <t>2,0*(4*1,7+2*1,655+2*0,9)</t>
  </si>
  <si>
    <t>-(2*0,8*2,1+2*0,7*2,1)</t>
  </si>
  <si>
    <t>612322341</t>
  </si>
  <si>
    <t>Omítka vápenocementová lehčená vnitřních ploch nanášená strojně dvouvrstvá, tloušťky jádrové omítky do 10 mm a tloušťky štuku do 3 mm štuková svislých konstrukcí stěn</t>
  </si>
  <si>
    <t>1819091712</t>
  </si>
  <si>
    <t>1.01.</t>
  </si>
  <si>
    <t>3,0*(2*2,175+2*4,4)</t>
  </si>
  <si>
    <t>-(2,175*1,51+2*4,2*2,31)</t>
  </si>
  <si>
    <t>1.02.</t>
  </si>
  <si>
    <t>3,0*(2*35,5+2*7,0)</t>
  </si>
  <si>
    <t>-(3*0,8*2,1+6*0,9*2,1+3,1*3,0+1,25*2,0+1,417*2,31+1,6*2,15+1,8*2,24+1,98*2,24+2,175*1,31)</t>
  </si>
  <si>
    <t>0,3*(3,1+2*3,0+2*2,0+1,25+2*1,31+2,175)</t>
  </si>
  <si>
    <t>0,2*(3*0,8+6*0,9+18*2,1+1,417+2*2,31+1,6+2*2,15+2,0+2*2,24+4,2+2*2,25+2,175+2*1,31)</t>
  </si>
  <si>
    <t>3,0*6*0,5</t>
  </si>
  <si>
    <t>1.03.</t>
  </si>
  <si>
    <t>9,0*(2*1,625+2*1,8)</t>
  </si>
  <si>
    <t>-2*(1,25*2,0)</t>
  </si>
  <si>
    <t>1.04.</t>
  </si>
  <si>
    <t>3,0*(2*3,775+2*6,1)</t>
  </si>
  <si>
    <t>-(5,0*0,65+0,8*2,1)</t>
  </si>
  <si>
    <t>0,2*(5,0+2*0,65)</t>
  </si>
  <si>
    <t>1.05.</t>
  </si>
  <si>
    <t>3,0*(2*2,025+2*3,725)</t>
  </si>
  <si>
    <t>1.06.</t>
  </si>
  <si>
    <t>3,0*(2*2,39+2*6,1+2*0,5)</t>
  </si>
  <si>
    <t>-(2,0*0,65+2*0,8*2,1)</t>
  </si>
  <si>
    <t>0,2*(2,0+2*0,65)</t>
  </si>
  <si>
    <t>1,0*(2*4,195+2*3,485+2*1,725+0,15)</t>
  </si>
  <si>
    <t>-(2,0*0,65)</t>
  </si>
  <si>
    <t>1,0*(2*2,24+2*2,06)</t>
  </si>
  <si>
    <t>1,0*(2*1,825+2*2,06)</t>
  </si>
  <si>
    <t>1,0*(2*3,2+2*3,485)</t>
  </si>
  <si>
    <t>-(3,2*0,35)</t>
  </si>
  <si>
    <t>0,2*(3,2+2*0,65)</t>
  </si>
  <si>
    <t>1,0*(2*3,2+2*2,5)</t>
  </si>
  <si>
    <t>1.13.</t>
  </si>
  <si>
    <t>3,0*(2*10,385+2*6,1+2*0,5+2*3,25+2*0,3)</t>
  </si>
  <si>
    <t>-(3*3,2*0,65+4*0,8*2,1+2*0,9*2,1)</t>
  </si>
  <si>
    <t>0,2*(3*3,2+6*0,65)</t>
  </si>
  <si>
    <t>1.14,1.15</t>
  </si>
  <si>
    <t>3,0*(2*4,7+2*6,1)</t>
  </si>
  <si>
    <t>-(3,2*0,65+2*0,8*2,1+0,9*2,1)</t>
  </si>
  <si>
    <t>0,2*(3,2+2*0,65+2*0,8+4*2,1)</t>
  </si>
  <si>
    <t>1.16,1.17,1.18.</t>
  </si>
  <si>
    <t>4,25*24,0+4,5*13,5</t>
  </si>
  <si>
    <t>-(4*0,9*2,1+1,6*2,15+1,8*2,24)</t>
  </si>
  <si>
    <t>1.19.</t>
  </si>
  <si>
    <t>3,0*(2*5,2+2*7,9)</t>
  </si>
  <si>
    <t>-(4,2*0,65+0,9*2,34)</t>
  </si>
  <si>
    <t>0,2*(4,2+2*0,65+0,9+2*2,34)</t>
  </si>
  <si>
    <t>1.20.</t>
  </si>
  <si>
    <t>-(4,2*0,65+6,78*0,65+0,9*2,34)</t>
  </si>
  <si>
    <t>0,2*(4,2+6,78+4*0,65+0,9+2*2,34)</t>
  </si>
  <si>
    <t>1.21.</t>
  </si>
  <si>
    <t>6,7*(2*3,1+2*6,1)</t>
  </si>
  <si>
    <t>-(3,1*4,4+3,1*2,5+3,1*3,5)</t>
  </si>
  <si>
    <t>0,2*(3,1+2*4,4)</t>
  </si>
  <si>
    <t>1.22.</t>
  </si>
  <si>
    <t>9,0*(2*0,92+2*1,25)</t>
  </si>
  <si>
    <t>-(2*1,25*1,2)</t>
  </si>
  <si>
    <t>2.01.</t>
  </si>
  <si>
    <t>3,5*(2*35,5+2*7,05+4*0,3+6*0,5)</t>
  </si>
  <si>
    <t>-(4*0,8*2,1+5*0,9*2,1+1,0*2,3+2*6,4*0,65+1,5*2,1+4,2*2,28+3,1*3,0+1,25*2,0)</t>
  </si>
  <si>
    <t>0,3*(3,0+2*3,5+1,25+2*2,0)</t>
  </si>
  <si>
    <t>0,2*(4*0,8+5*0,9+18*2,1+1,0+2*2,3+2*6,4+4*0,65+1,5+2*2,1+4,2+2*2,28)</t>
  </si>
  <si>
    <t>2.02.</t>
  </si>
  <si>
    <t>3,5*(2*3,775+2*6,1)</t>
  </si>
  <si>
    <t>-(5,0*2,28+0,8*2,1)</t>
  </si>
  <si>
    <t>0,2*(5,0+2*2,28)</t>
  </si>
  <si>
    <t>1,5*(2*2,025+2*3,8+2*2,45+2*3,485)</t>
  </si>
  <si>
    <t>1,5*(2*1,695+2*2,5)</t>
  </si>
  <si>
    <t>1,5*(2*1,8+2*2,06)</t>
  </si>
  <si>
    <t>1,5*(2*4,1+2*3,485+2*1,72+2*2,5)</t>
  </si>
  <si>
    <t>1,5*(2*1,115+2*2,045)</t>
  </si>
  <si>
    <t>2.08.</t>
  </si>
  <si>
    <t>3,5*(2*6,7+2*6,1)</t>
  </si>
  <si>
    <t>-(6,7*2,28+0,9*2,34)</t>
  </si>
  <si>
    <t>0,2*(6,7+2*2,28)</t>
  </si>
  <si>
    <t>2.09.</t>
  </si>
  <si>
    <t>2.10.</t>
  </si>
  <si>
    <t>3,5*(2*4,7+2*6,1)</t>
  </si>
  <si>
    <t>-(3,2*2,28+0,9*2,34)</t>
  </si>
  <si>
    <t>0,2*(3,2+2*2,28)</t>
  </si>
  <si>
    <t>2.11.</t>
  </si>
  <si>
    <t>3,5*(2*6,715+2*10,7+2*2,215+0,15)</t>
  </si>
  <si>
    <t>-(1,5*2,1+2*0,8*2,1+1,58*1,5+5,0*2,28+2*4,2*2,28)</t>
  </si>
  <si>
    <t>0,2*(5,0+2*4,2+6*2,28)</t>
  </si>
  <si>
    <t>1,5*(2*8,9+2*2,6+2*0,8)</t>
  </si>
  <si>
    <t>1,5*(4*1,7+2*1,655+2*0,9)</t>
  </si>
  <si>
    <t>101</t>
  </si>
  <si>
    <t>617321141</t>
  </si>
  <si>
    <t>Omítka vápenocementová vnitřních ploch nanášená ručně dvouvrstvá, tloušťky jádrové omítky do 10 mm a tloušťky štuku do 3 mm štuková uzavřených nebo omezených prostor světlíků nebo výtahových šachet</t>
  </si>
  <si>
    <t>-1750643024</t>
  </si>
  <si>
    <t>1,625*1,8+1,25*0,92</t>
  </si>
  <si>
    <t>102</t>
  </si>
  <si>
    <t>619991011</t>
  </si>
  <si>
    <t>Zakrytí vnitřních ploch před znečištěním včetně pozdějšího odkrytí konstrukcí a prvků obalením fólií a přelepením páskou</t>
  </si>
  <si>
    <t>-1471025561</t>
  </si>
  <si>
    <t>"ostatní prvky a konstrukce"</t>
  </si>
  <si>
    <t>100,0</t>
  </si>
  <si>
    <t>103</t>
  </si>
  <si>
    <t>619995001</t>
  </si>
  <si>
    <t>Začištění omítek (s dodáním hmot) kolem oken, dveří, podlah, obkladů apod.</t>
  </si>
  <si>
    <t>1498858066</t>
  </si>
  <si>
    <t>keramický sokl</t>
  </si>
  <si>
    <t>99,2</t>
  </si>
  <si>
    <t>plastové profily obkladů</t>
  </si>
  <si>
    <t>332,915</t>
  </si>
  <si>
    <t>104</t>
  </si>
  <si>
    <t>622143003</t>
  </si>
  <si>
    <t>Montáž omítkových profilů plastových nebo pozinkovaných, upevněných vtlačením do podkladní vrstvy nebo přibitím rohových s tkaninou</t>
  </si>
  <si>
    <t>1788992196</t>
  </si>
  <si>
    <t>"vnější dveře + okna"2*2,0+4*0,65+5*3,2+10*0,65+1,5+2*2,3+6,78+2*0,65+2*4,2+4*0,65+4,2+2*2,31+5,0+2*0,65</t>
  </si>
  <si>
    <t>"vnitřní dveře"6*0,8+12*2,1+8*0,9+16*2,1+4,2+2*2,3+2,0+2*2,3</t>
  </si>
  <si>
    <t>"vnitřní zdivo"3,0*26</t>
  </si>
  <si>
    <t>"výtah"4*2,0+2*1,25</t>
  </si>
  <si>
    <t>"vnitřní okno"1,6+2*2,15</t>
  </si>
  <si>
    <t>"schodiště"2*3,0+3,1</t>
  </si>
  <si>
    <t>"vnější dveře + okna"3,1+2*4,4+2*2,0+4*0,65+2*6,7+4*2,28+3,2+2*2,28+1,0+2*2,3+2*6,4+4*0,65+0,93+2*2,8+5,0+2*2,28+3*4,2+6*2,28+5,0+2*2,28</t>
  </si>
  <si>
    <t>"vnitřní dveře"5*0,8+10*2,1+4*0,9+4*2,34+1,4+2*2,1</t>
  </si>
  <si>
    <t>"vnitřní zdivo"3,5*19</t>
  </si>
  <si>
    <t>"výtah"4*2,0+2*1,25+2*1,25+4*1,2</t>
  </si>
  <si>
    <t>"schodiště"2*3,5+3,1</t>
  </si>
  <si>
    <t>105</t>
  </si>
  <si>
    <t>553430230R</t>
  </si>
  <si>
    <t>doplňky stavební kovové profily pro omítky rohové profily délky 250, 275, 300 cm s úzkou kulatou hlavou 4,0 mm, pro omítky vnitřní 15 mm</t>
  </si>
  <si>
    <t>-390556576</t>
  </si>
  <si>
    <t>518,77*1,1</t>
  </si>
  <si>
    <t>106</t>
  </si>
  <si>
    <t>622143004</t>
  </si>
  <si>
    <t>Montáž omítkových profilů plastových nebo pozinkovaných, upevněných vtlačením do podkladní vrstvy nebo přibitím začišťovacích samolepících [APU lišty]</t>
  </si>
  <si>
    <t>-1949797599</t>
  </si>
  <si>
    <t>"vnitřní okno"2*(1,6+2*2,15)</t>
  </si>
  <si>
    <t>107</t>
  </si>
  <si>
    <t>590514750</t>
  </si>
  <si>
    <t>profil okenní začišťovací se sklovláknitou armovací tkaninou 6 mm/2,4 m</t>
  </si>
  <si>
    <t>1039249492</t>
  </si>
  <si>
    <t>Poznámka k položce:
délka 2,4 m, přesah tkaniny 100 mm</t>
  </si>
  <si>
    <t>202,91*1,1</t>
  </si>
  <si>
    <t>108</t>
  </si>
  <si>
    <t>622143005</t>
  </si>
  <si>
    <t>Montáž omítkových profilů plastových nebo pozinkovaných, upevněných vtlačením do podkladní vrstvy nebo přibitím omítníků</t>
  </si>
  <si>
    <t>371378516</t>
  </si>
  <si>
    <t>109</t>
  </si>
  <si>
    <t>562842330R</t>
  </si>
  <si>
    <t>omítník délka 250 cm tl. omítky 10 mm</t>
  </si>
  <si>
    <t>1124023928</t>
  </si>
  <si>
    <t>251,59*1,1</t>
  </si>
  <si>
    <t>110</t>
  </si>
  <si>
    <t>629991011</t>
  </si>
  <si>
    <t>Zakrytí vnějších ploch před znečištěním včetně pozdějšího odkrytí výplní otvorů a svislých ploch fólií přilepenou lepící páskou</t>
  </si>
  <si>
    <t>1859151740</t>
  </si>
  <si>
    <t>2*3,2*0,65+4*3,2*0,65+0,9*2,25+6,78*0,65+2*4,2*0,65+4,2*2,31+5,0*0,65</t>
  </si>
  <si>
    <t>2*(2,175*1,31+4,2*2,25+1,6*2,15)</t>
  </si>
  <si>
    <t>3,1*4,4+2*2,0*0,65+2*6,7*2,28+3,2*2,28+0,9*2,29+2*6,4*0,65+0,93*2,28+5,0*2,28+3*4,2*2,28+5,0*2,28</t>
  </si>
  <si>
    <t>Úprava povrchů vnějších</t>
  </si>
  <si>
    <t>111</t>
  </si>
  <si>
    <t>166341929</t>
  </si>
  <si>
    <t>112</t>
  </si>
  <si>
    <t>621211041</t>
  </si>
  <si>
    <t>Montáž kontaktního zateplení z polystyrenových desek nebo z kombinovaných desek na vnější podhledy, tloušťky desek přes 160 do 200 mm</t>
  </si>
  <si>
    <t>626289374</t>
  </si>
  <si>
    <t>1,75*14,2+1,0*1,0</t>
  </si>
  <si>
    <t>113</t>
  </si>
  <si>
    <t>283760460</t>
  </si>
  <si>
    <t>deska fasádní polystyrénová grafitová, lambda=0,032 W/mK, 1000 x 500 x 180 mm</t>
  </si>
  <si>
    <t>-738180426</t>
  </si>
  <si>
    <t>Poznámka k položce:
lambda=0,032 [W / m K]</t>
  </si>
  <si>
    <t>25,85*1,05</t>
  </si>
  <si>
    <t>114</t>
  </si>
  <si>
    <t>621251101</t>
  </si>
  <si>
    <t>Montáž kontaktního zateplení Příplatek k cenám za zápustnou montáž kotev s použitím tepelněizolačních zátek na vnější podhledy z polystyrenu</t>
  </si>
  <si>
    <t>-156294644</t>
  </si>
  <si>
    <t>115</t>
  </si>
  <si>
    <t>621142001</t>
  </si>
  <si>
    <t>Potažení vnějších ploch pletivem v ploše nebo pruzích, na plném podkladu sklovláknitým vtlačením do tmelu podhledů</t>
  </si>
  <si>
    <t>-1644635441</t>
  </si>
  <si>
    <t>CETRIS</t>
  </si>
  <si>
    <t>8,188</t>
  </si>
  <si>
    <t>116</t>
  </si>
  <si>
    <t>1451761603</t>
  </si>
  <si>
    <t>117</t>
  </si>
  <si>
    <t>-296417333</t>
  </si>
  <si>
    <t>191,11*1,1</t>
  </si>
  <si>
    <t>118</t>
  </si>
  <si>
    <t>622211031</t>
  </si>
  <si>
    <t>Montáž kontaktního zateplení z polystyrenových desek nebo z kombinovaných desek na vnější stěny, tloušťky desek přes 120 do 160 mm</t>
  </si>
  <si>
    <t>1198846607</t>
  </si>
  <si>
    <t>fasáda</t>
  </si>
  <si>
    <t>7,5*(36,4+9,6+2,025+2,5+10,4+25,35)</t>
  </si>
  <si>
    <t>2,75*(0,6+1,0+1,3+1,0+1,6)</t>
  </si>
  <si>
    <t>stěna s W15</t>
  </si>
  <si>
    <t>24,0*3,5+10,0*1,0</t>
  </si>
  <si>
    <t>stěna nad panely</t>
  </si>
  <si>
    <t>12,5*2,75+1,25*3,5</t>
  </si>
  <si>
    <t>rozšíření okolo otvorů</t>
  </si>
  <si>
    <t>191,11*0,05</t>
  </si>
  <si>
    <t>sokl</t>
  </si>
  <si>
    <t>1,5*(36,4+9,6+2,025+2,5+10,4+25,35)</t>
  </si>
  <si>
    <t>1,0*(23,975+13,4)</t>
  </si>
  <si>
    <t>1,5*(0,6+1,0+1,3+1,0+1,6)</t>
  </si>
  <si>
    <t>minerální izolace</t>
  </si>
  <si>
    <t>-15,75</t>
  </si>
  <si>
    <t>119</t>
  </si>
  <si>
    <t>283764240</t>
  </si>
  <si>
    <t>deska z polystyrénu XPS, hrana polodrážková a hladký povrch tl 140 mm</t>
  </si>
  <si>
    <t>1290299839</t>
  </si>
  <si>
    <t>1,5*(36,4+9,6+2,025+2,5+10,4+25,35)*1,1</t>
  </si>
  <si>
    <t>1,0*(23,975+13,4)*1,1</t>
  </si>
  <si>
    <t>1,5*(0,6+1,0+1,3+1,0+1,6)*1,1</t>
  </si>
  <si>
    <t>120</t>
  </si>
  <si>
    <t>283759810R</t>
  </si>
  <si>
    <t>deska fasádní polystyrénová EPS s grafitem 1000 x 500 x 150 mm</t>
  </si>
  <si>
    <t>1484232775</t>
  </si>
  <si>
    <t>Poznámka k položce:
lambda=0,036 [W / m K]</t>
  </si>
  <si>
    <t>7,5*(36,4+9,6+2,025+2,5+10,4+25,35)*1,1</t>
  </si>
  <si>
    <t>2,75*(0,6+1,0+1,3+1,0+1,6)*1,1</t>
  </si>
  <si>
    <t>(24,0*3,5+10,0*1,0)*1,1</t>
  </si>
  <si>
    <t>(12,5*2,75+1,25*3,5)*1,1</t>
  </si>
  <si>
    <t>191,11*0,05*1,1</t>
  </si>
  <si>
    <t>-15,75*1,1</t>
  </si>
  <si>
    <t>121</t>
  </si>
  <si>
    <t>622221031</t>
  </si>
  <si>
    <t>Montáž kontaktního zateplení z desek z minerální vlny s podélnou orientací vláken na vnější stěny, tloušťky desek přes 120 do 160 mm</t>
  </si>
  <si>
    <t>-56931591</t>
  </si>
  <si>
    <t>2,1*7,5</t>
  </si>
  <si>
    <t>122</t>
  </si>
  <si>
    <t>631515310</t>
  </si>
  <si>
    <t>deska izolační minerální kontaktních fasád podélné vlákno λ-0.036 tl. 140 mm</t>
  </si>
  <si>
    <t>-601371446</t>
  </si>
  <si>
    <t>15,75*1,1</t>
  </si>
  <si>
    <t>123</t>
  </si>
  <si>
    <t>622251101</t>
  </si>
  <si>
    <t>Montáž kontaktního zateplení Příplatek k cenám za zápustnou montáž kotev s použitím tepelněizolačních zátek na vnější stěny z polystyrenu</t>
  </si>
  <si>
    <t>-352639086</t>
  </si>
  <si>
    <t>124</t>
  </si>
  <si>
    <t>622251105</t>
  </si>
  <si>
    <t>Montáž kontaktního zateplení Příplatek k cenám za zápustnou montáž kotev s použitím tepelněizolačních zátek na vnější stěny z minerální vlny</t>
  </si>
  <si>
    <t>1101066396</t>
  </si>
  <si>
    <t>125</t>
  </si>
  <si>
    <t>622252001</t>
  </si>
  <si>
    <t>Montáž lišt kontaktního zateplení zakládacích soklových připevněných hmoždinkami</t>
  </si>
  <si>
    <t>-274576176</t>
  </si>
  <si>
    <t>36,4+9,6+26,0+15,8+10,4+25,35+2*1,75+2*1,0-0,9-4,2</t>
  </si>
  <si>
    <t>126</t>
  </si>
  <si>
    <t>590516360</t>
  </si>
  <si>
    <t>lišta zakládací pro telpelně izolační desky do roviny 153 mm tl.1,0mm</t>
  </si>
  <si>
    <t>-296532877</t>
  </si>
  <si>
    <t>123,95*1,1</t>
  </si>
  <si>
    <t>127</t>
  </si>
  <si>
    <t>622252002</t>
  </si>
  <si>
    <t>Montáž ostatních lišt zateplení</t>
  </si>
  <si>
    <t>-523218299</t>
  </si>
  <si>
    <t>roh domu</t>
  </si>
  <si>
    <t>5*8,0</t>
  </si>
  <si>
    <t>vstup</t>
  </si>
  <si>
    <t>14,1+3*2,5</t>
  </si>
  <si>
    <t>otvory</t>
  </si>
  <si>
    <t>191,11</t>
  </si>
  <si>
    <t>128</t>
  </si>
  <si>
    <t>590514840</t>
  </si>
  <si>
    <t>lišta rohová PVC 10/10 cm s tkaninou bal. 2,5 m</t>
  </si>
  <si>
    <t>-2122267144</t>
  </si>
  <si>
    <t>252,71*1,1</t>
  </si>
  <si>
    <t>129</t>
  </si>
  <si>
    <t>622531021R</t>
  </si>
  <si>
    <t>Tenkovrstvá bezcementová modelační omítka včetně penetrace vnějších stěn</t>
  </si>
  <si>
    <t>-623380329</t>
  </si>
  <si>
    <t>plocha</t>
  </si>
  <si>
    <t>15,75+963,781</t>
  </si>
  <si>
    <t>ostění</t>
  </si>
  <si>
    <t>191,11*0,15</t>
  </si>
  <si>
    <t>podhled</t>
  </si>
  <si>
    <t>25,85</t>
  </si>
  <si>
    <t>130</t>
  </si>
  <si>
    <t>686208182</t>
  </si>
  <si>
    <t>Podlahy a podlahové konstrukce</t>
  </si>
  <si>
    <t>131</t>
  </si>
  <si>
    <t>631311114</t>
  </si>
  <si>
    <t>Mazanina z betonu prostého bez zvýšených nároků na prostředí tl. přes 50 do 80 mm tř. C 16/20</t>
  </si>
  <si>
    <t>1324707959</t>
  </si>
  <si>
    <t>0,05*(3,775*6,1+1,625*1,8)</t>
  </si>
  <si>
    <t>0,08*(2,39*6,1+4,195*3,485+2,025*3,725)</t>
  </si>
  <si>
    <t>0,055*(3,775*6,1+2,025*3,485+2,45*3,485+2,5*1,695+1,8*2,06+1,72*2,5+1,115*2,045+4,135*3,485+2*6,7*6,1+4,7*6,1+26,0*2,3+5,7*2,6+3,8*7,05+10,7*6,715)</t>
  </si>
  <si>
    <t>prahy</t>
  </si>
  <si>
    <t>1,0</t>
  </si>
  <si>
    <t>132</t>
  </si>
  <si>
    <t>631311124</t>
  </si>
  <si>
    <t>Mazanina z betonu prostého bez zvýšených nároků na prostředí tl. přes 80 do 120 mm tř. C 16/20</t>
  </si>
  <si>
    <t>389747283</t>
  </si>
  <si>
    <t>0,085*(3,1*6,1+2,24*2,06+1,825*2,06+3,2*3,485+3,2*2,5+10,385*6,1+4,7*6,1+26,0*2,3+7,9*7,05+2,3*1,6)</t>
  </si>
  <si>
    <t>0,085*(1,655*1,7+0,9*1,7+8,9*2,7)</t>
  </si>
  <si>
    <t>133</t>
  </si>
  <si>
    <t>631311125</t>
  </si>
  <si>
    <t>Mazanina z betonu prostého bez zvýšených nároků na prostředí tl. přes 80 do 120 mm tř. C 20/25</t>
  </si>
  <si>
    <t>772788773</t>
  </si>
  <si>
    <t>0,11*(23,9*13,275)</t>
  </si>
  <si>
    <t>134</t>
  </si>
  <si>
    <t>631319011</t>
  </si>
  <si>
    <t>Příplatek k cenám mazanin za úpravu povrchu mazaniny přehlazením, mazanina tl. přes 50 do 80 mm</t>
  </si>
  <si>
    <t>1485737508</t>
  </si>
  <si>
    <t>135</t>
  </si>
  <si>
    <t>631319012</t>
  </si>
  <si>
    <t>Příplatek k cenám mazanin za úpravu povrchu mazaniny přehlazením, mazanina tl. přes 80 do 120 mm</t>
  </si>
  <si>
    <t>-1724883733</t>
  </si>
  <si>
    <t>25,31+35,9</t>
  </si>
  <si>
    <t>136</t>
  </si>
  <si>
    <t>631319171</t>
  </si>
  <si>
    <t>Příplatek k cenám mazanin za stržení povrchu spodní vrstvy mazaniny latí před vložením výztuže nebo pletiva pro tl. obou vrstev mazaniny přes 50 do 80 mm</t>
  </si>
  <si>
    <t>-233797287</t>
  </si>
  <si>
    <t>137</t>
  </si>
  <si>
    <t>631319173</t>
  </si>
  <si>
    <t>Příplatek k cenám mazanin za stržení povrchu spodní vrstvy mazaniny latí před vložením výztuže nebo pletiva pro tl. obou vrstev mazaniny přes 80 do 120 mm</t>
  </si>
  <si>
    <t>533208133</t>
  </si>
  <si>
    <t>138</t>
  </si>
  <si>
    <t>631319206</t>
  </si>
  <si>
    <t>Příplatek k cenám betonových mazanin za vyztužení ocelovými vlákny (drátkobeton) objemové vyztužení 40 kg/m3</t>
  </si>
  <si>
    <t>1713691325</t>
  </si>
  <si>
    <t>139</t>
  </si>
  <si>
    <t>631351101</t>
  </si>
  <si>
    <t>Bednění v podlahách rýh a hran zřízení</t>
  </si>
  <si>
    <t>-1675894257</t>
  </si>
  <si>
    <t>vrata</t>
  </si>
  <si>
    <t>0,2*2*2,4</t>
  </si>
  <si>
    <t>schodiště</t>
  </si>
  <si>
    <t>0,2*(1,4+0,3)</t>
  </si>
  <si>
    <t xml:space="preserve">otvor </t>
  </si>
  <si>
    <t>0,2*(5,425+4,45)</t>
  </si>
  <si>
    <t>dveře</t>
  </si>
  <si>
    <t>0,2*(4*1,0+2,0)</t>
  </si>
  <si>
    <t>140</t>
  </si>
  <si>
    <t>631351102</t>
  </si>
  <si>
    <t>Bednění v podlahách rýh a hran odstranění</t>
  </si>
  <si>
    <t>1264775467</t>
  </si>
  <si>
    <t>141</t>
  </si>
  <si>
    <t>631362021</t>
  </si>
  <si>
    <t>Výztuž mazanin ze svařovaných sítí z drátů typu KARI</t>
  </si>
  <si>
    <t>-1718753907</t>
  </si>
  <si>
    <t>(3,775*6,1+1,625*1,8)/6,0*18,2*0,001*1,15</t>
  </si>
  <si>
    <t>(2,39*6,1+4,195*3,485+2,025*3,725)/6,0*18,2*0,001*1,15</t>
  </si>
  <si>
    <t>(1,72*2,5+1,115*2,045+4,135*3,485+2*6,7*6,1+4,7*6,1+26,0*2,3+5,7*2,6+3,8*7,05+10,7*6,715)/6,0*18,2*0,001*1,15</t>
  </si>
  <si>
    <t>(3,775*6,1+2,025*3,485+2,45*3,485+2,5*1,695+1,8*2,06)/6,0*18,2*0,001*1,15</t>
  </si>
  <si>
    <t>(3,1*6,1+2,24*2,06+1,825*2,06+3,2*3,485+3,2*2,5+10,385*6,1+4,7*6,1+26,0*2,3+7,9*7,05+2,3*1,6)/6,0*18,2*0,001*1,15</t>
  </si>
  <si>
    <t>(1,655*1,7+0,9*1,7+8,9*2,7)/6,0*18,2*0,001*1,15</t>
  </si>
  <si>
    <t>142</t>
  </si>
  <si>
    <t>632441215R</t>
  </si>
  <si>
    <t>Potěr anhydritový samonivelační litý tř. C 20, tl. přes 45 do 50 mm</t>
  </si>
  <si>
    <t>1247793837</t>
  </si>
  <si>
    <t>2*7,9*5,2</t>
  </si>
  <si>
    <t>143</t>
  </si>
  <si>
    <t>632451024</t>
  </si>
  <si>
    <t>Potěr cementový vyrovnávací z malty (MC-15) v pásu o průměrné (střední) tl. přes 40 do 50 mm</t>
  </si>
  <si>
    <t>40323531</t>
  </si>
  <si>
    <t>ostatní dobetonávky</t>
  </si>
  <si>
    <t>50,0</t>
  </si>
  <si>
    <t>144</t>
  </si>
  <si>
    <t>632451101</t>
  </si>
  <si>
    <t>Potěr cementový samonivelační ze suchých směsí tloušťky přes 2 do 5 mm</t>
  </si>
  <si>
    <t>1744434980</t>
  </si>
  <si>
    <t>střecha</t>
  </si>
  <si>
    <t>9,95*15,75+35,5*8,7</t>
  </si>
  <si>
    <t>-(0,785*0,9+1,565*0,45+2,425*2,7+1,0*0,45+1,345*0,45+1,25*0,45+2,8*0,45)</t>
  </si>
  <si>
    <t>145</t>
  </si>
  <si>
    <t>632451455</t>
  </si>
  <si>
    <t>Potěr pískocementový běžný tl. přes 40 do 50 mm tř. C 20</t>
  </si>
  <si>
    <t>-1420074714</t>
  </si>
  <si>
    <t>výtahová šachta</t>
  </si>
  <si>
    <t>2,425*2,7</t>
  </si>
  <si>
    <t>1,565*0,45+0,9*0,57+1,345*0,57+1,25*0,45+2,8*0,45+0,785*0,9</t>
  </si>
  <si>
    <t>146</t>
  </si>
  <si>
    <t>632481213</t>
  </si>
  <si>
    <t>Separační vrstva k oddělení podlahových vrstev z polyetylénové fólie</t>
  </si>
  <si>
    <t>316267601</t>
  </si>
  <si>
    <t>(3,775*6,1+1,625*1,8)</t>
  </si>
  <si>
    <t>(2,39*6,1+4,195*3,485+2,025*3,725)</t>
  </si>
  <si>
    <t>(1,72*2,5+1,115*2,045+4,135*3,485+2*6,7*6,1+4,7*6,1+26,0*2,3+5,7*2,6+3,8*7,05+10,7*6,715)</t>
  </si>
  <si>
    <t>(3,775*6,1+2,025*3,485+2,45*3,485+2,5*1,695+1,8*2,06)</t>
  </si>
  <si>
    <t>(3,1*6,1+2,24*2,06+1,825*2,06+3,2*3,485+3,2*2,5+10,385*6,1+4,7*6,1+26,0*2,3+7,9*7,05+2,3*1,6)</t>
  </si>
  <si>
    <t>(1,655*1,7+0,9*1,7+8,9*2,7)</t>
  </si>
  <si>
    <t>23,9*13,275</t>
  </si>
  <si>
    <t>svisle na stěny</t>
  </si>
  <si>
    <t>764,15*0,1</t>
  </si>
  <si>
    <t>147</t>
  </si>
  <si>
    <t>634662111</t>
  </si>
  <si>
    <t>Výplň dilatačních spar mazanin akrylátovým tmelem, šířka spáry do 10 mm</t>
  </si>
  <si>
    <t>-1236625393</t>
  </si>
  <si>
    <t>239,58+137,925</t>
  </si>
  <si>
    <t>148</t>
  </si>
  <si>
    <t>634911122</t>
  </si>
  <si>
    <t>Řezání dilatačních nebo smršťovacích spár v čerstvé betonové mazanině nebo potěru šířky přes 5 do 10 mm, hloubky přes 10 do 20 mm</t>
  </si>
  <si>
    <t>1141565383</t>
  </si>
  <si>
    <t>3,775+2,39+10,385+4,7+2*7,8+2*6,78</t>
  </si>
  <si>
    <t>5*6,1+10*2,3+3*7,0</t>
  </si>
  <si>
    <t>3,775+2*6,7+4,7+3,8+3*6,715+2*2,6</t>
  </si>
  <si>
    <t>3*6,1+12*2,3+7,05+10,7</t>
  </si>
  <si>
    <t>149</t>
  </si>
  <si>
    <t>634911124</t>
  </si>
  <si>
    <t>Řezání dilatačních nebo smršťovacích spár v čerstvé betonové mazanině nebo potěru šířky přes 5 do 10 mm, hloubky přes 50 do 80 mm</t>
  </si>
  <si>
    <t>-1458407640</t>
  </si>
  <si>
    <t>hala</t>
  </si>
  <si>
    <t>5*13,2+3*23,975</t>
  </si>
  <si>
    <t>150</t>
  </si>
  <si>
    <t>637211321</t>
  </si>
  <si>
    <t>Okapový chodník z dlaždic betonových vymývaných s vyplněním spár drobným kamenivem, tl. dlaždic 50 mm do písku</t>
  </si>
  <si>
    <t>439903011</t>
  </si>
  <si>
    <t>závětří</t>
  </si>
  <si>
    <t>15,2*1,6</t>
  </si>
  <si>
    <t>5,9*2,3</t>
  </si>
  <si>
    <t>151</t>
  </si>
  <si>
    <t>637121116</t>
  </si>
  <si>
    <t>Okapový chodník z kameniva s udusáním a urovnáním povrchu z kačírku tl. 350 mm</t>
  </si>
  <si>
    <t>-1384920279</t>
  </si>
  <si>
    <t>61,4*0,6</t>
  </si>
  <si>
    <t>152</t>
  </si>
  <si>
    <t>776111111R</t>
  </si>
  <si>
    <t>Broušení anhydritového podkladu povlakových podlah s přeleštěním jako finální úpravou</t>
  </si>
  <si>
    <t>1347798041</t>
  </si>
  <si>
    <t>Osazování výplní otvorů</t>
  </si>
  <si>
    <t>153</t>
  </si>
  <si>
    <t>642942111</t>
  </si>
  <si>
    <t>Osazování zárubní nebo rámů kovových dveřních lisovaných nebo z úhelníků bez dveřních křídel, na cementovou maltu, plochy otvoru do 2,5 m2</t>
  </si>
  <si>
    <t>-2133682643</t>
  </si>
  <si>
    <t>154</t>
  </si>
  <si>
    <t>553311880R</t>
  </si>
  <si>
    <t>zárubeň ocelová s drážkou pro těsnění 700/2100</t>
  </si>
  <si>
    <t>-2113101632</t>
  </si>
  <si>
    <t>155</t>
  </si>
  <si>
    <t>553311890R</t>
  </si>
  <si>
    <t>zárubeň ocelová s drážkou pro těsnění 800/2100</t>
  </si>
  <si>
    <t>469156140</t>
  </si>
  <si>
    <t>156</t>
  </si>
  <si>
    <t>553311910R</t>
  </si>
  <si>
    <t>zárubeň ocelová s drážkou pro těsnění 900/2340</t>
  </si>
  <si>
    <t>-1045103799</t>
  </si>
  <si>
    <t>157</t>
  </si>
  <si>
    <t>553311930R</t>
  </si>
  <si>
    <t>zárubeň ocelová s drážkou pro těsnění 900/2100</t>
  </si>
  <si>
    <t>-1876745641</t>
  </si>
  <si>
    <t>158</t>
  </si>
  <si>
    <t>642945111</t>
  </si>
  <si>
    <t>Osazování ocelových zárubní protipožárních nebo protiplynových dveří do vynechaného otvoru, s obetonováním, dveří jednokřídlových do 2,5 m2</t>
  </si>
  <si>
    <t>608446675</t>
  </si>
  <si>
    <t>159</t>
  </si>
  <si>
    <t>611822510R</t>
  </si>
  <si>
    <t>zárubeň ocelová s drážkou pro těsnění 800/2100, protipožární</t>
  </si>
  <si>
    <t>1458035785</t>
  </si>
  <si>
    <t>160</t>
  </si>
  <si>
    <t>611822520R</t>
  </si>
  <si>
    <t>zárubeň ocelová s drážkou pro těsnění 900/2100, protipožární</t>
  </si>
  <si>
    <t>1918736417</t>
  </si>
  <si>
    <t>161</t>
  </si>
  <si>
    <t>611822530R</t>
  </si>
  <si>
    <t>zárubeň ocelová s drážkou pro těsnění 900/2240, protipožární</t>
  </si>
  <si>
    <t>1968255456</t>
  </si>
  <si>
    <t>162</t>
  </si>
  <si>
    <t>642945112</t>
  </si>
  <si>
    <t>Osazování ocelových zárubní protipožárních nebo protiplynových dveří do vynechaného otvoru, s obetonováním, dveří dvoukřídlových přes 2,5 do 6,5 m2</t>
  </si>
  <si>
    <t>1625734715</t>
  </si>
  <si>
    <t>163</t>
  </si>
  <si>
    <t>553311950R</t>
  </si>
  <si>
    <t>zárubeň ocelová s drážkou pro těsnění 1500/2250 dvoukřídlá, protipožární</t>
  </si>
  <si>
    <t>836371049</t>
  </si>
  <si>
    <t>164</t>
  </si>
  <si>
    <t>553311960R</t>
  </si>
  <si>
    <t>zárubeň ocelová s drážkou pro těsnění 1800/2250 dvoukřídlá, protipožární</t>
  </si>
  <si>
    <t>999251608</t>
  </si>
  <si>
    <t>Lešení a stavební výtahy</t>
  </si>
  <si>
    <t>165</t>
  </si>
  <si>
    <t>941211111</t>
  </si>
  <si>
    <t>Montáž lešení řadového rámového lehkého pracovního s podlahami s provozním zatížením tř. 3 do 200 kg/m2 šířky tř. SW06 přes 0,6 do 0,9 m, výšky do 10 m</t>
  </si>
  <si>
    <t>2000185936</t>
  </si>
  <si>
    <t>vnější obvod zděného objektu</t>
  </si>
  <si>
    <t>7,7*(2*39,4+2*25,35)</t>
  </si>
  <si>
    <t>dvě strany opláštění</t>
  </si>
  <si>
    <t>6,5*(23,975+14,8)</t>
  </si>
  <si>
    <t>166</t>
  </si>
  <si>
    <t>941211211</t>
  </si>
  <si>
    <t>Montáž lešení řadového rámového lehkého pracovního s podlahami s provozním zatížením tř. 3 do 200 kg/m2 Příplatek za první a každý další den použití lešení k ceně -1111 nebo -1112</t>
  </si>
  <si>
    <t>-1127446477</t>
  </si>
  <si>
    <t>1249,188*90</t>
  </si>
  <si>
    <t>167</t>
  </si>
  <si>
    <t>941211811</t>
  </si>
  <si>
    <t>Demontáž lešení řadového rámového lehkého pracovního s provozním zatížením tř. 3 do 200 kg/m2 šířky tř. SW06 přes 0,6 do 0,9 m, výšky do 10 m</t>
  </si>
  <si>
    <t>-704809292</t>
  </si>
  <si>
    <t>168</t>
  </si>
  <si>
    <t>944511111</t>
  </si>
  <si>
    <t>Montáž ochranné sítě zavěšené na konstrukci lešení z textilie z umělých vláken</t>
  </si>
  <si>
    <t>2101772728</t>
  </si>
  <si>
    <t>169</t>
  </si>
  <si>
    <t>944511211</t>
  </si>
  <si>
    <t>Montáž ochranné sítě Příplatek za první a každý další den použití sítě k ceně -1111</t>
  </si>
  <si>
    <t>1800655981</t>
  </si>
  <si>
    <t>170</t>
  </si>
  <si>
    <t>944511811</t>
  </si>
  <si>
    <t>Demontáž ochranné sítě zavěšené na konstrukci lešení z textilie z umělých vláken</t>
  </si>
  <si>
    <t>-1531079302</t>
  </si>
  <si>
    <t>171</t>
  </si>
  <si>
    <t>949101111</t>
  </si>
  <si>
    <t>Lešení pomocné pracovní pro objekty pozemních staveb pro zatížení do 150 kg/m2, o výšce lešeňové podlahy do 1,9 m</t>
  </si>
  <si>
    <t>714291366</t>
  </si>
  <si>
    <t>172</t>
  </si>
  <si>
    <t>949111122</t>
  </si>
  <si>
    <t>Montáž lešení lehkého kozového trubkového ve schodišti o výšce lešeňové podlahy přes 1,5 do 3,5 m</t>
  </si>
  <si>
    <t>sada</t>
  </si>
  <si>
    <t>-136500705</t>
  </si>
  <si>
    <t>173</t>
  </si>
  <si>
    <t>949111814</t>
  </si>
  <si>
    <t>Demontáž lešení lehkého kozového trubkového o výšce lešeňové podlahy přes 2,5 do 3,5 m</t>
  </si>
  <si>
    <t>1892131217</t>
  </si>
  <si>
    <t>174</t>
  </si>
  <si>
    <t>949311111</t>
  </si>
  <si>
    <t>Montáž lešení trubkového do šachet (výtahových, potrubních) o půdorysné ploše do 6 m2, výšky do 10 m</t>
  </si>
  <si>
    <t>1758160025</t>
  </si>
  <si>
    <t>175</t>
  </si>
  <si>
    <t>949311811</t>
  </si>
  <si>
    <t>Demontáž lešení trubkového do šachet (výtahových, potrubních) o půdorysné ploše do 6 m2, výšky do 10 m</t>
  </si>
  <si>
    <t>2007892737</t>
  </si>
  <si>
    <t>1.03</t>
  </si>
  <si>
    <t>9,0</t>
  </si>
  <si>
    <t>1.22</t>
  </si>
  <si>
    <t>Různé dokončovací konstrukce a práce pozemních staveb</t>
  </si>
  <si>
    <t>176</t>
  </si>
  <si>
    <t>916231213</t>
  </si>
  <si>
    <t>Osazení chodníkového obrubníku betonového se zřízením lože, s vyplněním a zatřením spár cementovou maltou stojatého s boční opěrou z betonu prostého tř. C 12/15, do lože z betonu prostého téže značky</t>
  </si>
  <si>
    <t>455573315</t>
  </si>
  <si>
    <t>2*0,6+36,4</t>
  </si>
  <si>
    <t>2*0,6+8,0+3,0</t>
  </si>
  <si>
    <t>2*0,6+10,4</t>
  </si>
  <si>
    <t>177</t>
  </si>
  <si>
    <t>592173040</t>
  </si>
  <si>
    <t>obrubník betonový zahradní přírodní šedá 50x5x20 cm</t>
  </si>
  <si>
    <t>1789402956</t>
  </si>
  <si>
    <t>2*61,4*1,1</t>
  </si>
  <si>
    <t>178</t>
  </si>
  <si>
    <t>916991121</t>
  </si>
  <si>
    <t>Lože pod obrubníky, krajníky nebo obruby z dlažebních kostek z betonu prostého tř. C 16/20</t>
  </si>
  <si>
    <t>268091048</t>
  </si>
  <si>
    <t>61,4*0,2*0,2</t>
  </si>
  <si>
    <t>179</t>
  </si>
  <si>
    <t>644941111</t>
  </si>
  <si>
    <t>Montáž průvětrníků nebo mřížek odvětrávacích velikosti do 150 x 200 mm</t>
  </si>
  <si>
    <t>829577412</t>
  </si>
  <si>
    <t>šachty, výtah</t>
  </si>
  <si>
    <t>180</t>
  </si>
  <si>
    <t>553414100</t>
  </si>
  <si>
    <t>průvětrník mřížový s klapkami 15x15 cm</t>
  </si>
  <si>
    <t>-230218144</t>
  </si>
  <si>
    <t>181</t>
  </si>
  <si>
    <t>644941112</t>
  </si>
  <si>
    <t>Montáž průvětrníků nebo mřížek odvětrávacích velikosti přes 150 x 200 do 300 x 300 mm</t>
  </si>
  <si>
    <t>664368431</t>
  </si>
  <si>
    <t>štíty haly</t>
  </si>
  <si>
    <t>2*4</t>
  </si>
  <si>
    <t>ostatní</t>
  </si>
  <si>
    <t>182</t>
  </si>
  <si>
    <t>553414250</t>
  </si>
  <si>
    <t>mřížka větrací nerezová 250 x 250 se síťovinou</t>
  </si>
  <si>
    <t>-1256935329</t>
  </si>
  <si>
    <t>183</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</si>
  <si>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</si>
  <si>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</si>
  <si>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748420962</t>
  </si>
  <si>
    <t>2*(36,4*9,6+10,4*15,75)</t>
  </si>
  <si>
    <t>23,975*13,425</t>
  </si>
  <si>
    <t>184</t>
  </si>
  <si>
    <t>950000R</t>
  </si>
  <si>
    <t>Osazení hasících přístrojů dle PBŘ, včetně výchozí revize</t>
  </si>
  <si>
    <t>-982693736</t>
  </si>
  <si>
    <t>185</t>
  </si>
  <si>
    <t>449324150R</t>
  </si>
  <si>
    <t>přístroj hasicí ruční pěnový 13A</t>
  </si>
  <si>
    <t>-1456455934</t>
  </si>
  <si>
    <t>186</t>
  </si>
  <si>
    <t>449321130R</t>
  </si>
  <si>
    <t>přístroj hasicí ruční práškový s hasicí schopností 21A</t>
  </si>
  <si>
    <t>184549206</t>
  </si>
  <si>
    <t>187</t>
  </si>
  <si>
    <t>950 02</t>
  </si>
  <si>
    <t>D + M bezpečnostní a informační tabulky</t>
  </si>
  <si>
    <t>66524808</t>
  </si>
  <si>
    <t>188</t>
  </si>
  <si>
    <t>950 03</t>
  </si>
  <si>
    <t>D + M požárních ucpávek</t>
  </si>
  <si>
    <t>1990540877</t>
  </si>
  <si>
    <t>997</t>
  </si>
  <si>
    <t>Přesun sutě</t>
  </si>
  <si>
    <t>189</t>
  </si>
  <si>
    <t>997002519</t>
  </si>
  <si>
    <t>Vodorovné přemístění suti a vybouraných hmot bez naložení, se složením a hrubým urovnáním Příplatek k ceně za každý další i započatý 1 km přes 1 km</t>
  </si>
  <si>
    <t>-139786702</t>
  </si>
  <si>
    <t>1,364*8 'Přepočtené koeficientem množství</t>
  </si>
  <si>
    <t>190</t>
  </si>
  <si>
    <t>997013151</t>
  </si>
  <si>
    <t>Vnitrostaveništní doprava suti a vybouraných hmot vodorovně do 50 m svisle s omezením mechanizace pro budovy a haly výšky do 6 m</t>
  </si>
  <si>
    <t>-2023488146</t>
  </si>
  <si>
    <t>191</t>
  </si>
  <si>
    <t>997013501</t>
  </si>
  <si>
    <t>Odvoz suti a vybouraných hmot na skládku nebo meziskládku se složením, na vzdálenost do 1 km</t>
  </si>
  <si>
    <t>743895039</t>
  </si>
  <si>
    <t>192</t>
  </si>
  <si>
    <t>997013831</t>
  </si>
  <si>
    <t>Poplatek za uložení stavebního odpadu na skládce (skládkovné) směsného</t>
  </si>
  <si>
    <t>533733095</t>
  </si>
  <si>
    <t>998</t>
  </si>
  <si>
    <t>Přesun hmot</t>
  </si>
  <si>
    <t>193</t>
  </si>
  <si>
    <t>998011002</t>
  </si>
  <si>
    <t>Přesun hmot pro budovy občanské výstavby, bydlení, výrobu a služby s nosnou svislou konstrukcí zděnou z cihel, tvárnic nebo kamene vodorovná dopravní vzdálenost do 100 m pro budovy výšky přes 6 do 12 m</t>
  </si>
  <si>
    <t>309976469</t>
  </si>
  <si>
    <t>PSV</t>
  </si>
  <si>
    <t>Práce a dodávky PSV</t>
  </si>
  <si>
    <t>711</t>
  </si>
  <si>
    <t>Izolace proti vodě, vlhkosti a plynům</t>
  </si>
  <si>
    <t>194</t>
  </si>
  <si>
    <t>711111001</t>
  </si>
  <si>
    <t>Provedení izolace proti zemní vlhkosti natěradly a tmely za studena na ploše vodorovné V nátěrem penetračním</t>
  </si>
  <si>
    <t>1166961367</t>
  </si>
  <si>
    <t>36,1*9,5+15,8*10,2-1,6*15,2+23,975*13,125</t>
  </si>
  <si>
    <t>195</t>
  </si>
  <si>
    <t>711112001</t>
  </si>
  <si>
    <t>Provedení izolace proti zemní vlhkosti natěradly a tmely za studena na ploše svislé S nátěrem penetračním</t>
  </si>
  <si>
    <t>1424477722</t>
  </si>
  <si>
    <t>0,75*(2,475+10,1+25,05+2*0,85+2*1,3+36,1+9,5+2,024)</t>
  </si>
  <si>
    <t>0,6*(13,125+23,975)</t>
  </si>
  <si>
    <t>výtahy</t>
  </si>
  <si>
    <t>1,2*(2*1,625+2*1,8+2*1,25+2*0,92)</t>
  </si>
  <si>
    <t>196</t>
  </si>
  <si>
    <t>111631500</t>
  </si>
  <si>
    <t>lak asfaltový penetrační (MJ t) bal 9 kg</t>
  </si>
  <si>
    <t>-412820505</t>
  </si>
  <si>
    <t>Poznámka k položce:
Spotřeba 0,3-0,4kg/m2 dle povrchu, ředidlo technický benzín</t>
  </si>
  <si>
    <t>(794,462+102,85)*0,4*0,001</t>
  </si>
  <si>
    <t>197</t>
  </si>
  <si>
    <t>711113001R</t>
  </si>
  <si>
    <t>Nátěr hydroizolační těsnící hmotou, vč. těsnícího pásu</t>
  </si>
  <si>
    <t>-1114077436</t>
  </si>
  <si>
    <t>1.09.</t>
  </si>
  <si>
    <t>2,0*(2*1,725+1,955)+3,485*1,955</t>
  </si>
  <si>
    <t>2,0*(2*3,2+2*2,5)+3,2*2,5</t>
  </si>
  <si>
    <t>2,0*(2*2,025+2*3,8)+2,625*2,025</t>
  </si>
  <si>
    <t>-(0,8*2,1)</t>
  </si>
  <si>
    <t>198</t>
  </si>
  <si>
    <t>711141559</t>
  </si>
  <si>
    <t>Provedení izolace proti zemní vlhkosti pásy přitavením NAIP na ploše vodorovné V</t>
  </si>
  <si>
    <t>-1276079681</t>
  </si>
  <si>
    <t>2*794,462</t>
  </si>
  <si>
    <t>199</t>
  </si>
  <si>
    <t>711142559</t>
  </si>
  <si>
    <t>Provedení izolace proti zemní vlhkosti pásy přitavením NAIP na ploše svislé S</t>
  </si>
  <si>
    <t>227960035</t>
  </si>
  <si>
    <t>2*102,85</t>
  </si>
  <si>
    <t>200</t>
  </si>
  <si>
    <t>628560000</t>
  </si>
  <si>
    <t>pás asfaltovaný modifikovaný nosná vložka hliníková folie oboustraná mikrotenová folie</t>
  </si>
  <si>
    <t>-134022349</t>
  </si>
  <si>
    <t>1588,924*1,1</t>
  </si>
  <si>
    <t>205,7*1,15</t>
  </si>
  <si>
    <t>201</t>
  </si>
  <si>
    <t>711161331</t>
  </si>
  <si>
    <t>Izolace proti zemní vlhkosti nopovými foliemi základů nebo stěn s odvodňovací funkcí tloušťky 0,6 mm, šířky 2,0 m s textilií</t>
  </si>
  <si>
    <t>341244328</t>
  </si>
  <si>
    <t>0,75*(2*36,4+2*25,35)</t>
  </si>
  <si>
    <t>202</t>
  </si>
  <si>
    <t>711161382</t>
  </si>
  <si>
    <t>Izolace proti zemní vlhkosti nopovými foliemi ukončení izolace lištou provětrávací</t>
  </si>
  <si>
    <t>-1634649549</t>
  </si>
  <si>
    <t>2*36,4+2*25,35</t>
  </si>
  <si>
    <t>203</t>
  </si>
  <si>
    <t>711791183</t>
  </si>
  <si>
    <t>Provedení detailů dilatačních spár-těsnění impregnovanými provazci na ploše vodorovné V</t>
  </si>
  <si>
    <t>1780569740</t>
  </si>
  <si>
    <t>styk podlahy haly se zděnou částí objektu</t>
  </si>
  <si>
    <t>24,0+13,2</t>
  </si>
  <si>
    <t>204</t>
  </si>
  <si>
    <t>675732140</t>
  </si>
  <si>
    <t>provaz konopný těsnící  D30 mm</t>
  </si>
  <si>
    <t>kg</t>
  </si>
  <si>
    <t>1808433794</t>
  </si>
  <si>
    <t>37,2*0,3</t>
  </si>
  <si>
    <t>205</t>
  </si>
  <si>
    <t>711811111</t>
  </si>
  <si>
    <t>Provedení izolace proti plynům radonu, metanu natěradly za studena izolačním nátěrem na ploše vodorovné V</t>
  </si>
  <si>
    <t>-766367868</t>
  </si>
  <si>
    <t>kanalizace</t>
  </si>
  <si>
    <t>10*0,5*0,5</t>
  </si>
  <si>
    <t>6*0,3*0,3</t>
  </si>
  <si>
    <t>vpusti</t>
  </si>
  <si>
    <t>2*0,5*0,5</t>
  </si>
  <si>
    <t>plyn</t>
  </si>
  <si>
    <t>1*0,5*0,5</t>
  </si>
  <si>
    <t>206</t>
  </si>
  <si>
    <t>245511300</t>
  </si>
  <si>
    <t>stěrka hydroizolační dvousložková zimní bal. 28 kg</t>
  </si>
  <si>
    <t>1870441408</t>
  </si>
  <si>
    <t>4,8*3,79</t>
  </si>
  <si>
    <t>207</t>
  </si>
  <si>
    <t>998711102</t>
  </si>
  <si>
    <t>Přesun hmot pro izolace proti vodě, vlhkosti a plynům stanovený z hmotnosti přesunovaného materiálu vodorovná dopravní vzdálenost do 50 m v objektech výšky přes 6 do 12 m</t>
  </si>
  <si>
    <t>-1139299865</t>
  </si>
  <si>
    <t>712</t>
  </si>
  <si>
    <t>Povlakové krytiny</t>
  </si>
  <si>
    <t>208</t>
  </si>
  <si>
    <t>712311101</t>
  </si>
  <si>
    <t>Provedení povlakové krytiny střech plochých do 10 st. natěradly a tmely za studena nátěrem lakem penetračním nebo asfaltovým</t>
  </si>
  <si>
    <t>-2078887316</t>
  </si>
  <si>
    <t>209</t>
  </si>
  <si>
    <t>553594997</t>
  </si>
  <si>
    <t>454,727*0,0004</t>
  </si>
  <si>
    <t>210</t>
  </si>
  <si>
    <t>712331111</t>
  </si>
  <si>
    <t>Provedení povlakové krytiny střech plochých do 10 st. pásy na sucho podkladní samolepící asfaltový pás</t>
  </si>
  <si>
    <t>357507822</t>
  </si>
  <si>
    <t>vodorovná plocha</t>
  </si>
  <si>
    <t>454,727</t>
  </si>
  <si>
    <t>atika - vrch</t>
  </si>
  <si>
    <t>0,45*(2*36,4+2*8,7+15,3+10,4)</t>
  </si>
  <si>
    <t>atika - bok</t>
  </si>
  <si>
    <t>1,0*(2*35,5+2*8,7+15,3+9,95)</t>
  </si>
  <si>
    <t>výtah nad střechou</t>
  </si>
  <si>
    <t>1,25*(2*2,425+2*2,7)</t>
  </si>
  <si>
    <t>211</t>
  </si>
  <si>
    <t>628662800</t>
  </si>
  <si>
    <t>pás asfaltový modifikovaný za studena samolepící na polystyren tl. 3 mm</t>
  </si>
  <si>
    <t>576576144</t>
  </si>
  <si>
    <t>667,895*1,15</t>
  </si>
  <si>
    <t>212</t>
  </si>
  <si>
    <t>712341559</t>
  </si>
  <si>
    <t>Provedení povlakové krytiny střech plochých do 10 st. pásy přitavením NAIP v plné ploše</t>
  </si>
  <si>
    <t>-14428129</t>
  </si>
  <si>
    <t>plocha střechy vodorovně</t>
  </si>
  <si>
    <t>213</t>
  </si>
  <si>
    <t>628331590</t>
  </si>
  <si>
    <t>pás těžký asfaltovaný G 200 S40</t>
  </si>
  <si>
    <t>1099749225</t>
  </si>
  <si>
    <t>454,727*1,1</t>
  </si>
  <si>
    <t>214</t>
  </si>
  <si>
    <t>-624661966</t>
  </si>
  <si>
    <t>215</t>
  </si>
  <si>
    <t>628662810</t>
  </si>
  <si>
    <t>pás asfaltový modifikovaný za studena samolepící na bednění tl. 3 mm</t>
  </si>
  <si>
    <t>1880697072</t>
  </si>
  <si>
    <t>216</t>
  </si>
  <si>
    <t>771990111</t>
  </si>
  <si>
    <t>Vyrovnání podkladní vrstvy samonivelační stěrkou tl. 4 mm, min. pevnosti 15 MPa</t>
  </si>
  <si>
    <t>897202913</t>
  </si>
  <si>
    <t>217</t>
  </si>
  <si>
    <t>998712102</t>
  </si>
  <si>
    <t>Přesun hmot pro povlakové krytiny stanovený z hmotnosti přesunovaného materiálu vodorovná dopravní vzdálenost do 50 m v objektech výšky přes 6 do 12 m</t>
  </si>
  <si>
    <t>-701827014</t>
  </si>
  <si>
    <t>713</t>
  </si>
  <si>
    <t>Izolace tepelné</t>
  </si>
  <si>
    <t>218</t>
  </si>
  <si>
    <t>713121111</t>
  </si>
  <si>
    <t>Montáž tepelné izolace podlah rohožemi, pásy, deskami, dílci, bloky (izolační materiál ve specifikaci) kladenými volně jednovrstvá</t>
  </si>
  <si>
    <t>-734277214</t>
  </si>
  <si>
    <t>1.NP EPS</t>
  </si>
  <si>
    <t>(3,775*6,1+2*6,9*5,2)</t>
  </si>
  <si>
    <t>(3,1*6,4+2,025*3,725+2,39*6,1+4,195*3,485+2,24*2,06+1,825*2,06)</t>
  </si>
  <si>
    <t>(3,2*3,485+3,2*2,5+10,385*6,1+4,7*6,1+1,6*2,3+7,9*7,05+26,0*2,3)</t>
  </si>
  <si>
    <t>(23,9*13,2)</t>
  </si>
  <si>
    <t>1.NP role EPS</t>
  </si>
  <si>
    <t>2.NP vata</t>
  </si>
  <si>
    <t>(3,775*6,1+2,025*3,8+2,45*3,485+4,1*3,485+1,695*2,5+1,8*2,06+1,72*2,5)</t>
  </si>
  <si>
    <t>(1,115*2,045+2*6,7*6,1+4,7*6,1+26,0*2,3+5,4*2,6+4,1*7,05+6,715*10,7+1,655*1,7+0,9*1,7+2,6*8,8)</t>
  </si>
  <si>
    <t>2.NP role EPS</t>
  </si>
  <si>
    <t>(2,025*3,8+2,45*3,485+4,1*3,485+1,695*2,5+1,8*2,06+1,72*2,5+1,115*2,045)</t>
  </si>
  <si>
    <t>(3,775*6,1+2*6,7*6,1+4,7*6,1+26,0*2,3+5,4*2,6+4,1*7,05+6,715*10,7+1,655*1,7+0,9*1,7+2,6*8,8)</t>
  </si>
  <si>
    <t>219</t>
  </si>
  <si>
    <t>631514830</t>
  </si>
  <si>
    <t>deska izolační minerální těžkých plovoucích podlah λ-0.039 tl. 50 mm</t>
  </si>
  <si>
    <t>1006361910</t>
  </si>
  <si>
    <t>(3,775*6,1+2,025*3,8+2,45*3,485+4,1*3,485+1,695*2,5+1,8*2,06+1,72*2,5)*1,1</t>
  </si>
  <si>
    <t>(1,115*2,045+2*6,7*6,1+4,7*6,1+26,0*2,3+5,4*2,6+4,1*7,05+6,715*10,7+1,655*1,7+0,9*1,7+2,6*8,8)*1,1</t>
  </si>
  <si>
    <t>220</t>
  </si>
  <si>
    <t>283759160</t>
  </si>
  <si>
    <t>deska z pěnového polystyrenu pro trvalé zatížení v tlaku (max. 3000 kg/m2) 1000 x 500 x 1000 mm</t>
  </si>
  <si>
    <t>-75592768</t>
  </si>
  <si>
    <t>Poznámka k položce:
lambda=0,035 [W / m K]</t>
  </si>
  <si>
    <t>0,2*(3,775*6,1+2*6,9*5,2)*1,1</t>
  </si>
  <si>
    <t>0,14*(3,1*6,4+2,025*3,725+2,39*6,1+4,195*3,485+2,24*2,06+1,825*2,06)*1,1</t>
  </si>
  <si>
    <t>0,14*(3,2*3,485+3,2*2,5+10,385*6,1+4,7*6,1+1,6*2,3+7,9*7,05+26,0*2,3)*1,1</t>
  </si>
  <si>
    <t>0,14*(23,9*13,2)*1,1</t>
  </si>
  <si>
    <t>221</t>
  </si>
  <si>
    <t>283759190R</t>
  </si>
  <si>
    <t>vrstvená role z EPS tl. 30 mm</t>
  </si>
  <si>
    <t>-1432086631</t>
  </si>
  <si>
    <t>Poznámka k položce:
lambda=0,034 [W / m K]</t>
  </si>
  <si>
    <t>(3,1*6,4+2,025*3,725+2,39*6,1+4,195*3,485+2,24*2,06+1,825*2,06)*1,1</t>
  </si>
  <si>
    <t>(3,2*3,485+3,2*2,5+10,385*6,1+4,7*6,1+1,6*2,3+7,9*7,05+26,0*2,3)*1,1</t>
  </si>
  <si>
    <t>222</t>
  </si>
  <si>
    <t>283759210R</t>
  </si>
  <si>
    <t>vrstvená role z EPS tl. 50 mm</t>
  </si>
  <si>
    <t>-1165532721</t>
  </si>
  <si>
    <t>(3,775*6,1+2*6,7*6,1+4,7*6,1+26,0*2,3+5,4*2,6+4,1*7,05+6,715*10,7+1,655*1,7+0,9*1,7+2,6*8,8)*1,1</t>
  </si>
  <si>
    <t>223</t>
  </si>
  <si>
    <t>283759220R</t>
  </si>
  <si>
    <t>vrstvená role z EPS tl. 60 mm</t>
  </si>
  <si>
    <t>-1763750293</t>
  </si>
  <si>
    <t>(2,025*3,8+2,45*3,485+4,1*3,485+1,695*2,5+1,8*2,06+1,72*2,5+1,115*2,045)*1,1</t>
  </si>
  <si>
    <t>224</t>
  </si>
  <si>
    <t>713121211</t>
  </si>
  <si>
    <t>Montáž tepelné izolace podlah okrajovými pásky kladenými volně</t>
  </si>
  <si>
    <t>1499347430</t>
  </si>
  <si>
    <t>(2*3,775+2*6,1+4*6,9+2*5,2)</t>
  </si>
  <si>
    <t>(2*3,1+2*6,4+2*2,025+2*3,725+2*2,39+2*6,1+2*4,195+2*3,485+2*2,24+2*2,06+2*1,825+2*2,06)</t>
  </si>
  <si>
    <t>(2*3,2+2*3,485+2*3,2+2*2,5+2*10,385+2*6,1+2*4,7+2*6,1+2*1,6+2*2,3+2*7,9+2*7,05+2*26,0+2*2,3)</t>
  </si>
  <si>
    <t>(2*23,9+6*13,2)</t>
  </si>
  <si>
    <t>(2*3,775+2*6,1+2*2,025+2*3,8+2*2,45+2*3,485+2*4,1+2*3,485+2*1,695+2*2,5+2*1,8+2*2,06+2*1,72+2*2,5)</t>
  </si>
  <si>
    <t>(2*1,115+2*2,045+4*6,7+4*6,1+2*4,7+2*6,1+2*26,0+2*2,3+2*5,4+2*2,6+2*4,1+2*7,05+2*6,715+2*10,7+2*1,655+2*1,7+2*0,9+2*1,7+2*2,6+2*8,8)</t>
  </si>
  <si>
    <t>225</t>
  </si>
  <si>
    <t>590306810</t>
  </si>
  <si>
    <t>pásek okrajový  š. 100 tl. 5 mm</t>
  </si>
  <si>
    <t>205343448</t>
  </si>
  <si>
    <t>764,15*1,1</t>
  </si>
  <si>
    <t>226</t>
  </si>
  <si>
    <t>713131141</t>
  </si>
  <si>
    <t>Montáž tepelné izolace stěn rohožemi, pásy, deskami, dílci, bloky (izolační materiál ve specifikaci) lepením celoplošně</t>
  </si>
  <si>
    <t>-1147616966</t>
  </si>
  <si>
    <t>227</t>
  </si>
  <si>
    <t>713141131</t>
  </si>
  <si>
    <t>Montáž tepelné izolace střech plochých rohožemi, pásy, deskami, dílci, bloky (izolační materiál ve specifikaci) přilepenými za studena zplna, jednovrstvá</t>
  </si>
  <si>
    <t>612216100</t>
  </si>
  <si>
    <t>2*454,727</t>
  </si>
  <si>
    <t>228</t>
  </si>
  <si>
    <t>283759130</t>
  </si>
  <si>
    <t>deska z pěnového polystyrenu pro trvalé zatížení v tlaku (max. 2000 kg/m2) 1000 x 500 (1000) mm</t>
  </si>
  <si>
    <t>-588708123</t>
  </si>
  <si>
    <t>Poznámka k položce:
lambda=0,037 [W / m K]</t>
  </si>
  <si>
    <t>0,2*454,727*1,1</t>
  </si>
  <si>
    <t>0,1*213,168*1,1</t>
  </si>
  <si>
    <t>229</t>
  </si>
  <si>
    <t>283759280R</t>
  </si>
  <si>
    <t>deska z pěnového polystyrenu EPS 100 S spádový</t>
  </si>
  <si>
    <t>2109791156</t>
  </si>
  <si>
    <t>((0,02+0,315)/2)*454,727*1,1</t>
  </si>
  <si>
    <t>230</t>
  </si>
  <si>
    <t>713141211</t>
  </si>
  <si>
    <t>Montáž tepelné izolace střech plochých atikovými klíny kladenými volně</t>
  </si>
  <si>
    <t>854394641</t>
  </si>
  <si>
    <t>2*36,4+2*8,7+15,3+10,4</t>
  </si>
  <si>
    <t>2*4,9+4*0,325+3*0,45+1,45+3*0,325+2*1,0+2*0,325+6*0,5+1,365+2*1,25+10*0,325</t>
  </si>
  <si>
    <t>2*2,7+2*2,425</t>
  </si>
  <si>
    <t>231</t>
  </si>
  <si>
    <t>631529020R</t>
  </si>
  <si>
    <t>klín atikový přechodný EPS tl.50 x 50 mm</t>
  </si>
  <si>
    <t>718977299</t>
  </si>
  <si>
    <t>232</t>
  </si>
  <si>
    <t>998713102</t>
  </si>
  <si>
    <t>Přesun hmot pro izolace tepelné stanovený z hmotnosti přesunovaného materiálu vodorovná dopravní vzdálenost do 50 m v objektech výšky přes 6 m do 12 m</t>
  </si>
  <si>
    <t>1510138204</t>
  </si>
  <si>
    <t>762</t>
  </si>
  <si>
    <t>Konstrukce tesařské</t>
  </si>
  <si>
    <t>233</t>
  </si>
  <si>
    <t>762341046</t>
  </si>
  <si>
    <t>Bednění a laťování bednění střech rovných sklonu do 60 st. s vyřezáním otvorů z dřevoštěpkových desek šroubovaných na rošt 22 mm na pero a drážku, tloušťky desky</t>
  </si>
  <si>
    <t>104405107</t>
  </si>
  <si>
    <t>atiky zhora</t>
  </si>
  <si>
    <t>0,45*(2*36,4+2*8,7+15,75+9,95)</t>
  </si>
  <si>
    <t>markýzy</t>
  </si>
  <si>
    <t>4,5*1,0</t>
  </si>
  <si>
    <t>1,25*1,0</t>
  </si>
  <si>
    <t>234</t>
  </si>
  <si>
    <t>762420012</t>
  </si>
  <si>
    <t>Obložení stropů nebo střešních podhledů z cementotřískových desek šroubovaných na sraz, tloušťky desky 14 mm</t>
  </si>
  <si>
    <t>1792989015</t>
  </si>
  <si>
    <t>4,5*1,0+0,25*(2*1,0+4,5)</t>
  </si>
  <si>
    <t>1,25*1,0+0,25*(2*1,0+1,25)</t>
  </si>
  <si>
    <t>235</t>
  </si>
  <si>
    <t>762439001</t>
  </si>
  <si>
    <t>Obložení stěn montáž roštu podkladového</t>
  </si>
  <si>
    <t>-1983268012</t>
  </si>
  <si>
    <t>6*2,7</t>
  </si>
  <si>
    <t>20,0</t>
  </si>
  <si>
    <t>2*(2*36,4+2*8,7+15,75+9,95)</t>
  </si>
  <si>
    <t>4*4,5</t>
  </si>
  <si>
    <t>3*1,25</t>
  </si>
  <si>
    <t>236</t>
  </si>
  <si>
    <t>605141010</t>
  </si>
  <si>
    <t>řezivo jehličnaté lať jakost I 10 - 25 cm2</t>
  </si>
  <si>
    <t>1302394441</t>
  </si>
  <si>
    <t>289,75*0,04*0,06*1,1</t>
  </si>
  <si>
    <t>237</t>
  </si>
  <si>
    <t>998762102</t>
  </si>
  <si>
    <t>Přesun hmot pro konstrukce tesařské stanovený z hmotnosti přesunovaného materiálu vodorovná dopravní vzdálenost do 50 m v objektech výšky přes 6 do 12 m</t>
  </si>
  <si>
    <t>-1935860909</t>
  </si>
  <si>
    <t>763</t>
  </si>
  <si>
    <t>Konstrukce suché výstavby</t>
  </si>
  <si>
    <t>238</t>
  </si>
  <si>
    <t>763131912</t>
  </si>
  <si>
    <t>Zhotovení otvorů v podhledech a podkrovích ze sádrokartonových desek pro prostupy (voda, elektro, topení, VZT), osvětlení, sprinklery, revizní klapky včetně vyztužení profily, velikost přes 0,10 do 0,25 m2</t>
  </si>
  <si>
    <t>1830344822</t>
  </si>
  <si>
    <t>VZT</t>
  </si>
  <si>
    <t>16+22</t>
  </si>
  <si>
    <t>239</t>
  </si>
  <si>
    <t>763131913</t>
  </si>
  <si>
    <t>Zhotovení otvorů v podhledech a podkrovích ze sádrokartonových desek pro prostupy (voda, elektro, topení, VZT), osvětlení, sprinklery, revizní klapky včetně vyztužení profily, velikost přes 0,25 do 0,50 m2</t>
  </si>
  <si>
    <t>-886724115</t>
  </si>
  <si>
    <t>svítidla</t>
  </si>
  <si>
    <t>42+63</t>
  </si>
  <si>
    <t>240</t>
  </si>
  <si>
    <t>763135011</t>
  </si>
  <si>
    <t>Montáž sádrokartonového podhledu z desek děrovaných včetně zavěšené dvouvrstvé konstrukce z ocelových profilů CD, UD se spárami tmelenými</t>
  </si>
  <si>
    <t>-1825845563</t>
  </si>
  <si>
    <t>SDK 1.NP</t>
  </si>
  <si>
    <t>3,775*6,1+3,725*2,02+2,39*6,1+4,195*3,485+2,24*2,06+1,825*2,06+3,2*3,4885+2,5*3,2</t>
  </si>
  <si>
    <t>10,385*6,1+4,7*6,1</t>
  </si>
  <si>
    <t>SDK 2.NP</t>
  </si>
  <si>
    <t>3,775*6,1+6,7*6,1+6,7*6,1+4,7*6,1</t>
  </si>
  <si>
    <t>2,025*3,7+2,45*3,485+2,5*1,695+1,8*2,06+4,135*3,485+2,5*1,72+1,115*2,045</t>
  </si>
  <si>
    <t>6,715*10,7+1,655*1,7+0,9*1,7+2,6*8,9</t>
  </si>
  <si>
    <t>241</t>
  </si>
  <si>
    <t>590305R001</t>
  </si>
  <si>
    <t>deska sdk, 1200 x 2400 tl. 12,5</t>
  </si>
  <si>
    <t>1813905739</t>
  </si>
  <si>
    <t>539,205*1,1-375,834</t>
  </si>
  <si>
    <t>242</t>
  </si>
  <si>
    <t>590305360R</t>
  </si>
  <si>
    <t xml:space="preserve">deska akustická sdk, 1200 x 2400 tl. 12,5 </t>
  </si>
  <si>
    <t>-1536348025</t>
  </si>
  <si>
    <t>2*7,9*5,2*1,1</t>
  </si>
  <si>
    <t>(3,775*6,1+6,7*6,1+6,7*6,1+4,7*6,1)*1,1</t>
  </si>
  <si>
    <t>(9,5*4,7+35,4*2,3)*1,1</t>
  </si>
  <si>
    <t>243</t>
  </si>
  <si>
    <t>998763101</t>
  </si>
  <si>
    <t>Přesun hmot pro dřevostavby stanovený z hmotnosti přesunovaného materiálu vodorovná dopravní vzdálenost do 50 m v objektech výšky přes 6 do 12 m</t>
  </si>
  <si>
    <t>-1358431018</t>
  </si>
  <si>
    <t>764</t>
  </si>
  <si>
    <t>Konstrukce klempířské</t>
  </si>
  <si>
    <t>244</t>
  </si>
  <si>
    <t>764141371R</t>
  </si>
  <si>
    <t>Krytina železobetonových desek z TiZn plechu, ozn. K.07</t>
  </si>
  <si>
    <t>-1885920</t>
  </si>
  <si>
    <t>245</t>
  </si>
  <si>
    <t>764211635R</t>
  </si>
  <si>
    <t>Oplechování hřebene z Pz s povrchovou úpravou rš 500 mm, ozn. K.11</t>
  </si>
  <si>
    <t>179910386</t>
  </si>
  <si>
    <t>246</t>
  </si>
  <si>
    <t>764211636R</t>
  </si>
  <si>
    <t>Oplechování hřebene z Pz s povrchovou úpravou rš 1050 mm, ozn. K.11</t>
  </si>
  <si>
    <t>-1580151512</t>
  </si>
  <si>
    <t>247</t>
  </si>
  <si>
    <t>764212606R</t>
  </si>
  <si>
    <t>Oplechování úžlabí z Pz s povrchovou úpravou rš 320 mm, ozn. K.09</t>
  </si>
  <si>
    <t>-761909657</t>
  </si>
  <si>
    <t>248</t>
  </si>
  <si>
    <t>764212607R</t>
  </si>
  <si>
    <t>Oplechování úžlabí z Pz s povrchovou úpravou rš 660 mm, ozn. K.08</t>
  </si>
  <si>
    <t>792857941</t>
  </si>
  <si>
    <t>249</t>
  </si>
  <si>
    <t>764212633R</t>
  </si>
  <si>
    <t>Oplechování štítu závětrnou lištou z Pz s povrchovou úpravou rš 220 mm, ozn. K.13</t>
  </si>
  <si>
    <t>1693402028</t>
  </si>
  <si>
    <t>250</t>
  </si>
  <si>
    <t>764212662R</t>
  </si>
  <si>
    <t>Oplechování rovné okapové hrany z Pz s povrchovou úpravou rš 150 mm, ozn. K.10</t>
  </si>
  <si>
    <t>-1969417219</t>
  </si>
  <si>
    <t>251</t>
  </si>
  <si>
    <t>764212663R</t>
  </si>
  <si>
    <t>Oplechování rovné okapové hrany z Pz s povrchovou úpravou rš 280 mm, ozn. K.10</t>
  </si>
  <si>
    <t>-1520262787</t>
  </si>
  <si>
    <t>252</t>
  </si>
  <si>
    <t>764214604R</t>
  </si>
  <si>
    <t>Oplechování horních ploch a atik z Pz s povrch úpravou mechanicky kotvené rš 350 mm, ozn. K.13</t>
  </si>
  <si>
    <t>-785292990</t>
  </si>
  <si>
    <t>253</t>
  </si>
  <si>
    <t>764242403R</t>
  </si>
  <si>
    <t>Oplechování atiky lištou z TiZn plechu rš 165 mm, ozn. K.01, K.02</t>
  </si>
  <si>
    <t>-385246749</t>
  </si>
  <si>
    <t>254</t>
  </si>
  <si>
    <t>764242433R</t>
  </si>
  <si>
    <t>Oplechování rovné okapové hrany z TiZn plechu rš 230 mm, ozn. K.03</t>
  </si>
  <si>
    <t>-320987675</t>
  </si>
  <si>
    <t>255</t>
  </si>
  <si>
    <t>764242434R</t>
  </si>
  <si>
    <t>Oplechování rovné okapničky z TiZn plechu rš 330 mm, ozn. K.05</t>
  </si>
  <si>
    <t>1405023623</t>
  </si>
  <si>
    <t>256</t>
  </si>
  <si>
    <t>764244307R</t>
  </si>
  <si>
    <t>Oplechování horních ploch a nadezdívek z TiZn plechu kotvené rš 700 mm, ozn. K.01</t>
  </si>
  <si>
    <t>-567644698</t>
  </si>
  <si>
    <t>257</t>
  </si>
  <si>
    <t>764244308R</t>
  </si>
  <si>
    <t>Oplechování horních ploch a nadezdívek TiZn plechu kotvené rš 750 mm, ozn. K.02</t>
  </si>
  <si>
    <t>-223929648</t>
  </si>
  <si>
    <t>258</t>
  </si>
  <si>
    <t>764246302R</t>
  </si>
  <si>
    <t>Oplechování parapetů rovných mechanicky kotvené z TiZn plechu  rš 200 mm, ozn. K.06</t>
  </si>
  <si>
    <t>-810810541</t>
  </si>
  <si>
    <t>259</t>
  </si>
  <si>
    <t>764246402R</t>
  </si>
  <si>
    <t>-2080929573</t>
  </si>
  <si>
    <t>260</t>
  </si>
  <si>
    <t>764311613R</t>
  </si>
  <si>
    <t>Lemování z Pz s povrchovou úpravou rš 200 mm, ozn. K.14</t>
  </si>
  <si>
    <t>1837727068</t>
  </si>
  <si>
    <t>261</t>
  </si>
  <si>
    <t>764311614R</t>
  </si>
  <si>
    <t>Lemování rovných zdí z Pz s povrchovou úpravou rš 380 mm, ozn. K.15</t>
  </si>
  <si>
    <t>-175330939</t>
  </si>
  <si>
    <t>262</t>
  </si>
  <si>
    <t>764311615R</t>
  </si>
  <si>
    <t>Lemování rovných zdí z Pz s povrchovou úpravou rš 350 mm, ozn. K.16</t>
  </si>
  <si>
    <t>644842013</t>
  </si>
  <si>
    <t>263</t>
  </si>
  <si>
    <t>764341313R</t>
  </si>
  <si>
    <t>Lemování rovných zdí střech z TiZn plechu rš 250 mm, ozn. K.22</t>
  </si>
  <si>
    <t>376998497</t>
  </si>
  <si>
    <t>264</t>
  </si>
  <si>
    <t>764541303R</t>
  </si>
  <si>
    <t>Žlab podokapní půlkruhový z TiZn plechu rš 250 mm, ozn. K04</t>
  </si>
  <si>
    <t>-1491932055</t>
  </si>
  <si>
    <t>265</t>
  </si>
  <si>
    <t>764541305R</t>
  </si>
  <si>
    <t>Žlab podokapní půlkruhový z TiZn plechu rš 330 mm, ozn. K.04</t>
  </si>
  <si>
    <t>-443299531</t>
  </si>
  <si>
    <t>266</t>
  </si>
  <si>
    <t>764541443</t>
  </si>
  <si>
    <t>Žlab podokapní z titanzinkového předzvětralého plechu včetně háků a čel kotlík oválný (trychtýřový), rš žlabu/průměr svodu 250/80 mm</t>
  </si>
  <si>
    <t>1301765719</t>
  </si>
  <si>
    <t>267</t>
  </si>
  <si>
    <t>764541446</t>
  </si>
  <si>
    <t>Žlab podokapní z titanzinkového předzvětralého plechu včetně háků a čel kotlík oválný (trychtýřový), rš žlabu/průměr svodu 330/100 mm</t>
  </si>
  <si>
    <t>-181513956</t>
  </si>
  <si>
    <t>268</t>
  </si>
  <si>
    <t>764548422</t>
  </si>
  <si>
    <t>Svod z titanzinkového předzvětralého plechu včetně objímek, kolen a odskoků kruhový, průměru 80 mm</t>
  </si>
  <si>
    <t>1706027456</t>
  </si>
  <si>
    <t>269</t>
  </si>
  <si>
    <t>764548423</t>
  </si>
  <si>
    <t>Svod z titanzinkového předzvětralého plechu včetně objímek, kolen a odskoků kruhový, průměru 100 mm</t>
  </si>
  <si>
    <t>-2038844998</t>
  </si>
  <si>
    <t>270</t>
  </si>
  <si>
    <t>764 01</t>
  </si>
  <si>
    <t>D + M oplechování otvorů ve vnějším plášti z Pz plechu s povrchovou úpravou. ozn. K.17</t>
  </si>
  <si>
    <t>-1432994349</t>
  </si>
  <si>
    <t>271</t>
  </si>
  <si>
    <t>764 02</t>
  </si>
  <si>
    <t>D + M oplechování markýz z Pz plechu s povrchovou úpravou. ozn. K.18</t>
  </si>
  <si>
    <t>-799245924</t>
  </si>
  <si>
    <t>272</t>
  </si>
  <si>
    <t>764 03</t>
  </si>
  <si>
    <t>D + M oplechování otvorů ve vnějším plášti (příčkách) z Pz plechu s povrchovou úpravou. ozn. K.19</t>
  </si>
  <si>
    <t>-992698598</t>
  </si>
  <si>
    <t>273</t>
  </si>
  <si>
    <t>998764102</t>
  </si>
  <si>
    <t>Přesun hmot pro konstrukce klempířské stanovený z hmotnosti přesunovaného materiálu vodorovná dopravní vzdálenost do 50 m v objektech výšky přes 6 do 12 m</t>
  </si>
  <si>
    <t>1866250274</t>
  </si>
  <si>
    <t>766</t>
  </si>
  <si>
    <t>Konstrukce truhlářské</t>
  </si>
  <si>
    <t>274</t>
  </si>
  <si>
    <t>766660022</t>
  </si>
  <si>
    <t>Montáž dveřních křídel dřevěných nebo plastových otevíravých do ocelové zárubně protipožárních jednokřídlových, šířky přes 800 mm</t>
  </si>
  <si>
    <t>-1449749477</t>
  </si>
  <si>
    <t>275</t>
  </si>
  <si>
    <t>611629620R</t>
  </si>
  <si>
    <t>dveře vnitřní hladké HPL,prosklené, RAL 7022, 1křídlé 90x210 cm, těsnění, EW/EI 15 DP3 - C1, ozn. PD02</t>
  </si>
  <si>
    <t>-217363598</t>
  </si>
  <si>
    <t>276</t>
  </si>
  <si>
    <t>611629600R</t>
  </si>
  <si>
    <t>dveře vnitřní hladké HPL, RAL 7022, 1křídlé 80x210 cm, těsnění, EW/EI 15 DP3 - C1, ozn. PD03</t>
  </si>
  <si>
    <t>1581993709</t>
  </si>
  <si>
    <t>277</t>
  </si>
  <si>
    <t>611629640R</t>
  </si>
  <si>
    <t>dveře vnitřní hladké HPL, RAL 7022, 1křídlé 90x224 cm, těsnění, EW/EI 15 DP3 - C1, ozn. PD04</t>
  </si>
  <si>
    <t>1415668736</t>
  </si>
  <si>
    <t>278</t>
  </si>
  <si>
    <t>766660031</t>
  </si>
  <si>
    <t>Montáž dveřních křídel dřevěných nebo plastových otevíravých do ocelové zárubně protipožárních dvoukřídlových jakékoliv šířky</t>
  </si>
  <si>
    <t>1489875424</t>
  </si>
  <si>
    <t>279</t>
  </si>
  <si>
    <t>611629660R</t>
  </si>
  <si>
    <t>dveře vnitřní hladké HPL,prosklené, RAL 7022, 2 křídlé 180x225 cm, těsnění, EW/EI 15 DP3 - C1, ozn. PD06</t>
  </si>
  <si>
    <t>932704037</t>
  </si>
  <si>
    <t>280</t>
  </si>
  <si>
    <t>766 20</t>
  </si>
  <si>
    <t>dveře vnitřní hladké HPL, RAL 7022, 2 křídlé 150x225 cm, těsnění, EW/EI 15 DP3 - C1, ozn. PD07</t>
  </si>
  <si>
    <t>303249817</t>
  </si>
  <si>
    <t>281</t>
  </si>
  <si>
    <t>766660071</t>
  </si>
  <si>
    <t>Montáž dveřních křídel dřevěných nebo plastových otevíravých do ocelové zárubně z masivního dřeva bez polodrážky do 800 mm jednokřídlových, šířky</t>
  </si>
  <si>
    <t>1249339888</t>
  </si>
  <si>
    <t>282</t>
  </si>
  <si>
    <t>611629320R</t>
  </si>
  <si>
    <t>dveře vnitřní hladké HPL, RAL 7022, 1křídlé 70x210 cm, těsnění, ozn. D05</t>
  </si>
  <si>
    <t>1589343132</t>
  </si>
  <si>
    <t>283</t>
  </si>
  <si>
    <t>766660072</t>
  </si>
  <si>
    <t>Montáž dveřních křídel dřevěných nebo plastových otevíravých do ocelové zárubně z masivního dřeva bez polodrážky přes 800 mm jednokřídlových, šířky</t>
  </si>
  <si>
    <t>1131790114</t>
  </si>
  <si>
    <t>284</t>
  </si>
  <si>
    <t>611629360R</t>
  </si>
  <si>
    <t>dveře vnitřní hladké HPL, RAL 7022, 1křídlé 90x210 cm, těsnění, ozn. D02</t>
  </si>
  <si>
    <t>27683415</t>
  </si>
  <si>
    <t>285</t>
  </si>
  <si>
    <t>611629340R</t>
  </si>
  <si>
    <t>dveře vnitřní hladké HPL, RAL 7022, 1křídlé 80x210 cm, těsnění, ozn. D03</t>
  </si>
  <si>
    <t>-24215</t>
  </si>
  <si>
    <t>286</t>
  </si>
  <si>
    <t>611629560R</t>
  </si>
  <si>
    <t>dveře vnitřní hladké HPL, RAL 7022, 1křídlé 90x234 cm, těsnění, ozn. D04</t>
  </si>
  <si>
    <t>-325944387</t>
  </si>
  <si>
    <t>287</t>
  </si>
  <si>
    <t>766660722</t>
  </si>
  <si>
    <t>Montáž dveřních křídel dřevěných nebo plastových ostatní práce dveřního kování zámku</t>
  </si>
  <si>
    <t>203253548</t>
  </si>
  <si>
    <t>288</t>
  </si>
  <si>
    <t>549146200</t>
  </si>
  <si>
    <t>kování vrchní dveřní klika včetně rozet a montážního materiálu R PZ nerez PK</t>
  </si>
  <si>
    <t>989052669</t>
  </si>
  <si>
    <t>Poznámka k položce:
č.zboží ACE00086 cena zahrnuje kování včetně rozet a montážního materiálu.</t>
  </si>
  <si>
    <t>289</t>
  </si>
  <si>
    <t>766694111</t>
  </si>
  <si>
    <t>Montáž ostatních truhlářských konstrukcí parapetních desek dřevěných nebo plastových šířky do 300 mm, délky do 1000 mm</t>
  </si>
  <si>
    <t>-25264255</t>
  </si>
  <si>
    <t>290</t>
  </si>
  <si>
    <t>766694113</t>
  </si>
  <si>
    <t>Montáž ostatních truhlářských konstrukcí parapetních desek dřevěných nebo plastových šířky do 300 mm, délky přes 1600 do 2600 mm</t>
  </si>
  <si>
    <t>599652680</t>
  </si>
  <si>
    <t>291</t>
  </si>
  <si>
    <t>766694114</t>
  </si>
  <si>
    <t>Montáž ostatních truhlářských konstrukcí parapetních desek dřevěných nebo plastových šířky do 300 mm, délky přes 2600 mm</t>
  </si>
  <si>
    <t>1747834736</t>
  </si>
  <si>
    <t>1+5+1+2+3+1+1+2+1+2+1</t>
  </si>
  <si>
    <t>292</t>
  </si>
  <si>
    <t>607941030</t>
  </si>
  <si>
    <t>deska parapetní dřevotřísková vnitřní 0,3 x 1 m</t>
  </si>
  <si>
    <t>1040940679</t>
  </si>
  <si>
    <t>0,9</t>
  </si>
  <si>
    <t>4*2,0</t>
  </si>
  <si>
    <t>5,0+5*3,2+6,78+2*4,2+3*4,2+5,0+3,1+2*6,7+3,08+2*6,4+5,0</t>
  </si>
  <si>
    <t>293</t>
  </si>
  <si>
    <t>607941210</t>
  </si>
  <si>
    <t>koncovka PVC k parapetním dřevotřískovým deskám 600 mm</t>
  </si>
  <si>
    <t>930429811</t>
  </si>
  <si>
    <t>294</t>
  </si>
  <si>
    <t>766 01</t>
  </si>
  <si>
    <t>D + M dřevěné zábradlí, dub masiv, 5 425 / 1 100 mm, vč. kotvení a povrchové úpravy, ozn. T1</t>
  </si>
  <si>
    <t>1086414896</t>
  </si>
  <si>
    <t>295</t>
  </si>
  <si>
    <t>766 02</t>
  </si>
  <si>
    <t>D + M dřevěné zábradlí, dub masiv, 4 450 / 1 100 mm, vč. kotvení a povrchové úpravy, ozn. T2</t>
  </si>
  <si>
    <t>1201913773</t>
  </si>
  <si>
    <t>296</t>
  </si>
  <si>
    <t>766 03</t>
  </si>
  <si>
    <t>D + M sanitární dělící příčka do sucha vč. dveří, barva šedá N 0112,vč. kování a lišt, 3 835/2 000 mm,bezpečnostní odemykání, ozn. Y1.1</t>
  </si>
  <si>
    <t>1645351565</t>
  </si>
  <si>
    <t>297</t>
  </si>
  <si>
    <t>766 04</t>
  </si>
  <si>
    <t>D + M sanitární dělící příčka do sucha vč. dveří, barva šedá N 0112,vč. kování a lišt, 2 650/2 000 mm,bezpečnostní odemykání, ozn. Y1.2</t>
  </si>
  <si>
    <t>425812807</t>
  </si>
  <si>
    <t>298</t>
  </si>
  <si>
    <t>766 05</t>
  </si>
  <si>
    <t>D + M sanitární dělící příčka do sucha vč. dveří, barva šedá N 0112,vč. kování a lišt, 6 100/2 570 mm, bezpečnostní odemykání, ozn. Y1.3</t>
  </si>
  <si>
    <t>177202337</t>
  </si>
  <si>
    <t>299</t>
  </si>
  <si>
    <t>766 06</t>
  </si>
  <si>
    <t>D + M sanitární dělící příčka do sucha vč. dveří, barva šedá N 0112,vč. kování a lišt,2 890/2 000 mm, bezpečnostní odemykání, ozn. Y2.01</t>
  </si>
  <si>
    <t>-639909365</t>
  </si>
  <si>
    <t>300</t>
  </si>
  <si>
    <t>766 07</t>
  </si>
  <si>
    <t>D + M sanitární dělící příčka do sucha vč. dveří, barva šedá N 0112,vč. kování a lišt,7 350/2 000 mm, bezpečnostní odemykání, ozn. Y2.05</t>
  </si>
  <si>
    <t>-1928155479</t>
  </si>
  <si>
    <t>301</t>
  </si>
  <si>
    <t>998766102</t>
  </si>
  <si>
    <t>Přesun hmot pro konstrukce truhlářské stanovený z hmotnosti přesunovaného materiálu vodorovná dopravní vzdálenost do 50 m v objektech výšky přes 6 do 12 m</t>
  </si>
  <si>
    <t>1231453614</t>
  </si>
  <si>
    <t>767</t>
  </si>
  <si>
    <t>Konstrukce zámečnické</t>
  </si>
  <si>
    <t>302</t>
  </si>
  <si>
    <t>767 01</t>
  </si>
  <si>
    <t>D + M hliníkové vstupní dveře 4 200/2 540 mm, bezpečnostní izolační dvojsklo Ug 1,2, klika-klika, samozavírač, pákový uzávěr, RAL 7022, ozn. W01</t>
  </si>
  <si>
    <t>1782457015</t>
  </si>
  <si>
    <t>303</t>
  </si>
  <si>
    <t>767 02</t>
  </si>
  <si>
    <t>D + M hliníkové vstupní dveře 1 417/2 100 mm, bezpečnostní izolační dvojsklo Ug 1,2, klika-klika, samozavírač, pákový uzávěr, RAL 7022, ozn. W02</t>
  </si>
  <si>
    <t>1771858878</t>
  </si>
  <si>
    <t>304</t>
  </si>
  <si>
    <t>767 03</t>
  </si>
  <si>
    <t>D + M hliníkové okno 5 000/650 mm, bezpečnostní izolační dvojsklo Ug 1,2, vyklápěcí, RAL 7022, ozn. W03</t>
  </si>
  <si>
    <t>1658649106</t>
  </si>
  <si>
    <t>305</t>
  </si>
  <si>
    <t>767 04</t>
  </si>
  <si>
    <t>D + M hliníkové okno 2 000/650 mm, bezpečnostní izolační dvojsklo Ug 1,2, vyklápěcí, RAL 7022, ozn. W04</t>
  </si>
  <si>
    <t>29551522</t>
  </si>
  <si>
    <t>306</t>
  </si>
  <si>
    <t>767 05</t>
  </si>
  <si>
    <t>D + M hliníkové okno 3 200/650 mm, bezpečnostní izolační dvojsklo Ug 1,2, vyklápěcí, RAL 7022, ozn. W05</t>
  </si>
  <si>
    <t>-970685691</t>
  </si>
  <si>
    <t>307</t>
  </si>
  <si>
    <t>767 06</t>
  </si>
  <si>
    <t>D + M zateplená sekční vrata 2 400/3 000 mm,integrované dveřní křídlo 900/2 100, RAL 5005, ozn. W06</t>
  </si>
  <si>
    <t>-1526910671</t>
  </si>
  <si>
    <t>308</t>
  </si>
  <si>
    <t>767 07</t>
  </si>
  <si>
    <t>D + M hliníkové okno 8 910/650 mm, bezpečnostní izolační dvojsklo Ug 1,2, vyklápěcí, RAL 5005, ozn. W07</t>
  </si>
  <si>
    <t>947118006</t>
  </si>
  <si>
    <t>309</t>
  </si>
  <si>
    <t>767 08</t>
  </si>
  <si>
    <t>D + M hliníkové okno 6 780/650 mm, bezpečnostní izolační dvojsklo Ug 1,2, vyklápěcí, RAL 7022, ozn. W08</t>
  </si>
  <si>
    <t>-1297658560</t>
  </si>
  <si>
    <t>310</t>
  </si>
  <si>
    <t>767 09</t>
  </si>
  <si>
    <t>D + M hliníkové okno 4 200/650 mm, bezpečnostní izolační dvojsklo Ug 1,2, vyklápěcí, RAL 7022, 2x rozšiřující svislý profil, ozn. W09</t>
  </si>
  <si>
    <t>-1680660160</t>
  </si>
  <si>
    <t>311</t>
  </si>
  <si>
    <t>767 10</t>
  </si>
  <si>
    <t>D + M hliníkové okno 4 200/2 280 mm, bezpečnostní izolační dvojsklo Ug 1,2, RAL 7022, pákové otevírání, ozn. W10</t>
  </si>
  <si>
    <t>152899161</t>
  </si>
  <si>
    <t>312</t>
  </si>
  <si>
    <t>767 11</t>
  </si>
  <si>
    <t>D + M hliníkové okno 5 000/2 280 mm, bezpečnostní izolační dvojsklo Ug 1,2, RAL 7022, pákové otevírání, ozn. W11</t>
  </si>
  <si>
    <t>1316653863</t>
  </si>
  <si>
    <t>313</t>
  </si>
  <si>
    <t>767 12</t>
  </si>
  <si>
    <t>D + M hliníkové okno 3 100/4 400 mm, bezpečnostní izolační dvojsklo Ug 1,2, RAL 7022, pákové otevírání, ozn. W12</t>
  </si>
  <si>
    <t>-1569531793</t>
  </si>
  <si>
    <t>314</t>
  </si>
  <si>
    <t>767 13</t>
  </si>
  <si>
    <t>D + M hliníkové okno 6 700/2 280 mm, bezpečnostní izolační dvojsklo Ug 1,2, RAL 7022, pákové otevírání, ozn. W13</t>
  </si>
  <si>
    <t>718910052</t>
  </si>
  <si>
    <t>315</t>
  </si>
  <si>
    <t>767 14</t>
  </si>
  <si>
    <t>D + M hliníkové okno 3 200/2 280 mm, bezpečnostní izolační dvojsklo Ug 1,2, RAL 7022, pákové otevírání, ozn. W14</t>
  </si>
  <si>
    <t>-347106987</t>
  </si>
  <si>
    <t>316</t>
  </si>
  <si>
    <t>767 15</t>
  </si>
  <si>
    <t>D + M hliníkové okno 6 400/650 mm, bezpečnostní izolační dvojsklo Ug 1,2, RAL 7022, EI 15DP1, ozn. PW15</t>
  </si>
  <si>
    <t>545837471</t>
  </si>
  <si>
    <t>317</t>
  </si>
  <si>
    <t>767 16</t>
  </si>
  <si>
    <t>D + M hliníkové okno 11 800/1 140 mm, bezpečnostní izolační dvojsklo Ug 1,2, RAL 5005, pákové otevírání, ozn. W16</t>
  </si>
  <si>
    <t>1142945452</t>
  </si>
  <si>
    <t>318</t>
  </si>
  <si>
    <t>767 17</t>
  </si>
  <si>
    <t>D + M hliníkové okno 900/2 280 mm, bezpečnostní izolační dvojsklo Ug 1,2, RAL 7022, ozn. W17</t>
  </si>
  <si>
    <t>-778806377</t>
  </si>
  <si>
    <t>319</t>
  </si>
  <si>
    <t>767 18</t>
  </si>
  <si>
    <t>D + M hliníkové okno 5 000/2 280 mm, bezpečnostní izolační dvojsklo Ug 1,2, RAL 7022, ozn. W18</t>
  </si>
  <si>
    <t>1033195748</t>
  </si>
  <si>
    <t>320</t>
  </si>
  <si>
    <t>767 19</t>
  </si>
  <si>
    <t>D + M hliníkové dveře s nadsvětlíkem 1 017/2 943 mm, bezpečnostní izolační dvojsklo Ug 1,2, klika-klika, samozavírač, pákový uzávěr, RAL 7022,generální klíč, panikové kování, ozn. W19</t>
  </si>
  <si>
    <t>-319457284</t>
  </si>
  <si>
    <t>321</t>
  </si>
  <si>
    <t>767 20</t>
  </si>
  <si>
    <t>D + M hliníkové dveře 4 200/2 540 mm, bezpečnostní izolační dvojsklo, klika-klika, samozavírač, pákový uzávěr, těsnění, RAL 7022, ozn. D01</t>
  </si>
  <si>
    <t>-660403433</t>
  </si>
  <si>
    <t>322</t>
  </si>
  <si>
    <t>767 21</t>
  </si>
  <si>
    <t>D + M zateplená sekční vrata 2 400/2 100 mm,integrované dveřní křídlo 900/2 000, RAL 5005, ozn. D08</t>
  </si>
  <si>
    <t>-937805906</t>
  </si>
  <si>
    <t>323</t>
  </si>
  <si>
    <t>767 22</t>
  </si>
  <si>
    <t>D + M hliníkové okno 1 600/2 150 mm, bezpečnostní izolační dvojsklo, RAL 7022,EW/EI 15 DP3 - C1 ozn. PD09</t>
  </si>
  <si>
    <t>-1152597848</t>
  </si>
  <si>
    <t>324</t>
  </si>
  <si>
    <t>767 23</t>
  </si>
  <si>
    <t>D + M hliníkové okno 2 175/2 540 mm, bezpečnostní izolační dvojsklo, RAL 7022,EW/EI 15 DP3 - C1, ozn. D10</t>
  </si>
  <si>
    <t>1518670966</t>
  </si>
  <si>
    <t>325</t>
  </si>
  <si>
    <t>767 24</t>
  </si>
  <si>
    <t>D + M hliníkové dveře 2 300/2 270 mm, bezpečnostní sklo, RAL 7022, ozn. D11</t>
  </si>
  <si>
    <t>1191309133</t>
  </si>
  <si>
    <t>326</t>
  </si>
  <si>
    <t>767 25</t>
  </si>
  <si>
    <t>D + M ocelové platle pro kotvení dřevěného zábradlí,lakovaný pozink, ozn. Z.1</t>
  </si>
  <si>
    <t>235829508</t>
  </si>
  <si>
    <t>327</t>
  </si>
  <si>
    <t>767 26</t>
  </si>
  <si>
    <t>D + M hliníkové exteriérové slunolamy, 4 200/1 955 fixní uchycení, RAL 7022, ozn. Z.2</t>
  </si>
  <si>
    <t>-675117720</t>
  </si>
  <si>
    <t>328</t>
  </si>
  <si>
    <t>767 27</t>
  </si>
  <si>
    <t>D + M hliníkové exteriérové slunolamy, 5 000/1 955 fixní uchycení, RAL 7022, ozn. Z.3</t>
  </si>
  <si>
    <t>880032855</t>
  </si>
  <si>
    <t>329</t>
  </si>
  <si>
    <t>767 28</t>
  </si>
  <si>
    <t>D + M nosný prvek markýzy, pozink, ozn. Z.4</t>
  </si>
  <si>
    <t>2029690675</t>
  </si>
  <si>
    <t>330</t>
  </si>
  <si>
    <t>767 29</t>
  </si>
  <si>
    <t>D + M nosný prvek markýzy, pozink, ozn. Z.5</t>
  </si>
  <si>
    <t>-292655560</t>
  </si>
  <si>
    <t>331</t>
  </si>
  <si>
    <t>767 30</t>
  </si>
  <si>
    <t>D + M ocelový žebřík se suchovodem, lakovaný pozink, dl. 4 250 mm, ozn. Z.6</t>
  </si>
  <si>
    <t>789450525</t>
  </si>
  <si>
    <t>332</t>
  </si>
  <si>
    <t>767 31</t>
  </si>
  <si>
    <t>D + M ocelový žebřík se suchovodem, lakovaný pozink, dl. 2 650 mm, ozn. Z.7</t>
  </si>
  <si>
    <t>110413691</t>
  </si>
  <si>
    <t>333</t>
  </si>
  <si>
    <t>767 32</t>
  </si>
  <si>
    <t>D + M ocelové zábradlí vnitřního schodiště, lakovaný pozink, ozn. Z.9</t>
  </si>
  <si>
    <t>976471812</t>
  </si>
  <si>
    <t>334</t>
  </si>
  <si>
    <t>767 33</t>
  </si>
  <si>
    <t>D + M ocelový úchyt vrstveného skla, lakovaný pozink, ozn. Z.10</t>
  </si>
  <si>
    <t>147768202</t>
  </si>
  <si>
    <t>335</t>
  </si>
  <si>
    <t>767 34</t>
  </si>
  <si>
    <t>D + M ocelový buňkový systém pro mistra, vč. zasklení, pozink, ozn. Z.11</t>
  </si>
  <si>
    <t>991313199</t>
  </si>
  <si>
    <t>336</t>
  </si>
  <si>
    <t>767 35</t>
  </si>
  <si>
    <t>D + M ocelová předstěna elektroměrové skříně, vč. obkladu cementovláknitou deskou tl. 12 mm, pozink, ozn. Z.12</t>
  </si>
  <si>
    <t>-866724127</t>
  </si>
  <si>
    <t>337</t>
  </si>
  <si>
    <t>767 36</t>
  </si>
  <si>
    <t>D + M ocelová revizní dvířka, RAL, ozn. Z.13</t>
  </si>
  <si>
    <t>-1386748272</t>
  </si>
  <si>
    <t>338</t>
  </si>
  <si>
    <t>767 37</t>
  </si>
  <si>
    <t>D + M ocelová revizní dvířka, RAL, ozn. Z.14</t>
  </si>
  <si>
    <t>1774507592</t>
  </si>
  <si>
    <t>339</t>
  </si>
  <si>
    <t>767 38</t>
  </si>
  <si>
    <t>D + M vnitřní čistící zóna 1 000/2 000,vč. osazovacího rámu do podlahy, ozn. Z.15</t>
  </si>
  <si>
    <t>-1103274758</t>
  </si>
  <si>
    <t>340</t>
  </si>
  <si>
    <t>767 39</t>
  </si>
  <si>
    <t>D + M vnější čistící zóna 2 000/2 000,vč. osazovacího rámu do podlahy</t>
  </si>
  <si>
    <t>-1716313109</t>
  </si>
  <si>
    <t>341</t>
  </si>
  <si>
    <t>767 40</t>
  </si>
  <si>
    <t>D + M ocelové konstrukce haly, vč. povrchové úpravy, kotevních a spojovacích prostředků</t>
  </si>
  <si>
    <t>1369660328</t>
  </si>
  <si>
    <t>POLE A-C</t>
  </si>
  <si>
    <t>JC 140/10</t>
  </si>
  <si>
    <t>3*(6,356+3*5,7)*32,0*0,001*1,1</t>
  </si>
  <si>
    <t>HEB 200</t>
  </si>
  <si>
    <t>3*(3,835+4*6,196)*61,3*0,001*1,1</t>
  </si>
  <si>
    <t>L 100/10</t>
  </si>
  <si>
    <t>2*(4*3,2)*15,1*0,001*1,1</t>
  </si>
  <si>
    <t>JC 80/5</t>
  </si>
  <si>
    <t>3*(4*2,85+4*1,483+4*1,834+4*0,923+4*1,635)*14,28*0,001*1,1</t>
  </si>
  <si>
    <t>JC 100/4</t>
  </si>
  <si>
    <t>3*(4*5,2+4*0,75)*21,2*0,001*1,1</t>
  </si>
  <si>
    <t>boky oken JC 90/4</t>
  </si>
  <si>
    <t>(8*1,37+4*1,7+2*0,75)*20,0*0,001*1,1</t>
  </si>
  <si>
    <t>sloupek oken S1</t>
  </si>
  <si>
    <t>40,0*0,001*1,1</t>
  </si>
  <si>
    <t>POLE 1-5</t>
  </si>
  <si>
    <t>4*(8*2,45+6*1,93+1*1,5)*14,28*0,001*1,1</t>
  </si>
  <si>
    <t>(4*1,5)*14,28*0,001*1,1</t>
  </si>
  <si>
    <t>JC 90/4</t>
  </si>
  <si>
    <t>(2,58+2*4,0+2*5,8+2*3,2+1*2,4)*20,0*0,001*1,1</t>
  </si>
  <si>
    <t>2*(6*5,8+3*2,15)*20,0*0,001*1,1</t>
  </si>
  <si>
    <t>4*(4*5,8+1*1,1)*21,2*0,001*1,1</t>
  </si>
  <si>
    <t>L 80/60/6</t>
  </si>
  <si>
    <t>(1*5,8+1*3,2+1*1,1)*6,37*0,001*1,1</t>
  </si>
  <si>
    <t>(4*6,7)*15,1*0,001*1,1</t>
  </si>
  <si>
    <t>JC 100/150/6,3</t>
  </si>
  <si>
    <t>4*(2*12,4)*32,0*0,001*1,1</t>
  </si>
  <si>
    <t>IPE 300</t>
  </si>
  <si>
    <t>13,3*42,3*0,001*1,1</t>
  </si>
  <si>
    <t>profil pro vytvoření spádu</t>
  </si>
  <si>
    <t>4*2,0*10,0*0,001*1,1</t>
  </si>
  <si>
    <t>platle pro kotvení</t>
  </si>
  <si>
    <t>0,5</t>
  </si>
  <si>
    <t>zavětrování střechy</t>
  </si>
  <si>
    <t>(8*8,4+2*6,7+2*3,3)*32,0*0,001*1,1</t>
  </si>
  <si>
    <t>342</t>
  </si>
  <si>
    <t>767 41</t>
  </si>
  <si>
    <t>1774464616</t>
  </si>
  <si>
    <t>1,4+0,3+5,425+4,45</t>
  </si>
  <si>
    <t>343</t>
  </si>
  <si>
    <t>767 42</t>
  </si>
  <si>
    <t>D + M interiérové hliníkové okno 11 800/1 580 mm, jednoduché bezpečnostní sklo, RAL 5005, ozn. D12</t>
  </si>
  <si>
    <t>-499271146</t>
  </si>
  <si>
    <t>344</t>
  </si>
  <si>
    <t>767 43</t>
  </si>
  <si>
    <t>D + M ocelového venkovního schodiště se zábradlím, vč. povrchové úpravy, kotevních a spojovacích prostředků</t>
  </si>
  <si>
    <t>-22957553</t>
  </si>
  <si>
    <t>sloupy HEA 200</t>
  </si>
  <si>
    <t>2*6,9*61,3*0,001*1,1</t>
  </si>
  <si>
    <t>2*6,65*61,3*0,001*1,1</t>
  </si>
  <si>
    <t>střecha UPE 140</t>
  </si>
  <si>
    <t>2*6,1*12,2*0,001*1,1</t>
  </si>
  <si>
    <t>2*2,2*12,2*0,001*1,1</t>
  </si>
  <si>
    <t>podesta UPE 140</t>
  </si>
  <si>
    <t>schodišťové rameno UPE 200</t>
  </si>
  <si>
    <t>2*6,5*18,4*0,001*1,1</t>
  </si>
  <si>
    <t>2*4,0*18,4*0,001*1,1</t>
  </si>
  <si>
    <t>lemování pororoštu podesty L 70/70/8</t>
  </si>
  <si>
    <t>4*2,2*8,4*0,001*1,1</t>
  </si>
  <si>
    <t>2*2,0*8,4*0,001*1,1</t>
  </si>
  <si>
    <t>2*1,5*8,4*0,001*1,1</t>
  </si>
  <si>
    <t>střed podesty L 70/70/8</t>
  </si>
  <si>
    <t>boky pro stupně</t>
  </si>
  <si>
    <t>2*17*0,35*8,4*0,001*1,1</t>
  </si>
  <si>
    <t>zábradlí</t>
  </si>
  <si>
    <t>(2*3,0+1,5+2,2+3,0+2,0+2,0)*0,05</t>
  </si>
  <si>
    <t>345</t>
  </si>
  <si>
    <t>767 44</t>
  </si>
  <si>
    <t>D + M ocelového úhelníku podlahy vrat, L 100/100, vč. povrchové úpravy, kotevních a spojovacích prostředků</t>
  </si>
  <si>
    <t>-609455017</t>
  </si>
  <si>
    <t>2*2,4</t>
  </si>
  <si>
    <t>346</t>
  </si>
  <si>
    <t>767 45</t>
  </si>
  <si>
    <t>D + M střešní pásový světlík, vč. povrchové úpravy, kotevních a spojovacích prostředků, LED osvětlení a elektroinstalace, ozn. W20</t>
  </si>
  <si>
    <t>-202515380</t>
  </si>
  <si>
    <t>347</t>
  </si>
  <si>
    <t>767 46</t>
  </si>
  <si>
    <t>D + M stropní transparentní podhled pod světlíkem, vč. konstrukce</t>
  </si>
  <si>
    <t>-1191467868</t>
  </si>
  <si>
    <t>348</t>
  </si>
  <si>
    <t>767 47</t>
  </si>
  <si>
    <t>D + M prvek izolace kročejového hluku pro schodiště z monolitického betonu, ocelový FeZn, vč. doplňků, ozn. Z.17</t>
  </si>
  <si>
    <t>-33951325</t>
  </si>
  <si>
    <t>349</t>
  </si>
  <si>
    <t>767391111</t>
  </si>
  <si>
    <t>Montáž krytiny z tvarovaných plechů trapézových nebo vlnitých, uchyceným nýtováním</t>
  </si>
  <si>
    <t>-591742217</t>
  </si>
  <si>
    <t>6,1*2,5</t>
  </si>
  <si>
    <t>350</t>
  </si>
  <si>
    <t>154851130R</t>
  </si>
  <si>
    <t>profil trapézový pozink tl.plechu 1,0 mm</t>
  </si>
  <si>
    <t>-1412895893</t>
  </si>
  <si>
    <t>15,25*1,15</t>
  </si>
  <si>
    <t>351</t>
  </si>
  <si>
    <t>767583343R</t>
  </si>
  <si>
    <t>Montáž kovových podhledů lamelových šířky 150, plochy přes 20 m2</t>
  </si>
  <si>
    <t>1364564674</t>
  </si>
  <si>
    <t>2,176*4,8+2,3*35,4</t>
  </si>
  <si>
    <t>"okolo otvoru stropu"0,5*(5,425+4,2)</t>
  </si>
  <si>
    <t>9,5*4,7+35,4*2,3-2,0*2,0</t>
  </si>
  <si>
    <t>"nad schodištěm"3,1*6,4</t>
  </si>
  <si>
    <t>352</t>
  </si>
  <si>
    <t>767583713</t>
  </si>
  <si>
    <t>Montáž kovových podhledů lamelových doplňků úprava pro kruhová svítidla</t>
  </si>
  <si>
    <t>2031188826</t>
  </si>
  <si>
    <t>10+9</t>
  </si>
  <si>
    <t>353</t>
  </si>
  <si>
    <t>767590120</t>
  </si>
  <si>
    <t>Montáž podlahových konstrukcí podlahových roštů, podlah připevněných šroubováním</t>
  </si>
  <si>
    <t>1395795686</t>
  </si>
  <si>
    <t>podesty</t>
  </si>
  <si>
    <t>(2,4*2,2+2,4*1,5)*27,4</t>
  </si>
  <si>
    <t>17*14,3</t>
  </si>
  <si>
    <t>354</t>
  </si>
  <si>
    <t>553470160r</t>
  </si>
  <si>
    <t>rošt podlahový, podesta</t>
  </si>
  <si>
    <t>-1591617795</t>
  </si>
  <si>
    <t>355</t>
  </si>
  <si>
    <t>553470010R</t>
  </si>
  <si>
    <t>rošt podlahový, stupně</t>
  </si>
  <si>
    <t>932378335</t>
  </si>
  <si>
    <t>356</t>
  </si>
  <si>
    <t>998767102</t>
  </si>
  <si>
    <t>Přesun hmot pro zámečnické konstrukce stanovený z hmotnosti přesunovaného materiálu vodorovná dopravní vzdálenost do 50 m v objektech výšky přes 6 do 12 m</t>
  </si>
  <si>
    <t>733650187</t>
  </si>
  <si>
    <t>771</t>
  </si>
  <si>
    <t>Podlahy z dlaždic</t>
  </si>
  <si>
    <t>357</t>
  </si>
  <si>
    <t>771414113</t>
  </si>
  <si>
    <t>Montáž soklíků pórovinových lepených flexibilním lepidlem rovných výšky přes 90 do 120 mm</t>
  </si>
  <si>
    <t>1057704248</t>
  </si>
  <si>
    <t>"1.04"2*3,775+2*6,1-0,8</t>
  </si>
  <si>
    <t>"1.05"2*2,025+2*3,725-0,8</t>
  </si>
  <si>
    <t>"1.06"2*2,39+2*6,1-2*0,8</t>
  </si>
  <si>
    <t>"1.13"2*10,385+2*6,1-2*0,9-4*0,8+2*0,3+2*3,25</t>
  </si>
  <si>
    <t>"1.14,1.15"2*4,7+2*6,1-2*0,8-0,9</t>
  </si>
  <si>
    <t>358</t>
  </si>
  <si>
    <t>597614160R</t>
  </si>
  <si>
    <t xml:space="preserve">dlaždice keramické, sokl </t>
  </si>
  <si>
    <t>570186349</t>
  </si>
  <si>
    <t>99,2*1,1</t>
  </si>
  <si>
    <t>359</t>
  </si>
  <si>
    <t>771574116</t>
  </si>
  <si>
    <t>Montáž podlah z dlaždic keramických lepených flexibilním lepidlem režných nebo glazovaných hladkých přes 22 do 25 ks/ m2</t>
  </si>
  <si>
    <t>-1903108816</t>
  </si>
  <si>
    <t>"1.04"3,775*6,1</t>
  </si>
  <si>
    <t>"1.05"2,025*3,725</t>
  </si>
  <si>
    <t>"1.06"2,39*6,1</t>
  </si>
  <si>
    <t>"1.07,1.09"4,195*3,485</t>
  </si>
  <si>
    <t>"1.08"2,24*2,06</t>
  </si>
  <si>
    <t>"1.10"1,825*2,06</t>
  </si>
  <si>
    <t>"1.11"3,2*3,485</t>
  </si>
  <si>
    <t>"1.12"3,2*2,5</t>
  </si>
  <si>
    <t>"1.13"10,385*6,1</t>
  </si>
  <si>
    <t>"1.14,1.15"4,7*6,1</t>
  </si>
  <si>
    <t>"2.04"1,695*2,5+3,485*2,45</t>
  </si>
  <si>
    <t>"2.05"1,8*2,06</t>
  </si>
  <si>
    <t>"2.06"1,72*2,5+4,135*3,485</t>
  </si>
  <si>
    <t>"2.07"1,115*2,045</t>
  </si>
  <si>
    <t>360</t>
  </si>
  <si>
    <t>597614080R</t>
  </si>
  <si>
    <t>dlaždice keramické</t>
  </si>
  <si>
    <t>779435869</t>
  </si>
  <si>
    <t>216,788*1,1</t>
  </si>
  <si>
    <t>361</t>
  </si>
  <si>
    <t>771591111</t>
  </si>
  <si>
    <t>Podlahy - ostatní práce penetrace podkladu</t>
  </si>
  <si>
    <t>-1988548047</t>
  </si>
  <si>
    <t>99,2*0,12+216,788</t>
  </si>
  <si>
    <t>362</t>
  </si>
  <si>
    <t>771591161</t>
  </si>
  <si>
    <t>Podlahy - ostatní práce montáž profilu dilatační spáry v rovině dlažby</t>
  </si>
  <si>
    <t>581379261</t>
  </si>
  <si>
    <t>363</t>
  </si>
  <si>
    <t>590541520</t>
  </si>
  <si>
    <t>profil dilatační na ochranu dlaždic hliník (8 x 2500 mm)</t>
  </si>
  <si>
    <t>267466722</t>
  </si>
  <si>
    <t>364</t>
  </si>
  <si>
    <t>998771102</t>
  </si>
  <si>
    <t>Přesun hmot pro podlahy z dlaždic stanovený z hmotnosti přesunovaného materiálu vodorovná dopravní vzdálenost do 50 m v objektech výšky přes 6 do 12 m</t>
  </si>
  <si>
    <t>2102452138</t>
  </si>
  <si>
    <t>772</t>
  </si>
  <si>
    <t>Podlahy z kamene</t>
  </si>
  <si>
    <t>365</t>
  </si>
  <si>
    <t>772211313</t>
  </si>
  <si>
    <t>Montáž obkladu schodišťových stupňů deskami z měkkých kamenů kladených do lepidla s přímou nebo zakřivenou výstupní čárou deskami stupnicovými pravoúhlými nebo kosoúhlými, tl. přes 30 do 50 mm</t>
  </si>
  <si>
    <t>1625478660</t>
  </si>
  <si>
    <t>20*1,4</t>
  </si>
  <si>
    <t>18*1,4</t>
  </si>
  <si>
    <t>366</t>
  </si>
  <si>
    <t>583821650R</t>
  </si>
  <si>
    <t>deska obkladová, teraso, vč. protiskluzné úpravy</t>
  </si>
  <si>
    <t>-1666315781</t>
  </si>
  <si>
    <t>(20*0,158*1,4)*1,1</t>
  </si>
  <si>
    <t>(18*0,315*1,4)*1,1</t>
  </si>
  <si>
    <t>367</t>
  </si>
  <si>
    <t>771553111</t>
  </si>
  <si>
    <t>Montáž podlah z dlaždic teracových lepených standardním lepidlem do 6 ks/ m2</t>
  </si>
  <si>
    <t>1654389630</t>
  </si>
  <si>
    <t>3,1*3,3</t>
  </si>
  <si>
    <t>368</t>
  </si>
  <si>
    <t>592477520R</t>
  </si>
  <si>
    <t>dlažba teraco  50 x 50 x 5 cm</t>
  </si>
  <si>
    <t>325369887</t>
  </si>
  <si>
    <t>3,1*3,3*1,1</t>
  </si>
  <si>
    <t>369</t>
  </si>
  <si>
    <t>772421133</t>
  </si>
  <si>
    <t>Montáž obkladu soklů deskami z kamene kladených do lepidla svislých nebo šikmých stěn s lícem rovným, tl. do 30 mm</t>
  </si>
  <si>
    <t>-32029946</t>
  </si>
  <si>
    <t>18*0,315+20*0,258+2*3,3+3,1</t>
  </si>
  <si>
    <t>370</t>
  </si>
  <si>
    <t>583861400R</t>
  </si>
  <si>
    <t>sokl rovný, teraso, výška 10 cm tl 2 cm</t>
  </si>
  <si>
    <t>-2067016970</t>
  </si>
  <si>
    <t>20,53*1,1</t>
  </si>
  <si>
    <t>371</t>
  </si>
  <si>
    <t>998772102</t>
  </si>
  <si>
    <t>Přesun hmot pro kamenné dlažby, obklady schodišťových stupňů a soklů stanovený z hmotnosti přesunovaného materiálu vodorovná dopravní vzdálenost do 50 m v objektech výšky přes 6 do 12 m</t>
  </si>
  <si>
    <t>-765684419</t>
  </si>
  <si>
    <t>776</t>
  </si>
  <si>
    <t>Podlahy povlakové</t>
  </si>
  <si>
    <t>372</t>
  </si>
  <si>
    <t>776121321</t>
  </si>
  <si>
    <t>Příprava podkladu penetrace neředěná podlah</t>
  </si>
  <si>
    <t>-438813970</t>
  </si>
  <si>
    <t>2,025*3,7</t>
  </si>
  <si>
    <t>9,5*4,7+35,4*2,3</t>
  </si>
  <si>
    <t>373</t>
  </si>
  <si>
    <t>776141121</t>
  </si>
  <si>
    <t>Vyrovnání podkladu povlakových podlah stěrkou pevnosti 30 MPa tl 3 mm</t>
  </si>
  <si>
    <t>-1764534318</t>
  </si>
  <si>
    <t>374</t>
  </si>
  <si>
    <t>776223111</t>
  </si>
  <si>
    <t>Montáž podlahovin z PVC spoj podlah svařováním za tepla (včetně frézování)</t>
  </si>
  <si>
    <t>148152824</t>
  </si>
  <si>
    <t>458,199/1,5+687,299</t>
  </si>
  <si>
    <t>375</t>
  </si>
  <si>
    <t>776241121R</t>
  </si>
  <si>
    <t>Lepení vzorovaných pásů z vinylu</t>
  </si>
  <si>
    <t>2126552175</t>
  </si>
  <si>
    <t>376</t>
  </si>
  <si>
    <t>284110810R</t>
  </si>
  <si>
    <t>vinylová podlahová krytina v rolích, zátěžová</t>
  </si>
  <si>
    <t>-718347507</t>
  </si>
  <si>
    <t>458,199*1,15</t>
  </si>
  <si>
    <t>377</t>
  </si>
  <si>
    <t>776411111</t>
  </si>
  <si>
    <t>Montáž soklíků lepením obvodových, výšky do 80 mm</t>
  </si>
  <si>
    <t>386497472</t>
  </si>
  <si>
    <t>458,199*1,5</t>
  </si>
  <si>
    <t>378</t>
  </si>
  <si>
    <t>284110090</t>
  </si>
  <si>
    <t>lišta speciální soklová PVC 18 x 80 mm role 50 m</t>
  </si>
  <si>
    <t>1530872631</t>
  </si>
  <si>
    <t>687,299*1,1</t>
  </si>
  <si>
    <t>379</t>
  </si>
  <si>
    <t>776421312</t>
  </si>
  <si>
    <t>Montáž lišt přechodových šroubovaných</t>
  </si>
  <si>
    <t>-2026082612</t>
  </si>
  <si>
    <t>"dveře 700"1*0,7</t>
  </si>
  <si>
    <t>"dveře 800"19*0,8</t>
  </si>
  <si>
    <t>"dveře 900"12*0,9</t>
  </si>
  <si>
    <t>"dveře 1500"1*1,5</t>
  </si>
  <si>
    <t>"dveře 1800"1*1,8</t>
  </si>
  <si>
    <t>380</t>
  </si>
  <si>
    <t>283421620</t>
  </si>
  <si>
    <t xml:space="preserve">hrana schodová s lemovým ukončením z PVC 30/42/3 mm </t>
  </si>
  <si>
    <t>-292545002</t>
  </si>
  <si>
    <t>Poznámka k položce:
Schodové hrany s ukončením lemem Strair Edge Nosings</t>
  </si>
  <si>
    <t>1*1,0</t>
  </si>
  <si>
    <t>19*1,0</t>
  </si>
  <si>
    <t>12*1,0</t>
  </si>
  <si>
    <t>1*2,0</t>
  </si>
  <si>
    <t>381</t>
  </si>
  <si>
    <t>776991121</t>
  </si>
  <si>
    <t>Ostatní práce údržba nových podlahovin po pokládce čištění základní</t>
  </si>
  <si>
    <t>78253755</t>
  </si>
  <si>
    <t>382</t>
  </si>
  <si>
    <t>998776102</t>
  </si>
  <si>
    <t>Přesun hmot pro podlahy povlakové stanovený z hmotnosti přesunovaného materiálu vodorovná dopravní vzdálenost do 50 m v objektech výšky přes 6 do 12 m</t>
  </si>
  <si>
    <t>-309655484</t>
  </si>
  <si>
    <t>777</t>
  </si>
  <si>
    <t>Podlahy lité</t>
  </si>
  <si>
    <t>383</t>
  </si>
  <si>
    <t>777211713R</t>
  </si>
  <si>
    <t>Nátěr pro vytvoření protiskluzového povrchu na bázi pryskyřice</t>
  </si>
  <si>
    <t>-1268148466</t>
  </si>
  <si>
    <t>164,28+75,27+74,85</t>
  </si>
  <si>
    <t>384</t>
  </si>
  <si>
    <t>998777102</t>
  </si>
  <si>
    <t>Přesun hmot pro podlahy lité stanovený z hmotnosti přesunovaného materiálu vodorovná dopravní vzdálenost do 50 m v objektech výšky přes 6 do 12 m</t>
  </si>
  <si>
    <t>-1219152321</t>
  </si>
  <si>
    <t>781</t>
  </si>
  <si>
    <t>Dokončovací práce - obklady</t>
  </si>
  <si>
    <t>385</t>
  </si>
  <si>
    <t>781474116</t>
  </si>
  <si>
    <t>Montáž obkladů vnitřních stěn z dlaždic keramických lepených flexibilním lepidlem režných nebo glazovaných hladkých přes 25 do 35 ks/m2</t>
  </si>
  <si>
    <t>13486149</t>
  </si>
  <si>
    <t>2,0*(2,0+0,5)</t>
  </si>
  <si>
    <t>1.18. 1.17.</t>
  </si>
  <si>
    <t>1,6*(2*2,0+2*1,0)</t>
  </si>
  <si>
    <t>1.19. 1.20.</t>
  </si>
  <si>
    <t>1,6*(2*1,0+2*0,5)</t>
  </si>
  <si>
    <t>1,6*(1,5+0,75)</t>
  </si>
  <si>
    <t>2.08. 2.09. 2.10</t>
  </si>
  <si>
    <t>1,6*(3*1,25+3*0,5)</t>
  </si>
  <si>
    <t>1,6*(2,215+0,75)</t>
  </si>
  <si>
    <t>386</t>
  </si>
  <si>
    <t>597610000R</t>
  </si>
  <si>
    <t xml:space="preserve">obkládačky keramické </t>
  </si>
  <si>
    <t>-252919655</t>
  </si>
  <si>
    <t>331,204*1,1</t>
  </si>
  <si>
    <t>387</t>
  </si>
  <si>
    <t>781494111</t>
  </si>
  <si>
    <t>Plastové profily rohové lepené flexibilním lepidlem</t>
  </si>
  <si>
    <t>2052844602</t>
  </si>
  <si>
    <t>3*2,0+0,5</t>
  </si>
  <si>
    <t>2*4,195+2*3,485+2*1,725+0,15+4*2,0+2,11</t>
  </si>
  <si>
    <t>2*2,24+2*2,06+2*2,0</t>
  </si>
  <si>
    <t>2*1,825+2*2,06+2*2,0</t>
  </si>
  <si>
    <t>2*3,2+2*3,485+2*2,0+3,2</t>
  </si>
  <si>
    <t>2*3,2+2*2,5+2*2,0</t>
  </si>
  <si>
    <t>4*1,6+2*2,0+2*1,0</t>
  </si>
  <si>
    <t>4*1,6+2*1,0+2*0,5</t>
  </si>
  <si>
    <t>2*1,6+1,5+0,75</t>
  </si>
  <si>
    <t>6*2,0+2*2,025+2*3,8+2*2,45+2*3,485+1,05+1,75</t>
  </si>
  <si>
    <t>2*2,0+2*1,695+2*2,5</t>
  </si>
  <si>
    <t>2*2,0+2*1,8+2*2,06</t>
  </si>
  <si>
    <t>6*2,0+2*4,1+2*3,485+2*1,72+2*2,5+2*3,485</t>
  </si>
  <si>
    <t>2*2,0+2*1,115+2*2,045</t>
  </si>
  <si>
    <t>6*1,6+3*1,25+3*0,5</t>
  </si>
  <si>
    <t>2*1,6+2,215+0,75</t>
  </si>
  <si>
    <t>10*2,0+2*8,9+2*2,6+2*0,8</t>
  </si>
  <si>
    <t>8*2,0+4*1,7+2*1,655+2*0,9+0,9</t>
  </si>
  <si>
    <t>388</t>
  </si>
  <si>
    <t>781495111</t>
  </si>
  <si>
    <t>Ostatní prvky ostatní práce penetrace podkladu</t>
  </si>
  <si>
    <t>-1318926142</t>
  </si>
  <si>
    <t>389</t>
  </si>
  <si>
    <t>781495115</t>
  </si>
  <si>
    <t>Ostatní prvky ostatní práce spárování silikonem</t>
  </si>
  <si>
    <t>245124643</t>
  </si>
  <si>
    <t xml:space="preserve">sokl </t>
  </si>
  <si>
    <t>obklady/dlažby</t>
  </si>
  <si>
    <t>2,0+0,5</t>
  </si>
  <si>
    <t>2*4,195+2*3,485+2*1,725+0,15</t>
  </si>
  <si>
    <t>-0,8</t>
  </si>
  <si>
    <t>2*2,24+2*2,06</t>
  </si>
  <si>
    <t>-0,9</t>
  </si>
  <si>
    <t>2*1,825+2*2,06</t>
  </si>
  <si>
    <t>2*3,2+2*3,485</t>
  </si>
  <si>
    <t>2*3,2+2*2,5</t>
  </si>
  <si>
    <t>2*2,0+2*1,0</t>
  </si>
  <si>
    <t>2*1,0+2*0,5</t>
  </si>
  <si>
    <t>2*2,025+2*3,8+2*2,45+2*3,485</t>
  </si>
  <si>
    <t>-3*0,8</t>
  </si>
  <si>
    <t>2*0,2</t>
  </si>
  <si>
    <t>2*1,695+2*2,5</t>
  </si>
  <si>
    <t>-2*0,8</t>
  </si>
  <si>
    <t>2*1,8+2*2,06</t>
  </si>
  <si>
    <t>2*4,1+2*3,485+2*1,72+2*2,5</t>
  </si>
  <si>
    <t>-3*0,9</t>
  </si>
  <si>
    <t>2*1,115+2*2,045</t>
  </si>
  <si>
    <t>3*1,25+3*0,5</t>
  </si>
  <si>
    <t>2,215+0,75</t>
  </si>
  <si>
    <t>2*8,9+2*2,6+2*0,8</t>
  </si>
  <si>
    <t>2*0,8</t>
  </si>
  <si>
    <t>4*1,7+2*1,655+2*0,9</t>
  </si>
  <si>
    <t>-(2*0,8+2*0,7)</t>
  </si>
  <si>
    <t>390</t>
  </si>
  <si>
    <t>998781102</t>
  </si>
  <si>
    <t>Přesun hmot pro obklady keramické stanovený z hmotnosti přesunovaného materiálu vodorovná dopravní vzdálenost do 50 m v objektech výšky přes 6 do 12 m</t>
  </si>
  <si>
    <t>-483218189</t>
  </si>
  <si>
    <t>783</t>
  </si>
  <si>
    <t>Dokončovací práce - nátěry</t>
  </si>
  <si>
    <t>391</t>
  </si>
  <si>
    <t>783314101</t>
  </si>
  <si>
    <t>Základní nátěr zámečnických konstrukcí jednonásobný syntetický</t>
  </si>
  <si>
    <t>-1747758879</t>
  </si>
  <si>
    <t>ocelové zárubně</t>
  </si>
  <si>
    <t>32*1,5</t>
  </si>
  <si>
    <t>2*2,0</t>
  </si>
  <si>
    <t>392</t>
  </si>
  <si>
    <t>783317101</t>
  </si>
  <si>
    <t>Krycí nátěr (email) zámečnických konstrukcí jednonásobný syntetický standardní</t>
  </si>
  <si>
    <t>1379872578</t>
  </si>
  <si>
    <t>784</t>
  </si>
  <si>
    <t>Dokončovací práce - malby a tapety</t>
  </si>
  <si>
    <t>393</t>
  </si>
  <si>
    <t>784181101</t>
  </si>
  <si>
    <t>Penetrace podkladu jednonásobná základní akrylátová v místnostech výšky do 3,80 m</t>
  </si>
  <si>
    <t>-304497768</t>
  </si>
  <si>
    <t>20,901+1924,327+4,075+440,125</t>
  </si>
  <si>
    <t>394</t>
  </si>
  <si>
    <t>784211101</t>
  </si>
  <si>
    <t>Malby z malířských směsí otěruvzdorných za mokra dvojnásobné, bílé za mokra otěruvzdorné výborně v místnostech výšky do 3,80 m</t>
  </si>
  <si>
    <t>-1645512570</t>
  </si>
  <si>
    <t>Poznámka k položce:
bílá</t>
  </si>
  <si>
    <t>395</t>
  </si>
  <si>
    <t>784 01</t>
  </si>
  <si>
    <t>Zakrývání konstrukcí</t>
  </si>
  <si>
    <t>1384865796</t>
  </si>
  <si>
    <t>396</t>
  </si>
  <si>
    <t>784 02</t>
  </si>
  <si>
    <t>Provedení nápisu fasády, 1 890/8 500 mm</t>
  </si>
  <si>
    <t>1130306711</t>
  </si>
  <si>
    <t>786</t>
  </si>
  <si>
    <t>Dokončovací práce - čalounické úpravy</t>
  </si>
  <si>
    <t>397</t>
  </si>
  <si>
    <t>786626121</t>
  </si>
  <si>
    <t>Montáž zastiňujících žaluzií lamelových vnitřních nebo do oken dvojitých kovových</t>
  </si>
  <si>
    <t>270742065</t>
  </si>
  <si>
    <t>"W.10"2*4,2*2,28</t>
  </si>
  <si>
    <t>"W.18"5,0*2,28</t>
  </si>
  <si>
    <t>398</t>
  </si>
  <si>
    <t>553462000R</t>
  </si>
  <si>
    <t>žaluzie interiérové</t>
  </si>
  <si>
    <t>-2109426636</t>
  </si>
  <si>
    <t>399</t>
  </si>
  <si>
    <t>998786102</t>
  </si>
  <si>
    <t>Přesun hmot pro čalounické úpravy stanovený z hmotnosti přesunovaného materiálu vodorovná dopravní vzdálenost do 50 m v objektech výšky (hloubky) přes 6 do 12 m</t>
  </si>
  <si>
    <t>773610313</t>
  </si>
  <si>
    <t>787</t>
  </si>
  <si>
    <t>Dokončovací práce - zasklívání</t>
  </si>
  <si>
    <t>400</t>
  </si>
  <si>
    <t>787292223</t>
  </si>
  <si>
    <t>Zasklívání schodišťového zábradlí deskami ostatními sklem bezpečnostním s podtmelením a zatmelením tl. přes 8 do 12 mm</t>
  </si>
  <si>
    <t>1112833892</t>
  </si>
  <si>
    <t>1,7*(5,425+4,45)</t>
  </si>
  <si>
    <t>401</t>
  </si>
  <si>
    <t>998787102</t>
  </si>
  <si>
    <t>Přesun hmot pro zasklívání stanovený z hmotnosti přesunovaného materiálu vodorovná dopravní vzdálenost do 50 m v objektech výšky přes 6 do 12 m</t>
  </si>
  <si>
    <t>-718764184</t>
  </si>
  <si>
    <t>791</t>
  </si>
  <si>
    <t>Zařízení velkokuchyní</t>
  </si>
  <si>
    <t>402</t>
  </si>
  <si>
    <t>791 01</t>
  </si>
  <si>
    <t>D + M vybavení místnosti výdejny jídel, přesná specifikace dle PD</t>
  </si>
  <si>
    <t>-1508435322</t>
  </si>
  <si>
    <t>33-M</t>
  </si>
  <si>
    <t>Montáže dopr.zaříz.,sklad. zař. a váh</t>
  </si>
  <si>
    <t>403</t>
  </si>
  <si>
    <t>330 01</t>
  </si>
  <si>
    <t>D + M osobní výtah, specifikace dle PD</t>
  </si>
  <si>
    <t>942785560</t>
  </si>
  <si>
    <t>404</t>
  </si>
  <si>
    <t>330 02</t>
  </si>
  <si>
    <t>D + M nákladní výtah, specifikace dle PD</t>
  </si>
  <si>
    <t>888411969</t>
  </si>
  <si>
    <t>D.1.4.1 - Kanalizace</t>
  </si>
  <si>
    <t xml:space="preserve">    5 - Komunikace pozemní</t>
  </si>
  <si>
    <t xml:space="preserve">    8 - Trubní vedení</t>
  </si>
  <si>
    <t xml:space="preserve">    91 - Doplňující konstrukce a práce pozemních komunikací, letišť a ploch</t>
  </si>
  <si>
    <t xml:space="preserve">    721 - Zdravotechnika - vnitřní kanalizace</t>
  </si>
  <si>
    <t xml:space="preserve">    725 - Zdravotechnika - zařizovací předměty</t>
  </si>
  <si>
    <t>HZS - Hodinové zúčtovací sazby</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</si>
  <si>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</si>
  <si>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</si>
  <si>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-300431784</t>
  </si>
  <si>
    <t>kanalizační přípojka</t>
  </si>
  <si>
    <t>21,0*1,8</t>
  </si>
  <si>
    <t>113107144</t>
  </si>
  <si>
    <t>Odstranění podkladu pl do 50 m2 živičných tl 200 mm</t>
  </si>
  <si>
    <t>-1346155037</t>
  </si>
  <si>
    <t>18,0*1,0+9,0*2,0+2,0*2,0</t>
  </si>
  <si>
    <t>113202111</t>
  </si>
  <si>
    <t>Vytrhání obrub s vybouráním lože, s přemístěním hmot na skládku na vzdálenost do 3 m nebo s naložením na dopravní prostředek z krajníků nebo obrubníků stojatých</t>
  </si>
  <si>
    <t>666939077</t>
  </si>
  <si>
    <t>4,0+9,0+12,5</t>
  </si>
  <si>
    <t>-1200901589</t>
  </si>
  <si>
    <t>dešťová kanalizace</t>
  </si>
  <si>
    <t>15*1</t>
  </si>
  <si>
    <t>10*1</t>
  </si>
  <si>
    <t>1272715827</t>
  </si>
  <si>
    <t>381817178</t>
  </si>
  <si>
    <t>45,36</t>
  </si>
  <si>
    <t>72,0</t>
  </si>
  <si>
    <t xml:space="preserve">dešťové potrubí </t>
  </si>
  <si>
    <t>96,5</t>
  </si>
  <si>
    <t>904701909</t>
  </si>
  <si>
    <t>151101101</t>
  </si>
  <si>
    <t>Zřízení pažení a rozepření stěn rýh pro podzemní vedení pro všechny šířky rýhy příložné pro jakoukoliv mezerovitost, hloubky do 2 m</t>
  </si>
  <si>
    <t>143344540</t>
  </si>
  <si>
    <t>2*((2,04+1,71)/2*(4,0+8,0+17,0+9,0+2,0))</t>
  </si>
  <si>
    <t>2,0*2,04</t>
  </si>
  <si>
    <t>2*((1,71+1,199)/2*(58,34-36,7))</t>
  </si>
  <si>
    <t>2,0*1,199</t>
  </si>
  <si>
    <t>2*(1,25*(4*1,0+15,0+3,0+13,5+17,0+16,5))</t>
  </si>
  <si>
    <t>2*2,0*1,25</t>
  </si>
  <si>
    <t>151101111</t>
  </si>
  <si>
    <t>Odstranění pažení a rozepření stěn rýh pro podzemní vedení s uložením materiálu na vzdálenost do 3 m od kraje výkopu příložné, hloubky do 2 m</t>
  </si>
  <si>
    <t>-1372117348</t>
  </si>
  <si>
    <t>1773321021</t>
  </si>
  <si>
    <t>96,5-37,5</t>
  </si>
  <si>
    <t>72,0-24,0</t>
  </si>
  <si>
    <t>45,36-25,1</t>
  </si>
  <si>
    <t>-772583399</t>
  </si>
  <si>
    <t>-1478762028</t>
  </si>
  <si>
    <t>-1779613901</t>
  </si>
  <si>
    <t>-1587289802</t>
  </si>
  <si>
    <t>127,26*1,82</t>
  </si>
  <si>
    <t>1349440183</t>
  </si>
  <si>
    <t>26,01</t>
  </si>
  <si>
    <t>24,0</t>
  </si>
  <si>
    <t>37,5</t>
  </si>
  <si>
    <t>175111101</t>
  </si>
  <si>
    <t>Obsypání potrubí ručně sypaninou z vhodných hornin tř. 1 až 4 nebo materiálem připraveným podél výkopu ve vzdálenosti do 3 m od jeho kraje, pro jakoukoliv hloubku výkopu a míru zhutnění bez prohození sypaniny</t>
  </si>
  <si>
    <t>-2118473593</t>
  </si>
  <si>
    <t>19,35</t>
  </si>
  <si>
    <t>44,5</t>
  </si>
  <si>
    <t>57,8</t>
  </si>
  <si>
    <t>-1891780</t>
  </si>
  <si>
    <t>121,65*1,82</t>
  </si>
  <si>
    <t>-1452537339</t>
  </si>
  <si>
    <t>Komunikace pozemní</t>
  </si>
  <si>
    <t>564851111</t>
  </si>
  <si>
    <t>Podklad ze štěrkodrti ŠD s rozprostřením a zhutněním, po zhutnění tl. 150 mm</t>
  </si>
  <si>
    <t>-675320243</t>
  </si>
  <si>
    <t>566901233</t>
  </si>
  <si>
    <t>Vyspravení podkladu po překopech inženýrských sítí plochy přes 15 m2 s rozprostřením a zhutněním štěrkodrtí tl. 200 mm</t>
  </si>
  <si>
    <t>376588692</t>
  </si>
  <si>
    <t>566901244</t>
  </si>
  <si>
    <t>Vyspravení podkladu po překopech inženýrských sítí plochy přes 15 m2 s rozprostřením a zhutněním kamenivem hrubým drceným tl. 250 mm</t>
  </si>
  <si>
    <t>-378471586</t>
  </si>
  <si>
    <t>kanalizační přípojka pod komunikací</t>
  </si>
  <si>
    <t>566901262</t>
  </si>
  <si>
    <t>Vyspravení podkladu po překopech inženýrských sítí plochy přes 15 m2 s rozprostřením a zhutněním obalovaným kamenivem ACP (OK) tl. 150 mm</t>
  </si>
  <si>
    <t>1805467878</t>
  </si>
  <si>
    <t>596211110</t>
  </si>
  <si>
    <t>Kladení zámkové dlažby komunikací pro pěší tl 60 mm skupiny A pl do 50 m2</t>
  </si>
  <si>
    <t>883900025</t>
  </si>
  <si>
    <t>592450380</t>
  </si>
  <si>
    <t>dlažba zámková tl. 6 cm přírodní</t>
  </si>
  <si>
    <t>-112477983</t>
  </si>
  <si>
    <t>37,8*1,1</t>
  </si>
  <si>
    <t>599141111</t>
  </si>
  <si>
    <t>Vyplnění spár mezi silničními dílci jakékoliv tloušťky živičnou zálivkou</t>
  </si>
  <si>
    <t>1984799718</t>
  </si>
  <si>
    <t>Trubní vedení</t>
  </si>
  <si>
    <t>871355221</t>
  </si>
  <si>
    <t>Kanalizační potrubí z tvrdého PVC [KG systém] v otevřeném výkopu ve sklonu do 20 %, tuhost třídy SN 8 DN 200</t>
  </si>
  <si>
    <t>381515016</t>
  </si>
  <si>
    <t>877260330</t>
  </si>
  <si>
    <t>Montáž tvarovek na kanalizačním plastovém potrubí z polypropylenu PP hladkého plnostěnného spojek nebo redukcí DN 100</t>
  </si>
  <si>
    <t>370728305</t>
  </si>
  <si>
    <t>připojovací, svislé a větrací potrubí</t>
  </si>
  <si>
    <t>čistící kus DN 70</t>
  </si>
  <si>
    <t>čistící kus DN 100</t>
  </si>
  <si>
    <t>dešťové potrubí</t>
  </si>
  <si>
    <t>286156020R</t>
  </si>
  <si>
    <t>čistící tvarovka, DN 75</t>
  </si>
  <si>
    <t>5103615</t>
  </si>
  <si>
    <t>286156030R</t>
  </si>
  <si>
    <t>čistící tvarovka, DN 100</t>
  </si>
  <si>
    <t>-1872702392</t>
  </si>
  <si>
    <t>877315211</t>
  </si>
  <si>
    <t>Montáž tvarovek na kanalizačním potrubí z trub z plastu z tvrdého PVC [systém KG] nebo z polypropylenu [systém KG 2000] v otevřeném výkopu jednoosých DN 150</t>
  </si>
  <si>
    <t>-1115990336</t>
  </si>
  <si>
    <t>svodné potrubí</t>
  </si>
  <si>
    <t>286116080</t>
  </si>
  <si>
    <t>čistící kus kanalizace plastové KG DN 150</t>
  </si>
  <si>
    <t>-1161289625</t>
  </si>
  <si>
    <t>892241111</t>
  </si>
  <si>
    <t>Tlakové zkoušky vodou na potrubí DN do 80</t>
  </si>
  <si>
    <t>472220530</t>
  </si>
  <si>
    <t>25,0+15,5+38,5+35,0</t>
  </si>
  <si>
    <t>10,0</t>
  </si>
  <si>
    <t>892271111</t>
  </si>
  <si>
    <t>Tlakové zkoušky vodou na potrubí DN 100 nebo 125</t>
  </si>
  <si>
    <t>-1330978141</t>
  </si>
  <si>
    <t>22,5+31,0</t>
  </si>
  <si>
    <t>62,5</t>
  </si>
  <si>
    <t>4,0+34,5+3,5+48,0</t>
  </si>
  <si>
    <t>892351111</t>
  </si>
  <si>
    <t>Tlakové zkoušky vodou na potrubí DN 150 nebo 200</t>
  </si>
  <si>
    <t>1819648583</t>
  </si>
  <si>
    <t>36,5</t>
  </si>
  <si>
    <t>30,0+32,0</t>
  </si>
  <si>
    <t>892372111</t>
  </si>
  <si>
    <t>Tlakové zkoušky vodou zabezpečení konců potrubí při tlakových zkouškách DN do 300</t>
  </si>
  <si>
    <t>738246794</t>
  </si>
  <si>
    <t>dešťové potrubí - odhad</t>
  </si>
  <si>
    <t>894215112</t>
  </si>
  <si>
    <t>Šachtice domovní kanalizační (revizní) se stěnami z betonu se základovou deskou (dnem) z betonu, s vyspravením s nerovností, obetonováním potrubí ve stěnách a nade dnem, s cementovým potěrem ve spádu k čisticí vložce, s dodáním a osazením poklopu vel. 500x500 mm obestavěného prostoru přes 1,30 do 5 m3 - vstupní</t>
  </si>
  <si>
    <t>-645718206</t>
  </si>
  <si>
    <t>1,5*1,1*1,85</t>
  </si>
  <si>
    <t>894411311</t>
  </si>
  <si>
    <t>Osazení železobetonových dílců pro šachty skruží rovných</t>
  </si>
  <si>
    <t>-159110961</t>
  </si>
  <si>
    <t>592243120</t>
  </si>
  <si>
    <t>konus šachetní betonový kapsové plastové stupadlo 100x62,5x58 cm</t>
  </si>
  <si>
    <t>-1088428933</t>
  </si>
  <si>
    <t>894412411</t>
  </si>
  <si>
    <t>Osazení železobetonových dílců pro šachty skruží přechodových</t>
  </si>
  <si>
    <t>-722206107</t>
  </si>
  <si>
    <t>592243200</t>
  </si>
  <si>
    <t>prstenec šachetní betonový vyrovnávací 63/6 62,5 x 12 x 6 cm</t>
  </si>
  <si>
    <t>1529940322</t>
  </si>
  <si>
    <t>894414111</t>
  </si>
  <si>
    <t>Osazení železobetonových dílců pro šachty skruží základových</t>
  </si>
  <si>
    <t>-2099023154</t>
  </si>
  <si>
    <t>592243370</t>
  </si>
  <si>
    <t>dno betonové šachty kanalizační přímé V max. 40 100/60x40 cm</t>
  </si>
  <si>
    <t>12944239</t>
  </si>
  <si>
    <t>894812052</t>
  </si>
  <si>
    <t>Revizní a čistící šachta z polypropylenu PP pro hladké trouby [např. systém KG] DN 400 poklop plastový (pro zatížení) s plastovým konusem (1,5 t)</t>
  </si>
  <si>
    <t>1866565279</t>
  </si>
  <si>
    <t>revizní šachta Š2</t>
  </si>
  <si>
    <t>899311111</t>
  </si>
  <si>
    <t>Osazení ocelových nebo litinových poklopů s rámem na šachtách tunelové stoky hmotnosti jednotlivě do 50 kg</t>
  </si>
  <si>
    <t>-782813016</t>
  </si>
  <si>
    <t>552414140R</t>
  </si>
  <si>
    <t>poklop šachtový s rámem DN600 třída D 400</t>
  </si>
  <si>
    <t>-595483604</t>
  </si>
  <si>
    <t>899623141</t>
  </si>
  <si>
    <t>Obetonování potrubí nebo zdiva stok betonem prostým v otevřeném výkopu, beton tř. C 12/15</t>
  </si>
  <si>
    <t>1495791204</t>
  </si>
  <si>
    <t>1,8</t>
  </si>
  <si>
    <t>1000 001</t>
  </si>
  <si>
    <t>D + M připojení kanalizační přípojky do stávající odbočné tvarovky na řadu DN 400</t>
  </si>
  <si>
    <t>-307244981</t>
  </si>
  <si>
    <t>Doplňující konstrukce a práce pozemních komunikací, letišť a ploch</t>
  </si>
  <si>
    <t>916111113</t>
  </si>
  <si>
    <t>Osazení silniční obruby z dlažebních kostek v jedné řadě s ložem tl. přes 50 do 100 mm, s vyplněním a zatřením spár cementovou maltou z velkých kostek s boční opěrou z betonu prostého tř. C 12/15, do lože z betonu prostého téže značky</t>
  </si>
  <si>
    <t>292028547</t>
  </si>
  <si>
    <t>583801100</t>
  </si>
  <si>
    <t>kostka dlažební drobná, žula, I.jakost, velikost 10 cm</t>
  </si>
  <si>
    <t>-698100171</t>
  </si>
  <si>
    <t>25,5*0,1*0,1*0,1*2,4*1,1</t>
  </si>
  <si>
    <t>916131213</t>
  </si>
  <si>
    <t>Osazení silničního obrubníku betonového se zřízením lože, s vyplněním a zatřením spár cementovou maltou stojatého s boční opěrou z betonu prostého tř. C 12/15, do lože z betonu prostého téže značky</t>
  </si>
  <si>
    <t>-1168468284</t>
  </si>
  <si>
    <t>592174650</t>
  </si>
  <si>
    <t>obrubník betonový silniční vibrolisovaný 100x15x25 cm</t>
  </si>
  <si>
    <t>1550714304</t>
  </si>
  <si>
    <t>25,5*1,1</t>
  </si>
  <si>
    <t>-0,05</t>
  </si>
  <si>
    <t>89716407</t>
  </si>
  <si>
    <t>25,5*0,2*0,2</t>
  </si>
  <si>
    <t>25,5*0,2*0,1</t>
  </si>
  <si>
    <t>919735113</t>
  </si>
  <si>
    <t>Řezání stávajícího živičného krytu hl do 150 mm</t>
  </si>
  <si>
    <t>640570605</t>
  </si>
  <si>
    <t>0,5+18+9,0+2,5+2,0+2,0+7,0</t>
  </si>
  <si>
    <t>2058236544</t>
  </si>
  <si>
    <t>33,056*8 'Přepočtené koeficientem množství</t>
  </si>
  <si>
    <t>-20766242</t>
  </si>
  <si>
    <t>997013801</t>
  </si>
  <si>
    <t>Poplatek za uložení stavebního odpadu na skládce (skládkovné) betonového</t>
  </si>
  <si>
    <t>686027508</t>
  </si>
  <si>
    <t>33,056-18,0</t>
  </si>
  <si>
    <t>997221845R</t>
  </si>
  <si>
    <t>Poplatek za uložení stavebního odpadu na skládce (skládkovné) z asfaltových povrchů</t>
  </si>
  <si>
    <t>1093815337</t>
  </si>
  <si>
    <t>188128060</t>
  </si>
  <si>
    <t>1000 002</t>
  </si>
  <si>
    <t>tep. Izolace z pěnového polyetylénu tl. 40 laminovaného ochrannou PE tkaninou</t>
  </si>
  <si>
    <t>598014325</t>
  </si>
  <si>
    <t>1,5</t>
  </si>
  <si>
    <t>721</t>
  </si>
  <si>
    <t>Zdravotechnika - vnitřní kanalizace</t>
  </si>
  <si>
    <t>721173401</t>
  </si>
  <si>
    <t>Potrubí z plastových trub PVC [KG Systém] SN4 svodné (ležaté) DN 100</t>
  </si>
  <si>
    <t>-1452837268</t>
  </si>
  <si>
    <t>22,5</t>
  </si>
  <si>
    <t>4,0</t>
  </si>
  <si>
    <t>721173402</t>
  </si>
  <si>
    <t>Potrubí z plastových trub PVC [KG Systém] SN4 svodné (ležaté) DN 125</t>
  </si>
  <si>
    <t>-1084427574</t>
  </si>
  <si>
    <t>31,0</t>
  </si>
  <si>
    <t>34,5</t>
  </si>
  <si>
    <t>721173403</t>
  </si>
  <si>
    <t>Potrubí z plastových trub PVC [KG Systém] SN4 svodné (ležaté) DN 150</t>
  </si>
  <si>
    <t>1040924904</t>
  </si>
  <si>
    <t>30,0</t>
  </si>
  <si>
    <t>721173404</t>
  </si>
  <si>
    <t>Potrubí z plastových trub PVC [KG Systém] SN4 svodné (ležaté) DN 200</t>
  </si>
  <si>
    <t>1815947359</t>
  </si>
  <si>
    <t>32,0</t>
  </si>
  <si>
    <t>721174026</t>
  </si>
  <si>
    <t>Potrubí z plastových trub polypropylenové [HT systém] odpadní (svislé) DN 125</t>
  </si>
  <si>
    <t>368090383</t>
  </si>
  <si>
    <t>3,5</t>
  </si>
  <si>
    <t>721174042</t>
  </si>
  <si>
    <t>Potrubí z plastových trub polypropylenové [HT systém] připojovací DN 40</t>
  </si>
  <si>
    <t>2133267938</t>
  </si>
  <si>
    <t>15,5</t>
  </si>
  <si>
    <t>25,0</t>
  </si>
  <si>
    <t>721174043</t>
  </si>
  <si>
    <t>Potrubí z plastových trub polypropylenové [HT systém] připojovací DN 50</t>
  </si>
  <si>
    <t>1830698577</t>
  </si>
  <si>
    <t>38,5</t>
  </si>
  <si>
    <t>721174044</t>
  </si>
  <si>
    <t>Potrubí z plastových trub polypropylenové [HT systém] připojovací DN 70</t>
  </si>
  <si>
    <t>-1824314260</t>
  </si>
  <si>
    <t>35,0</t>
  </si>
  <si>
    <t>721174045</t>
  </si>
  <si>
    <t>Potrubí z plastových trub polypropylenové [HT systém] připojovací DN 100</t>
  </si>
  <si>
    <t>-1201334071</t>
  </si>
  <si>
    <t>48,0</t>
  </si>
  <si>
    <t>721211404R</t>
  </si>
  <si>
    <t>Podlahové vpusti s vodorovným odtokem DN 50/75 s přepadovou trubkou</t>
  </si>
  <si>
    <t>-1555623030</t>
  </si>
  <si>
    <t>721211913</t>
  </si>
  <si>
    <t>Podlahové vpusti montáž podlahových vpustí DN 110</t>
  </si>
  <si>
    <t>1444487944</t>
  </si>
  <si>
    <t>1000 003</t>
  </si>
  <si>
    <t>podlahová vpusť DN 100 s ochranou proti zpětnému vzdutí</t>
  </si>
  <si>
    <t>1963633611</t>
  </si>
  <si>
    <t>721233111R</t>
  </si>
  <si>
    <t>Střešní vtoky (vpusti) polypropylenové (PP) pro ploché střechy s odtokem svislým DN 75</t>
  </si>
  <si>
    <t>-1676530065</t>
  </si>
  <si>
    <t>721233112R</t>
  </si>
  <si>
    <t xml:space="preserve">Střešní vtoky (vpusti) polypropylenové (PP) pro ploché střechy s odtokem svislým DN 110 </t>
  </si>
  <si>
    <t>-937003376</t>
  </si>
  <si>
    <t>721233113R</t>
  </si>
  <si>
    <t xml:space="preserve">Střešní vtoky (vpusti) polypropylenové (PP) pro ploché střechy s odtokem svislým DN 125 </t>
  </si>
  <si>
    <t>-2035189145</t>
  </si>
  <si>
    <t>1000 004</t>
  </si>
  <si>
    <t>D + M vyhřívaný střešní vtok DN 100, svislý odtok</t>
  </si>
  <si>
    <t>1814065342</t>
  </si>
  <si>
    <t>721242116R</t>
  </si>
  <si>
    <t xml:space="preserve">Lapače střešních splavenin z polypropylenu (PP) DN 125 </t>
  </si>
  <si>
    <t>610617110</t>
  </si>
  <si>
    <t>721273152R</t>
  </si>
  <si>
    <t>Ventilační hlavice z polypropylenu (PP) DN 75</t>
  </si>
  <si>
    <t>1638664339</t>
  </si>
  <si>
    <t>721273153R</t>
  </si>
  <si>
    <t>Ventilační hlavice z polypropylenu (PP) DN 110</t>
  </si>
  <si>
    <t>-1529264209</t>
  </si>
  <si>
    <t>721274123</t>
  </si>
  <si>
    <t>Ventily přivzdušňovací odpadních potrubí vnitřní DN 100</t>
  </si>
  <si>
    <t>1975150791</t>
  </si>
  <si>
    <t>721290111</t>
  </si>
  <si>
    <t>Zkouška těsnosti kanalizace v objektech vodou do DN 125</t>
  </si>
  <si>
    <t>-1122353074</t>
  </si>
  <si>
    <t>53,5</t>
  </si>
  <si>
    <t>62,5+35,0+38,5+15,5+25,0</t>
  </si>
  <si>
    <t>34,5+3,5+48,0+10,0</t>
  </si>
  <si>
    <t>721290112</t>
  </si>
  <si>
    <t>Zkouška těsnosti kanalizace v objektech vodou DN 150 nebo DN 200</t>
  </si>
  <si>
    <t>-1182415781</t>
  </si>
  <si>
    <t>723150373</t>
  </si>
  <si>
    <t>Potrubí z ocelových trubek hladkých chráničky D 159/4,5</t>
  </si>
  <si>
    <t>1778356239</t>
  </si>
  <si>
    <t>723150374</t>
  </si>
  <si>
    <t>Potrubí z ocelových trubek hladkých chráničky D 219/6,3</t>
  </si>
  <si>
    <t>-1522061043</t>
  </si>
  <si>
    <t>723150375</t>
  </si>
  <si>
    <t>Potrubí z ocelových trubek hladkých chráničky D 245/6,3</t>
  </si>
  <si>
    <t>1919800102</t>
  </si>
  <si>
    <t>1000 005</t>
  </si>
  <si>
    <t>D + M napojení na stávající dešťovou kanalizaci</t>
  </si>
  <si>
    <t>ks</t>
  </si>
  <si>
    <t>-1148619702</t>
  </si>
  <si>
    <t>998721102</t>
  </si>
  <si>
    <t>Přesun hmot pro vnitřní kanalizace stanovený z hmotnosti přesunovaného materiálu vodorovná dopravní vzdálenost do 50 m v objektech výšky přes 6 do 12 m</t>
  </si>
  <si>
    <t>-989335202</t>
  </si>
  <si>
    <t>725</t>
  </si>
  <si>
    <t>Zdravotechnika - zařizovací předměty</t>
  </si>
  <si>
    <t>725869218</t>
  </si>
  <si>
    <t>Zápachové uzávěrky zařizovacích předmětů montáž zápachových uzávěrek dřezových dvoudílných U-sifonů</t>
  </si>
  <si>
    <t>-305078182</t>
  </si>
  <si>
    <t>kondenzační sifon</t>
  </si>
  <si>
    <t>1000 006</t>
  </si>
  <si>
    <t>-2147077306</t>
  </si>
  <si>
    <t>1000 007</t>
  </si>
  <si>
    <t>D + M nadzemní zadržovací nádrž na dešťovou vodu (1,16x1x2 m)</t>
  </si>
  <si>
    <t>1218347312</t>
  </si>
  <si>
    <t>1000 008</t>
  </si>
  <si>
    <t>D + M nadzemní zadržovací nádrž na dešťovou vodu (3,5x0,7x2 m)</t>
  </si>
  <si>
    <t>-1712093067</t>
  </si>
  <si>
    <t>1000 009</t>
  </si>
  <si>
    <t>D + M vírový regulátor odtoku</t>
  </si>
  <si>
    <t>-1260026161</t>
  </si>
  <si>
    <t>998725102</t>
  </si>
  <si>
    <t>Přesun hmot pro zařizovací předměty stanovený z hmotnosti přesunovaného materiálu vodorovná dopravní vzdálenost do 50 m v objektech výšky přes 6 do 12 m</t>
  </si>
  <si>
    <t>1762908057</t>
  </si>
  <si>
    <t>767646401</t>
  </si>
  <si>
    <t>Montáž dveří ocelových revizních dvířek s rámem jednokřídlových, výšky do 1000 mm</t>
  </si>
  <si>
    <t>-1734949005</t>
  </si>
  <si>
    <t>1000 010</t>
  </si>
  <si>
    <t>revizní dvířka nerezová 200 x 300</t>
  </si>
  <si>
    <t>943381917</t>
  </si>
  <si>
    <t>339545251</t>
  </si>
  <si>
    <t>771591414</t>
  </si>
  <si>
    <t>Liniové odvodnění odvodňovacím žlabem s napojením na kontaktní izolaci pro bezbariérové sprchy v úrovni podlahy s horizontálním nebo vertikálním odtokem s rámovým krytem a děrovaným roštem 800 mm délky</t>
  </si>
  <si>
    <t>1394407113</t>
  </si>
  <si>
    <t>1210575840</t>
  </si>
  <si>
    <t>HZS</t>
  </si>
  <si>
    <t>Hodinové zúčtovací sazby</t>
  </si>
  <si>
    <t>1000 011</t>
  </si>
  <si>
    <t>sekání rýh a drážek</t>
  </si>
  <si>
    <t>512</t>
  </si>
  <si>
    <t>527189906</t>
  </si>
  <si>
    <t>D.1.4.2 - Vodovod, zařizovací předměty</t>
  </si>
  <si>
    <t xml:space="preserve">    18 - Zemní práce - povrchové úpravy terénu</t>
  </si>
  <si>
    <t xml:space="preserve">    722 - Zdravotechnika - vnitřní vodovod</t>
  </si>
  <si>
    <t xml:space="preserve">    726 - Zdravotechnika - předstěnové instalace</t>
  </si>
  <si>
    <t>-741607858</t>
  </si>
  <si>
    <t>6,0*2,0</t>
  </si>
  <si>
    <t>-76158017</t>
  </si>
  <si>
    <t>-571597463</t>
  </si>
  <si>
    <t>1414678480</t>
  </si>
  <si>
    <t>1115691667</t>
  </si>
  <si>
    <t>-2078439272</t>
  </si>
  <si>
    <t>699535650</t>
  </si>
  <si>
    <t>2*((2,314+1,687)/2*28,22)</t>
  </si>
  <si>
    <t>2,0*1,687</t>
  </si>
  <si>
    <t>884704466</t>
  </si>
  <si>
    <t>1704826199</t>
  </si>
  <si>
    <t>45,5-34,0</t>
  </si>
  <si>
    <t>1438862710</t>
  </si>
  <si>
    <t>11,5</t>
  </si>
  <si>
    <t>11,5*10 'Přepočtené koeficientem množství</t>
  </si>
  <si>
    <t>1528630868</t>
  </si>
  <si>
    <t>-1768241124</t>
  </si>
  <si>
    <t>860707091</t>
  </si>
  <si>
    <t>11,5*1,82</t>
  </si>
  <si>
    <t>825971547</t>
  </si>
  <si>
    <t>-719216959</t>
  </si>
  <si>
    <t>-98788351</t>
  </si>
  <si>
    <t>973474518</t>
  </si>
  <si>
    <t>Zemní práce - povrchové úpravy terénu</t>
  </si>
  <si>
    <t>181411131</t>
  </si>
  <si>
    <t>Založení trávníku na půdě předem připravené plochy do 1000 m2 výsevem včetně utažení parkového v rovině nebo na svahu do 1:5</t>
  </si>
  <si>
    <t>2004472610</t>
  </si>
  <si>
    <t>18,0*4,0</t>
  </si>
  <si>
    <t>005724100</t>
  </si>
  <si>
    <t>osiva pícnin směsi travní balení obvykle 25 kg parková</t>
  </si>
  <si>
    <t>1022358432</t>
  </si>
  <si>
    <t>72,0*0,04</t>
  </si>
  <si>
    <t>182303111</t>
  </si>
  <si>
    <t>Doplnění zeminy nebo substrátu na travnatých plochách tloušťky do 50 mm v rovině nebo na svahu do 1:5</t>
  </si>
  <si>
    <t>18767966</t>
  </si>
  <si>
    <t>103641010R</t>
  </si>
  <si>
    <t>zemina pro terénní úpravy -  ornice, vč. naložení a dopravy</t>
  </si>
  <si>
    <t>1231848745</t>
  </si>
  <si>
    <t>72*0,15*1,82</t>
  </si>
  <si>
    <t>184802111</t>
  </si>
  <si>
    <t>Chemické odplevelení půdy před založením kultury, trávníku nebo zpevněných ploch o výměře jednotlivě přes 20 m2 v rovině nebo na svahu do 1:5 postřikem na široko</t>
  </si>
  <si>
    <t>692833692</t>
  </si>
  <si>
    <t>566901133</t>
  </si>
  <si>
    <t>Vyspravení podkladu po překopech inženýrských sítí plochy do 15 m2 s rozprostřením a zhutněním štěrkodrtí tl. 200 mm</t>
  </si>
  <si>
    <t>-1555486318</t>
  </si>
  <si>
    <t>566901144</t>
  </si>
  <si>
    <t>Vyspravení podkladu po překopech inženýrských sítí plochy do 15 m2 s rozprostřením a zhutněním kamenivem hrubým drceným tl. 250 mm</t>
  </si>
  <si>
    <t>-851710635</t>
  </si>
  <si>
    <t>566901162</t>
  </si>
  <si>
    <t>Vyspravení podkladu po překopech ing sítí plochy do 15 m2 obalovaným kamenivem ACP (OK) tl. 150 mm</t>
  </si>
  <si>
    <t>1579922880</t>
  </si>
  <si>
    <t>871211211</t>
  </si>
  <si>
    <t>Montáž vodovodního potrubí z plastů v otevřeném výkopu z polyetylenu PE 100 svařovaných elektrotvarovkou SDR 11/PN16 D 63 x 5,8 mm</t>
  </si>
  <si>
    <t>1685198220</t>
  </si>
  <si>
    <t>286136550</t>
  </si>
  <si>
    <t>potrubí vodovodní PE LD (rPE) D 63 x 5,8 mm</t>
  </si>
  <si>
    <t>-1384233034</t>
  </si>
  <si>
    <t>891261111</t>
  </si>
  <si>
    <t>Montáž vodovodních armatur na potrubí šoupátek nebo klapek uzavíracích v otevřeném výkopu nebo v šachtách s osazením zemní soupravy (bez poklopů) DN 100</t>
  </si>
  <si>
    <t>563322657</t>
  </si>
  <si>
    <t>2000 001</t>
  </si>
  <si>
    <t>litinové šoupátko se zemní soupravou</t>
  </si>
  <si>
    <t>-2023470400</t>
  </si>
  <si>
    <t>891269111</t>
  </si>
  <si>
    <t>Montáž vodovodních armatur na potrubí navrtávacích pasů s ventilem Jt 1 MPa, na potrubí z trub litinových, ocelových nebo plastických hmot DN 100</t>
  </si>
  <si>
    <t>2109026435</t>
  </si>
  <si>
    <t>422714140</t>
  </si>
  <si>
    <t>pas navrtávací z tvárné litiny DN 100, rozsah (114-119), odbočky 1",5/4",6/4",2"</t>
  </si>
  <si>
    <t>1381953663</t>
  </si>
  <si>
    <t>892233122</t>
  </si>
  <si>
    <t>Proplach a dezinfekce vodovodního potrubí DN od 40 do 70</t>
  </si>
  <si>
    <t>316372982</t>
  </si>
  <si>
    <t>899721111</t>
  </si>
  <si>
    <t>Signalizační vodič na potrubí PVC DN do 150 mm</t>
  </si>
  <si>
    <t>572136765</t>
  </si>
  <si>
    <t>899722114</t>
  </si>
  <si>
    <t>Krytí potrubí z plastů výstražnou fólií z PVC šířky 40 cm</t>
  </si>
  <si>
    <t>-285778847</t>
  </si>
  <si>
    <t>-1626708516</t>
  </si>
  <si>
    <t>1330383108</t>
  </si>
  <si>
    <t>4,0*0,1*0,1*0,1*2,4*1,1</t>
  </si>
  <si>
    <t>1001602279</t>
  </si>
  <si>
    <t>1537321152</t>
  </si>
  <si>
    <t>1128703490</t>
  </si>
  <si>
    <t>4,0*0,2*0,2</t>
  </si>
  <si>
    <t>4,0*0,2*0,1</t>
  </si>
  <si>
    <t>-2016700857</t>
  </si>
  <si>
    <t>2*6,0</t>
  </si>
  <si>
    <t>1950240239</t>
  </si>
  <si>
    <t>6,22*8 'Přepočtené koeficientem množství</t>
  </si>
  <si>
    <t>-1988963406</t>
  </si>
  <si>
    <t>52059891</t>
  </si>
  <si>
    <t>6,22-5,4</t>
  </si>
  <si>
    <t>-350541557</t>
  </si>
  <si>
    <t>598237370</t>
  </si>
  <si>
    <t>722</t>
  </si>
  <si>
    <t>Zdravotechnika - vnitřní vodovod</t>
  </si>
  <si>
    <t>722130233</t>
  </si>
  <si>
    <t>Potrubí z ocelových trubek pozinkovaných závitových svařovaných běžných DN 25</t>
  </si>
  <si>
    <t>1139124436</t>
  </si>
  <si>
    <t>722130234</t>
  </si>
  <si>
    <t>Potrubí z ocelových trubek pozinkovaných závitových svařovaných běžných DN 32</t>
  </si>
  <si>
    <t>-1153654424</t>
  </si>
  <si>
    <t>722130235</t>
  </si>
  <si>
    <t>Potrubí z ocelových trubek pozinkovaných závitových svařovaných běžných DN 40</t>
  </si>
  <si>
    <t>-1704036970</t>
  </si>
  <si>
    <t>722174002</t>
  </si>
  <si>
    <t>Potrubí z plastových trubek z polypropylenu (PPR) svařovaných polyfuzně PN 16 (SDR 7,4) D 20 x 2,8</t>
  </si>
  <si>
    <t>1008324400</t>
  </si>
  <si>
    <t>722174003</t>
  </si>
  <si>
    <t>Potrubí z plastových trubek z polypropylenu (PPR) svařovaných polyfuzně PN 16 (SDR 7,4) D 25 x 3,5</t>
  </si>
  <si>
    <t>1965717433</t>
  </si>
  <si>
    <t>722174004</t>
  </si>
  <si>
    <t>Potrubí z plastových trubek z polypropylenu (PPR) svařovaných polyfuzně PN 16 (SDR 7,4) D 32 x 4,4</t>
  </si>
  <si>
    <t>-1977723241</t>
  </si>
  <si>
    <t>722174005</t>
  </si>
  <si>
    <t>Potrubí z plastových trubek z polypropylenu (PPR) svařovaných polyfuzně PN 16 (SDR 7,4) D 40 x 5,5</t>
  </si>
  <si>
    <t>-222619064</t>
  </si>
  <si>
    <t>722174006</t>
  </si>
  <si>
    <t>Potrubí z plastových trubek z polypropylenu (PPR) svařovaných polyfuzně PN 16 (SDR 7,4) D 50 x 6,9</t>
  </si>
  <si>
    <t>2073096111</t>
  </si>
  <si>
    <t>722174007</t>
  </si>
  <si>
    <t>Potrubí z plastových trubek z polypropylenu (PPR) svařovaných polyfuzně PN 16 (SDR 7,4) D 63 x 8,6</t>
  </si>
  <si>
    <t>1171495421</t>
  </si>
  <si>
    <t>722174022</t>
  </si>
  <si>
    <t>Potrubí z plastových trubek z polypropylenu (PPR) svařovaných polyfuzně PN 20 (SDR 6) D 20 x 3,4</t>
  </si>
  <si>
    <t>420426663</t>
  </si>
  <si>
    <t>61,5+32,0</t>
  </si>
  <si>
    <t>722174023</t>
  </si>
  <si>
    <t>Potrubí z plastových trubek z polypropylenu (PPR) svařovaných polyfuzně PN 20 (SDR 6) D 25 x 4,2</t>
  </si>
  <si>
    <t>549466306</t>
  </si>
  <si>
    <t>40,0+17,5</t>
  </si>
  <si>
    <t>722174024</t>
  </si>
  <si>
    <t>Potrubí z plastových trubek z polypropylenu (PPR) svařovaných polyfuzně PN 20 (SDR 6) D 32 x 5,4</t>
  </si>
  <si>
    <t>-889653994</t>
  </si>
  <si>
    <t>722174025</t>
  </si>
  <si>
    <t>Potrubí z plastových trubek z polypropylenu (PPR) svařovaných polyfuzně PN 20 (SDR 6) D 40 x 6,7</t>
  </si>
  <si>
    <t>2118319288</t>
  </si>
  <si>
    <t>722174026</t>
  </si>
  <si>
    <t>Potrubí z plastových trubek z polypropylenu (PPR) svařovaných polyfuzně PN 20 (SDR 6) D 50 x 8,4</t>
  </si>
  <si>
    <t>-1489352197</t>
  </si>
  <si>
    <t>722181221</t>
  </si>
  <si>
    <t>Ochrana potrubí tepelně izolačními trubicemi z pěnového polyetylenu PE přilepenými v příčných a podélných spojích, tloušťky izolace přes 6 do 10 mm, vnitřního průměru izolace DN do 22 mm</t>
  </si>
  <si>
    <t>2115497980</t>
  </si>
  <si>
    <t>tl. 9 mm DN 20</t>
  </si>
  <si>
    <t>114,5</t>
  </si>
  <si>
    <t>722181222</t>
  </si>
  <si>
    <t>Ochrana potrubí tepelně izolačními trubicemi z pěnového polyetylenu PE přilepenými v příčných a podélných spojích, tloušťky izolace přes 6 do 10 mm, vnitřního průměru izolace DN přes 22 do 42 mm</t>
  </si>
  <si>
    <t>1508740150</t>
  </si>
  <si>
    <t>tl. 9 mm DN 40</t>
  </si>
  <si>
    <t>4,5</t>
  </si>
  <si>
    <t>tl. 9 mm DN 32</t>
  </si>
  <si>
    <t>tl. 9 mm DN 25</t>
  </si>
  <si>
    <t>722181223</t>
  </si>
  <si>
    <t>Ochrana potrubí tepelně izolačními trubicemi z pěnového polyetylenu PE přilepenými v příčných a podélných spojích, tloušťky izolace přes 6 do 10 mm, vnitřního průměru izolace DN přes 42 do 62mm</t>
  </si>
  <si>
    <t>-1959755500</t>
  </si>
  <si>
    <t xml:space="preserve">tl. 9 mm DN 50 </t>
  </si>
  <si>
    <t>722181224</t>
  </si>
  <si>
    <t>Ochrana potrubí tepelně izolačními trubicemi z pěnového polyetylenu PE přilepenými v příčných a podélných spojích, tloušťky izolace přes 6 do 10 mm, vnitřního průměru izolace DN přes 62 mm</t>
  </si>
  <si>
    <t>1376159531</t>
  </si>
  <si>
    <t>tl. 9 mm DN 63</t>
  </si>
  <si>
    <t>23,5</t>
  </si>
  <si>
    <t>722181241</t>
  </si>
  <si>
    <t>Ochrana potrubí tepelně izolačními trubicemi z pěnového polyetylenu PE přilepenými v příčných a podélných spojích, tloušťky izolace přes 15 do 20 mm, vnitřního průměru izolace DN do 22 mm</t>
  </si>
  <si>
    <t>-385823327</t>
  </si>
  <si>
    <t>tl. 20 mm DN 20</t>
  </si>
  <si>
    <t>93,5</t>
  </si>
  <si>
    <t>722181242</t>
  </si>
  <si>
    <t>Ochrana potrubí tepelně izolačními trubicemi z pěnového polyetylenu PE přilepenými v příčných a podélných spojích, tloušťky izolace přes 15 do 20 mm, vnitřního průměru izolace DN přes 22 do 42 mm</t>
  </si>
  <si>
    <t>-1768703779</t>
  </si>
  <si>
    <t>2,0</t>
  </si>
  <si>
    <t xml:space="preserve">tl. 20 mm DN 32 </t>
  </si>
  <si>
    <t>tl. 20 mm DN 25</t>
  </si>
  <si>
    <t>57,5</t>
  </si>
  <si>
    <t>722181243</t>
  </si>
  <si>
    <t>Ochrana potrubí tepelně izolačními trubicemi z pěnového polyetylenu PE přilepenými v příčných a podélných spojích, tloušťky izolace přes 15 do 20 mm, vnitřního průměru izolace DN přes 42 do 62mm</t>
  </si>
  <si>
    <t>243817308</t>
  </si>
  <si>
    <t>14,5</t>
  </si>
  <si>
    <t>722213111</t>
  </si>
  <si>
    <t>Armatury přírubové zpětné klapky samočinné PN 16 do 200 st.C DN 40</t>
  </si>
  <si>
    <t>1818532894</t>
  </si>
  <si>
    <t>722213112</t>
  </si>
  <si>
    <t>Armatury přírubové zpětné klapky samočinné PN 16 do 200 st.C DN 50</t>
  </si>
  <si>
    <t>-1238116225</t>
  </si>
  <si>
    <t>722232043</t>
  </si>
  <si>
    <t>Armatury se dvěma závity kulové kohouty PN 42 do 185  st.C přímé vnitřní závit G 1/2</t>
  </si>
  <si>
    <t>-2111972127</t>
  </si>
  <si>
    <t>722232044</t>
  </si>
  <si>
    <t>Armatury se dvěma závity kulové kohouty PN 42 do 185  st.C přímé vnitřní závit G 3/4</t>
  </si>
  <si>
    <t>-1165647939</t>
  </si>
  <si>
    <t>722232045</t>
  </si>
  <si>
    <t>Armatury se dvěma závity kulové kohouty PN 42 do 185  st.C přímé vnitřní závit G 1</t>
  </si>
  <si>
    <t>1698888477</t>
  </si>
  <si>
    <t>722232046</t>
  </si>
  <si>
    <t>Armatury se dvěma závity kulové kohouty PN 42 do 185  st.C přímé vnitřní závit G 5/4</t>
  </si>
  <si>
    <t>-1447107389</t>
  </si>
  <si>
    <t>722232047</t>
  </si>
  <si>
    <t>Armatury se dvěma závity kulové kohouty PN 42 do 185  st.C přímé vnitřní závit G 6/4</t>
  </si>
  <si>
    <t>-1254176435</t>
  </si>
  <si>
    <t>722232048</t>
  </si>
  <si>
    <t>Armatury se dvěma závity kulové kohouty PN 42 do 185  st.C přímé vnitřní závit G 2</t>
  </si>
  <si>
    <t>61520698</t>
  </si>
  <si>
    <t>722232061</t>
  </si>
  <si>
    <t>Armatury se dvěma závity kulové kohouty PN 42 do 185  st.C přímé vnitřní závit s vypouštěním G 1/2</t>
  </si>
  <si>
    <t>713278425</t>
  </si>
  <si>
    <t>722250133</t>
  </si>
  <si>
    <t>Požární příslušenství a armatury hydrantový systém s tvarově stálou hadicí celoplechový D 25 x 30 m</t>
  </si>
  <si>
    <t>-1722262005</t>
  </si>
  <si>
    <t>722290215</t>
  </si>
  <si>
    <t>Zkoušky, proplach a desinfekce vodovodního potrubí zkoušky těsnosti vodovodního potrubí hrdlového nebo přírubového do DN 100</t>
  </si>
  <si>
    <t>-1357726400</t>
  </si>
  <si>
    <t>723150371</t>
  </si>
  <si>
    <t>Potrubí z ocelových trubek hladkých chráničky D 108/4</t>
  </si>
  <si>
    <t>-42075065</t>
  </si>
  <si>
    <t>2000 002</t>
  </si>
  <si>
    <t>vodoměrná sestava DN 63</t>
  </si>
  <si>
    <t>-1340007239</t>
  </si>
  <si>
    <t>2000 003</t>
  </si>
  <si>
    <t>vodoměr Qn= 10m3/h</t>
  </si>
  <si>
    <t>3172386</t>
  </si>
  <si>
    <t>2000 004</t>
  </si>
  <si>
    <t>D + M kulový kohout 1/2" vyvažovací</t>
  </si>
  <si>
    <t>888124565</t>
  </si>
  <si>
    <t>2000 005</t>
  </si>
  <si>
    <t>D + M mrazuvzdorný ventil s nátrubkem na hadici</t>
  </si>
  <si>
    <t>1339257111</t>
  </si>
  <si>
    <t>2000 006</t>
  </si>
  <si>
    <t>D + M vypouštěcí ventil 2"</t>
  </si>
  <si>
    <t>762704930</t>
  </si>
  <si>
    <t>2000 007</t>
  </si>
  <si>
    <t>D + M připojení zásobník TUV,pojistný ventil 2"</t>
  </si>
  <si>
    <t>2138960900</t>
  </si>
  <si>
    <t>2000 008</t>
  </si>
  <si>
    <t>D + M připojení zásobník TUV,tlakoměr 0-1,6 Mpa</t>
  </si>
  <si>
    <t>336317979</t>
  </si>
  <si>
    <t>2000 009</t>
  </si>
  <si>
    <t>D + M připojení zásobník TUV,cirkulačné čerpadlo</t>
  </si>
  <si>
    <t>-686250923</t>
  </si>
  <si>
    <t>2000 010</t>
  </si>
  <si>
    <t>D + M  připojení zásobník TUV,expanzní nádoba</t>
  </si>
  <si>
    <t>-600595337</t>
  </si>
  <si>
    <t>998722102</t>
  </si>
  <si>
    <t>Přesun hmot pro vnitřní vodovod stanovený z hmotnosti přesunovaného materiálu vodorovná dopravní vzdálenost do 50 m v objektech výšky přes 6 do 12 m</t>
  </si>
  <si>
    <t>533186811</t>
  </si>
  <si>
    <t>725112022</t>
  </si>
  <si>
    <t>Zařízení záchodů klozety keramické závěsné na nosné stěny s hlubokým splachováním odpad vodorovný</t>
  </si>
  <si>
    <t>1422360265</t>
  </si>
  <si>
    <t>invalidní</t>
  </si>
  <si>
    <t>normální</t>
  </si>
  <si>
    <t>725121521</t>
  </si>
  <si>
    <t>Pisoárové záchodky keramické automatické s infračerveným senzorem</t>
  </si>
  <si>
    <t>1907971546</t>
  </si>
  <si>
    <t>725219102</t>
  </si>
  <si>
    <t>Umyvadla montáž umyvadel ostatních typů na šrouby do zdiva</t>
  </si>
  <si>
    <t>1951172445</t>
  </si>
  <si>
    <t>umývátko</t>
  </si>
  <si>
    <t>642110100</t>
  </si>
  <si>
    <t>umyvadlo keramické závěsné 50 x 42 cm bílé</t>
  </si>
  <si>
    <t>-2103296196</t>
  </si>
  <si>
    <t>642210200</t>
  </si>
  <si>
    <t>umývátko keramické stěnové 45 x 36 cm bílé</t>
  </si>
  <si>
    <t>665695786</t>
  </si>
  <si>
    <t>2000 011</t>
  </si>
  <si>
    <t>umyvadla invalidní diturvitová s otvorem pro stojánkovou baterii</t>
  </si>
  <si>
    <t>kpl</t>
  </si>
  <si>
    <t>-1617455938</t>
  </si>
  <si>
    <t>725331111</t>
  </si>
  <si>
    <t>Výlevky bez výtokových armatur a splachovací nádrže keramické se sklopnou plastovou mřížkou 425 mm</t>
  </si>
  <si>
    <t>1060796472</t>
  </si>
  <si>
    <t>725813111</t>
  </si>
  <si>
    <t>Ventily rohové bez připojovací trubičky nebo flexi hadičky G 1/2</t>
  </si>
  <si>
    <t>1551209028</t>
  </si>
  <si>
    <t>54+8+4+9</t>
  </si>
  <si>
    <t>725813112</t>
  </si>
  <si>
    <t>Ventily rohové bez připojovací trubičky nebo flexi hadičky pračkové G 3/4</t>
  </si>
  <si>
    <t>139639663</t>
  </si>
  <si>
    <t>725829111</t>
  </si>
  <si>
    <t>Baterie dřezové montáž ostatních typů stojánkových G 1/2</t>
  </si>
  <si>
    <t>-1136536306</t>
  </si>
  <si>
    <t>2+24+1</t>
  </si>
  <si>
    <t>dřezy</t>
  </si>
  <si>
    <t>551456880</t>
  </si>
  <si>
    <t>baterie umyvadlová stojánková páková chrom</t>
  </si>
  <si>
    <t>-540706578</t>
  </si>
  <si>
    <t>725829121</t>
  </si>
  <si>
    <t>Baterie umyvadlové montáž ostatních typů nástěnných pákových nebo klasických</t>
  </si>
  <si>
    <t>-208046624</t>
  </si>
  <si>
    <t>výlevka</t>
  </si>
  <si>
    <t>551431690</t>
  </si>
  <si>
    <t>baterie dřezová páková nástěnná s ústím 300 mm</t>
  </si>
  <si>
    <t>-695720129</t>
  </si>
  <si>
    <t>725849411</t>
  </si>
  <si>
    <t>Baterie sprchové montáž nástěnných baterií s nastavitelnou výškou sprchy</t>
  </si>
  <si>
    <t>-705789416</t>
  </si>
  <si>
    <t>551454020</t>
  </si>
  <si>
    <t>baterie sprchová s ruční sprchou 1/2"x100 mm</t>
  </si>
  <si>
    <t>-1126579121</t>
  </si>
  <si>
    <t>725862103R</t>
  </si>
  <si>
    <t>Zápachové uzávěrky zařizovacích předmětů pro dřezy DN 40/50</t>
  </si>
  <si>
    <t>-1314243369</t>
  </si>
  <si>
    <t>umyvadla</t>
  </si>
  <si>
    <t>2000 012</t>
  </si>
  <si>
    <t>D + M sprchová vpusť</t>
  </si>
  <si>
    <t>-1105843956</t>
  </si>
  <si>
    <t>-228192611</t>
  </si>
  <si>
    <t>726</t>
  </si>
  <si>
    <t>Zdravotechnika - předstěnové instalace</t>
  </si>
  <si>
    <t>726111031</t>
  </si>
  <si>
    <t>Předstěnové instalační systémy pro zazdění do masivních zděných konstrukcí pro závěsné klozety ovládání zepředu, stavební výška 1080 mm</t>
  </si>
  <si>
    <t>-1498092393</t>
  </si>
  <si>
    <t>726191002</t>
  </si>
  <si>
    <t>Ostatní příslušenství instalačních systémů souprava pro předstěnovou montáž</t>
  </si>
  <si>
    <t>1398495448</t>
  </si>
  <si>
    <t>998726112</t>
  </si>
  <si>
    <t>Přesun hmot pro instalační prefabrikáty stanovený z hmotnosti přesunovaného materiálu vodorovná dopravní vzdálenost do 50 m v objektech výšky přes 6 m do 12 m</t>
  </si>
  <si>
    <t>-728051836</t>
  </si>
  <si>
    <t>2000 013</t>
  </si>
  <si>
    <t>stavební přípomoce</t>
  </si>
  <si>
    <t>933853526</t>
  </si>
  <si>
    <t>požární vodovod</t>
  </si>
  <si>
    <t>zařizovací předměty</t>
  </si>
  <si>
    <t xml:space="preserve">D.1.4.3 - Zařízení vytápění </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</si>
  <si>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</si>
  <si>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</si>
  <si>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</si>
  <si>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</si>
  <si>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OST - Ostatní</t>
  </si>
  <si>
    <t>713463411</t>
  </si>
  <si>
    <t>Montáž izolace tepelné potrubí a ohybů tvarovkami nebo deskami potrubními pouzdry návlekovými izolačními hadicemi potrubí a ohybů</t>
  </si>
  <si>
    <t>2064892151</t>
  </si>
  <si>
    <t>283770630</t>
  </si>
  <si>
    <t>izolace tepelná potrubí z pěnového polyetylenu 45 x 25 mm</t>
  </si>
  <si>
    <t>-1175154646</t>
  </si>
  <si>
    <t>283770560</t>
  </si>
  <si>
    <t>izolace tepelná potrubí z pěnového polyetylenu 35 x 25 mm</t>
  </si>
  <si>
    <t>-1169022353</t>
  </si>
  <si>
    <t>283770490</t>
  </si>
  <si>
    <t>izolace tepelná potrubí z pěnového polyetylenu 28 x 25 mm</t>
  </si>
  <si>
    <t>1286590074</t>
  </si>
  <si>
    <t>283770460</t>
  </si>
  <si>
    <t>izolace tepelná potrubí z pěnového polyetylenu 22 x 25 mm</t>
  </si>
  <si>
    <t>622191018</t>
  </si>
  <si>
    <t>283771060</t>
  </si>
  <si>
    <t>izolace tepelná potrubí z pěnového polyetylenu 18 x 20 mm</t>
  </si>
  <si>
    <t>2055495126</t>
  </si>
  <si>
    <t>283770960</t>
  </si>
  <si>
    <t>izolace tepelná potrubí z pěnového polyetylenu 15 x 20 mm</t>
  </si>
  <si>
    <t>614750742</t>
  </si>
  <si>
    <t>1290069839</t>
  </si>
  <si>
    <t>732</t>
  </si>
  <si>
    <t>Ústřední vytápění - strojovny</t>
  </si>
  <si>
    <t>3000 001</t>
  </si>
  <si>
    <t>D+M Nástěnného kondenzačnícho kotle o jmenovitém výkonu 49,9[kW] (při 50/30°C) v provedení C (přívod spalovacího vzduchu a odvod spalin koaxiálním kouřovodem), včetně nástěnných držáků, PV (ot.přetlak 3[bar]), M, T, regulace, čerpadlo kondenzátu, objehového čerpadla a přípojky pro otopnou a vratnou vodu která obsahuje: kulový kohout pro plyn, dvojice uzavíracích kulových kohoutů pro otopnou a vratnou vodu, pojistný ventil 3 bary a odpadový trychtýř (plynový kohout s tepelnou pojistkou). Bez přípravy TV.</t>
  </si>
  <si>
    <t>-834180150</t>
  </si>
  <si>
    <t>3000 002</t>
  </si>
  <si>
    <t>Uvedení do provozu kompletní kotlové sestavy servisním technikem</t>
  </si>
  <si>
    <t>-874240245</t>
  </si>
  <si>
    <t>3000 003</t>
  </si>
  <si>
    <t>D+M Modul řadiče kaskády vč. Snímače teploty hydraulického oddělovače</t>
  </si>
  <si>
    <t>1158024322</t>
  </si>
  <si>
    <t>3000 004</t>
  </si>
  <si>
    <t>D+M Ekvitermní regulační modul pro řízení nástěnných kondenzačních kotlů, okruh pro podlahové vytápění a radiátorového okruhu s možností nastavení časového řízení Po až PÁ (dle pracovní doby), útlum mimo pracovní dobu + SO a NE. Včetně všech potřebných čidel, modulů, kabeláže  a veškerého regulačního příslušenství</t>
  </si>
  <si>
    <t>88451400</t>
  </si>
  <si>
    <t>3000 005</t>
  </si>
  <si>
    <t>Oživení systému regulace + ochranné pospojení.</t>
  </si>
  <si>
    <t>1946798271</t>
  </si>
  <si>
    <t>3000 006</t>
  </si>
  <si>
    <t>Zaškolení obsluhy</t>
  </si>
  <si>
    <t>-2031440655</t>
  </si>
  <si>
    <t>3000 007</t>
  </si>
  <si>
    <t>D+M Odvod spalin a přívod spalovacího vzduchu O 80/125 [mm] pomocí axiálního kouřovodu a revizního kolene 87° vyveden skrz zeď komínové šachty, kde bude pomocí axiálního potrubí pro odvod spalin vyveden nad střechu-délka 7 m</t>
  </si>
  <si>
    <t>-112445964</t>
  </si>
  <si>
    <t>3000 008</t>
  </si>
  <si>
    <t>D+M Hydraulický vyrovnávač pro systémy s průtokem do 4,5m3/hod</t>
  </si>
  <si>
    <t>-1477190687</t>
  </si>
  <si>
    <t>3000 009</t>
  </si>
  <si>
    <t>D+M Tlaková expanzní nádoba s membránou TYP C (do 3[bar])  o objemu 50[l]</t>
  </si>
  <si>
    <t>1136289152</t>
  </si>
  <si>
    <t>3000 010</t>
  </si>
  <si>
    <t>D+M Tlaková expanzní nádoba s membránou TYP C (do 3[bar])  o objemu 8[l]</t>
  </si>
  <si>
    <t>-836779913</t>
  </si>
  <si>
    <t>3000 011</t>
  </si>
  <si>
    <t>Seřízení tlakové expanzní nádoby</t>
  </si>
  <si>
    <t>669177096</t>
  </si>
  <si>
    <t>3000 012</t>
  </si>
  <si>
    <t>D+M Rozdělovač a sběrač pro dva topné okruhy do 100 kW, včetně konzolí na zeď a přechodových šroubení</t>
  </si>
  <si>
    <t>940419988</t>
  </si>
  <si>
    <t>3000 013</t>
  </si>
  <si>
    <t>D+M Čerpadlová skupina směšovaná (DN 32) pro podlahové vytápění, včetně teplovodního oběhového čerpadla (Mh=2599,9kg/h; H=40,78kPa) s elektronicky řízrnými otáčkami a uzavíracích ventilů, servopohon je dodávkou MaR</t>
  </si>
  <si>
    <t>1063371378</t>
  </si>
  <si>
    <t>3000 014</t>
  </si>
  <si>
    <t>D+M Čerpadlová skupina nesměšovaná (DN 32) pro otopná tělesa, včetně teplovodního oběhového čerpadla s elektronicky řízrnými otáčkami (Mh=1211,5kg/h; H=16,80kPa) a uzavíracích ventilů</t>
  </si>
  <si>
    <t>974751647</t>
  </si>
  <si>
    <t>3000 015</t>
  </si>
  <si>
    <t>D+M Čerpadlová skupina nesměšovaná (DN 25) pro ohřev TV, včetně teplovodního oběhového čerpadla s elektronicky řízrnými otáčkami (Mh=430,8kg/h; H=31,07kPa) a uzavíracích ventilů</t>
  </si>
  <si>
    <t>1463651412</t>
  </si>
  <si>
    <t>3000 016</t>
  </si>
  <si>
    <t>D+M Automatického doplňovacího zařízení</t>
  </si>
  <si>
    <t>-1843523539</t>
  </si>
  <si>
    <t>3000 017</t>
  </si>
  <si>
    <t>Montáž a nastavení pracovního bodu teplovodního oběhového čerpadla do potrubí do DN 50</t>
  </si>
  <si>
    <t>-660033794</t>
  </si>
  <si>
    <t>3000 018</t>
  </si>
  <si>
    <t>D+M Zásobník teplé vody objemu 2000 [l] a otopné ploše 4,0 m2, včetně tepelné izolace tl. 100 [mm]</t>
  </si>
  <si>
    <t>-1356713558</t>
  </si>
  <si>
    <t>3000 019</t>
  </si>
  <si>
    <t>D+M Elektrické vestavné topení typové řady R pro emailované zásobníky o výkonu 15 [kW]</t>
  </si>
  <si>
    <t>1900320264</t>
  </si>
  <si>
    <t>3000 020</t>
  </si>
  <si>
    <t>Dodávka orientačních štítků</t>
  </si>
  <si>
    <t>-2071108707</t>
  </si>
  <si>
    <t>3000 021</t>
  </si>
  <si>
    <t>Montáž orientačních štítků</t>
  </si>
  <si>
    <t>-1442993654</t>
  </si>
  <si>
    <t>733</t>
  </si>
  <si>
    <t>Ústřední vytápění - rozvodné potrubí</t>
  </si>
  <si>
    <t>733122203</t>
  </si>
  <si>
    <t>Potrubí z trubek ocelových hladkých spojovaných lisováním z uhlíkové oceli DN 15</t>
  </si>
  <si>
    <t>1883574642</t>
  </si>
  <si>
    <t>88+184</t>
  </si>
  <si>
    <t>733122204</t>
  </si>
  <si>
    <t>Potrubí z trubek ocelových hladkých spojovaných lisováním z uhlíkové oceli DN 20</t>
  </si>
  <si>
    <t>-1055114619</t>
  </si>
  <si>
    <t>733122205</t>
  </si>
  <si>
    <t>Potrubí z trubek ocelových hladkých spojovaných lisováním z uhlíkové oceli DN 25</t>
  </si>
  <si>
    <t>-1558537630</t>
  </si>
  <si>
    <t>733122206</t>
  </si>
  <si>
    <t>Potrubí z trubek ocelových hladkých spojovaných lisováním z uhlíkové oceli DN 32</t>
  </si>
  <si>
    <t>-1740848060</t>
  </si>
  <si>
    <t>733122207</t>
  </si>
  <si>
    <t>Potrubí z trubek ocelových hladkých spojovaných lisováním z uhlíkové oceli DN 40</t>
  </si>
  <si>
    <t>381467498</t>
  </si>
  <si>
    <t>-486789910</t>
  </si>
  <si>
    <t>1118058539</t>
  </si>
  <si>
    <t>998733102</t>
  </si>
  <si>
    <t>Přesun hmot pro rozvody potrubí stanovený z hmotnosti přesunovaného materiálu vodorovná dopravní vzdálenost do 50 m v objektech výšky přes 6 do 12 m</t>
  </si>
  <si>
    <t>1594292445</t>
  </si>
  <si>
    <t>734</t>
  </si>
  <si>
    <t>Ústřední vytápění - armatury</t>
  </si>
  <si>
    <t>722232064</t>
  </si>
  <si>
    <t>Armatury se dvěma závity kulové kohouty PN 42 do 185  st.C přímé vnitřní závit s vypouštěním G 5/4</t>
  </si>
  <si>
    <t>-346356479</t>
  </si>
  <si>
    <t>734163444</t>
  </si>
  <si>
    <t>Filtry z uhlíkové oceli s vypouštěcí přírubou PN 40 do 400 st.C DN 32</t>
  </si>
  <si>
    <t>-263366911</t>
  </si>
  <si>
    <t>734211120</t>
  </si>
  <si>
    <t>Ventily odvzdušňovací závitové automatické PN 14 do 120 st.C G 1/2</t>
  </si>
  <si>
    <t>-990737552</t>
  </si>
  <si>
    <t>734220101R</t>
  </si>
  <si>
    <t>Ventily regulační závitové vyvažovací přímé PN 20 do 100 st.C G 3/4</t>
  </si>
  <si>
    <t>-2072771051</t>
  </si>
  <si>
    <t>734220102R</t>
  </si>
  <si>
    <t>Ventily regulační závitové vyvažovací přímé PN 20 do 100 st.C G 1</t>
  </si>
  <si>
    <t>-1231726523</t>
  </si>
  <si>
    <t>734220103R</t>
  </si>
  <si>
    <t>Ventily regulační závitové vyvažovací přímé PN 20 do 100 st.C G 5/4</t>
  </si>
  <si>
    <t>-2094729995</t>
  </si>
  <si>
    <t>734221682R</t>
  </si>
  <si>
    <t>Ventily regulační závitové hlavice termostatické, pro ovládání ventilů PN 10 do 110 st.C kapalinové otopných těles VK</t>
  </si>
  <si>
    <t>-1382926695</t>
  </si>
  <si>
    <t>734242415</t>
  </si>
  <si>
    <t>Ventily zpětné závitové PN 16 do 110 st.C přímé G 5/4</t>
  </si>
  <si>
    <t>-721934091</t>
  </si>
  <si>
    <t>734261402</t>
  </si>
  <si>
    <t>Šroubení připojovací armatury radiátorů [typu ventil kompakt] PN 10 do 110 st.C, regulační uzavíratelné rohové G 1/2 x 18</t>
  </si>
  <si>
    <t>-126472673</t>
  </si>
  <si>
    <t>734292713</t>
  </si>
  <si>
    <t>Ostatní armatury kulové kohouty PN 42 do 185 st.C přímé vnitřní závit G 1/2</t>
  </si>
  <si>
    <t>-402664281</t>
  </si>
  <si>
    <t>734292715</t>
  </si>
  <si>
    <t>Ostatní armatury kulové kohouty PN 42 do 185 st.C přímé vnitřní závit G 1</t>
  </si>
  <si>
    <t>874492697</t>
  </si>
  <si>
    <t>734292716</t>
  </si>
  <si>
    <t>Ostatní armatury kulové kohouty PN 42 do 185 st.C přímé vnitřní závit G 1 1/4</t>
  </si>
  <si>
    <t>387923054</t>
  </si>
  <si>
    <t>3000 022</t>
  </si>
  <si>
    <t>D+M Vypouštěcí ventil</t>
  </si>
  <si>
    <t>-419038464</t>
  </si>
  <si>
    <t>3000 023</t>
  </si>
  <si>
    <t>D+M Koleno 45° 35x35</t>
  </si>
  <si>
    <t>1764772032</t>
  </si>
  <si>
    <t>3000 024</t>
  </si>
  <si>
    <t>D+M Koleno 45° 42x42</t>
  </si>
  <si>
    <t>-433068094</t>
  </si>
  <si>
    <t>3000 025</t>
  </si>
  <si>
    <t>D+M Nátrubek přesuvný 15</t>
  </si>
  <si>
    <t>-735913965</t>
  </si>
  <si>
    <t>3000 026</t>
  </si>
  <si>
    <t>D+M Nátrubek přesuvný 18</t>
  </si>
  <si>
    <t>456106364</t>
  </si>
  <si>
    <t>3000 027</t>
  </si>
  <si>
    <t>D+M Nátrubek přesuvný 22</t>
  </si>
  <si>
    <t>38396639</t>
  </si>
  <si>
    <t>3000 028</t>
  </si>
  <si>
    <t>D+M Nátrubek přesuvný 28</t>
  </si>
  <si>
    <t>-855041426</t>
  </si>
  <si>
    <t>3000 029</t>
  </si>
  <si>
    <t>D+M Oblouk 90° 15x15</t>
  </si>
  <si>
    <t>-1183936462</t>
  </si>
  <si>
    <t>3000 030</t>
  </si>
  <si>
    <t>D+M Oblouk 90° 18x18</t>
  </si>
  <si>
    <t>1525486405</t>
  </si>
  <si>
    <t>3000 031</t>
  </si>
  <si>
    <t>D+M Oblouk 90° 22x22</t>
  </si>
  <si>
    <t>1326910387</t>
  </si>
  <si>
    <t>3000 032</t>
  </si>
  <si>
    <t>D+M Oblouk 90° 28x28</t>
  </si>
  <si>
    <t>2037363331</t>
  </si>
  <si>
    <t>3000 033</t>
  </si>
  <si>
    <t>D+M Oblouk 90° 35x35</t>
  </si>
  <si>
    <t>-702789140</t>
  </si>
  <si>
    <t>3000 034</t>
  </si>
  <si>
    <t>D+M Oblouk 90° 42x42</t>
  </si>
  <si>
    <t>-3177182</t>
  </si>
  <si>
    <t>3000 035</t>
  </si>
  <si>
    <t>D+M Oblouk s jedním zásuvným koncem 45° 42x42</t>
  </si>
  <si>
    <t>1652503985</t>
  </si>
  <si>
    <t>3000 036</t>
  </si>
  <si>
    <t>D+M Odbočovací kus - jednostranný  15 - 15 ( 1 pár )</t>
  </si>
  <si>
    <t>-2083487062</t>
  </si>
  <si>
    <t>3000 037</t>
  </si>
  <si>
    <t>D+M Redukce s jedním zásuvným koncem 18x15</t>
  </si>
  <si>
    <t>679476604</t>
  </si>
  <si>
    <t>3000 038</t>
  </si>
  <si>
    <t>D+M Redukce s jedním zásuvným koncem 22x15</t>
  </si>
  <si>
    <t>297673280</t>
  </si>
  <si>
    <t>3000 039</t>
  </si>
  <si>
    <t>D+M Redukce s jedním zásuvným koncem 22x18</t>
  </si>
  <si>
    <t>250618035</t>
  </si>
  <si>
    <t>3000 040</t>
  </si>
  <si>
    <t>D+M Redukce s jedním zásuvným koncem 28x18</t>
  </si>
  <si>
    <t>-460708279</t>
  </si>
  <si>
    <t>3000 041</t>
  </si>
  <si>
    <t>D+M Redukce s jedním zásuvným koncem 28x22</t>
  </si>
  <si>
    <t>1169913821</t>
  </si>
  <si>
    <t>3000 042</t>
  </si>
  <si>
    <t>D+M Redukce s jedním zásuvným koncem 35x22</t>
  </si>
  <si>
    <t>22983182</t>
  </si>
  <si>
    <t>3000 043</t>
  </si>
  <si>
    <t>D+M Redukce s jedním zásuvným koncem 35x28</t>
  </si>
  <si>
    <t>1666421545</t>
  </si>
  <si>
    <t>3000 044</t>
  </si>
  <si>
    <t>D+M Redukce s jedním zásuvným koncem 42x35</t>
  </si>
  <si>
    <t>1449273737</t>
  </si>
  <si>
    <t>3000 045</t>
  </si>
  <si>
    <t>D+M T-kus jednoznačný 15x15x15</t>
  </si>
  <si>
    <t>1186663535</t>
  </si>
  <si>
    <t>3000 046</t>
  </si>
  <si>
    <t>D+M T-kus jednoznačný 18x18x18</t>
  </si>
  <si>
    <t>564232018</t>
  </si>
  <si>
    <t>3000 047</t>
  </si>
  <si>
    <t>D+M T-kus jednoznačný 22x22x22</t>
  </si>
  <si>
    <t>1001713456</t>
  </si>
  <si>
    <t>3000 048</t>
  </si>
  <si>
    <t>D+M T-kus jednoznačný 28x28x28</t>
  </si>
  <si>
    <t>599021899</t>
  </si>
  <si>
    <t>3000 049</t>
  </si>
  <si>
    <t>D+M T-kus jednoznačný 35x35x35</t>
  </si>
  <si>
    <t>1550199024</t>
  </si>
  <si>
    <t>3000 050</t>
  </si>
  <si>
    <t>D+M T-kus redukovaný 18x15x18</t>
  </si>
  <si>
    <t>-147184176</t>
  </si>
  <si>
    <t>3000 051</t>
  </si>
  <si>
    <t>D+M T-kus redukovaný 22x15x22</t>
  </si>
  <si>
    <t>-48818008</t>
  </si>
  <si>
    <t>3000 052</t>
  </si>
  <si>
    <t>D+M T-kus redukovaný 28x15x28</t>
  </si>
  <si>
    <t>-2147229085</t>
  </si>
  <si>
    <t>3000 053</t>
  </si>
  <si>
    <t>D+M T-kus redukovaný 28x22x28</t>
  </si>
  <si>
    <t>969593021</t>
  </si>
  <si>
    <t>3000 054</t>
  </si>
  <si>
    <t>D+M T-kus redukovaný 35x18x35</t>
  </si>
  <si>
    <t>-1869254476</t>
  </si>
  <si>
    <t>3000 055</t>
  </si>
  <si>
    <t>D+M T-kus redukovaný 35x22x35</t>
  </si>
  <si>
    <t>1987903318</t>
  </si>
  <si>
    <t>3000 056</t>
  </si>
  <si>
    <t>D+M T-kus redukovaný 42x28x42</t>
  </si>
  <si>
    <t>1726788719</t>
  </si>
  <si>
    <t>998734102</t>
  </si>
  <si>
    <t>Přesun hmot pro armatury stanovený z hmotnosti přesunovaného materiálu vodorovná dopravní vzdálenost do 50 m v objektech výšky přes 6 do 12 m</t>
  </si>
  <si>
    <t>-1975912518</t>
  </si>
  <si>
    <t>735</t>
  </si>
  <si>
    <t>Ústřední vytápění - otopná tělesa</t>
  </si>
  <si>
    <t>735128110</t>
  </si>
  <si>
    <t>Otopná tělesa ocelová zkoušky těsnosti vodou těles článkových</t>
  </si>
  <si>
    <t>-268701353</t>
  </si>
  <si>
    <t>2*0,5*1,4+0,6*0,6+0,6*1,1+3*0,6*1,6+2*0,6*1,8+4*0,6*2,3+2*0,6*1,8+0,6*3,0</t>
  </si>
  <si>
    <t>735152560</t>
  </si>
  <si>
    <t>Otopná tělesa panelová (VK) spodní připojení hloubky tělesa 100 mm výšky tělesa 500 mm, délky 1400 mm</t>
  </si>
  <si>
    <t>-1808680504</t>
  </si>
  <si>
    <t>735152573</t>
  </si>
  <si>
    <t>Otopná tělesa panelová (VK) spodní připojení hloubky tělesa 100 mm výšky tělesa 600 mm, délky 600 mm</t>
  </si>
  <si>
    <t>1152555575</t>
  </si>
  <si>
    <t>735152578</t>
  </si>
  <si>
    <t>Otopná tělesa panelová (VK) spodní připojení hloubky tělesa 100 mm výšky tělesa 600 mm, délky 1100 mm</t>
  </si>
  <si>
    <t>515466442</t>
  </si>
  <si>
    <t>735152581</t>
  </si>
  <si>
    <t>Otopná tělesa panelová (VK) spodní připojení hloubky tělesa 100 mm výšky tělesa 600 mm, délky 1600 mm</t>
  </si>
  <si>
    <t>1300299875</t>
  </si>
  <si>
    <t>735152582</t>
  </si>
  <si>
    <t>Otopná tělesa panelová (VK) spodní připojení hloubky tělesa 100 mm výšky tělesa 600 mm, délky 1800 mm</t>
  </si>
  <si>
    <t>-1477105183</t>
  </si>
  <si>
    <t>735152584</t>
  </si>
  <si>
    <t>Otopná tělesa panelová (VK) spodní připojení hloubky tělesa 100 mm výšky tělesa 600 mm, délky 2300 mm</t>
  </si>
  <si>
    <t>-896419276</t>
  </si>
  <si>
    <t>735152682</t>
  </si>
  <si>
    <t>Otopná tělesa panelová (VK) spodní připojení hloubky tělesa 155 mm výšky tělesa 600 mm, délky 1800 mm</t>
  </si>
  <si>
    <t>-1203835681</t>
  </si>
  <si>
    <t>735159340</t>
  </si>
  <si>
    <t>Otopná tělesa panelová (VK) montáž otopných těles panelových třířadých, stavební délky přes 1980 do 2820 mm</t>
  </si>
  <si>
    <t>1327635285</t>
  </si>
  <si>
    <t>3000 057</t>
  </si>
  <si>
    <t>Otopná tělesa ocelová, desková VK typ 33 v/š  600/3000 mm</t>
  </si>
  <si>
    <t>-444863341</t>
  </si>
  <si>
    <t>735191903</t>
  </si>
  <si>
    <t>Ostatní opravy otopných těles vyčištění propláchnutím vodou otopných těles ocelových nebo hliníkových</t>
  </si>
  <si>
    <t>-905441790</t>
  </si>
  <si>
    <t>735511006R</t>
  </si>
  <si>
    <t>Trubkové teplovodní podlahové vytápění polyethylen rozvodné potrubí 17x2 mm, systémová deska rozteč potrubí 50 mm</t>
  </si>
  <si>
    <t>-1292880181</t>
  </si>
  <si>
    <t>735511008R</t>
  </si>
  <si>
    <t xml:space="preserve">Trubkové teplovodní podlahové vytápění polyethylen rozvodné potrubí systémová deska výšky 50 mm </t>
  </si>
  <si>
    <t>760583994</t>
  </si>
  <si>
    <t>3000 058</t>
  </si>
  <si>
    <t>Kompletní rozdělovač a sběrač pdl.vtp., s kulovými kohouty s teploměry, vypouštěním a odvzdušnění, skříň pod omítku pro 5 okruhů</t>
  </si>
  <si>
    <t>1344492392</t>
  </si>
  <si>
    <t>3000 059</t>
  </si>
  <si>
    <t>Kompletní rozdělovač a sběrač pdl.vtp., s kulovými kohouty s teploměry, vypouštěním a odvzdušnění, skříň pod omítku pro 6 okruhů</t>
  </si>
  <si>
    <t>1127792238</t>
  </si>
  <si>
    <t>3000 060</t>
  </si>
  <si>
    <t>Kompletní rozdělovač a sběrač pdl.vtp., s kulovými kohouty s teploměry, vypouštěním a odvzdušnění, skříň pod omítku pro 7 okruhů</t>
  </si>
  <si>
    <t>1717394864</t>
  </si>
  <si>
    <t>3000 061</t>
  </si>
  <si>
    <t>Kompletní rozdělovač a sběrač pdl.vtp., s kulovými kohouty s teploměry, vypouštěním a odvzdušnění, skříň pod omítku pro 8 okruhů</t>
  </si>
  <si>
    <t>1929637158</t>
  </si>
  <si>
    <t>3000 062</t>
  </si>
  <si>
    <t>Kompletní rozdělovač a sběrač pdl.vtp., s kulovými kohouty s teploměry, vypouštěním a odvzdušnění, skříň pod omítku pro 4 okruhů</t>
  </si>
  <si>
    <t>979410470</t>
  </si>
  <si>
    <t>3000 063</t>
  </si>
  <si>
    <t>Kompletní rozdělovač a sběrač pdl.vtp., s kulovými kohouty s teploměry, vypouštěním a odvzdušnění, skříň pod omítku pro 11 okruhů</t>
  </si>
  <si>
    <t>-1439250228</t>
  </si>
  <si>
    <t>3000 064</t>
  </si>
  <si>
    <t>Ochranná trubka černá 25 ( 100 m )</t>
  </si>
  <si>
    <t>427209260</t>
  </si>
  <si>
    <t>3000 065</t>
  </si>
  <si>
    <t>Dilatační páska 15 x 0,8 cm ( 50 m )</t>
  </si>
  <si>
    <t>474876974</t>
  </si>
  <si>
    <t>3000 066</t>
  </si>
  <si>
    <t>Izolační a dilatační pás 15 x 0,8 cm ( 50 m )</t>
  </si>
  <si>
    <t>1903517947</t>
  </si>
  <si>
    <t>3000 067</t>
  </si>
  <si>
    <t>Plastifikátor  ( 10 l )</t>
  </si>
  <si>
    <t>l</t>
  </si>
  <si>
    <t>-1744429016</t>
  </si>
  <si>
    <t>3000 068</t>
  </si>
  <si>
    <t>Servopohon pro podlahové vytápění</t>
  </si>
  <si>
    <t>-1177828293</t>
  </si>
  <si>
    <t>3000 069</t>
  </si>
  <si>
    <t>Připojovací modul pro termostatické hlavy</t>
  </si>
  <si>
    <t>664257055</t>
  </si>
  <si>
    <t>3000 070</t>
  </si>
  <si>
    <t>Prostorový termostat včetně prokabelování</t>
  </si>
  <si>
    <t>-1434366647</t>
  </si>
  <si>
    <t>3000 071</t>
  </si>
  <si>
    <t>Připojení okruhů podlahového vytápění</t>
  </si>
  <si>
    <t>1556594323</t>
  </si>
  <si>
    <t>3000 072</t>
  </si>
  <si>
    <t>Montáž rozdělovačů podlahového vytápění</t>
  </si>
  <si>
    <t>-1827884280</t>
  </si>
  <si>
    <t>3000 073</t>
  </si>
  <si>
    <t>Tlakové zkoušky podlahového vytápění</t>
  </si>
  <si>
    <t>1024968815</t>
  </si>
  <si>
    <t>3000 074</t>
  </si>
  <si>
    <t>D+M Teplovzdušná plynopvá vytápěcí jednotka o jmenovitém výkonu 21 kW,el. přík. 260 W,vč. sestavy pro sání a odtah spalin, protivětrné koncovky na fasádu,otočné konzole-standardní+kříž konzoly, programovatelného termostatu s možností týdeního programování</t>
  </si>
  <si>
    <t>1973241056</t>
  </si>
  <si>
    <t>3000 075</t>
  </si>
  <si>
    <t>D+M Plynová hadice DN 20</t>
  </si>
  <si>
    <t>1366753905</t>
  </si>
  <si>
    <t>3000 076</t>
  </si>
  <si>
    <t>Svislá mřížka pro teplovzdušné plynové vytápěcí jednotky do 21 kW</t>
  </si>
  <si>
    <t>-837684751</t>
  </si>
  <si>
    <t>3000 077</t>
  </si>
  <si>
    <t>Připojení teplovzdušných jednotek</t>
  </si>
  <si>
    <t>-1208019238</t>
  </si>
  <si>
    <t>998735102</t>
  </si>
  <si>
    <t>Přesun hmot pro otopná tělesa stanovený z hmotnosti přesunovaného materiálu vodorovná dopravní vzdálenost do 50 m v objektech výšky přes 6 do 12 m</t>
  </si>
  <si>
    <t>1345898821</t>
  </si>
  <si>
    <t>767995113</t>
  </si>
  <si>
    <t>Montáž ostatních atypických zámečnických konstrukcí hmotnosti přes 10 do 20 kg</t>
  </si>
  <si>
    <t>-123921533</t>
  </si>
  <si>
    <t>3000 078</t>
  </si>
  <si>
    <t>materiál montážní na uchycení potrubí</t>
  </si>
  <si>
    <t>934013552</t>
  </si>
  <si>
    <t>1134772665</t>
  </si>
  <si>
    <t>3000 079</t>
  </si>
  <si>
    <t>Zprovoznění, seřízení a vyzkoušení zařízení-Před předáním. Vyhotovení zápisu s popisem postupu zprovoznění, výsledků seřízení, výsledků zkoušek, atd. Zařízení musí být před předáním bez závad.</t>
  </si>
  <si>
    <t>-1356530478</t>
  </si>
  <si>
    <t>3000 080</t>
  </si>
  <si>
    <t>Zaučení obsluhy mimo jiné dle návodů výrobců tak, aby obsluha měla celkové technické a funkční informace o zařízení vytápění a uměla jej obsluhovat a reagovat na možné problémy a závady. O zaučení musí být mezi stranami sepsán protokol s obsahem bodů zaučení. Zaučen musí být v úměrném rozsahu jak pověřený zástupce Billy, tak zástupce majitele budovy</t>
  </si>
  <si>
    <t>-4735921</t>
  </si>
  <si>
    <t>3000 081</t>
  </si>
  <si>
    <t>Funkční zkoušky včetně vystavení protokolů o zkouškách</t>
  </si>
  <si>
    <t>-690463724</t>
  </si>
  <si>
    <t>3000 082</t>
  </si>
  <si>
    <t>Vyregulování průtoků  včetně vystavení protokolu</t>
  </si>
  <si>
    <t>80963893</t>
  </si>
  <si>
    <t>OST</t>
  </si>
  <si>
    <t>Ostatní</t>
  </si>
  <si>
    <t>3000 083</t>
  </si>
  <si>
    <t>D+M Manometr rozsah  vč. kondenzační smyčky a kohoutu</t>
  </si>
  <si>
    <t>935237282</t>
  </si>
  <si>
    <t>3000 084</t>
  </si>
  <si>
    <t>D+M Teploměr přímý vč. jímky a návarku</t>
  </si>
  <si>
    <t>-927834312</t>
  </si>
  <si>
    <t>3000 085</t>
  </si>
  <si>
    <t>dílenská dokumentace</t>
  </si>
  <si>
    <t>-1974448011</t>
  </si>
  <si>
    <t>3000 086</t>
  </si>
  <si>
    <t>D+M Popisy a označení rozvodů a zařízení-Popisy a označení především rozvodů, klapek, filtrů a ovládacích prvků MaR, atd. a např. ČSN 13 0072, tak aby byla umožněna snadná orientace v zařízení VTP pro obsluhu, údržbu a servis</t>
  </si>
  <si>
    <t>1318279413</t>
  </si>
  <si>
    <t>3000 087</t>
  </si>
  <si>
    <t>Likvidace odpadů-Kompletní systém sběru, třídění, odvozu a likvidace odpadu v souladu se zák. č.185/2001 Sb. v platném znění a vyhl. č.381/2001 Sb. v platném znění</t>
  </si>
  <si>
    <t>2079377312</t>
  </si>
  <si>
    <t>3000 088</t>
  </si>
  <si>
    <t>Závěrečný úklid-Provedení komplexního úklidu po provádění vytápění na úroveň min. původního stavu v návaznosti na likvidaci odpadů a úklid celé stavby</t>
  </si>
  <si>
    <t>141612317</t>
  </si>
  <si>
    <t>3000 089</t>
  </si>
  <si>
    <t>Koordinační činnost</t>
  </si>
  <si>
    <t>1834062207</t>
  </si>
  <si>
    <t>3000 090</t>
  </si>
  <si>
    <t>Doprava</t>
  </si>
  <si>
    <t>218269699</t>
  </si>
  <si>
    <t>D.1.4.4 - Zařízení vzduchotechniky</t>
  </si>
  <si>
    <t>D1 - Zařízení</t>
  </si>
  <si>
    <t xml:space="preserve">    D2 - ZAŘÍZENÍ Č.1</t>
  </si>
  <si>
    <t xml:space="preserve">    D3 - ZAŘÍZENÍ Č.2</t>
  </si>
  <si>
    <t xml:space="preserve">    D4 - ZAŘÍZENÍ Č.3</t>
  </si>
  <si>
    <t xml:space="preserve">    D5 - ZAŘÍZENÍ Č.4</t>
  </si>
  <si>
    <t xml:space="preserve">    D6 - ZAŘÍZENÍ Č.5</t>
  </si>
  <si>
    <t xml:space="preserve">    D7 - ZAŘÍZENÍ Č.6</t>
  </si>
  <si>
    <t xml:space="preserve">    D8 - ZAŘÍZENÍ Č.7</t>
  </si>
  <si>
    <t xml:space="preserve">    D9 - ZAŘÍZENÍ Č.8</t>
  </si>
  <si>
    <t xml:space="preserve">    D10 - ZAŘÍZENÍ Č.9</t>
  </si>
  <si>
    <t xml:space="preserve">    D11 - ZAŘÍZENÍ Č.10</t>
  </si>
  <si>
    <t xml:space="preserve">    D12 - ZAŘÍZENÍ Č.11</t>
  </si>
  <si>
    <t xml:space="preserve">    D13 - ZAŘÍZENÍ č. 12</t>
  </si>
  <si>
    <t xml:space="preserve">    D14 - Hodinové zúčtovací sazby</t>
  </si>
  <si>
    <t>D1</t>
  </si>
  <si>
    <t>Zařízení</t>
  </si>
  <si>
    <t>D2</t>
  </si>
  <si>
    <t>ZAŘÍZENÍ Č.1</t>
  </si>
  <si>
    <t>4000 001</t>
  </si>
  <si>
    <t>TICHÝ, DIAGONÁLNÍ VENTILÁTOR DO KRUH. POTRUBÍ,Vo=560m3/h, tlak 140 Pa,napětí 230 V, příkon 120 W,proud 0,5 A, akustick tlak 39 dB(A)</t>
  </si>
  <si>
    <t>-159162518</t>
  </si>
  <si>
    <t>4000 002</t>
  </si>
  <si>
    <t>RYCHLOUPÍNACÍ SPONA, DN 200, tlumící vložka</t>
  </si>
  <si>
    <t>1878120348</t>
  </si>
  <si>
    <t>4000 003</t>
  </si>
  <si>
    <t>ZPĚTNÁ KLAPKA, Motýlková DN 200, materiál pozink. plech</t>
  </si>
  <si>
    <t>-2088323742</t>
  </si>
  <si>
    <t>4000 004</t>
  </si>
  <si>
    <t xml:space="preserve">TALÍŘOVÝ VENTIL, Univerzální, plastový DN 160 </t>
  </si>
  <si>
    <t>1079203379</t>
  </si>
  <si>
    <t>4000 005</t>
  </si>
  <si>
    <t xml:space="preserve">OHEBNÁ HLINÍKOVÁ HADICE HLUKOVĚ IZOLOVANÁ tl.25 mm, DN 160 </t>
  </si>
  <si>
    <t>bm</t>
  </si>
  <si>
    <t>342975281</t>
  </si>
  <si>
    <t>4000 006</t>
  </si>
  <si>
    <t xml:space="preserve">SPIRO POTRUBÍ TVAROVKY PROTIDEŠŤOVÁ STŘÍŠKA, DN 200  </t>
  </si>
  <si>
    <t>1135486337</t>
  </si>
  <si>
    <t>4000 007</t>
  </si>
  <si>
    <t>KRUHOVÉ POTRUBÍ STÁČENÉ, MATERIÁL POZINK. PLECH,  do průměru200 30% tvarovek</t>
  </si>
  <si>
    <t>532274338</t>
  </si>
  <si>
    <t>4000 008</t>
  </si>
  <si>
    <t>Odvaděč kondenzátu na patě stoupačky, zaslepený T-kus, vyveden nátrubek DN32 mm</t>
  </si>
  <si>
    <t>980918814</t>
  </si>
  <si>
    <t>D3</t>
  </si>
  <si>
    <t>ZAŘÍZENÍ Č.2</t>
  </si>
  <si>
    <t>4000 010</t>
  </si>
  <si>
    <t>TICHÝ, DIAGONÁLNÍ VENTILÁTOR DO KRUH. POTRUBÍ, Vo=645m3/h, tlak 150 Pa,napětí 230 V, příkon 50 W,proud 0,22 A, akustick tlak 33 dB(A)</t>
  </si>
  <si>
    <t>-667451884</t>
  </si>
  <si>
    <t>4000 011</t>
  </si>
  <si>
    <t xml:space="preserve">RYCHLOUPÍNACÍ SPONA, DN 160 s tlumící vložkou </t>
  </si>
  <si>
    <t>-166832120</t>
  </si>
  <si>
    <t>4000 012</t>
  </si>
  <si>
    <t>ZPĚTNÁ KLAPKA, Motýlková DN 160 -materiál pozink plech</t>
  </si>
  <si>
    <t>-174636352</t>
  </si>
  <si>
    <t>4000 013</t>
  </si>
  <si>
    <t xml:space="preserve">TALÍŘOVÝ VENTIL, Univerzální plasový DN 160 </t>
  </si>
  <si>
    <t>483891032</t>
  </si>
  <si>
    <t>4000 014</t>
  </si>
  <si>
    <t>1830194130</t>
  </si>
  <si>
    <t>4000 015</t>
  </si>
  <si>
    <t>399646467</t>
  </si>
  <si>
    <t>4000 016</t>
  </si>
  <si>
    <t>1925733100</t>
  </si>
  <si>
    <t>D4</t>
  </si>
  <si>
    <t>ZAŘÍZENÍ Č.3</t>
  </si>
  <si>
    <t>4000 018</t>
  </si>
  <si>
    <t>TICHÝ, DIAGONÁLNÍ VENTILÁTOR DO KRUH. POTRUBÍ, Vo=460m3/h, tlak 170 Pa,napětí 230 V, příkon 44 W,proud 0,22 A, akustick tlak 33 dB(A)</t>
  </si>
  <si>
    <t>-3783014</t>
  </si>
  <si>
    <t>4000 019</t>
  </si>
  <si>
    <t xml:space="preserve">RYCHLOUPÍNACÍ SPONA, DN 160 -s tlumící vložkou </t>
  </si>
  <si>
    <t>180260182</t>
  </si>
  <si>
    <t>4000 020</t>
  </si>
  <si>
    <t>ZPĚTNÁ KLAPKA, Motýlková, DN 160 -materiál pozink. plech</t>
  </si>
  <si>
    <t>698075554</t>
  </si>
  <si>
    <t>4000 021</t>
  </si>
  <si>
    <t>-722506505</t>
  </si>
  <si>
    <t>4000 022</t>
  </si>
  <si>
    <t>-1471236393</t>
  </si>
  <si>
    <t>4000 023</t>
  </si>
  <si>
    <t>SPIRO POTRUBÍ TVAROVKY PROTIDEŠŤOVÁ STŘÍŠKA, DN 160 - materiál pozink plech</t>
  </si>
  <si>
    <t>-972277638</t>
  </si>
  <si>
    <t>4000 024</t>
  </si>
  <si>
    <t>KRUHOVÉ POTRUBÍ STÁČENÉ, MATERIÁL POZINK. PLECH,  do průměru200 20% tvarovek</t>
  </si>
  <si>
    <t>-1391908481</t>
  </si>
  <si>
    <t>4000 025</t>
  </si>
  <si>
    <t>1748662625</t>
  </si>
  <si>
    <t>D5</t>
  </si>
  <si>
    <t>ZAŘÍZENÍ Č.4</t>
  </si>
  <si>
    <t>4000 027</t>
  </si>
  <si>
    <t>TICHÝ, DIAGONÁLNÍ VENTILÁTOR DO KRUH. POTRUBÍ, Vo=690m3/h, tlak 100 Pa,napětí 230 V, příkon 120 W,proud 0,5 A, akustick tlak 39 dB(A)</t>
  </si>
  <si>
    <t>165164737</t>
  </si>
  <si>
    <t>4000 028</t>
  </si>
  <si>
    <t xml:space="preserve">RYCHLOUPÍNACÍ SPONA, DN 200 -tlumící vložka </t>
  </si>
  <si>
    <t>-1463175100</t>
  </si>
  <si>
    <t>4000 029</t>
  </si>
  <si>
    <t xml:space="preserve">ZPĚTNÁ KLAPKA, Motýlková DN 200 -materiál pozink. plech </t>
  </si>
  <si>
    <t>-1539727938</t>
  </si>
  <si>
    <t>4000 030</t>
  </si>
  <si>
    <t>1032695988</t>
  </si>
  <si>
    <t>4000 031</t>
  </si>
  <si>
    <t>338245776</t>
  </si>
  <si>
    <t>4000 032</t>
  </si>
  <si>
    <t>2092991557</t>
  </si>
  <si>
    <t>4000 033</t>
  </si>
  <si>
    <t>1056653348</t>
  </si>
  <si>
    <t>D6</t>
  </si>
  <si>
    <t>ZAŘÍZENÍ Č.5</t>
  </si>
  <si>
    <t>4000 035</t>
  </si>
  <si>
    <t>TICHÝ, DIAGONÁLNÍ VENTILÁTOR DO KRUH. POTRUBÍ, Vo=110m3/h, tlak 80 Pa,napětí 230 V, příkon 30 W,proud 0,13 A,</t>
  </si>
  <si>
    <t>-2142750573</t>
  </si>
  <si>
    <t>4000 036</t>
  </si>
  <si>
    <t>RYCHLOUPÍNACÍ SPONA, DN 125 -s tlumícívložkoi</t>
  </si>
  <si>
    <t>-1159667177</t>
  </si>
  <si>
    <t>4000 037</t>
  </si>
  <si>
    <t xml:space="preserve">ZPĚTNÁ KLAPKA, Motýlková DN 125 -materiál pozink. plech </t>
  </si>
  <si>
    <t>-2132992441</t>
  </si>
  <si>
    <t>4000 038</t>
  </si>
  <si>
    <t xml:space="preserve">TALÍŘOVÝ VENTIL, univerzální, plastovýDN 125 </t>
  </si>
  <si>
    <t>531648823</t>
  </si>
  <si>
    <t>4000 039</t>
  </si>
  <si>
    <t>-1716968124</t>
  </si>
  <si>
    <t>4000 040</t>
  </si>
  <si>
    <t>SPIRO POTRUBÍ TVAROVKY PROTIDEŠŤOVÁ STŘÍŠKA, DN 125  -materiál pozink. plech</t>
  </si>
  <si>
    <t>1155189992</t>
  </si>
  <si>
    <t>4000 041</t>
  </si>
  <si>
    <t>KRUHOVÉ POTRUBÍ STÁČENÉ, MATERIÁL POZINK. PLECH,  do průměru140 30% tvarovek</t>
  </si>
  <si>
    <t>-1261767810</t>
  </si>
  <si>
    <t>4000 042</t>
  </si>
  <si>
    <t>-134314260</t>
  </si>
  <si>
    <t>D7</t>
  </si>
  <si>
    <t>ZAŘÍZENÍ Č.6</t>
  </si>
  <si>
    <t>4000 044</t>
  </si>
  <si>
    <t>ZVUKOVĚ IZOLOVANÝ VENTILÁTOR, Vo=1000 m3/h, tlak 150 Pa,napětí 230 V, proud 1,5 A,příkon 350 W, akustický tla do okolí 39 dB(A), regulace REB 2,5</t>
  </si>
  <si>
    <t>1234262627</t>
  </si>
  <si>
    <t>4000 045</t>
  </si>
  <si>
    <t>RYCHLOUPÍNACÍ SPONA, DN 250 -s tlumící vložkou</t>
  </si>
  <si>
    <t>-1048436269</t>
  </si>
  <si>
    <t>4000 046</t>
  </si>
  <si>
    <t xml:space="preserve">ZPĚTNÁ KLAPKA, Motýlková DN 250 -materiál pozink. plech </t>
  </si>
  <si>
    <t>-1261612257</t>
  </si>
  <si>
    <t>4000 047</t>
  </si>
  <si>
    <t>KOMFORTNÍ VYÚSTKA PRO KRUHOVÉ POTRUBÍ ELEKTRODESIGN, KV-K1-R1 425x75 TPJ 48-12-95</t>
  </si>
  <si>
    <t>396064534</t>
  </si>
  <si>
    <t>4000 048</t>
  </si>
  <si>
    <t xml:space="preserve">NEREZ NÁSTĚNNÉ ODSÁVACÍ ZÁKRYTY  materiál nerez plech,vč.lapačů tuku,s osvětlení, 800x1200 </t>
  </si>
  <si>
    <t>-1548725849</t>
  </si>
  <si>
    <t>4000 049</t>
  </si>
  <si>
    <t xml:space="preserve">NEREZ NÁSTĚNNÉ ODSÁVACÍ ZÁKRYTY  materiál nerez plech,vč.lapačů tuku,s osvětlení, 1400x1000 </t>
  </si>
  <si>
    <t>1599873322</t>
  </si>
  <si>
    <t>4000 050</t>
  </si>
  <si>
    <t>REGULAČNÍ KLAPKA JEDNOLISTÁ KRUHOVÁ ovládání ruční plastové KE , DN 180 TPJ 68-12-92</t>
  </si>
  <si>
    <t>178837124</t>
  </si>
  <si>
    <t>4000 051</t>
  </si>
  <si>
    <t>REGULAČNÍ KLAPKA JEDNOLISTÁ KRUHOVÁ ovládání ruční plastové KE, DN 200 TPJ 68-12-92</t>
  </si>
  <si>
    <t>1903387458</t>
  </si>
  <si>
    <t>4000 052</t>
  </si>
  <si>
    <t>1327495070</t>
  </si>
  <si>
    <t>4000 053</t>
  </si>
  <si>
    <t>KRUHOVÉ POTRUBÍ STÁČENÉ, MATERIÁL POZINK. PLECH,  do průměru280 20% tvarovek</t>
  </si>
  <si>
    <t>-1412653780</t>
  </si>
  <si>
    <t>4000 054</t>
  </si>
  <si>
    <t>ZASLEPENÍ KRUHOVÉ TROUBY,  do průměru280</t>
  </si>
  <si>
    <t>-656896993</t>
  </si>
  <si>
    <t>4000 055</t>
  </si>
  <si>
    <t>-393106521</t>
  </si>
  <si>
    <t>D8</t>
  </si>
  <si>
    <t>ZAŘÍZENÍ Č.7</t>
  </si>
  <si>
    <t>4000 057</t>
  </si>
  <si>
    <t>AXIÁLNÍ NÁSTĚNNÝ VENTILÁTOR IP 65 S PLASTOVÝM OBĚŽNÝM KOLEM, Vo=600 m3/h, tlak 40 Pa, Napětí 400 V, příkon 60 W, otáčky 1300, proud 0,2 A, akustický tlak 52 dB(A), REGULÁTOR RDV 2,5</t>
  </si>
  <si>
    <t>512065297</t>
  </si>
  <si>
    <t>4000 058</t>
  </si>
  <si>
    <t xml:space="preserve">ŽALUZIOVÁ KLAPKA PLAST, Samotížná DN 355 </t>
  </si>
  <si>
    <t>-1929930234</t>
  </si>
  <si>
    <t>4000 059</t>
  </si>
  <si>
    <t>KRUHOVÉ POTRUBÍ STÁČENÉ, MATERIÁL POZINK. PLECH,  do průměru280 rovné</t>
  </si>
  <si>
    <t>1891413330</t>
  </si>
  <si>
    <t>D9</t>
  </si>
  <si>
    <t>ZAŘÍZENÍ Č.8</t>
  </si>
  <si>
    <t>4000 061</t>
  </si>
  <si>
    <t xml:space="preserve">NÁSTĚNNÁ KLIMATIZAČNÍ JEDNOTKA, Qch rozm.=5,3-5,6 kW, Qt rozm.=6,0-6,4 kW, akustický tlak v rozmezí 29-42 dB(A), rozměry max. 1,0x0,3x1,0m, hmotnost max. 10,0 kg, připojovací dimenze 6,35/12,7 </t>
  </si>
  <si>
    <t>744556992</t>
  </si>
  <si>
    <t>4000 062</t>
  </si>
  <si>
    <t>VENK. KON. JEDN., Qch=5,4 kW, Qt=6,1 kW,Příkon 1,75 kW, proud 7,8/9 A, start. proud 7,8/7 A, nap. 230V,dop. jiš. 20 A, nap. kabel CYKY 3Cx1,5, EER 3,7, COP 3,51, en. třída A, SEER 5,3, SCOP 3,8, ak. tlak 52/54 dB(A),770x545x288,34 kg, gar. chod -10°C/48°</t>
  </si>
  <si>
    <t>-363915558</t>
  </si>
  <si>
    <t>4000 063</t>
  </si>
  <si>
    <t xml:space="preserve">ZÁVĚSY, ZÁVĚSNÉ LIŠTY, ZÁVITOVÉ TYČE,ZÁVĚSY, KRUHOVÉ ZÁVĚSY,HMOŽDINKY, ( 2,6% z dodávky potrubí) </t>
  </si>
  <si>
    <t>1686947335</t>
  </si>
  <si>
    <t>4000 064</t>
  </si>
  <si>
    <t>VENKOVNÍ KONDENZAČNÍ JEDNOTKA, Cu potrubí chladiva kapalina/plyn včetně paropropustné izolace a sdělovacího kabeku 6,35/12,7</t>
  </si>
  <si>
    <t>419033740</t>
  </si>
  <si>
    <t>4000 065</t>
  </si>
  <si>
    <t>TICHÝ, MALÝ AXIÁLNÍ VENTILÁTOR, Vo=140 m3/h, tlak 40 Pa, Napětí 230 V, příkon 14 W, otáčky 2350, akustický tlak 33 dB(A), doběhový spínač ZN708</t>
  </si>
  <si>
    <t>8888071</t>
  </si>
  <si>
    <t>4000 066</t>
  </si>
  <si>
    <t xml:space="preserve">Ostatní zúčtovatelný drobný, pomocný, doplňkový a ostatní materiál </t>
  </si>
  <si>
    <t>1865805203</t>
  </si>
  <si>
    <t>4000 067</t>
  </si>
  <si>
    <t xml:space="preserve">ŽALUZIOVÁ KLAPKA PLAST, Samotížná DN 125 </t>
  </si>
  <si>
    <t>-162565532</t>
  </si>
  <si>
    <t>4000 068</t>
  </si>
  <si>
    <t>KRUHOVÉ POTRUBÍ STÁČENÉ, MATERIÁL POZINK. PLECH,  do průměru140 rovné</t>
  </si>
  <si>
    <t>-458497870</t>
  </si>
  <si>
    <t>D10</t>
  </si>
  <si>
    <t>ZAŘÍZENÍ Č.9</t>
  </si>
  <si>
    <t>4000 070</t>
  </si>
  <si>
    <t xml:space="preserve">NÁSTĚNNÁ KLIMATIZAČNÍ JEDNOTKA, Qch=5,4 kW, Qt=6,1 kW,akustický tlak 29-42 dB(A), rozměry 885x296x236, hmotnost 9,5 kg, připojovací dimenze 6,35/12,7 </t>
  </si>
  <si>
    <t>-1880469768</t>
  </si>
  <si>
    <t>4000 071</t>
  </si>
  <si>
    <t>VENK. KON. JEDN.,Qch=5,4 kW, Qt=6,1 kW,Přík. 1,75 kW, proud 7,8/9 A, start. proud 7,8/7 A, nap. 230V,dop. jištění 20 A, nap. kabel CYKY 3Cx1,5, EER 3,7, COP 3,51, en. třída A, SEER 5,3, SCOP 3,8, ak. tlak 52/54 dB(A),770x545x288,34 kg,gar. chod -10°C/48°</t>
  </si>
  <si>
    <t>760689755</t>
  </si>
  <si>
    <t>4000 072</t>
  </si>
  <si>
    <t>VENKOVNÍ KONDENZAČNÍ JEDNOTKA Cu potrubí chladiva kapalina/plyn včetně paropropustné izolace a sdělovacího kabeLu 6,35/12,7</t>
  </si>
  <si>
    <t>494563634</t>
  </si>
  <si>
    <t>D11</t>
  </si>
  <si>
    <t>ZAŘÍZENÍ Č.10</t>
  </si>
  <si>
    <t>4000 074</t>
  </si>
  <si>
    <t>NÁSTĚNNÁ KLIMATIZAČNÍ JEDNOTKA, Qch=7,4 kW, Qt=8,6 kW, akustický tlak 31-47 dB(A), rozměry 998x330x210, hmotnost 12,6 kg, připojovací dimenze 6,35/15,88</t>
  </si>
  <si>
    <t>719997938</t>
  </si>
  <si>
    <t>4000 075</t>
  </si>
  <si>
    <t xml:space="preserve">VEN. KON. JEDN.,Qch=7,4 kW, Qt=8,6 kW, Přík. 2,28 kW, proud 104/14 A, start. proud 10,1/10,4 A, nap. 230V, dop. jištění 25 A, nap. kabel CYKY 3Cx2,5, EER 3,7 COP 3,35, en. třída A++, SEER 6,5, SCOP 4,56/57 dB(A),870x655x320,46,1 kg, gar.chod -15°C/48°C  </t>
  </si>
  <si>
    <t>1240803940</t>
  </si>
  <si>
    <t>D12</t>
  </si>
  <si>
    <t>ZAŘÍZENÍ Č.11</t>
  </si>
  <si>
    <t>4000 077</t>
  </si>
  <si>
    <t>POTRUBÍ TVAROVKY PROTIDEŠŤOVÁ STŘÍŠKA, DN 180  -materiál pozink. plech</t>
  </si>
  <si>
    <t>761049768</t>
  </si>
  <si>
    <t>4000 078</t>
  </si>
  <si>
    <t>KRUHOVÉ POTRUBÍ SPIRO,  do průměru200 rovné</t>
  </si>
  <si>
    <t>1179383397</t>
  </si>
  <si>
    <t>D13</t>
  </si>
  <si>
    <t>ZAŘÍZENÍ č. 12</t>
  </si>
  <si>
    <t>4000 079</t>
  </si>
  <si>
    <t>VENTILAČNÍ MŘÍŽKA S REGULACÍ 250X250 - Účinné manuální ovládání mřížky pomocí páčky nebo provázku, patřeno síťkou proti hmyzu</t>
  </si>
  <si>
    <t>751916643</t>
  </si>
  <si>
    <t>4000 080</t>
  </si>
  <si>
    <t>ČTYŘHRANNÉ POTRUBÍ SKUPINY I. MATERIÁL POZINKOVANÝ PLECH,  do obvodu 1050 rovné</t>
  </si>
  <si>
    <t>-1033199330</t>
  </si>
  <si>
    <t>4000 081</t>
  </si>
  <si>
    <t>ČIDLO CO2 S AKUSTICKOU SIGNALIZACÍ, NAPOJENÍ PROVEDE PROFESE ELEKTRO</t>
  </si>
  <si>
    <t>-1056767301</t>
  </si>
  <si>
    <t>D14</t>
  </si>
  <si>
    <t>4000 083</t>
  </si>
  <si>
    <t>Zřízení a odstranění pracovní podlahy dle montáže, např. lešení, pomocné lešení, práce na žebříku, práce na plošině atd. - dle potřeb montáže-mimo jiné dle NV č. 362/2005 Sb.</t>
  </si>
  <si>
    <t>665764148</t>
  </si>
  <si>
    <t>4000 084</t>
  </si>
  <si>
    <t>-1103309898</t>
  </si>
  <si>
    <t>4000 085</t>
  </si>
  <si>
    <t>-45418104</t>
  </si>
  <si>
    <t>4000 086</t>
  </si>
  <si>
    <t>192988938</t>
  </si>
  <si>
    <t>4000 087</t>
  </si>
  <si>
    <t>Vyregulování průtoků vzduchu včetně vystavení protokolu</t>
  </si>
  <si>
    <t>-1998322420</t>
  </si>
  <si>
    <t>4000 090</t>
  </si>
  <si>
    <t>Vypracování prováděcí dokumentace  - Dokumentace bude vypracována na úrovni prováděcí dokumentace (textová a výkresová část, specifikace skutečně použitého materiálu, zařízení a výrobků</t>
  </si>
  <si>
    <t>1519233633</t>
  </si>
  <si>
    <t>4000 092</t>
  </si>
  <si>
    <t>D+M Popisy a označení rozvodů a zařízení-Popisy a označení především rozvodů, ventilátorů, klapek, filtrů a ovládacích prvků MaR, atd. a např. ČSN 13 0072, tak aby byla umožněna snadná orientace v zařízení VZT pro obsluhu, údržbu a servis</t>
  </si>
  <si>
    <t>-1262059682</t>
  </si>
  <si>
    <t>4000 093</t>
  </si>
  <si>
    <t>-2122354694</t>
  </si>
  <si>
    <t>4000 094</t>
  </si>
  <si>
    <t>-1713211910</t>
  </si>
  <si>
    <t>4000 095</t>
  </si>
  <si>
    <t>529466453</t>
  </si>
  <si>
    <t>4000 096</t>
  </si>
  <si>
    <t>720420238</t>
  </si>
  <si>
    <t xml:space="preserve">D.1.4.5 - Zařízení silnoproudé elektroinstalace </t>
  </si>
  <si>
    <t xml:space="preserve"> </t>
  </si>
  <si>
    <t xml:space="preserve">    742 - Elektromontáže - rozvodný systém</t>
  </si>
  <si>
    <t xml:space="preserve">    743 - Elektromontáže - hrubá montáž</t>
  </si>
  <si>
    <t xml:space="preserve">    744 - Elektromontáže - rozvody vodičů měděných</t>
  </si>
  <si>
    <t xml:space="preserve">    746 - Elektromontáže - soubory pro vodiče</t>
  </si>
  <si>
    <t xml:space="preserve">    747 - Elektromontáže - kompletace rozvodů</t>
  </si>
  <si>
    <t xml:space="preserve">    748 - Elektromontáže - osvětlovací zařízení a svítidla</t>
  </si>
  <si>
    <t xml:space="preserve">    749 - Elektromontáže - ostatní práce a konstrukce</t>
  </si>
  <si>
    <t>-986853276</t>
  </si>
  <si>
    <t>20*0,35*1,2</t>
  </si>
  <si>
    <t>-2075104545</t>
  </si>
  <si>
    <t>1639290290</t>
  </si>
  <si>
    <t>-863489762</t>
  </si>
  <si>
    <t>1,4*10 'Přepočtené koeficientem množství</t>
  </si>
  <si>
    <t>638585293</t>
  </si>
  <si>
    <t>195777373</t>
  </si>
  <si>
    <t>-629252762</t>
  </si>
  <si>
    <t>-1566355082</t>
  </si>
  <si>
    <t>20,0*0,35*1,0</t>
  </si>
  <si>
    <t>174201101</t>
  </si>
  <si>
    <t>Zásyp sypaninou z jakékoliv horniny s uložením výkopku ve vrstvách bez zhutnění jam, šachet, rýh nebo kolem objektů v těchto vykopávkách</t>
  </si>
  <si>
    <t>-594567784</t>
  </si>
  <si>
    <t>pískové lože</t>
  </si>
  <si>
    <t>20*0,35*0,2</t>
  </si>
  <si>
    <t>-628134659</t>
  </si>
  <si>
    <t>1,4*1,82</t>
  </si>
  <si>
    <t>566901122</t>
  </si>
  <si>
    <t>Vyspravení podkladu po překopech ing sítí plochy do 15 m2 štěrkopískem tl. 150 mm</t>
  </si>
  <si>
    <t>-1733214759</t>
  </si>
  <si>
    <t>572340112</t>
  </si>
  <si>
    <t>Vyspravení krytu komunikací po překopech inženýrských sítí plochy do 15 m2 asfaltovým betonem ACO (AB), po zhutnění tl. přes 50 do 70 mm</t>
  </si>
  <si>
    <t>-1778248348</t>
  </si>
  <si>
    <t>-2061644752</t>
  </si>
  <si>
    <t>10*0,35*0,2</t>
  </si>
  <si>
    <t>-210274696</t>
  </si>
  <si>
    <t>742</t>
  </si>
  <si>
    <t>Elektromontáže - rozvodný systém</t>
  </si>
  <si>
    <t>742111300</t>
  </si>
  <si>
    <t>Montáž rozvodnic oceloplechových nebo plastových bez zapojení vodičů běžných, hmotnosti do 100 kg</t>
  </si>
  <si>
    <t>763778843</t>
  </si>
  <si>
    <t>345128123</t>
  </si>
  <si>
    <t>RE - typový elektroměrový rozvaděč ČEZ Distribuce a.s. vybavený nepřímým měřením s jističem před elektroměrem 125B/3</t>
  </si>
  <si>
    <t>-1863103343</t>
  </si>
  <si>
    <t>742231200</t>
  </si>
  <si>
    <t>Montáž rozváděčů skříňových nebo panelových bez zapojení vodičů dělitelných, hmotnosti jednoho pole do 300 kg</t>
  </si>
  <si>
    <t>-1511896468</t>
  </si>
  <si>
    <t>345128202</t>
  </si>
  <si>
    <t>R3 - oceloplechový rozvaděč pod omítku 2000x800x250 - náplň viz výkres D.1.4.5.8</t>
  </si>
  <si>
    <t>80877620</t>
  </si>
  <si>
    <t>742231300</t>
  </si>
  <si>
    <t>Montáž rozváděčů skříňových nebo panelových bez zapojení vodičů dělitelných, hmotnosti jednoho pole do 400 kg</t>
  </si>
  <si>
    <t>-1275680516</t>
  </si>
  <si>
    <t>345128200</t>
  </si>
  <si>
    <t>R1 - oceloplechový rozvaděč skříňový 2000x1000x400 - náplň viz výkres D.1.4.5.6</t>
  </si>
  <si>
    <t>713443027</t>
  </si>
  <si>
    <t>345128201</t>
  </si>
  <si>
    <t>R2 - oceloplechový rozvaděč pod omítku 2000x1000x250 - náplň viz výkres D.1.4.5.7</t>
  </si>
  <si>
    <t>2024771594</t>
  </si>
  <si>
    <t>742811180</t>
  </si>
  <si>
    <t>Montáž svorkovnic do rozváděčů s popisnými štítky se zapojením vodičů na jedné straně řadových, průřezové plochy vodičů do 150 mm2</t>
  </si>
  <si>
    <t>-230041126</t>
  </si>
  <si>
    <t>345128074</t>
  </si>
  <si>
    <t>HOP</t>
  </si>
  <si>
    <t>-2139244829</t>
  </si>
  <si>
    <t>742811320</t>
  </si>
  <si>
    <t>Montáž svorkovnic do rozváděčů s popisnými štítky se zapojením vodičů na jedné straně řadových, průřezové plochy vodičů do ochranných</t>
  </si>
  <si>
    <t>1846777057</t>
  </si>
  <si>
    <t>354411773</t>
  </si>
  <si>
    <t>Ekvipotenciální přípojnice EVP-SK, IP20</t>
  </si>
  <si>
    <t>2040834850</t>
  </si>
  <si>
    <t>743</t>
  </si>
  <si>
    <t>Elektromontáže - hrubá montáž</t>
  </si>
  <si>
    <t>743111113</t>
  </si>
  <si>
    <t>Montáž trubek elektroinstalačních s nasunutím nebo našroubováním do krabic plastových tuhých, uložených pevně D 16 mm</t>
  </si>
  <si>
    <t>-1965827159</t>
  </si>
  <si>
    <t>345218938</t>
  </si>
  <si>
    <t>Elektroinstalační trubka plastová pevná P20, v provedení dle ČSN 50086-1 nízká mechanická odolnost 320N,materiál PVC , samozhášivé, s teplotní odolností -25C až +60C, použitelná na stavební podklady stupně hořlavosti A až C3, kompletní včetně , spojek</t>
  </si>
  <si>
    <t>-1966246826</t>
  </si>
  <si>
    <t>743111115</t>
  </si>
  <si>
    <t>Montáž trubek elektroinstalačních s nasunutím nebo našroubováním do krabic plastových tuhých, uložených pevně D 23 mm</t>
  </si>
  <si>
    <t>2113286751</t>
  </si>
  <si>
    <t>345218924</t>
  </si>
  <si>
    <t>Elektroinstalační trubka plastová pevná P25, v provedení dle ČSN 50086-1 nízká mechanická odolnost 320N,materiál PVC , samozhášivé, s teplotní odolností -25C až +60C, použitelná na stavební podklady stupně hořlavosti A až C3, kompletní včetně , spojek</t>
  </si>
  <si>
    <t>-1314890621</t>
  </si>
  <si>
    <t>743112116</t>
  </si>
  <si>
    <t>Montáž trubek elektroinstalačních s nasunutím nebo našroubováním do krabic plastových ohebných, uložených pevně, D 29 mm</t>
  </si>
  <si>
    <t>192235582</t>
  </si>
  <si>
    <t>345218889</t>
  </si>
  <si>
    <t>Elektroinstalační trubka plastová ohebná P25, nízká mechanická odolnost 320N, kompletní včetně, spojek</t>
  </si>
  <si>
    <t>1969264875</t>
  </si>
  <si>
    <t>743112119</t>
  </si>
  <si>
    <t>Montáž trubek elektroinstalačních s nasunutím nebo našroubováním do krabic plastových ohebných, uložených pevně, D 48 mm</t>
  </si>
  <si>
    <t>-606760513</t>
  </si>
  <si>
    <t>345218897</t>
  </si>
  <si>
    <t>Elektroinstalační trubka plastová ohebná P50, nízká mechanická odolnost 320N, kompletní včetně , spojek</t>
  </si>
  <si>
    <t>-1751025358</t>
  </si>
  <si>
    <t>743131214</t>
  </si>
  <si>
    <t>Montáž trubek ochranných s nasunutím nebo našroubováním do krabic plastových tuhých, uložených volně, vnitřního D do 50 mm</t>
  </si>
  <si>
    <t>-1073437318</t>
  </si>
  <si>
    <t>345112305</t>
  </si>
  <si>
    <t>Dvouplášťová trubka pro ochranu kabelů, zatížení více než 450N, rozsah použití od -5°C až +50°C, vnější plášť trubky HDPE, vnitřní LDPE, průměr 40/32mm, pro zemní trasu</t>
  </si>
  <si>
    <t>-559993756</t>
  </si>
  <si>
    <t>743312160</t>
  </si>
  <si>
    <t>Montáž lišt a kanálků elektroinstalačních se spojkami, ohyby a rohy a s nasunutím do krabic vkládacích s víčkem, šířky do 180 mm</t>
  </si>
  <si>
    <t>-257386216</t>
  </si>
  <si>
    <t>345112190</t>
  </si>
  <si>
    <t>podparapetní kanál silnoproudý se stíněním pro slaboproudé rovody do administrativní budovy,vč.vík,rohů,odboček a úchytů 210/70</t>
  </si>
  <si>
    <t>-508083352</t>
  </si>
  <si>
    <t>743312910</t>
  </si>
  <si>
    <t>Montáž lišt a kanálků elektroinstalačních se spojkami, ohyby a rohy a s nasunutím do krabic doplňkové prvky přepážky podélné oddělovací</t>
  </si>
  <si>
    <t>-1216897182</t>
  </si>
  <si>
    <t>345112197</t>
  </si>
  <si>
    <t>stínící přepážka do podparapetního kanálu</t>
  </si>
  <si>
    <t>-751101299</t>
  </si>
  <si>
    <t>743541111</t>
  </si>
  <si>
    <t>Montáž roštů a lávek pro volné i pevné uložení kabelů bez podkladových desek a osazení úchytných prvků typových se stojinou, výložníky a odbočkami, pozinkovaný nástěnných nebo závěsných jednostranných</t>
  </si>
  <si>
    <t>1483114008</t>
  </si>
  <si>
    <t>202851021</t>
  </si>
  <si>
    <t>OCEP žebřík 100x300 včetně uchycení, pospojení</t>
  </si>
  <si>
    <t>-2172878</t>
  </si>
  <si>
    <t>743552122</t>
  </si>
  <si>
    <t>Montáž žlabů bez stojiny a výložníků kovových s podpěrkami a příslušenstvím bez víka, šířky do 100 mm</t>
  </si>
  <si>
    <t>733273877</t>
  </si>
  <si>
    <t>202851194</t>
  </si>
  <si>
    <t>Kabelový drátěný žlab FeZn 100/50mm, í, spojek, tvarovek, koncovek a podružného materiálu v provedení dle ČSN EN 61537 ed.2</t>
  </si>
  <si>
    <t>1687361067</t>
  </si>
  <si>
    <t>202851208</t>
  </si>
  <si>
    <t>nosník kabelového žlabu</t>
  </si>
  <si>
    <t>-1284611374</t>
  </si>
  <si>
    <t>743552124</t>
  </si>
  <si>
    <t>Montáž žlabů bez stojiny a výložníků kovových s podpěrkami a příslušenstvím bez víka, šířky do 250 mm</t>
  </si>
  <si>
    <t>-1860828236</t>
  </si>
  <si>
    <t>202851129</t>
  </si>
  <si>
    <t>Kabelový žlab FeZn 200/100mm spojek, tvarovek, koncovek a podružného materiálu v provedení dle ČSN EN 61537 ed.2</t>
  </si>
  <si>
    <t>-453719666</t>
  </si>
  <si>
    <t>202851183</t>
  </si>
  <si>
    <t>1829209168</t>
  </si>
  <si>
    <t>743552125</t>
  </si>
  <si>
    <t>Montáž žlabů bez stojiny a výložníků kovových s podpěrkami a příslušenstvím bez víka, šířky do 500 mm</t>
  </si>
  <si>
    <t>-1283805413</t>
  </si>
  <si>
    <t>202851130</t>
  </si>
  <si>
    <t>Kabelový žlab FeZn  300/100mm, vč. , spojek, tvarovek, koncovek a podružného materiálu v provedení dle ČSN EN 61537 ed.2</t>
  </si>
  <si>
    <t>724292954</t>
  </si>
  <si>
    <t>202851184</t>
  </si>
  <si>
    <t>-1550876709</t>
  </si>
  <si>
    <t>743552131</t>
  </si>
  <si>
    <t>Montáž žlabů bez stojiny a výložníků kovových s podpěrkami a příslušenstvím uzávření víkem</t>
  </si>
  <si>
    <t>220469767</t>
  </si>
  <si>
    <t>743591110</t>
  </si>
  <si>
    <t>Montáž ostatních nosných prvků příchytek dřevěných nebo plastových, počtu otvorů do 4</t>
  </si>
  <si>
    <t>-1789405406</t>
  </si>
  <si>
    <t>345218940</t>
  </si>
  <si>
    <t>držák elektroinstalční trubky PVC</t>
  </si>
  <si>
    <t>1346076424</t>
  </si>
  <si>
    <t>345218931</t>
  </si>
  <si>
    <t>1228481967</t>
  </si>
  <si>
    <t>743612111</t>
  </si>
  <si>
    <t>Montáž uzemňovacího vedení s upevněním, propojením a připojením pomocí svorek v zemi s izolací spojů vodičů FeZn pásku průřezu do 120 mm2 v městské zástavbě</t>
  </si>
  <si>
    <t>-1029853355</t>
  </si>
  <si>
    <t>354420620</t>
  </si>
  <si>
    <t>pás zemnící 30 x 4 mm FeZn</t>
  </si>
  <si>
    <t>-320855465</t>
  </si>
  <si>
    <t>743621110</t>
  </si>
  <si>
    <t>Montáž hromosvodného vedení svodových drátů nebo lan s podpěrami, D do 10 mm</t>
  </si>
  <si>
    <t>-1270708966</t>
  </si>
  <si>
    <t>354410770</t>
  </si>
  <si>
    <t>drát průměr 8 mm AlMgSi</t>
  </si>
  <si>
    <t>-1874208607</t>
  </si>
  <si>
    <t>Poznámka k položce:
Hmotnost: 0,135 kg/m</t>
  </si>
  <si>
    <t>743621210</t>
  </si>
  <si>
    <t>Montáž hromosvodného vedení svodových drátů nebo lan bez podpěr, D do 10 mm</t>
  </si>
  <si>
    <t>955503393</t>
  </si>
  <si>
    <t>354410730</t>
  </si>
  <si>
    <t>drát průměr 10 mm FeZn</t>
  </si>
  <si>
    <t>-1101431577</t>
  </si>
  <si>
    <t>Poznámka k položce:
Hmotnost: 0,62 kg/m</t>
  </si>
  <si>
    <t>743622200</t>
  </si>
  <si>
    <t>Montáž hromosvodného vedení svorek se 3 a více šrouby</t>
  </si>
  <si>
    <t>1821714468</t>
  </si>
  <si>
    <t>354411324</t>
  </si>
  <si>
    <t>Svorka zkušební</t>
  </si>
  <si>
    <t>-1884400835</t>
  </si>
  <si>
    <t>354411326</t>
  </si>
  <si>
    <t>Svorky hromosvodové FeZn</t>
  </si>
  <si>
    <t>967136207</t>
  </si>
  <si>
    <t>354418650</t>
  </si>
  <si>
    <t>svorka FeZn k zemnící tyči - D 28 mm</t>
  </si>
  <si>
    <t>-1665508453</t>
  </si>
  <si>
    <t>743622320</t>
  </si>
  <si>
    <t>Montáž hromosvodného vedení svorek na potrubí se zhotovením pásku</t>
  </si>
  <si>
    <t>-1570736713</t>
  </si>
  <si>
    <t>354411301</t>
  </si>
  <si>
    <t>Svorka Bernard včetně Cu pásku</t>
  </si>
  <si>
    <t>484449490</t>
  </si>
  <si>
    <t>743624110</t>
  </si>
  <si>
    <t>Montáž vedení hromosvodné-úhelník nebo trubka s držáky do zdiva</t>
  </si>
  <si>
    <t>318871935</t>
  </si>
  <si>
    <t>354411342</t>
  </si>
  <si>
    <t>Ochranný úhelník</t>
  </si>
  <si>
    <t>-1341889851</t>
  </si>
  <si>
    <t>743629200</t>
  </si>
  <si>
    <t>Montáž hromosvodného vedení doplňků napínacích šroubů s okem s vypnutím svodového vodiče</t>
  </si>
  <si>
    <t>-516110090</t>
  </si>
  <si>
    <t>354411349</t>
  </si>
  <si>
    <t>Držák ochranného úhelníku do zdiva</t>
  </si>
  <si>
    <t>-870621168</t>
  </si>
  <si>
    <t>743629300</t>
  </si>
  <si>
    <t>Montáž hromosvodného vedení doplňků štítků k označení svodů</t>
  </si>
  <si>
    <t>661506649</t>
  </si>
  <si>
    <t>354411398</t>
  </si>
  <si>
    <t>Označení svodu štítky</t>
  </si>
  <si>
    <t>-57618496</t>
  </si>
  <si>
    <t>743631400</t>
  </si>
  <si>
    <t>Montáž jímacích tyčí délky do 3 m, na střešní hřeben</t>
  </si>
  <si>
    <t>-1582769542</t>
  </si>
  <si>
    <t>354411136</t>
  </si>
  <si>
    <t>Jímací tyč trubková AlMgSi D 16/10 mm L 2000 mm, včetně uchycení na střeše</t>
  </si>
  <si>
    <t>684331080</t>
  </si>
  <si>
    <t>354411131</t>
  </si>
  <si>
    <t>Jímací tyč trubková AlMgSi D 16/10 mm L 2500 mm, včetně uchycení na střeše</t>
  </si>
  <si>
    <t>-504382800</t>
  </si>
  <si>
    <t>743642100</t>
  </si>
  <si>
    <t>Montáž zemnicích desek a tyčí s připojením na svodové nebo uzemňovací vedení bez příslušenství tyčí délky do 2 m</t>
  </si>
  <si>
    <t>891392559</t>
  </si>
  <si>
    <t>354411149</t>
  </si>
  <si>
    <t>Zaváděcí tyč FeZn, Rd 16 mm, L 2000 mm</t>
  </si>
  <si>
    <t>-1784058878</t>
  </si>
  <si>
    <t>743991100</t>
  </si>
  <si>
    <t>Měření zemních odporů zemniče</t>
  </si>
  <si>
    <t>1994497620</t>
  </si>
  <si>
    <t>5000 005</t>
  </si>
  <si>
    <t>D + M podpěry vedení</t>
  </si>
  <si>
    <t>1710073506</t>
  </si>
  <si>
    <t>5000 006</t>
  </si>
  <si>
    <t>D + M výstražná fólie červená 220 - 350 mm</t>
  </si>
  <si>
    <t>1524781033</t>
  </si>
  <si>
    <t>5000 007</t>
  </si>
  <si>
    <t>D + M krycí deska PVC na kabely</t>
  </si>
  <si>
    <t>2052352917</t>
  </si>
  <si>
    <t>744</t>
  </si>
  <si>
    <t>Elektromontáže - rozvody vodičů měděných</t>
  </si>
  <si>
    <t>744241110</t>
  </si>
  <si>
    <t>Montáž izolovaných vodičů měděných bez ukončení, uložených pevně do 1 kV sk. 1 - CSAO, CY, CYA, CYY, H05V, H07V, NYM, NYY, YY průřezu žíly 0,35 až 35 mm2</t>
  </si>
  <si>
    <t>704986205</t>
  </si>
  <si>
    <t>341421570</t>
  </si>
  <si>
    <t>vodič silový s Cu jádrem CYA H07 V-K 6 mm2</t>
  </si>
  <si>
    <t>-109316778</t>
  </si>
  <si>
    <t>Poznámka k položce:
obsah kovu [kg/m], Cu =0,059, Al =0</t>
  </si>
  <si>
    <t>341421590</t>
  </si>
  <si>
    <t>vodič silový s Cu jádrem CYA H07 V-K 16 mm2</t>
  </si>
  <si>
    <t>189564888</t>
  </si>
  <si>
    <t>Poznámka k položce:
obsah kovu [kg/m], Cu =0,157, Al =0</t>
  </si>
  <si>
    <t>744441100</t>
  </si>
  <si>
    <t>Montáž kabelů měděných do 1 kV bez ukončení, uložených pevně sk. 1 - CYKY, NYM, NYY, YSLY, počtu a průřezu žil 2x1,5 až 6 mm2, 3x1,5 až 6 mm2, 4x1,5 až 4 mm2, 5x1,5 až 2,5 mm2, 7x1,5 až 2,5 mm2</t>
  </si>
  <si>
    <t>414113610</t>
  </si>
  <si>
    <t>341110300</t>
  </si>
  <si>
    <t>kabel silový s Cu jádrem CYKY 3x1,5 mm2</t>
  </si>
  <si>
    <t>-1560126259</t>
  </si>
  <si>
    <t>Poznámka k položce:
obsah kovu [kg/m], Cu =0,044, Al =0</t>
  </si>
  <si>
    <t>341110050</t>
  </si>
  <si>
    <t>kabel silový s Cu jádrem CYKY 2x1,5 mm2</t>
  </si>
  <si>
    <t>-916104968</t>
  </si>
  <si>
    <t>Poznámka k položce:
obsah kovu [kg/m], Cu =0,029, Al =0</t>
  </si>
  <si>
    <t>341110360</t>
  </si>
  <si>
    <t>kabel silový s Cu jádrem CYKY 3x2,5 mm2</t>
  </si>
  <si>
    <t>1174027340</t>
  </si>
  <si>
    <t>Poznámka k položce:
obsah kovu [kg/m], Cu =0,074, Al =0</t>
  </si>
  <si>
    <t>341110900</t>
  </si>
  <si>
    <t>kabel silový s Cu jádrem CYKY 5x1,5 mm2</t>
  </si>
  <si>
    <t>-1946153032</t>
  </si>
  <si>
    <t>341110420</t>
  </si>
  <si>
    <t>kabel silový s Cu jádrem CYKY 3x4 mm2</t>
  </si>
  <si>
    <t>1037390955</t>
  </si>
  <si>
    <t>Poznámka k položce:
obsah kovu [kg/m], Cu =0,118, Al =0</t>
  </si>
  <si>
    <t>341110940</t>
  </si>
  <si>
    <t>kabel silový s Cu jádrem CYKY 5x2,5 mm2</t>
  </si>
  <si>
    <t>1311320090</t>
  </si>
  <si>
    <t>Poznámka k položce:
obsah kovu [kg/m], Cu =0,123, Al =0</t>
  </si>
  <si>
    <t>744441200</t>
  </si>
  <si>
    <t>Montáž kabelů měděných do 1 kV bez ukončení, uložených pevně sk. 1 - CYKY, NYM, NYY, YSLY, počtu a průřezu žil 3x10 mm2, 4x6 mm2, 5x4 až 6 mm2, 7x4 mm2, 12x1,5 mm2</t>
  </si>
  <si>
    <t>236154367</t>
  </si>
  <si>
    <t>341111000</t>
  </si>
  <si>
    <t>kabel silový s Cu jádrem CYKY 5x6 mm2</t>
  </si>
  <si>
    <t>2029243363</t>
  </si>
  <si>
    <t>Poznámka k položce:
obsah kovu [kg/m], Cu =0,294, Al =0</t>
  </si>
  <si>
    <t>341110980</t>
  </si>
  <si>
    <t>kabel silový s Cu jádrem CYKY 5x4 mm2</t>
  </si>
  <si>
    <t>-1616434777</t>
  </si>
  <si>
    <t>Poznámka k položce:
obsah kovu [kg/m], Cu =0,196, Al =0</t>
  </si>
  <si>
    <t>744441300</t>
  </si>
  <si>
    <t>Montáž kabelů měděných do 1 kV bez ukončení, uložených pevně sk. 1 - CYKY, NYM, NYY, YSLY, počtu a průřezu žil 3x16 mm2, 4x10 mm2, 5x10 mm2, 12x2,5 až 4 mm2, 19x1,5 až 2,5 mm2, 24x1,5 mm2</t>
  </si>
  <si>
    <t>-569195452</t>
  </si>
  <si>
    <t>341118163</t>
  </si>
  <si>
    <t>kabel silový s Cu jádrem 1-CYKY5x10 mm2</t>
  </si>
  <si>
    <t>490402433</t>
  </si>
  <si>
    <t>744441400</t>
  </si>
  <si>
    <t>Montáž kabelů měděných do 1 kV bez ukončení, uložených pevně sk. 1 - CYKY, NYM, NYY, YSLY, počtu a průřezu žil 3x25 až 35 mm2, 4x16 až 25 mm2, 5x16 mm2, 24x2,5 mm2, 37x1,5 mm2, 48x1,5 mm2</t>
  </si>
  <si>
    <t>-648488576</t>
  </si>
  <si>
    <t>341118169</t>
  </si>
  <si>
    <t>kabel silový s Cu jádrem 1-CYKY5x16 mm2</t>
  </si>
  <si>
    <t>-2058177601</t>
  </si>
  <si>
    <t>341110800</t>
  </si>
  <si>
    <t>kabel silový s Cu jádrem CYKY 4x16 mm2</t>
  </si>
  <si>
    <t>316177877</t>
  </si>
  <si>
    <t>Poznámka k položce:
obsah kovu [kg/m], Cu =0,627, Al =0</t>
  </si>
  <si>
    <t>744441600</t>
  </si>
  <si>
    <t>Montáž kabelů měděných do 1 kV bez ukončení, uložených pevně sk. 1 - CYKY, NYM, NYY, YSLY, počtu a průřezu žil 3x95 až 120 mm2, 3x50+35 až 95+50 mm2</t>
  </si>
  <si>
    <t>995843550</t>
  </si>
  <si>
    <t>341116430</t>
  </si>
  <si>
    <t>kabel silový s Cu jádrem 1-CYKY 3x70+50 mm2</t>
  </si>
  <si>
    <t>750081737</t>
  </si>
  <si>
    <t>Poznámka k položce:
obsah kovu [kg/m], Cu =2,548, Al =0</t>
  </si>
  <si>
    <t>746</t>
  </si>
  <si>
    <t>Elektromontáže - soubory pro vodiče</t>
  </si>
  <si>
    <t>746413110</t>
  </si>
  <si>
    <t>Ukončení kabelů smršťovací záklopkou nebo páskou se zapojením bez letování, počtu a průřezu žil 2x1,5 až 4 mm2</t>
  </si>
  <si>
    <t>-1978471642</t>
  </si>
  <si>
    <t>746413150</t>
  </si>
  <si>
    <t>Ukončení kabelů smršťovací záklopkou nebo páskou se zapojením bez letování, počtu a průřezu žil 3x1,5 až 4 mm2</t>
  </si>
  <si>
    <t>-1845415330</t>
  </si>
  <si>
    <t>746413320</t>
  </si>
  <si>
    <t>Ukončení kabelů smršťovací záklopkou nebo páskou se zapojením bez letování, počtu a průřezu žil 3x70+50 mm2</t>
  </si>
  <si>
    <t>157742015</t>
  </si>
  <si>
    <t>746413440</t>
  </si>
  <si>
    <t>Ukončení kabelů smršťovací záklopkou nebo páskou se zapojením bez letování, počtu a průřezu žil 4x16 mm2</t>
  </si>
  <si>
    <t>561331043</t>
  </si>
  <si>
    <t>746413560</t>
  </si>
  <si>
    <t>Ukončení kabelů smršťovací záklopkou nebo páskou se zapojením bez letování, počtu a průřezu žil 5x1,5 až 4 mm2</t>
  </si>
  <si>
    <t>-816174261</t>
  </si>
  <si>
    <t>746413570</t>
  </si>
  <si>
    <t>Ukončení kabelů smršťovací záklopkou nebo páskou se zapojením bez letování, počtu a průřezu žil 5x6 mm2</t>
  </si>
  <si>
    <t>-403163242</t>
  </si>
  <si>
    <t>746413580</t>
  </si>
  <si>
    <t>Ukončení kabelů smršťovací záklopkou nebo páskou se zapojením bez letování, počtu a průřezu žil 5x10 mm2</t>
  </si>
  <si>
    <t>1400722674</t>
  </si>
  <si>
    <t>746413590</t>
  </si>
  <si>
    <t>Ukončení kabelů smršťovací záklopkou nebo páskou se zapojením bez letování, počtu a průřezu žil 5x16 mm2</t>
  </si>
  <si>
    <t>-596651831</t>
  </si>
  <si>
    <t>747</t>
  </si>
  <si>
    <t>Elektromontáže - kompletace rozvodů</t>
  </si>
  <si>
    <t>747111211</t>
  </si>
  <si>
    <t>Montáž spínačů jedno nebo dvoupólových nástěnných se zapojením vodičů, pro prostředí venkovní nebo mokré vypínačů, řazení 1-jednopólových</t>
  </si>
  <si>
    <t>1098168139</t>
  </si>
  <si>
    <t>345355401</t>
  </si>
  <si>
    <t>Tlačítkový ovladač (1/0) nástěnný do vlhka, 250V/10A, IP44, kompletní</t>
  </si>
  <si>
    <t>-2136965189</t>
  </si>
  <si>
    <t>747111225</t>
  </si>
  <si>
    <t>Montáž spínačů jedno nebo dvoupólových nástěnných se zapojením vodičů, pro prostředí venkovní nebo mokré přepínačů, řazení 5-sériových</t>
  </si>
  <si>
    <t>-736955530</t>
  </si>
  <si>
    <t>345355396</t>
  </si>
  <si>
    <t>Spínač seriový (5) nástěnný do vlhka, 250V/10A, IP44, kompletní</t>
  </si>
  <si>
    <t>1767095348</t>
  </si>
  <si>
    <t>747111226</t>
  </si>
  <si>
    <t>Montáž spínačů jedno nebo dvoupólových nástěnných se zapojením vodičů, pro prostředí venkovní nebo mokré přepínačů, řazení 6-střídavých</t>
  </si>
  <si>
    <t>1912435708</t>
  </si>
  <si>
    <t>345355398</t>
  </si>
  <si>
    <t>Spínač střídavý (6) nástěnný do vlhka, 250V/10A, IP44, kompletní</t>
  </si>
  <si>
    <t>-693732896</t>
  </si>
  <si>
    <t>747112011</t>
  </si>
  <si>
    <t>Montáž spínačů jedno nebo dvoupólových polozapuštěných nebo zapuštěných se zapojením vodičů bezšroubové připojení vypínačů, řazení 1-jednopólových</t>
  </si>
  <si>
    <t>-10341006</t>
  </si>
  <si>
    <t>345355146</t>
  </si>
  <si>
    <t>Spínač jednopólový (1) pod omítku, 250V/10A,bezšroubové připojení vodičů</t>
  </si>
  <si>
    <t>-850118526</t>
  </si>
  <si>
    <t>345355104</t>
  </si>
  <si>
    <t>rámeček jednonásobný bíly</t>
  </si>
  <si>
    <t>84400437</t>
  </si>
  <si>
    <t>747112022</t>
  </si>
  <si>
    <t>Montáž spínačů jedno nebo dvoupólových polozapuštěných nebo zapuštěných se zapojením vodičů bezšroubové připojení ovladačů, řazení 1/0-tlačítkových zapínacích</t>
  </si>
  <si>
    <t>340530578</t>
  </si>
  <si>
    <t>345355157</t>
  </si>
  <si>
    <t>tlačítkový ovladač (1/0) pod omítku, 250V/10A, bezšroubové připojení vodičů</t>
  </si>
  <si>
    <t>1293698486</t>
  </si>
  <si>
    <t>1937877921</t>
  </si>
  <si>
    <t>747112031</t>
  </si>
  <si>
    <t>Montáž spínačů jedno nebo dvoupólových polozapuštěných nebo zapuštěných se zapojením vodičů bezšroubové připojení přepínačů, řazení 5-sériových</t>
  </si>
  <si>
    <t>-617179938</t>
  </si>
  <si>
    <t>345355151</t>
  </si>
  <si>
    <t>Spínač seriový (5) pod omítku, 250V/10A, bezšroubové přípojení vodičů</t>
  </si>
  <si>
    <t>461188498</t>
  </si>
  <si>
    <t>575047199</t>
  </si>
  <si>
    <t>747112032</t>
  </si>
  <si>
    <t>Montáž spínačů jedno nebo dvoupólových polozapuštěných nebo zapuštěných se zapojením vodičů bezšroubové připojení přepínačů, řazení 6-střídavých</t>
  </si>
  <si>
    <t>2062824366</t>
  </si>
  <si>
    <t>345355164</t>
  </si>
  <si>
    <t>Spínač střídavý (6) pod omítku, 250V/10A, bezšroubové připojení vodičů</t>
  </si>
  <si>
    <t>2081896344</t>
  </si>
  <si>
    <t>-327717790</t>
  </si>
  <si>
    <t>747112033</t>
  </si>
  <si>
    <t>Montáž spínačů jedno nebo dvoupólových polozapuštěných nebo zapuštěných se zapojením vodičů bezšroubové připojení přepínačů, řazení 7-křížových</t>
  </si>
  <si>
    <t>285402364</t>
  </si>
  <si>
    <t>345355165</t>
  </si>
  <si>
    <t>Spínač křížový (7) pod omítku, 250V/10A, bezšroubové připojení vodičů</t>
  </si>
  <si>
    <t>351755442</t>
  </si>
  <si>
    <t>610388606</t>
  </si>
  <si>
    <t>747121220</t>
  </si>
  <si>
    <t>Montáž spínačů tří nebo čtyřpólových nástěnných se zapojením vodičů, pro prostředí venkovní nebo mokré do 25 A</t>
  </si>
  <si>
    <t>2034840399</t>
  </si>
  <si>
    <t>721136302</t>
  </si>
  <si>
    <t>Vypínač 3-pól. In=25A, v plastové skříni na povrch do vlhka, bezpečnostní, kompletní, IP55</t>
  </si>
  <si>
    <t>-1222067901</t>
  </si>
  <si>
    <t>747161020</t>
  </si>
  <si>
    <t>Montáž zásuvek domovních se zapojením vodičů bezšroubové připojení polozapuštěných nebo zapuštěných 10/16 A, provedení 2P + PE dvojí zapojení pro průběžnou montáž</t>
  </si>
  <si>
    <t>-2065083179</t>
  </si>
  <si>
    <t>345355321</t>
  </si>
  <si>
    <t>Zásuvka jednonásobná modulu 45mm, 250V/16A, bílá barva, přímá montáž do parapetního kanálu</t>
  </si>
  <si>
    <t>180108135</t>
  </si>
  <si>
    <t>2071770229</t>
  </si>
  <si>
    <t>358111251</t>
  </si>
  <si>
    <t>Zásuvka jednonásobná modulu 45mm, 250V/16A, bílá barva, přímá montáž do parapetního kanálu, s přepěť. Ochranou třídy ,,D"</t>
  </si>
  <si>
    <t>-668152104</t>
  </si>
  <si>
    <t>1656112885</t>
  </si>
  <si>
    <t>747161523</t>
  </si>
  <si>
    <t>Montáž zásuvek domovních se zapojením vodičů šroubové připojení venkovní nebo mokré, provedení 2P + PE</t>
  </si>
  <si>
    <t>-1715832387</t>
  </si>
  <si>
    <t>345355508</t>
  </si>
  <si>
    <t>Zásuvka jednonásobná nástěnná do vlhka, 250V/16A, IP44, kompletní</t>
  </si>
  <si>
    <t>-2143029790</t>
  </si>
  <si>
    <t>747161524</t>
  </si>
  <si>
    <t>Montáž zásuvek domovních se zapojením vodičů šroubové připojení venkovní nebo mokré, provedení 2P + PE dvojí zapojení pro průběžnou montáž</t>
  </si>
  <si>
    <t>-1438101249</t>
  </si>
  <si>
    <t>345355521</t>
  </si>
  <si>
    <t>Zásuvka dvojnásobná nástěnná do vlhka, 250V/16A, IP44, kompletní</t>
  </si>
  <si>
    <t>207291900</t>
  </si>
  <si>
    <t>747162116</t>
  </si>
  <si>
    <t>Montáž zásuvek průmyslových se zapojením vodičů nástěnných, provedení IP 67 3P+N+PE 16 A</t>
  </si>
  <si>
    <t>-471311453</t>
  </si>
  <si>
    <t>337086966</t>
  </si>
  <si>
    <t>747162117</t>
  </si>
  <si>
    <t>Montáž zásuvek průmyslových se zapojením vodičů nástěnných, provedení IP 67 3P+N+PE 32 A</t>
  </si>
  <si>
    <t>-791862309</t>
  </si>
  <si>
    <t>721136309</t>
  </si>
  <si>
    <t>Zásuvka průmyslová s víčkem 3P+N+PE, 32A/400V, na povrch, IP44</t>
  </si>
  <si>
    <t>1396344390</t>
  </si>
  <si>
    <t>747523211</t>
  </si>
  <si>
    <t>Montáž relé pomocných se zapojením vodičů vestavných, střídavých, v provedení A,B,C,G,H,M,P,R</t>
  </si>
  <si>
    <t>-878897855</t>
  </si>
  <si>
    <t>354112136</t>
  </si>
  <si>
    <t>Univerzální doběhové relé s nastavitelnou dobou doběhu pod vypínač (pro ventilátory)</t>
  </si>
  <si>
    <t>-1806975858</t>
  </si>
  <si>
    <t>748</t>
  </si>
  <si>
    <t>Elektromontáže - osvětlovací zařízení a svítidla</t>
  </si>
  <si>
    <t>748111112</t>
  </si>
  <si>
    <t>Montáž svítidel žárovkových se zapojením vodičů bytových nebo společenských místností stropních přisazených 1 zdroj se sklem</t>
  </si>
  <si>
    <t>1677506123</t>
  </si>
  <si>
    <t>348531527</t>
  </si>
  <si>
    <t>SV12 - LED pásek 12W/m 15m, včetně zdroje a rohového hliníkového profilu s opálovým krytem</t>
  </si>
  <si>
    <t>952108250</t>
  </si>
  <si>
    <t>748112112</t>
  </si>
  <si>
    <t>Montáž svítidel žárovkových se zapojením vodičů průmyslových stropních přisazených 1 zdroj s košem</t>
  </si>
  <si>
    <t>792422911</t>
  </si>
  <si>
    <t>348531528</t>
  </si>
  <si>
    <t>SV13 - Svítidlo přisazené s krytem do výtahové šachty</t>
  </si>
  <si>
    <t>-839969921</t>
  </si>
  <si>
    <t>748115100</t>
  </si>
  <si>
    <t>Montáž svítidel žárovkových se zapojením vodičů světlometů 1 zdroj</t>
  </si>
  <si>
    <t>-1291160869</t>
  </si>
  <si>
    <t>348531526</t>
  </si>
  <si>
    <t>SV11 - Halogenový reflektor IP44 150W černý</t>
  </si>
  <si>
    <t>276584813</t>
  </si>
  <si>
    <t>748123118</t>
  </si>
  <si>
    <t>Montáž svítidel LED se zapojením vodičů bytových nebo společenských místností přisazených nástěnných panelových, obsahu do 0,09 m2</t>
  </si>
  <si>
    <t>466928516</t>
  </si>
  <si>
    <t>348531529</t>
  </si>
  <si>
    <t>N1 - Nouzové svítidlo s piktogramem a AKU</t>
  </si>
  <si>
    <t>-1470013817</t>
  </si>
  <si>
    <t>748123119</t>
  </si>
  <si>
    <t>Montáž svítidel LED se zapojením vodičů bytových nebo společenských místností přisazených nástěnných panelových, obsahu přes 0,09 do 0,36 m2</t>
  </si>
  <si>
    <t>-136060254</t>
  </si>
  <si>
    <t>348531520</t>
  </si>
  <si>
    <t>SV8 - Svítidlo obdelníkové přisazené 4.000K 7424LM</t>
  </si>
  <si>
    <t>767409827</t>
  </si>
  <si>
    <t>348531521</t>
  </si>
  <si>
    <t>SV8N - Svítidlo obdelníkové přisazené 4.000K 7424LM, včetně nouzového modulu s AKU</t>
  </si>
  <si>
    <t>1203474579</t>
  </si>
  <si>
    <t>348531523</t>
  </si>
  <si>
    <t>SV10 - Svítidlo obdelníkové přisazené (na ocelovém laně) 4.000K 18432L</t>
  </si>
  <si>
    <t>893003138</t>
  </si>
  <si>
    <t>348531524</t>
  </si>
  <si>
    <t>SV10N - Svítidlo obdelníkové přisazené (na ocelovém laně) 4.000K 18432LM, včetně nouzového modulu s AKU</t>
  </si>
  <si>
    <t>2109055171</t>
  </si>
  <si>
    <t>748123128</t>
  </si>
  <si>
    <t>Montáž svítidel LED se zapojením vodičů bytových nebo společenských místností přisazených stropních panelových, obsahu do 0,09 m2</t>
  </si>
  <si>
    <t>2041200349</t>
  </si>
  <si>
    <t>348531516</t>
  </si>
  <si>
    <t>SV5 - Svítidlo do SDK podhledu downlight 4000K 2500LM, IP43</t>
  </si>
  <si>
    <t>kus;</t>
  </si>
  <si>
    <t>357198126</t>
  </si>
  <si>
    <t>348531517</t>
  </si>
  <si>
    <t>SV6 - Svítidlo do SDK podhledu downlight 4000K 1900LM, IP43</t>
  </si>
  <si>
    <t>794466795</t>
  </si>
  <si>
    <t>748123129</t>
  </si>
  <si>
    <t>Montáž svítidel LED se zapojením vodičů bytových nebo společenských místností přisazených stropních panelových, obsahu přes 0,09 do 0,36 m2</t>
  </si>
  <si>
    <t>-1522216492</t>
  </si>
  <si>
    <t>348531512</t>
  </si>
  <si>
    <t>SV3 - Svítidlo 600x600mm vestavné do SDK podhledu 4000K 4800LM</t>
  </si>
  <si>
    <t>1955326338</t>
  </si>
  <si>
    <t>348531513</t>
  </si>
  <si>
    <t>SV3N - Svítidlo 600x600mm vestavné do SDK podhledu 4000K 4800LM, včetně nouzového modulu s AKU</t>
  </si>
  <si>
    <t>1959624865</t>
  </si>
  <si>
    <t>348531514</t>
  </si>
  <si>
    <t>SV4 - Svítidlo 600x600mm vestavné do SDK podhledu 4000K 5.568LM</t>
  </si>
  <si>
    <t>-1426554555</t>
  </si>
  <si>
    <t>348531515</t>
  </si>
  <si>
    <t>SV4N - Svítidlo 600x600mm vestavné do SDK podhledu 4000K 5.568LM, včetně nouzového modulu s AKU</t>
  </si>
  <si>
    <t>ku</t>
  </si>
  <si>
    <t>690725258</t>
  </si>
  <si>
    <t>348531518</t>
  </si>
  <si>
    <t>SV7 - Svítidlo 600x600mm vestavné do SDK podhledu 4000K 6480LM</t>
  </si>
  <si>
    <t>-1552212961</t>
  </si>
  <si>
    <t>348531519</t>
  </si>
  <si>
    <t>SV7N - Svítidlo 600x600mm vestavné do SDK podhledu 4000K 6480LM, včetně nouzového modulu s AKU</t>
  </si>
  <si>
    <t>-1150655942</t>
  </si>
  <si>
    <t>748123142</t>
  </si>
  <si>
    <t>Montáž svítidel LED se zapojením vodičů bytových nebo společenských místností vestavných podhledových čtvercových nebo obdélníkových, obsahu do 0,09 m2</t>
  </si>
  <si>
    <t>1653098011</t>
  </si>
  <si>
    <t>348531522</t>
  </si>
  <si>
    <t>SV9 - Svítidlo do SDK podhledu downlight 4000K 3000LM, IP44</t>
  </si>
  <si>
    <t>384115511</t>
  </si>
  <si>
    <t>748992300</t>
  </si>
  <si>
    <t>Zkoušky a prohlídky osvětlovacího zařízení měření intenzity osvětlení na pracovišti do 50 svítidel</t>
  </si>
  <si>
    <t>942338756</t>
  </si>
  <si>
    <t>5000 001</t>
  </si>
  <si>
    <t>D + M SV1 - Designové LED svítidlo ve tvaru prstence pr. 1500mm 8200lm zavěšené na pěti závěsech tvaru kužele</t>
  </si>
  <si>
    <t>1426521024</t>
  </si>
  <si>
    <t>5000 002</t>
  </si>
  <si>
    <t>D + M ocelové lano včetně ucycení pro zavěšení svítidel SV10 a SV10N</t>
  </si>
  <si>
    <t>-1697070216</t>
  </si>
  <si>
    <t>5000 003</t>
  </si>
  <si>
    <t>příplatek za ekolikvidaci svítidel a světlených zdrojů</t>
  </si>
  <si>
    <t>1991576619</t>
  </si>
  <si>
    <t>5000 004</t>
  </si>
  <si>
    <t>D + M ochrana proti korozi gumoasfaltový nátěr</t>
  </si>
  <si>
    <t>1110211021</t>
  </si>
  <si>
    <t>749</t>
  </si>
  <si>
    <t>Elektromontáže - ostatní práce a konstrukce</t>
  </si>
  <si>
    <t>749111120</t>
  </si>
  <si>
    <t>Montáž kovových nosných a doplňkových konstrukcí se zhotovením pro rozvodny z profilů ocelových tenkostěnných</t>
  </si>
  <si>
    <t>-1380284699</t>
  </si>
  <si>
    <t>211126000</t>
  </si>
  <si>
    <t>ocelová konstrukce všeobecně</t>
  </si>
  <si>
    <t>-704828428</t>
  </si>
  <si>
    <t>749212221</t>
  </si>
  <si>
    <t>Montáž a zhotovení ohnivzdorných konstrukcí pro elektrozařízení přepážek z desek nebo vyztužených omítek silikátových s výplní ve stěnovém průchodu, tl. do 150 mm</t>
  </si>
  <si>
    <t>1642290905</t>
  </si>
  <si>
    <t>246122186</t>
  </si>
  <si>
    <t>Protipožární přepážky a ucpávky průchod stěnou</t>
  </si>
  <si>
    <t>548245531</t>
  </si>
  <si>
    <t>749212231</t>
  </si>
  <si>
    <t>Montáž a zhotovení ohnivzdorných konstrukcí pro elektrozařízení přepážek z desek nebo vyztužených omítek silikátových s výplní ve stropním průchodu, tl. do 200 mm</t>
  </si>
  <si>
    <t>-1360766919</t>
  </si>
  <si>
    <t>246122187</t>
  </si>
  <si>
    <t>Protipožární přepážky a ucpávky průchod stropem</t>
  </si>
  <si>
    <t>212173369</t>
  </si>
  <si>
    <t>5000 011</t>
  </si>
  <si>
    <t>D+ M upevňovací bod hmoždinkou</t>
  </si>
  <si>
    <t>-1497970787</t>
  </si>
  <si>
    <t>5000 012</t>
  </si>
  <si>
    <t>D + M upevňovací bod hmoždinkou kovovou</t>
  </si>
  <si>
    <t>1732698532</t>
  </si>
  <si>
    <t>5000 008</t>
  </si>
  <si>
    <t>Práce nezahrnuté v cenících 21_M a 46_M</t>
  </si>
  <si>
    <t>761331290</t>
  </si>
  <si>
    <t>5000 009</t>
  </si>
  <si>
    <t>Zednické přípomoci</t>
  </si>
  <si>
    <t>-1916263030</t>
  </si>
  <si>
    <t>5000 010</t>
  </si>
  <si>
    <t>Zapůjčení pojízdného lešení po dobu výstavby</t>
  </si>
  <si>
    <t>-1945667289</t>
  </si>
  <si>
    <t xml:space="preserve">D.1.4.6 - Zařízení slaboproudé elektroinstalace </t>
  </si>
  <si>
    <t>Soupis:</t>
  </si>
  <si>
    <t>D.1.4.6.1 - LN+CCTV</t>
  </si>
  <si>
    <t xml:space="preserve">    210 01 - Rozvaděče a jejich příslušenství</t>
  </si>
  <si>
    <t xml:space="preserve">    210 02 - Aktivní prvky</t>
  </si>
  <si>
    <t xml:space="preserve">    210 03 - Prvky CCTV</t>
  </si>
  <si>
    <t xml:space="preserve">    210 04 - Telefonní ústředna IP</t>
  </si>
  <si>
    <t xml:space="preserve">    210 05 - Zásuvky</t>
  </si>
  <si>
    <t xml:space="preserve">    210 06 - Kabely</t>
  </si>
  <si>
    <t xml:space="preserve">    210 07 - Montážní materiál</t>
  </si>
  <si>
    <t xml:space="preserve">    210 08 - Ostatní</t>
  </si>
  <si>
    <t>210 01</t>
  </si>
  <si>
    <t>Rozvaděče a jejich příslušenství</t>
  </si>
  <si>
    <t>742330001</t>
  </si>
  <si>
    <t>Montáž rozvaděče nástěnného</t>
  </si>
  <si>
    <t>CS ÚRS 2018 01</t>
  </si>
  <si>
    <t>-1389181371</t>
  </si>
  <si>
    <t>345501128</t>
  </si>
  <si>
    <t>Rack 19" - 42U 600/800 včetně podstavce</t>
  </si>
  <si>
    <t>HZS 01</t>
  </si>
  <si>
    <t>Montáž ventilační jednotky</t>
  </si>
  <si>
    <t>1221509297</t>
  </si>
  <si>
    <t>501126001</t>
  </si>
  <si>
    <t>Ventilační jednotka univerzální 2 pozicová BK, do stropu i do dna.</t>
  </si>
  <si>
    <t>HZS 02</t>
  </si>
  <si>
    <t>Montáž termostatické jednotky</t>
  </si>
  <si>
    <t>-1699391401</t>
  </si>
  <si>
    <t>501126074</t>
  </si>
  <si>
    <t>Termostatická jednotka 1U bimetalová pro chlazení RAL 7035 do 10" i 19" lišt</t>
  </si>
  <si>
    <t>742330024</t>
  </si>
  <si>
    <t>Montáž patch panelu, 24 portů UTP/FTP</t>
  </si>
  <si>
    <t>260024772</t>
  </si>
  <si>
    <t>501126082</t>
  </si>
  <si>
    <t>Patch panel 24xRJ45 Cat5e včetně konektorů</t>
  </si>
  <si>
    <t>742330028</t>
  </si>
  <si>
    <t>Montáž konektoru MM/SM</t>
  </si>
  <si>
    <t>1546089756</t>
  </si>
  <si>
    <t>501126014</t>
  </si>
  <si>
    <t>Vyvazovací horizontální háčkový panel kovové provedení</t>
  </si>
  <si>
    <t>742330026</t>
  </si>
  <si>
    <t xml:space="preserve">Montáž panelu pro 24 x optický konektor </t>
  </si>
  <si>
    <t>-2033447568</t>
  </si>
  <si>
    <t>501126036</t>
  </si>
  <si>
    <t>F/O modulární optická vana pro 24 SC , bez spojek, 1U včetně čelního panelu.</t>
  </si>
  <si>
    <t>HZS 03</t>
  </si>
  <si>
    <t>Montáž optické spojky</t>
  </si>
  <si>
    <t>663292432</t>
  </si>
  <si>
    <t>501126049</t>
  </si>
  <si>
    <t>Optická spojka do vany</t>
  </si>
  <si>
    <t>742330027</t>
  </si>
  <si>
    <t>Montáž panelu pro 24 x optický konektor</t>
  </si>
  <si>
    <t>-667780882</t>
  </si>
  <si>
    <t>501126054</t>
  </si>
  <si>
    <t>Kazeta pro 12 svárů, vč. víčka a hřebínků</t>
  </si>
  <si>
    <t>HZS 04</t>
  </si>
  <si>
    <t>Montáž pigtail</t>
  </si>
  <si>
    <t>-1926786875</t>
  </si>
  <si>
    <t>501126058</t>
  </si>
  <si>
    <t>Pigtail  (typ dle zakončované optiky)</t>
  </si>
  <si>
    <t>742330031</t>
  </si>
  <si>
    <t>Teplem smrštitelná ochrana sváru</t>
  </si>
  <si>
    <t>1276094228</t>
  </si>
  <si>
    <t>501126014.1</t>
  </si>
  <si>
    <t>Ochrana sváru smrštitelná teplem, 45mm</t>
  </si>
  <si>
    <t>HZS 05</t>
  </si>
  <si>
    <t>Montáž patch kabelu</t>
  </si>
  <si>
    <t>-1723779046</t>
  </si>
  <si>
    <t>341118709</t>
  </si>
  <si>
    <t>Optický patch kabel SC-SC</t>
  </si>
  <si>
    <t>742330022</t>
  </si>
  <si>
    <t>Montáž napájecího panelu</t>
  </si>
  <si>
    <t>-129525691</t>
  </si>
  <si>
    <t>501126001.1</t>
  </si>
  <si>
    <t>Rozvodný panel 8 x 230 V s vaničkou, vypínač, 19", 2m, 1U</t>
  </si>
  <si>
    <t>HZS 06</t>
  </si>
  <si>
    <t>Montáž polic výsuvných</t>
  </si>
  <si>
    <t>-238666836</t>
  </si>
  <si>
    <t>501126015</t>
  </si>
  <si>
    <t>Police výsuvná hloubka 450mm</t>
  </si>
  <si>
    <t>HZS 07</t>
  </si>
  <si>
    <t>134312598</t>
  </si>
  <si>
    <t>341118706</t>
  </si>
  <si>
    <t>Patch kabely cat 5e 2m</t>
  </si>
  <si>
    <t>HZS 08</t>
  </si>
  <si>
    <t>Montáž zemnící lišty</t>
  </si>
  <si>
    <t>1439779588</t>
  </si>
  <si>
    <t>354411508</t>
  </si>
  <si>
    <t>Vertikální zemnící lišta 45U</t>
  </si>
  <si>
    <t>741420022</t>
  </si>
  <si>
    <t>Montáž hromosvodového vedení , svorek  se 3 a více šrouby</t>
  </si>
  <si>
    <t>696605703</t>
  </si>
  <si>
    <t>354411318</t>
  </si>
  <si>
    <t>Zemnící svorka</t>
  </si>
  <si>
    <t>HZS 09</t>
  </si>
  <si>
    <t>Montáž jističové lišty</t>
  </si>
  <si>
    <t>2128829580</t>
  </si>
  <si>
    <t>228121126</t>
  </si>
  <si>
    <t>Jističová lišta 3U rozebíratelná DIN</t>
  </si>
  <si>
    <t>741310561</t>
  </si>
  <si>
    <t>Montáž vypínačů výkonových pojistkových do 63A</t>
  </si>
  <si>
    <t>-1179937126</t>
  </si>
  <si>
    <t>345355203</t>
  </si>
  <si>
    <t>Vypínač 40A/1</t>
  </si>
  <si>
    <t>741320103</t>
  </si>
  <si>
    <t>Montáž jističů se zapojením vodičů, jednopólových nn, s krytem do 25A</t>
  </si>
  <si>
    <t>84053617</t>
  </si>
  <si>
    <t>354112101</t>
  </si>
  <si>
    <t>Jistič 16A/1/B 10kA</t>
  </si>
  <si>
    <t>354112100</t>
  </si>
  <si>
    <t>Jistič 10A/1/B 10kA</t>
  </si>
  <si>
    <t>741231001</t>
  </si>
  <si>
    <t>Montáž svorkovnic do rozvaděčů s popisnými štítky, se zapojením vodičů na jedné straně, řadových, průřezové plochy vodičů do 2,5 mm2</t>
  </si>
  <si>
    <t>-1918302817</t>
  </si>
  <si>
    <t>341000064</t>
  </si>
  <si>
    <t>Svorkovnice</t>
  </si>
  <si>
    <t>HZS 10</t>
  </si>
  <si>
    <t>Montáž UPS</t>
  </si>
  <si>
    <t>299094783</t>
  </si>
  <si>
    <t>345126112</t>
  </si>
  <si>
    <t>UPS-2200VA/1600W, Professional Rackmount LCD 2U. UPS z řady Professional Rackmount series, která se řadí mezi pokročilé záložní zdroje pro malé až střední firmy, a je, škálovatelná i pro velké firmy., Je montovatelná do rozvaděče, kde zabírá jen 2U, nebo pomocí stojánku může být použita jako tower. Možnost, přikoupení SNMP/HTTP online rozhraní., , Vlastnosti:, Kapacita – 2200VA/1600W, Napěťový rozsah – 160-288V, Výstupní napětí – Čistý sinusový 220, 230, 240VAC +/- 5%, Datová ochrana – RJ45/RJ11 - 1x In, 1x Out, Přepěťová ochrana – 810J, Čas přepnutí – 4ms, Typ baterie (počet) – 12V/9Ah (4)</t>
  </si>
  <si>
    <t>210 02</t>
  </si>
  <si>
    <t>Aktivní prvky</t>
  </si>
  <si>
    <t>HZS 11</t>
  </si>
  <si>
    <t>Montáž switch</t>
  </si>
  <si>
    <t>-1516845122</t>
  </si>
  <si>
    <t>501126001.2</t>
  </si>
  <si>
    <t>Gigabitový L3 PoE switch 24-500W v 19" rackmount provedení s maximálním výkonem PoE, napájení 500W. Managovatelný switch s 24 gigabit metalickými porty + 2 gigabitové SFP porty a celkovou propustností, 26Gbps. PoE na každém portu je možné nastavit jako aktivní PoE 802.3af/at nebo pasivně 24V s maximálním výkonem, 34W/port., Vlastnosti:, 24x 10/100/1000BaseTRJ-45 STP port, 2x SFP port - hot swap, Celková propustnost: 26 Gbps, 19" Rackmount, Max. výkon: 500W, PoE: PoE+ 802.3at/af nebo pasivních 24V nastavitelné na každém portu, případně vypnuto (piny 1 a 2+; 3 a 6-), PoE+: automatické rozpoznání 802.3at/af, výstupní napětí 50-57V, max. výkon 34,2W/port, Pasivní PoE 24V: manuálně konfigurovatelné, výstupní napětí 20-27V, max. výkon 17W/port, Napájení: 100-240VAC/50-60 Hz, ESD/EMP ochrana: Air: ±24 kV, Contact: ±24 kV, Management: Web UI, CLI, IPv6 Management, SNMP v1, v2, a v3, SSH, SSL/TLS, SCP, Telnet, Provozní podmínky: -5 až + 40°C, vlhkost 5-95% (noncondensing), 4 ventilátory, Rozměry (Š x V x H): 485 x 44,45 (1U) x 285,6 mm, Hmotnost: 3,7 kg, Obsah balení: napájecí kabel, montážní racková sada, manuál</t>
  </si>
  <si>
    <t>HZS 12</t>
  </si>
  <si>
    <t>Montáž transceiver</t>
  </si>
  <si>
    <t>1247632853</t>
  </si>
  <si>
    <t>341118737</t>
  </si>
  <si>
    <t>transceiver SFP, 10/100/1000Base-T, UTP Cat5, 100m, RJ-45, kompatibilní</t>
  </si>
  <si>
    <t>HZS 13</t>
  </si>
  <si>
    <t>Montáž optického modulu</t>
  </si>
  <si>
    <t>-1933811571</t>
  </si>
  <si>
    <t>341118719</t>
  </si>
  <si>
    <t>Optický SFP modul</t>
  </si>
  <si>
    <t>HZS 14</t>
  </si>
  <si>
    <t>Montáž optického patch kabelu</t>
  </si>
  <si>
    <t>-1938003981</t>
  </si>
  <si>
    <t>341118704</t>
  </si>
  <si>
    <t>Optický patch kabel</t>
  </si>
  <si>
    <t>210 03</t>
  </si>
  <si>
    <t>Prvky CCTV</t>
  </si>
  <si>
    <t>-553853313</t>
  </si>
  <si>
    <t>501201121</t>
  </si>
  <si>
    <t>16 kanálový síťový 4K digitální videorekordér, záznam video&amp;audio, komprese H.264,  vstupní/odchozí šířka pásma 160M/256Mbps, 4K HDMI výstup monitoru: 4K (3840×2160)/60Hz, HDMI a VGA výstup na hlavní monitor, podpora 4x HDD o kapacitě 6TB, 2*USB 2.0, 1*USB 3.0, RS485. RS232, 2* Gigabit NIC, bez HDD, Poplachový I/O: 16/4, lokalizace v čj., napájení: 220V AC / 80W, 1.5U/19", Ovládací sw v rámci dodávky.</t>
  </si>
  <si>
    <t>HZS 15</t>
  </si>
  <si>
    <t>Montáž HDD</t>
  </si>
  <si>
    <t>21437062</t>
  </si>
  <si>
    <t>501201009</t>
  </si>
  <si>
    <t>HDD bez šuplíku, 2000GB, vhodný pro DVR, NVR HikVision, pro provoz 24/7, rozhraní SATA II/III</t>
  </si>
  <si>
    <t>742230003</t>
  </si>
  <si>
    <t>Montáž kamerového systému</t>
  </si>
  <si>
    <t>-1665809768</t>
  </si>
  <si>
    <t>501201014</t>
  </si>
  <si>
    <t>4.0 Megapixelová, R6, IP venkovní antivandal miniDome kamera s IR a WDR120dB, 1/3" progressive scan CMOS, komprese H.264/MJPEG/H.264+, max.rozlišení 2688×1520/20fps, objektiv: 2,8-12 mm @ F1.2, úhel zobrazení: 112°-33.8°, Citlivost: 0.01Lux @(F1.2,AGC ON) 0 LUX s IR, Den &amp; Noc:ICR automaticky, WDR 120dB, 3D-DNR, Poplachový I/O 1/1, Audio I/O 1/1, Slot na SD/SDHC/SDXC kartu až 128GB, Napájení: DC12V±10%/875mA, PoE (802.3af, Power over Ethernet), Dosah IR:10-20m, Krytí: IP66, Antivandal krytí: IEC60068-2-75Eh, 20J; EN50102, až IK10, Program zdarma</t>
  </si>
  <si>
    <t>HZS 16</t>
  </si>
  <si>
    <t>Montáž switch portový</t>
  </si>
  <si>
    <t>1444955099</t>
  </si>
  <si>
    <t>501201028</t>
  </si>
  <si>
    <t>18-portový switch pro 16 IP kamer, 16 portů 10/100 Mb/s (16xPoE + 2xUPLINK/1000M), Dosah až 250m na každý port (Extend mode ON, 10Mbps, CAT 5e), PoE: 16 portů IEEE 802.3af, IEEE802.3at, 48VDC / 30W/port, PoE Power: max. 230W, Napájení: 230VAC/250W.</t>
  </si>
  <si>
    <t>HZS 17</t>
  </si>
  <si>
    <t>873965303</t>
  </si>
  <si>
    <t>210 04</t>
  </si>
  <si>
    <t>Telefonní ústředna IP</t>
  </si>
  <si>
    <t>HZS 18</t>
  </si>
  <si>
    <t>Montáž telefonní ústředny</t>
  </si>
  <si>
    <t>2032225676</t>
  </si>
  <si>
    <t>341118324</t>
  </si>
  <si>
    <t>VoIP / IP pobočková telefonní ústředna plná IP kompatibilita - až 64 IP systémových telefonů a 32 IP poboček s volitelnou DSP kartou; - až 128 standardních jednolinkových IP telefonů  plné vybavení funkcemi a řešeními,     připojení serveru - řada může připojit servery DHCP/SNTP a správce SNMP buď jako klienty nebo jako agenty. Součástí ústředny také další sw vybavení a komponenty.,     rozšíření přenositelné pobočky  vestavěná funkce Simplified Voice Message  snadná údržba - použití počítačového programovacího softwaru je stejné jako u řady TDA; - 2 vestavěné porty LAN  programování Multi-site - až 4 pracoviště. Sočástí je instalace, sw vybavení osazení příslušného počtu poboček, programování, vstup venkovní datové konektivity, ..... .</t>
  </si>
  <si>
    <t>HZS 19</t>
  </si>
  <si>
    <t>-2008278762</t>
  </si>
  <si>
    <t>341118306</t>
  </si>
  <si>
    <t>Vybevení ústředny kartou VoIP, klíčem vnějších linek, …..</t>
  </si>
  <si>
    <t>HZS 20</t>
  </si>
  <si>
    <t>Montáž IP telefonu</t>
  </si>
  <si>
    <t>1585526067</t>
  </si>
  <si>
    <t>341118306.1</t>
  </si>
  <si>
    <t>IP Systémový telefon,     IP systémový telefon,     šestiřádkový podsvícený displej,     24-programovatelných tlačítek,     digitální hlasitý telefon,     2x Ethernetový port ,     technologie PoE (Power Over Ethernet)</t>
  </si>
  <si>
    <t>HZS 21</t>
  </si>
  <si>
    <t>-1673371935</t>
  </si>
  <si>
    <t>341118322</t>
  </si>
  <si>
    <t>Systémový IP telefon,     jednořádkový displej,     8-programovatelných tlačítek,     kontrolka vyzvánění a vzkazu,     digitální hlasitý telefon</t>
  </si>
  <si>
    <t>210 05</t>
  </si>
  <si>
    <t>Zásuvky</t>
  </si>
  <si>
    <t>742330042</t>
  </si>
  <si>
    <t>Montáž zásuvek datových, pod omítku, do nábytku, do parapetnícho žlabu nebo do podlahové krabice, dvojzásuvky</t>
  </si>
  <si>
    <t>-354246416</t>
  </si>
  <si>
    <t>345355564</t>
  </si>
  <si>
    <t>Zásuvka  2xRJ45 Cat5e kompletní včetně krabice, typ zásuvky a krabice dle způsobu montáže.</t>
  </si>
  <si>
    <t>742330041</t>
  </si>
  <si>
    <t>Montáž zásuvek datových, pod omítku, do nábytku, do parapetnícho žlabu nebo do podlahové krabice, jednozásuvky</t>
  </si>
  <si>
    <t>-495074868</t>
  </si>
  <si>
    <t>345355561</t>
  </si>
  <si>
    <t>Zásuvka  1xRJ45 Cat5e kompletní včetně krabice, typ zásuvky a krabice dle způsobu montáže.</t>
  </si>
  <si>
    <t>345355569</t>
  </si>
  <si>
    <t>Zásuvka  1xRJ45 Cat5e modul 22,5x45 včetně montážního ráečku</t>
  </si>
  <si>
    <t>345355578</t>
  </si>
  <si>
    <t>Zásuvka  HDMI kompletní montáž do modulu 45</t>
  </si>
  <si>
    <t>345355589</t>
  </si>
  <si>
    <t>Zásuvka  HDMI kompletní včetně krabice, typ zásuvky a krabice dle způsobu montáže.</t>
  </si>
  <si>
    <t>210 06</t>
  </si>
  <si>
    <t>Kabely</t>
  </si>
  <si>
    <t>742121001</t>
  </si>
  <si>
    <t>Montáž kabelů sdělovacích pro vnitřní rozvody počtu žil do 15</t>
  </si>
  <si>
    <t>-762722868</t>
  </si>
  <si>
    <t>345212744</t>
  </si>
  <si>
    <t>Instalační kabel CAT5e UTP bezhalogenový</t>
  </si>
  <si>
    <t>345212777</t>
  </si>
  <si>
    <t>HDMI kabel 15m zlacený 2x stíněný</t>
  </si>
  <si>
    <t>345212736</t>
  </si>
  <si>
    <t>HDMI kabel 20m zlacený 2x stíněný</t>
  </si>
  <si>
    <t>741120301</t>
  </si>
  <si>
    <t>montáž vodičů izolovaných měděných bez ukončení uložených pevně, plných a laněných s PVC pláštěm, bezhalogenových  ohniodolných /CY, CHAH R /V/ /</t>
  </si>
  <si>
    <t>1712942274</t>
  </si>
  <si>
    <t>345212125</t>
  </si>
  <si>
    <t>CY6žz</t>
  </si>
  <si>
    <t>210 07</t>
  </si>
  <si>
    <t>Montážní materiál</t>
  </si>
  <si>
    <t>741910301</t>
  </si>
  <si>
    <t xml:space="preserve">montáž roštů a lávek pro volné i pevné uložení kabelů bez podkladových desek a osazení úchytných prvků, typových, se stojnou, výložníky a odbočkami, pozinkovaných, nástěnných nebo závěsných jednostranných </t>
  </si>
  <si>
    <t>1536107885</t>
  </si>
  <si>
    <t>741910415</t>
  </si>
  <si>
    <t>Montáž žlabů bez stojny a výložníků kovových s podpěrkami a příslušenstvím bez víka</t>
  </si>
  <si>
    <t>-1596404774</t>
  </si>
  <si>
    <t>741910421</t>
  </si>
  <si>
    <t>Uzavření víkem</t>
  </si>
  <si>
    <t>1714633000</t>
  </si>
  <si>
    <t>741910414</t>
  </si>
  <si>
    <t>-1574324093</t>
  </si>
  <si>
    <t>1337175134</t>
  </si>
  <si>
    <t>741110511</t>
  </si>
  <si>
    <t>Montáž lišt a kanálků elektroinstalačních se spojkami ohyby a rohy, vkládacích s víčkem 60 mm</t>
  </si>
  <si>
    <t>1380224634</t>
  </si>
  <si>
    <t>246114084</t>
  </si>
  <si>
    <t>Lišta 40x20 vkládací</t>
  </si>
  <si>
    <t>246114081</t>
  </si>
  <si>
    <t>Lišta 40x20</t>
  </si>
  <si>
    <t>741110001</t>
  </si>
  <si>
    <t>Montáž trubek elektroinstalačních s nasunutím nebo našroubováním do krabic, plastovcý tuhých uložených pevně, vnější průměr od 16 do 23mm</t>
  </si>
  <si>
    <t>-336160687</t>
  </si>
  <si>
    <t>741910611</t>
  </si>
  <si>
    <t>Montáž ostatních nosných prvůk, příchytek kovových pro kabelové lávky a žebřky pro kabel  do průměru 40mm</t>
  </si>
  <si>
    <t>94930294</t>
  </si>
  <si>
    <t>741110042</t>
  </si>
  <si>
    <t>Montáž trubek elektroinstalačních s nasunutím nebo našroubováním do krabic, plastovcý ohebných uložených pevně, vnější průměr přes 23 do 35mm</t>
  </si>
  <si>
    <t>717762609</t>
  </si>
  <si>
    <t>741110041</t>
  </si>
  <si>
    <t>Montáž trubek elektroinstalačních s nasunutím nebo našroubováním do krabic, plastovcý ohebných uložených pevně, vnější průměr přes 11 do 23mm</t>
  </si>
  <si>
    <t>-1152067305</t>
  </si>
  <si>
    <t>3452188971</t>
  </si>
  <si>
    <t>Elektroinstalační trubka plastová ohebná P20, nízká mechanická odolnost 320N, kompletní včetně, spojek</t>
  </si>
  <si>
    <t>741110043</t>
  </si>
  <si>
    <t>Montáž trubek elektroinstalačních s nasunutím nebo našroubováním do krabic, plastovcý ohebných uložených pevně, vnější průměr přes 35mm</t>
  </si>
  <si>
    <t>-1487891872</t>
  </si>
  <si>
    <t>345218899</t>
  </si>
  <si>
    <t>741112104</t>
  </si>
  <si>
    <t>Montáž krabic elektroinstalačních,rozvodek se zapojením vodičů na svorkovnici, zapuštěných plastových čtyřhraných bez svorkovnice</t>
  </si>
  <si>
    <t>-325690738</t>
  </si>
  <si>
    <t>345711232</t>
  </si>
  <si>
    <t>Instalační krabice pod omítku 250/1</t>
  </si>
  <si>
    <t>741112001</t>
  </si>
  <si>
    <t>Montáž krabic elektroinstalačních, protahovacích nebo odbočných, zapuštěných plastových, kruhových</t>
  </si>
  <si>
    <t>1482469366</t>
  </si>
  <si>
    <t>345711241</t>
  </si>
  <si>
    <t>Instalační krabice pod omítku 125E</t>
  </si>
  <si>
    <t>345711264</t>
  </si>
  <si>
    <t>Instalační krabice pod omítku KOM97</t>
  </si>
  <si>
    <t>1478913204</t>
  </si>
  <si>
    <t>741110121</t>
  </si>
  <si>
    <t>Příchytka motýlková pro kabely, bezhalogenová</t>
  </si>
  <si>
    <t>741910612</t>
  </si>
  <si>
    <t xml:space="preserve">Montáž ostatních nosných prvků, příchytek kovových pro kabelové lávky a žebřky pro kabel  do průměru </t>
  </si>
  <si>
    <t>1292598909</t>
  </si>
  <si>
    <t>741110126</t>
  </si>
  <si>
    <t>Držák kabelového svazku, bezhalogenový</t>
  </si>
  <si>
    <t>HZS 22</t>
  </si>
  <si>
    <t>Montáž krabic</t>
  </si>
  <si>
    <t>223005798</t>
  </si>
  <si>
    <t>345711266</t>
  </si>
  <si>
    <t>Krabice do zateplení, konfigurace KB, barva světle šedá</t>
  </si>
  <si>
    <t>210 08</t>
  </si>
  <si>
    <t>460680161</t>
  </si>
  <si>
    <t>Vybourání otvoru ve zdivu cihelném , plochy do 0,0225 m2 a hloubky do 15cm</t>
  </si>
  <si>
    <t>726051376</t>
  </si>
  <si>
    <t>460680162</t>
  </si>
  <si>
    <t>Vybourání otvoru ve zdivu cihelném , plochy do 0,0225 m2 a hloubky přes 15 do 30 cm</t>
  </si>
  <si>
    <t>1399098007</t>
  </si>
  <si>
    <t>460680166</t>
  </si>
  <si>
    <t>Vybourání otvoru ve zdivu cihelném , plochy do 0,0225 m2 a hloubky přes 75 do 90 cm</t>
  </si>
  <si>
    <t>1505753405</t>
  </si>
  <si>
    <t>460680593</t>
  </si>
  <si>
    <t>Vysekání rýhy pro montáž trubek a kabelů v cihlových zdech, hloubky přes 3cm a šířky přes 5 do 7 cm</t>
  </si>
  <si>
    <t>-1152517082</t>
  </si>
  <si>
    <t>460710013</t>
  </si>
  <si>
    <t>Vyplnění a omítnutí rýhy ve stěnách hloubky přes 3 cm a šířky přes 5 do 7 cm</t>
  </si>
  <si>
    <t>-1312208379</t>
  </si>
  <si>
    <t>741920051</t>
  </si>
  <si>
    <t>Montáž a zhotovení ohnivzdorných konstrukcí pro elektrozařízení,ucpávek ve stěnovém průchodu tl do 150 mm</t>
  </si>
  <si>
    <t>794180173</t>
  </si>
  <si>
    <t>741920061</t>
  </si>
  <si>
    <t>Montáž a zhotovení ohnivzdorných konstrukcí pro elektrozařízení,ucpávek ve stropním průchodu tl do 200 mm</t>
  </si>
  <si>
    <t>216284824</t>
  </si>
  <si>
    <t>246122186.1</t>
  </si>
  <si>
    <t>741910502</t>
  </si>
  <si>
    <t>Montáž kovových a doplňkových konstrukcí se zhotovením, pro rozvodny s profilů ocelových tenkostěnných</t>
  </si>
  <si>
    <t>-752484123</t>
  </si>
  <si>
    <t>Ocelová konstrukce všeobecně</t>
  </si>
  <si>
    <t>460690031</t>
  </si>
  <si>
    <t>Osazení kotevních prvků,hmoždiněk včetně vyvrtání otvorů, pro upevnění elektroinstalací ve stěnách cihelných, vnějšího průměru do 8 mm</t>
  </si>
  <si>
    <t>98983381</t>
  </si>
  <si>
    <t>314324118</t>
  </si>
  <si>
    <t>upevňovací bod hmoždinkou PVC</t>
  </si>
  <si>
    <t>460690041</t>
  </si>
  <si>
    <t>Osazení kotevních prvků,hmoždiněk včetně vyvrtání otvorů, pro upevnění elektroinstalací ve stěnách betonových nebo kamenných, vnějšhoí průměru do 8 mm</t>
  </si>
  <si>
    <t>316673403</t>
  </si>
  <si>
    <t>268415266</t>
  </si>
  <si>
    <t>upevňovací bod hmoždinkou kovovou</t>
  </si>
  <si>
    <t>742330051</t>
  </si>
  <si>
    <t>Popis portu zásuvky</t>
  </si>
  <si>
    <t>-376390596</t>
  </si>
  <si>
    <t>742330052</t>
  </si>
  <si>
    <t>Popis portů PATCH panelu</t>
  </si>
  <si>
    <t>209203690</t>
  </si>
  <si>
    <t>HZS 23</t>
  </si>
  <si>
    <t>Oživení systému</t>
  </si>
  <si>
    <t>-2133297700</t>
  </si>
  <si>
    <t>HZS 24</t>
  </si>
  <si>
    <t>Práce nezahrnuté v cenících 21_M a 46 -M hod</t>
  </si>
  <si>
    <t>-615315772</t>
  </si>
  <si>
    <t>HZS 25</t>
  </si>
  <si>
    <t>Konektorování konců metalických kabelů</t>
  </si>
  <si>
    <t>986233932</t>
  </si>
  <si>
    <t>HZS 26</t>
  </si>
  <si>
    <t>Měření metal.  kabelů včetně protokolů</t>
  </si>
  <si>
    <t>651897049</t>
  </si>
  <si>
    <t>HZS 27</t>
  </si>
  <si>
    <t>Koordinace profesí</t>
  </si>
  <si>
    <t>470987179</t>
  </si>
  <si>
    <t>D.1.4.6.2 - Poplachový zabezpečovací systém</t>
  </si>
  <si>
    <t xml:space="preserve">    210 09 - Prvky PZTS</t>
  </si>
  <si>
    <t xml:space="preserve">    210 10 - Komunikace</t>
  </si>
  <si>
    <t xml:space="preserve">    210 11 - Detektory</t>
  </si>
  <si>
    <t xml:space="preserve">    210 12 - Kabely</t>
  </si>
  <si>
    <t xml:space="preserve">    210 13 - Montážní materiál</t>
  </si>
  <si>
    <t xml:space="preserve">    210 14 - Ostatní</t>
  </si>
  <si>
    <t>210 09</t>
  </si>
  <si>
    <t>Prvky PZTS</t>
  </si>
  <si>
    <t>742220003</t>
  </si>
  <si>
    <t>Montáž ústředen PZTS s komunikátorem na PCO a zdrojem</t>
  </si>
  <si>
    <t>-172153401</t>
  </si>
  <si>
    <t>345501200</t>
  </si>
  <si>
    <t>deska ústředny 128 , stupeň 3 dle EN50131,16-128 zón s podporou 3EOL, rozšiřitelné expandéry nebo klávesnicovými zónami, 8 objektů, 32 bloků, 16-128PGM výstupů, 64 časovačů, redundantní zdroj 3A s ochranou proti přetížení a zkratu, 240 uživatelských kódů, paměť 22527 událostí, přístupový systém, 32 hlasových zpráv, při kombinaci s GSM-4(S) možno až 64 sms zpráv, download RS-232 a USB, možnost bezdrátové nadstavby</t>
  </si>
  <si>
    <t>HZS 28</t>
  </si>
  <si>
    <t>Montáž plechového krytu</t>
  </si>
  <si>
    <t>1122261441</t>
  </si>
  <si>
    <t>345501201</t>
  </si>
  <si>
    <t>Univerzální plechový kryt s transformátorem 20VAC, 50VA, tamperem a pojistkou pro ústředny. Prostor pro 18Ah akumulátor. Rozměry: 325x400x98mm, zámek.</t>
  </si>
  <si>
    <t>742210041</t>
  </si>
  <si>
    <t>Montáž akumulátoru</t>
  </si>
  <si>
    <t>1680247421</t>
  </si>
  <si>
    <t>345501202</t>
  </si>
  <si>
    <t>12V, 18Ah, záložní , bezúdržbový, VRLA, uzavřený, akumulátor. Technologie AGM. Vhodný pro EZS, EPS. Max. odebíraný proud 270A(5s), životnost až 5let, délka: 182 mm, šířka: 77 mm, výška: 168 mm, hmotnost: 5,32kg, typ pólu: 14 x 12 x 2 mm.</t>
  </si>
  <si>
    <t>742220141</t>
  </si>
  <si>
    <t>Montáž klávesnice</t>
  </si>
  <si>
    <t>-317198222</t>
  </si>
  <si>
    <t>345501203</t>
  </si>
  <si>
    <t>LDC klávesnice pro ústřednu, 2x16 znaků, 2 zóny, stavy: poplach, porucha, zapnutí</t>
  </si>
  <si>
    <t>742220031</t>
  </si>
  <si>
    <t>Montáž koncentrátoru nebo expanderu pro PZTS</t>
  </si>
  <si>
    <t>-261741554</t>
  </si>
  <si>
    <t>345501204</t>
  </si>
  <si>
    <t>Expanzní modul 8 zón, podpora zapojení NO, NC, EOL, 2EOL a 3EOL, volitelná hodnota zakončovacích rezistorů, možnost připojení inteligentního napájecího zdroje, tamper vstup, pro ústředny</t>
  </si>
  <si>
    <t>742220051</t>
  </si>
  <si>
    <t>Montáž krabice pro expander uložené na omítce</t>
  </si>
  <si>
    <t>-2115111142</t>
  </si>
  <si>
    <t>345501205</t>
  </si>
  <si>
    <t>Univerzální kryt klávesnice</t>
  </si>
  <si>
    <t>345501206</t>
  </si>
  <si>
    <t>Univerzální kryt z ABS plastu pro expanzní modul</t>
  </si>
  <si>
    <t>210 10</t>
  </si>
  <si>
    <t>HZS 29</t>
  </si>
  <si>
    <t>Montáž komunikační modul</t>
  </si>
  <si>
    <t>779816807</t>
  </si>
  <si>
    <t>345501300</t>
  </si>
  <si>
    <t>Komunikační modul GSM, simulace analogové tel. linky, 4 programovatelné vstupy, převod pager/4+2/CID/SIA na SMS/CLIP, GPRS komunikace na PCO (STAM2, SMET-256). Lokální RS232 a vzdálená konfigurace/programování modulu přes GPRS vč. aktualizace firmware modulu. Funkce FAX modem, pro připojení k ústřednám . Podpora GSM sítí 900/1800/1900 MHz.</t>
  </si>
  <si>
    <t>HZS 30</t>
  </si>
  <si>
    <t>Montáž antény s magnetem</t>
  </si>
  <si>
    <t>477716152</t>
  </si>
  <si>
    <t>345501301</t>
  </si>
  <si>
    <t>Anténa s magnetem a 3m kabelem, pro  GSM-x, GPRS-Tx,  WRL (GSM, ABAX)</t>
  </si>
  <si>
    <t>HZS 31</t>
  </si>
  <si>
    <t>1230851070</t>
  </si>
  <si>
    <t>345501302</t>
  </si>
  <si>
    <t>Komunikační modul Ethernet pro připojení ústředen do sítě LAN (TCP/IP). Možnost vzdálené správy a ovládání (sw , mobilní aplikace  a programování , podpora e-mailu obsahuje WEB server (JAVA platforma), 192Bit šifrovaný přenos, DHCP.</t>
  </si>
  <si>
    <t>HZS 32</t>
  </si>
  <si>
    <t>Montáž kabelu pro ústřednu  a moduly</t>
  </si>
  <si>
    <t>-1448708043</t>
  </si>
  <si>
    <t>345501303</t>
  </si>
  <si>
    <t>Kabel RS232 PIN5/RJ (křížený), pro ústřednu  a moduly</t>
  </si>
  <si>
    <t>HZS 33</t>
  </si>
  <si>
    <t>Servisní software</t>
  </si>
  <si>
    <t>-440536980</t>
  </si>
  <si>
    <t>HZS 34</t>
  </si>
  <si>
    <t>Administrativní software</t>
  </si>
  <si>
    <t>-1078746892</t>
  </si>
  <si>
    <t>HZS 35</t>
  </si>
  <si>
    <t>Mobilní aplikace</t>
  </si>
  <si>
    <t>-1610161483</t>
  </si>
  <si>
    <t>210 11</t>
  </si>
  <si>
    <t>Detektory</t>
  </si>
  <si>
    <t>742220232</t>
  </si>
  <si>
    <t>Montáž detektoru na stěnu nebo na strop</t>
  </si>
  <si>
    <t>61693782</t>
  </si>
  <si>
    <t>345501304</t>
  </si>
  <si>
    <t>Digitální pohybový detektor s pokročilou duální PIR technologií</t>
  </si>
  <si>
    <t>345501305</t>
  </si>
  <si>
    <t xml:space="preserve">Duální (PIR+MW) detektor pohybu, pokrytí 13 x 10m, menší rozměry, digitální zpracování signálu a digitální kompenzace teploty, volitelná PET imunita, nastavitelná citlivost PIR a MW, možnost ovládání LED, napájení 12V DC/10mA, kontrola napětí a činnosti detektoru, nástěnný otočný držák </t>
  </si>
  <si>
    <t>742220251</t>
  </si>
  <si>
    <t>Tísňové tlačítko výklopné s pamětí poplachu</t>
  </si>
  <si>
    <t>1009410025</t>
  </si>
  <si>
    <t>345501306</t>
  </si>
  <si>
    <t>Tísňové tlačítko plastové, volitelná funkce paměť, resetovací klíček</t>
  </si>
  <si>
    <t>210 12</t>
  </si>
  <si>
    <t>-1614645212</t>
  </si>
  <si>
    <t>345501307</t>
  </si>
  <si>
    <t>Kabel sběrnice 04/02</t>
  </si>
  <si>
    <t>345501308</t>
  </si>
  <si>
    <t>Kabel k napojení hlásičů 06</t>
  </si>
  <si>
    <t>210 13</t>
  </si>
  <si>
    <t>-1111522088</t>
  </si>
  <si>
    <t>2091612506</t>
  </si>
  <si>
    <t>210 14</t>
  </si>
  <si>
    <t>HZS 36</t>
  </si>
  <si>
    <t>Napájecí přípojka</t>
  </si>
  <si>
    <t>-1774668699</t>
  </si>
  <si>
    <t>348120000</t>
  </si>
  <si>
    <t>Napájecí přípojka, kabel, trasa, jistič úprava rozvaděče</t>
  </si>
  <si>
    <t>670842269</t>
  </si>
  <si>
    <t>-1016803665</t>
  </si>
  <si>
    <t>279709389</t>
  </si>
  <si>
    <t>843376628</t>
  </si>
  <si>
    <t>479258141</t>
  </si>
  <si>
    <t>-1304362413</t>
  </si>
  <si>
    <t>HZS 37</t>
  </si>
  <si>
    <t>746556588</t>
  </si>
  <si>
    <t>HZS 38</t>
  </si>
  <si>
    <t>1203586103</t>
  </si>
  <si>
    <t>HZS 39</t>
  </si>
  <si>
    <t>470565099</t>
  </si>
  <si>
    <t>D.1.4.6.3 - Domácí rozhlas s nuceným poslechem, ozvučení jídelny</t>
  </si>
  <si>
    <t xml:space="preserve">    210 15 - Domácí rozhlas s nuceným poslechem</t>
  </si>
  <si>
    <t xml:space="preserve">    210 16 - Ozvučení jídelny</t>
  </si>
  <si>
    <t xml:space="preserve">    210 17 - Kabely</t>
  </si>
  <si>
    <t xml:space="preserve">    210 18 - Montážní materiál</t>
  </si>
  <si>
    <t xml:space="preserve">    210 19 - Ostatní</t>
  </si>
  <si>
    <t>210 15</t>
  </si>
  <si>
    <t>Domácí rozhlas s nuceným poslechem</t>
  </si>
  <si>
    <t>HZS 40</t>
  </si>
  <si>
    <t>Montáž rozhlasové ústředny</t>
  </si>
  <si>
    <t>869613424</t>
  </si>
  <si>
    <t>345501350</t>
  </si>
  <si>
    <t>Rozhlasová ústředna min . 3 zóny, spínání nuceného poslechu, 480W.</t>
  </si>
  <si>
    <t>HZS 41</t>
  </si>
  <si>
    <t>Montáž přepážkového mikrofonu</t>
  </si>
  <si>
    <t>726636651</t>
  </si>
  <si>
    <t>345501351</t>
  </si>
  <si>
    <t>Přepážkový mikrofon s výběrem automatický gong, výběr zón, výběr zpráv ze sampleru, nastavení hlasitostí</t>
  </si>
  <si>
    <t>742410141</t>
  </si>
  <si>
    <t>Montáž serveru pro hudbu a hlášení</t>
  </si>
  <si>
    <t>-1614130106</t>
  </si>
  <si>
    <t>345501352</t>
  </si>
  <si>
    <t>Modul programátoru se samplerem. Stručný popis: týdenní i denní kalendář, sampler pro 8 zpráv (8× 1 min), vzdálené i lokální řízení, evakuační řízení, napojení na EPS. Vhodné pro: vestavbu do příslušné ústředny, plánování a automatické přehrávání hlášení, kanceláře, obchodní prostory, školy</t>
  </si>
  <si>
    <t>742410061</t>
  </si>
  <si>
    <t>Montáž podhledového reproduktoru bez krytu</t>
  </si>
  <si>
    <t>-2112517734</t>
  </si>
  <si>
    <t>345501353</t>
  </si>
  <si>
    <t>Podhledový reproduktor.,     nominál. O reproduk. 6,5“,     výkon rms 6 – 3 W / 100 V,     membrána / magnet grafit. papír / ferit,     materiál koše ABS plast,     barva krémová,     impedance 1,66 k?,     ekvivalentní citlivost 89 dB / 1W, 1m,     frekvenční rozsah 110 – 13 000 Hz, pracovní teplota –10 – 40 °C, způsob uchycení pružiny, rozměry O 187 × 74 mm,     O montážního otvoru 164 mm</t>
  </si>
  <si>
    <t>742410064</t>
  </si>
  <si>
    <t>Montáž reproduktoru směrového</t>
  </si>
  <si>
    <t>-674215268</t>
  </si>
  <si>
    <t>345501354</t>
  </si>
  <si>
    <t>Nástěnný reproduktor v provedení antivandal.,     antivandalní provedení celokovové reprosoustavy,     5“ širokopásmový reproduktor,     výkon 6 – 3 – 1,5 – 0,75 W rms / 100 V,     ekv. citlivost 92 dB / 1W,. 1m,     frekvenční rozsah 120 – 10 000 Hz / –6 dB,     prostor pro napojení kabelu,     pevná montáž na zeď nebo strop,     vhodné pro věznice, ústavy, veřejná prostranství,     světle krémově bílá barva,     provedení podle EN 60 849 a BS 5239,     rozměry 160 × 160 × 60 mm,     hmotnost 1,4 kg</t>
  </si>
  <si>
    <t>HZS 42</t>
  </si>
  <si>
    <t>Montáž zvukového projektoru</t>
  </si>
  <si>
    <t>-1955044531</t>
  </si>
  <si>
    <t>345501355</t>
  </si>
  <si>
    <t>Zvukový projektor. ,     příkon 20 W, výkon 5 / 10 / 20 W,     CSP 220D s oboustranným vyzařováním dvěma reproduktory,     6.5“ širokopásmový reproduktor,     připojení na 50 / 70 / 100 V rozvod,     frekvenční rozsah 100 – 16 000 Hz,     citlivost 94 dB / 1W, 1m,     krytí IP 44,     ozvučnice vyrobena z houževnatého plastu,     bílá barva, ochranná mřížka,     vestavěný držák s možností nasměro vání,     rozměry O 180×251 mm</t>
  </si>
  <si>
    <t>742410121</t>
  </si>
  <si>
    <t>Montáž regulátoru hlasitosti</t>
  </si>
  <si>
    <t>2136757065</t>
  </si>
  <si>
    <t>345501356</t>
  </si>
  <si>
    <t>Regulátor hlasitosti 30W včetně rámečku a krabice.,     typ regulátoru transformátorový,     nucený poslech 4 vodičový, 24 V,     regulace bezeztrátová regulace,     požárně bezpečný,     zatížitelnost 30 W rms / 100 V,     počet poloh regulace 11,     totální vypnutí ano,     nezávislost regulátorů na sobě ano,     odolnost proti vandalům ano,     minimalizace indukce cizích signálů ano,     relé 24 V relé s ochranou,     instalace do krabic pod omítku velmi hlubokých nebo PRT 6000,     výbava elektronika, držící plech, matičky, podložky, plastový kryt včetně ovládače,     je založen na čelním krytu ABB Tango, neobsahuje vnější rámeček (může být i vícenásobný), který je nutno dokoupit,     O hřídele (tisícihran) 6 mm,     rozměry s rámečkem 86×86×55 mm</t>
  </si>
  <si>
    <t>742410111</t>
  </si>
  <si>
    <t>-1871817954</t>
  </si>
  <si>
    <t>345501357</t>
  </si>
  <si>
    <t>Regulátor hlasitosti 10W včetně rámečku a krabice.,     typ regulátoru rezistorový,     nucený poslech 3 i 4 vodičový, 24 V,     regulace ztrátová regulace,     zatížitelnost 10 W rms / 100 V,     počet poloh regulace 11,     totální vypnutí ano,     nezávislost regulátorů na sobě ano,     odolnost proti vandalům ano,     minimalizace indukce cizích signálů ano,     relé 24 V relé s ochranou,     odběr relé v sepnutém stavu 15 mA (1600 ?, 0,36 W),     instalace do krabic pod omítku velmi hlubokých nebo PRT 6000,     výbava elektronika, držící plech, matičky, podložky, plastový kryt včetně ovládače,     je založen na čelním krytu ABB Tango, neobsahuje vnější rámeček (může být i vícenásobný), který je nutno dokoupit,     O hřídele (tisícihran) 6 mm,     rozměry s rámečkem 80×80×40 mm</t>
  </si>
  <si>
    <t>210 16</t>
  </si>
  <si>
    <t>Ozvučení jídelny</t>
  </si>
  <si>
    <t>742410063</t>
  </si>
  <si>
    <t>Montáž reproduktoru nástěnného</t>
  </si>
  <si>
    <t>1991936697</t>
  </si>
  <si>
    <t>345501358</t>
  </si>
  <si>
    <t>reproduktor nástěnný 55W/8 ohm</t>
  </si>
  <si>
    <t>HZS 43</t>
  </si>
  <si>
    <t>Montáž subwooferu</t>
  </si>
  <si>
    <t>1536881941</t>
  </si>
  <si>
    <t>345501359</t>
  </si>
  <si>
    <t>subwoofer 400W</t>
  </si>
  <si>
    <t>742410001</t>
  </si>
  <si>
    <t>Montáž systémového zesilovače</t>
  </si>
  <si>
    <t>-1651272012</t>
  </si>
  <si>
    <t>345501360</t>
  </si>
  <si>
    <t>zesilovač 4x55W/4ohm</t>
  </si>
  <si>
    <t>HZS 44</t>
  </si>
  <si>
    <t>Montáž pultu</t>
  </si>
  <si>
    <t>-1129932740</t>
  </si>
  <si>
    <t>345501361</t>
  </si>
  <si>
    <t>mix pult 19", připojení bezdrátového mikrofonu, MP3 přehrávače, radiotuner</t>
  </si>
  <si>
    <t>HZS 45</t>
  </si>
  <si>
    <t>Montáž konektoru</t>
  </si>
  <si>
    <t>1351363613</t>
  </si>
  <si>
    <t>345501362</t>
  </si>
  <si>
    <t>konektory</t>
  </si>
  <si>
    <t>855485344</t>
  </si>
  <si>
    <t>345501363</t>
  </si>
  <si>
    <t>kabel</t>
  </si>
  <si>
    <t>HZS 46</t>
  </si>
  <si>
    <t>Montáž tuneru</t>
  </si>
  <si>
    <t>-78222603</t>
  </si>
  <si>
    <t>345501365</t>
  </si>
  <si>
    <t>D/MP3,USB,SD,Tuner</t>
  </si>
  <si>
    <t>-224821613</t>
  </si>
  <si>
    <t>345501366</t>
  </si>
  <si>
    <t>Nástěnný RACK 12U/400mm</t>
  </si>
  <si>
    <t>HZS 47</t>
  </si>
  <si>
    <t>Montáž bezdrátového mikrofonu</t>
  </si>
  <si>
    <t>2001638003</t>
  </si>
  <si>
    <t>345501367</t>
  </si>
  <si>
    <t>Sada bezdrátového mikrofonu</t>
  </si>
  <si>
    <t>-1446949126</t>
  </si>
  <si>
    <t>345501368</t>
  </si>
  <si>
    <t>210 17</t>
  </si>
  <si>
    <t>1273555028</t>
  </si>
  <si>
    <t>Instalační kabel  CAT5e UTP bezhalogenový</t>
  </si>
  <si>
    <t>741122641</t>
  </si>
  <si>
    <t>Montáž kabelů měděných bez ukončení uložených pevně, plných kulatých nebo bezhalogenových  /CYKY/ počtu a průřezu žil 5x2,5</t>
  </si>
  <si>
    <t>-634236377</t>
  </si>
  <si>
    <t>341118160</t>
  </si>
  <si>
    <t>kabel silový Cu, PVC izolace 450V/2,5kV, -40oC -+70oC,  J 5x2,5 mm2, CYKY</t>
  </si>
  <si>
    <t>741122601</t>
  </si>
  <si>
    <t>Montáž kabelů měděných bez ukončení uložených pevně, plných kulatých nebo bezhalogenových  /CYKY/ počtu a průřezu žil 2x1,5</t>
  </si>
  <si>
    <t>-1101145895</t>
  </si>
  <si>
    <t>341118145</t>
  </si>
  <si>
    <t>kabel silový Cu, PVC izolace 450V/2,5kV, -40oC -+70oC,O 2x1,5 mm2 CYKY</t>
  </si>
  <si>
    <t>210 18</t>
  </si>
  <si>
    <t>-1260533060</t>
  </si>
  <si>
    <t>-2103954825</t>
  </si>
  <si>
    <t>-1295720055</t>
  </si>
  <si>
    <t>345218890</t>
  </si>
  <si>
    <t>Elektroinstalační trubka plastová ohebná P32, nízká mechanická odolnost 320N, kompletní včetně , spojek</t>
  </si>
  <si>
    <t>-1101934658</t>
  </si>
  <si>
    <t>-217171279</t>
  </si>
  <si>
    <t>345711274</t>
  </si>
  <si>
    <t>Krabice 8130</t>
  </si>
  <si>
    <t>-94591457</t>
  </si>
  <si>
    <t>Montáž svorkovnic do rozvaděčů s popisnými štítky, se zapojením vodičů na jedné straně, řadových , průřezové plochy vodičů do 2,5mm2</t>
  </si>
  <si>
    <t>-1353067440</t>
  </si>
  <si>
    <t>345711291</t>
  </si>
  <si>
    <t>Svorka zářezová 1,5-2,5 pro tři kabely</t>
  </si>
  <si>
    <t>1993453125</t>
  </si>
  <si>
    <t>741313082</t>
  </si>
  <si>
    <t>Montáž zásuvek domovních se zapojením vodičů, šroubové připojení, v chráněné krabici 10/16A pro prostředí venkovní nebo mokré provedení 2P+PE</t>
  </si>
  <si>
    <t>-1214936040</t>
  </si>
  <si>
    <t>-675228414</t>
  </si>
  <si>
    <t>210 19</t>
  </si>
  <si>
    <t>HZS 48</t>
  </si>
  <si>
    <t>-56119812</t>
  </si>
  <si>
    <t>-1140933540</t>
  </si>
  <si>
    <t>685940349</t>
  </si>
  <si>
    <t>1253923938</t>
  </si>
  <si>
    <t>4606680161,00000</t>
  </si>
  <si>
    <t>519330321</t>
  </si>
  <si>
    <t>568507195</t>
  </si>
  <si>
    <t>-2076703188</t>
  </si>
  <si>
    <t>1966158739</t>
  </si>
  <si>
    <t>-1216227446</t>
  </si>
  <si>
    <t>-135758441</t>
  </si>
  <si>
    <t>HZS 49</t>
  </si>
  <si>
    <t>635367190</t>
  </si>
  <si>
    <t>HZS 50</t>
  </si>
  <si>
    <t>1252695431</t>
  </si>
  <si>
    <t>HZS 51</t>
  </si>
  <si>
    <t>-1688659865</t>
  </si>
  <si>
    <t>D.1.4.6.4 - Přístupový systém a systém objednávky a systém výdeje jídel</t>
  </si>
  <si>
    <t xml:space="preserve">    210 20 - Přístup do budovy</t>
  </si>
  <si>
    <t xml:space="preserve">    210 21 - Kabelové trasy</t>
  </si>
  <si>
    <t xml:space="preserve">    210 22 - Kabely</t>
  </si>
  <si>
    <t xml:space="preserve">    210 23 - Ostatní</t>
  </si>
  <si>
    <t>210 20</t>
  </si>
  <si>
    <t>Přístup do budovy</t>
  </si>
  <si>
    <t>HZS 52</t>
  </si>
  <si>
    <t>Montáž převodníku</t>
  </si>
  <si>
    <t>543725812</t>
  </si>
  <si>
    <t>345501400</t>
  </si>
  <si>
    <t>Terminálový HUB /* převodník Ethernet</t>
  </si>
  <si>
    <t>742240001</t>
  </si>
  <si>
    <t>Montáž elektronické kontroly vstupu</t>
  </si>
  <si>
    <t>-2067679320</t>
  </si>
  <si>
    <t>345501401</t>
  </si>
  <si>
    <t>Přístupový kontroler pro dvě čtečky a dveře</t>
  </si>
  <si>
    <t>742110503</t>
  </si>
  <si>
    <t>Montáž krabic elektroinstalačních universálních s víčkem  zapuštěných  plastových  včetně zasekání</t>
  </si>
  <si>
    <t>397677056</t>
  </si>
  <si>
    <t>345501402</t>
  </si>
  <si>
    <t>Krabice pro přístupový kontroler</t>
  </si>
  <si>
    <t>HZS 53</t>
  </si>
  <si>
    <t>Montáž mikroterminálu</t>
  </si>
  <si>
    <t>1408352850</t>
  </si>
  <si>
    <t>345501403</t>
  </si>
  <si>
    <t>Mikroterminál</t>
  </si>
  <si>
    <t>HZS 54</t>
  </si>
  <si>
    <t>Montáž bezpečnostního krytu</t>
  </si>
  <si>
    <t>-157627966</t>
  </si>
  <si>
    <t>345501404</t>
  </si>
  <si>
    <t>Bezpečnostní kryt antivandal</t>
  </si>
  <si>
    <t>HZS 55</t>
  </si>
  <si>
    <t>Softwarové vybavení</t>
  </si>
  <si>
    <t>1340886054</t>
  </si>
  <si>
    <t>345501405</t>
  </si>
  <si>
    <t>HZS 56</t>
  </si>
  <si>
    <t>Licence dle počtu osob</t>
  </si>
  <si>
    <t>67874265</t>
  </si>
  <si>
    <t>-276899173</t>
  </si>
  <si>
    <t>345501406</t>
  </si>
  <si>
    <t>Systémový napájecí zdroj zálohovaný včetně akumulátoru</t>
  </si>
  <si>
    <t>742240003</t>
  </si>
  <si>
    <t>Montáž čipové karty</t>
  </si>
  <si>
    <t>1938400180</t>
  </si>
  <si>
    <t>345501407</t>
  </si>
  <si>
    <t>Čipová karta</t>
  </si>
  <si>
    <t>742320012</t>
  </si>
  <si>
    <t>Montáž elektricky ovládaných zámků</t>
  </si>
  <si>
    <t>-1186547427</t>
  </si>
  <si>
    <t>345501408</t>
  </si>
  <si>
    <t>Elektrický zámek dveří reverzní</t>
  </si>
  <si>
    <t>210 21</t>
  </si>
  <si>
    <t>Kabelové trasy</t>
  </si>
  <si>
    <t>1359744904</t>
  </si>
  <si>
    <t>813118711</t>
  </si>
  <si>
    <t>210 22</t>
  </si>
  <si>
    <t>631952443</t>
  </si>
  <si>
    <t>434023109</t>
  </si>
  <si>
    <t>210 23</t>
  </si>
  <si>
    <t>HZS 57</t>
  </si>
  <si>
    <t>Demontáž stávajícího systému výdeje jídel</t>
  </si>
  <si>
    <t>-66473413</t>
  </si>
  <si>
    <t>HZS 58</t>
  </si>
  <si>
    <t>Montáž stávajícího systému výdeje jídel</t>
  </si>
  <si>
    <t>-121532584</t>
  </si>
  <si>
    <t>HZS 59</t>
  </si>
  <si>
    <t>-1180335958</t>
  </si>
  <si>
    <t>-549939600</t>
  </si>
  <si>
    <t>1802867603</t>
  </si>
  <si>
    <t>1080635935</t>
  </si>
  <si>
    <t>782001542</t>
  </si>
  <si>
    <t>-602698369</t>
  </si>
  <si>
    <t>1350935969</t>
  </si>
  <si>
    <t>HZS 60</t>
  </si>
  <si>
    <t>1282651798</t>
  </si>
  <si>
    <t>HZS 61</t>
  </si>
  <si>
    <t>635378076</t>
  </si>
  <si>
    <t>HZS 62</t>
  </si>
  <si>
    <t>866142345</t>
  </si>
  <si>
    <t>D.1.4.6.5 - Domácí videotelefon</t>
  </si>
  <si>
    <t xml:space="preserve">    210 24 - Domácí videotelefon</t>
  </si>
  <si>
    <t xml:space="preserve">    210 25 - Kabely</t>
  </si>
  <si>
    <t xml:space="preserve">    210 26 - Kabelové trasy</t>
  </si>
  <si>
    <t xml:space="preserve">    210 27 - Ostatní</t>
  </si>
  <si>
    <t>210 24</t>
  </si>
  <si>
    <t>HZS 63</t>
  </si>
  <si>
    <t>Montáž videotelefonu</t>
  </si>
  <si>
    <t>-511448469</t>
  </si>
  <si>
    <t>345501430</t>
  </si>
  <si>
    <t>Dveřní jednotka, video, 4 tlačítka, antivandal, podsvícené jmenovky, indikace stavu hovoru, provedení nerez, bílé LED přisvětlení snímaného prostoru, barevná kamera, úhel záběru 105°, krytí IP43 , 12 VDC nebo NO/NC relé ovládání pro 1 zámek, (možnost přidat RLC modul pro 2. zámek), nastavitelná délka otevření 1-30sek, zabudovaná RFID čtečka karet 125kHz (kapacita 1000 uživatelů), rozměry 133x316x52mm, montáž pod omítku, inst. krabice součástí, napájení 24VDC ze sběrnice systému, dvouvodičový systém zapojení - nepolarizovaný, doporučený nestíněný kroucený pár, min. 2x1mm, pro správnou funkčnost systému je třeba použít napájecí zdroj.</t>
  </si>
  <si>
    <t>742310003</t>
  </si>
  <si>
    <t>Montáž klimatického krytu pro komunikační tablo</t>
  </si>
  <si>
    <t>-727374823</t>
  </si>
  <si>
    <t>345501431</t>
  </si>
  <si>
    <t>Protidešťový kryt pro dveřní jednotky , provedení kovová krabice, montáž na povrch, rozměry 128x313x70 mm</t>
  </si>
  <si>
    <t>742310005</t>
  </si>
  <si>
    <t>Montáž nástěnného audio/videotelefonu</t>
  </si>
  <si>
    <t>1056999592</t>
  </si>
  <si>
    <t>345501432</t>
  </si>
  <si>
    <t>Video distributor sběrnice, 4x výstup pro odbočení sběrnice a zapojení monitorů do hvězdy, rozměry 69x93x45mm, instalace na DIN lištu (5 pozic), vnitřní použití</t>
  </si>
  <si>
    <t>HZS 64</t>
  </si>
  <si>
    <t>Montáž sběrnice</t>
  </si>
  <si>
    <t>282646821</t>
  </si>
  <si>
    <t>345501434</t>
  </si>
  <si>
    <t>Modul sběrnice pro spínání relé, použití pro možnost ovládání 2. zámku při dveřních jednotkách s jedním zámkem, NO / NC kontakt, nastavení délky sepnutí kontaktu, adresace DIP přepínači (nepodporuje pouze vnitřní jednotku e-tel A), rozměry 69x93x45mm, instalace na DIN lištu (5 pozic), vnitřní použití</t>
  </si>
  <si>
    <t>742310001</t>
  </si>
  <si>
    <t>Montáž napájecího modulu na DIN lištu</t>
  </si>
  <si>
    <t>921071192</t>
  </si>
  <si>
    <t>345501433</t>
  </si>
  <si>
    <t>"Separátor napájení sběrnice, 1x výstup pro větev monitorů, 1x výstup pro větev dveřních jednotek, napájení z centrálního 24VDC zdroje, rozměry 69x93x45mm, instalace na DIN lištu (5 pozic), vnitřní použití pozn. SP 18 musí být součástí každého easydoor zapojení"</t>
  </si>
  <si>
    <t>345501435</t>
  </si>
  <si>
    <t>Napájecí spínaný zdroj v krytu 24 VDC, 4,5 A - 100W (vstup 230V~ AC/ 50Hz), pro systém easydoor DJ 4T ID, DJ 8T ID, DJ 1T, DJ 2T</t>
  </si>
  <si>
    <t>742310006</t>
  </si>
  <si>
    <t>Montáž domovního telefonu, nástěnného audio/video telefonu</t>
  </si>
  <si>
    <t>1992400256</t>
  </si>
  <si>
    <t>345501436</t>
  </si>
  <si>
    <t>Hhandset videomonitor se sluchátkem, provedení bílý plast, dotykové ovládání tlačítek, 4" barevný LCD displej, textové menu, bez paměti, interkom mezi byty, skupinové volání v rámci více monitorů v bytě, kontakt přídavného vyzvánění od dveří bytu, nezávislé ovládání 2 zámků, adresace DIP přepínači, napájení 24 V DC ze sběrnice systému (doporučený kroucený pár, min. 2 x 1 mm), montáž na povrch, rozměry 190 x 186 x 28 mm, interiérové použití</t>
  </si>
  <si>
    <t>HZS 65</t>
  </si>
  <si>
    <t>Montáž držáku</t>
  </si>
  <si>
    <t>-210250793</t>
  </si>
  <si>
    <t>345501437</t>
  </si>
  <si>
    <t>Držák na stůl pro vnitřní jednotky , barva bílá, vnitřní vedení kabelů, rozměry 160x145x155 mm</t>
  </si>
  <si>
    <t>HZS 66</t>
  </si>
  <si>
    <t>Programovací kabel</t>
  </si>
  <si>
    <t>734153875</t>
  </si>
  <si>
    <t>345501438</t>
  </si>
  <si>
    <t>210 25</t>
  </si>
  <si>
    <t>-978754626</t>
  </si>
  <si>
    <t>341118303</t>
  </si>
  <si>
    <t>Komunikační kabel pro 2-vodičové systémy kroucený pár, průřez 2x1,5mm2 (O1,4mm AWG 15), CU lanko, PVC izolace, balení 100m/cívka</t>
  </si>
  <si>
    <t>741122611</t>
  </si>
  <si>
    <t>Montáž kabelů měděných bez ukončení uložených pevně, plných kulatých nebo bezhalogenových  /CYKY/ počtu a průřezu žil 3x1,5</t>
  </si>
  <si>
    <t>1979738387</t>
  </si>
  <si>
    <t>341118147</t>
  </si>
  <si>
    <t>kabel silový Cu, PVC izolace 450V/2,5kV, -40oC -+70oC, J 3x1,5 mm2 CYKY</t>
  </si>
  <si>
    <t>210 26</t>
  </si>
  <si>
    <t>-1595729444</t>
  </si>
  <si>
    <t>-1304512254</t>
  </si>
  <si>
    <t>741210001</t>
  </si>
  <si>
    <t>Montáž rozvodnic oceloplechových nebo plastových bez zapojení rozvaděčů běžných, do hmotnosti 20kg</t>
  </si>
  <si>
    <t>-1157112017</t>
  </si>
  <si>
    <t>345128206</t>
  </si>
  <si>
    <t>Nástěnný PVC rozvaděč 2x18 modulů</t>
  </si>
  <si>
    <t>-1684591293</t>
  </si>
  <si>
    <t>345100101</t>
  </si>
  <si>
    <t>Jistič 6A/1/B 10kA</t>
  </si>
  <si>
    <t>210 27</t>
  </si>
  <si>
    <t>-2002216523</t>
  </si>
  <si>
    <t>1876161558</t>
  </si>
  <si>
    <t>-2141507477</t>
  </si>
  <si>
    <t>-1192371210</t>
  </si>
  <si>
    <t>-2005403539</t>
  </si>
  <si>
    <t>174148056</t>
  </si>
  <si>
    <t>HZS 67</t>
  </si>
  <si>
    <t>-1539459283</t>
  </si>
  <si>
    <t>HZS 68</t>
  </si>
  <si>
    <t>-1578258649</t>
  </si>
  <si>
    <t>HZS 69</t>
  </si>
  <si>
    <t>-856810907</t>
  </si>
  <si>
    <t>D.1.4.6.6 - Přivolání pomoci</t>
  </si>
  <si>
    <t xml:space="preserve">    210 28 - Zařízení</t>
  </si>
  <si>
    <t xml:space="preserve">    210 29 - Kabely</t>
  </si>
  <si>
    <t xml:space="preserve">    210 30 - Montážní materiál</t>
  </si>
  <si>
    <t xml:space="preserve">    210 31 - Ostatní</t>
  </si>
  <si>
    <t>210 28</t>
  </si>
  <si>
    <t>742350004</t>
  </si>
  <si>
    <t>Montáž napájecího zdroje 24V</t>
  </si>
  <si>
    <t>197932841</t>
  </si>
  <si>
    <t>345355410</t>
  </si>
  <si>
    <t>Napájecí transformátor do krabice 68</t>
  </si>
  <si>
    <t>742350001</t>
  </si>
  <si>
    <t>Montáž signalizačního světla s akustickou signalizací</t>
  </si>
  <si>
    <t>273603267</t>
  </si>
  <si>
    <t>345355408</t>
  </si>
  <si>
    <t>Kontrolní modul s alarmem</t>
  </si>
  <si>
    <t>742350002</t>
  </si>
  <si>
    <t>Montáž potvrzovacího tlačítka</t>
  </si>
  <si>
    <t>-678938387</t>
  </si>
  <si>
    <t>345355407</t>
  </si>
  <si>
    <t>Prosvětlené tlačítko</t>
  </si>
  <si>
    <t>742350003</t>
  </si>
  <si>
    <t>Montáž volacího tlačítka do výšky900mm a táhla do výšky 150 mm</t>
  </si>
  <si>
    <t>-352380580</t>
  </si>
  <si>
    <t>345355411</t>
  </si>
  <si>
    <t>Signální tlačítko</t>
  </si>
  <si>
    <t>345355108</t>
  </si>
  <si>
    <t>Rámeček jednonásobný</t>
  </si>
  <si>
    <t>345355110</t>
  </si>
  <si>
    <t>Rámeček  trojnásobný svislý</t>
  </si>
  <si>
    <t>-756823846</t>
  </si>
  <si>
    <t>345711261</t>
  </si>
  <si>
    <t>Krabice pod omítku</t>
  </si>
  <si>
    <t>210 29</t>
  </si>
  <si>
    <t>-1029947661</t>
  </si>
  <si>
    <t>341118105</t>
  </si>
  <si>
    <t>Kabel 2x2x0,8  stíněný</t>
  </si>
  <si>
    <t>210 30</t>
  </si>
  <si>
    <t>1808957485</t>
  </si>
  <si>
    <t>1021332149</t>
  </si>
  <si>
    <t>210 31</t>
  </si>
  <si>
    <t>2018440539</t>
  </si>
  <si>
    <t>-1084203079</t>
  </si>
  <si>
    <t>-364707417</t>
  </si>
  <si>
    <t>515123531</t>
  </si>
  <si>
    <t>722135398</t>
  </si>
  <si>
    <t>-1900799056</t>
  </si>
  <si>
    <t>HZS 70</t>
  </si>
  <si>
    <t>1641388575</t>
  </si>
  <si>
    <t>HZS 71</t>
  </si>
  <si>
    <t>694834951</t>
  </si>
  <si>
    <t>D.1.4.7 - Přeložka HUP, vnitřní plynovod</t>
  </si>
  <si>
    <t xml:space="preserve">    723 - Zdravotechnika - vnitřní plynovod</t>
  </si>
  <si>
    <t>M - Práce a dodávky M</t>
  </si>
  <si>
    <t xml:space="preserve">    58-M - Revize vyhrazených technických zařízení</t>
  </si>
  <si>
    <t>723</t>
  </si>
  <si>
    <t>Zdravotechnika - vnitřní plynovod</t>
  </si>
  <si>
    <t>723 01</t>
  </si>
  <si>
    <t>Plastová chránička D 44,5x2,6 mm</t>
  </si>
  <si>
    <t>-584963559</t>
  </si>
  <si>
    <t>723 02</t>
  </si>
  <si>
    <t>Plastová chránička D 38x2,6 mm</t>
  </si>
  <si>
    <t>2052586479</t>
  </si>
  <si>
    <t>723 03</t>
  </si>
  <si>
    <t>Potrubí plynové z ocelových trubek závitových černých DN 40</t>
  </si>
  <si>
    <t>-1400853056</t>
  </si>
  <si>
    <t>723 04</t>
  </si>
  <si>
    <t>Potrubí plynové z ocelových trubek závitových černých DN 32</t>
  </si>
  <si>
    <t>859228843</t>
  </si>
  <si>
    <t>723 05</t>
  </si>
  <si>
    <t>Potrubí plynové z ocelových trubek závitových černých DN 25</t>
  </si>
  <si>
    <t>115571187</t>
  </si>
  <si>
    <t>723 06</t>
  </si>
  <si>
    <t>Potrubí plynové z ocelových trubek závitových černých DN 20</t>
  </si>
  <si>
    <t>620287010</t>
  </si>
  <si>
    <t>723 07</t>
  </si>
  <si>
    <t>T kus DN 32/32</t>
  </si>
  <si>
    <t>-487916038</t>
  </si>
  <si>
    <t>723 08</t>
  </si>
  <si>
    <t>Přechod DN 32/40</t>
  </si>
  <si>
    <t>925750052</t>
  </si>
  <si>
    <t>723 09</t>
  </si>
  <si>
    <t>Přechod DN 40/32</t>
  </si>
  <si>
    <t>-62177002</t>
  </si>
  <si>
    <t>723 10</t>
  </si>
  <si>
    <t>Přechod DN 32/25</t>
  </si>
  <si>
    <t>1493231462</t>
  </si>
  <si>
    <t>723 11</t>
  </si>
  <si>
    <t>Přechod DN 32/20</t>
  </si>
  <si>
    <t>-1600904496</t>
  </si>
  <si>
    <t>723 12</t>
  </si>
  <si>
    <t>Přechod DN 25/20</t>
  </si>
  <si>
    <t>-717063495</t>
  </si>
  <si>
    <t>723 13</t>
  </si>
  <si>
    <t>Přípojky plynovodní ke spotřebičům z hadic G 3/4" délky od 20 do 40 cm</t>
  </si>
  <si>
    <t>33888039</t>
  </si>
  <si>
    <t>723 14</t>
  </si>
  <si>
    <t>Signální folie</t>
  </si>
  <si>
    <t>-417093691</t>
  </si>
  <si>
    <t>723 15</t>
  </si>
  <si>
    <t>Nika pro HUP 500 x 500 x 250 s dvířky</t>
  </si>
  <si>
    <t>-428493719</t>
  </si>
  <si>
    <t>723 16</t>
  </si>
  <si>
    <t>Napojení na stávající plynovodní přípojku</t>
  </si>
  <si>
    <t>-1665772627</t>
  </si>
  <si>
    <t>723 17</t>
  </si>
  <si>
    <t>Demontáž vystrojení stávající plynoměrové niky</t>
  </si>
  <si>
    <t>1085968237</t>
  </si>
  <si>
    <t>723 18</t>
  </si>
  <si>
    <t>Montáž stávajícího vystrojení plynoměrové niky</t>
  </si>
  <si>
    <t>-1659067192</t>
  </si>
  <si>
    <t>Práce a dodávky M</t>
  </si>
  <si>
    <t>58-M</t>
  </si>
  <si>
    <t>Revize vyhrazených technických zařízení</t>
  </si>
  <si>
    <t>580 02</t>
  </si>
  <si>
    <t>Tlaková zkouška plynovodu dl do 60 m</t>
  </si>
  <si>
    <t>úsek</t>
  </si>
  <si>
    <t>-523396672</t>
  </si>
  <si>
    <t>000 01</t>
  </si>
  <si>
    <t>vytýčení sítí</t>
  </si>
  <si>
    <t>924153207</t>
  </si>
  <si>
    <t>000 03</t>
  </si>
  <si>
    <t>Doprava + přesun hmot</t>
  </si>
  <si>
    <t>781119836</t>
  </si>
  <si>
    <t>D.2.1 - Plochy mimo areál</t>
  </si>
  <si>
    <t>-639702089</t>
  </si>
  <si>
    <t>chodník před halou</t>
  </si>
  <si>
    <t>1,5*37,5</t>
  </si>
  <si>
    <t>1325502019</t>
  </si>
  <si>
    <t>320,0</t>
  </si>
  <si>
    <t>1448730905</t>
  </si>
  <si>
    <t>35,0+3,0+11,25</t>
  </si>
  <si>
    <t>122202201</t>
  </si>
  <si>
    <t>Odkopávky a prokopávky nezapažené pro silnice s přemístěním výkopku v příčných profilech na vzdálenost do 15 m nebo s naložením na dopravní prostředek v hornině tř. 3 do 100 m3</t>
  </si>
  <si>
    <t>-1796782899</t>
  </si>
  <si>
    <t>17,0*2,0*0,24</t>
  </si>
  <si>
    <t>122202209</t>
  </si>
  <si>
    <t>Odkopávky a prokopávky nezapažené pro silnice s přemístěním výkopku v příčných profilech na vzdálenost do 15 m nebo s naložením na dopravní prostředek v hornině tř. 3 Příplatek k cenám za lepivost horniny tř. 3</t>
  </si>
  <si>
    <t>-1394485702</t>
  </si>
  <si>
    <t>Vodorovné přemístění výkopku nebo sypaniny po suchu na obvyklém dopravním prostředku, bez naložení výkopku, avšak se složením bez rozhrnutí z horniny tř. 1 až 4 na vzdálenost přes 9 000 do 10 000 m</t>
  </si>
  <si>
    <t>-384719960</t>
  </si>
  <si>
    <t>854722702</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</si>
  <si>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</si>
  <si>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</si>
  <si>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335065077</t>
  </si>
  <si>
    <t>3,0*36,25*0,5</t>
  </si>
  <si>
    <t>-1439088188</t>
  </si>
  <si>
    <t>54,375*1,82</t>
  </si>
  <si>
    <t>Uložení sypaniny poplatek za uložení sypaniny na skládce ( skládkovné )</t>
  </si>
  <si>
    <t>-561600588</t>
  </si>
  <si>
    <t>8,16*1,82</t>
  </si>
  <si>
    <t>181102302</t>
  </si>
  <si>
    <t>Úprava pláně na stavbách dálnic v zářezech mimo skalních se zhutněním</t>
  </si>
  <si>
    <t>783789617</t>
  </si>
  <si>
    <t>99,0+87,0+50,0+40,0+95,0</t>
  </si>
  <si>
    <t>79903384</t>
  </si>
  <si>
    <t>285,0</t>
  </si>
  <si>
    <t>1,0*(10,5+8,75)</t>
  </si>
  <si>
    <t>1002203085</t>
  </si>
  <si>
    <t>(285,0+19,25)*0,04</t>
  </si>
  <si>
    <t>-53477052</t>
  </si>
  <si>
    <t>304,25</t>
  </si>
  <si>
    <t>-1107295996</t>
  </si>
  <si>
    <t>304,25*0,2*1,82</t>
  </si>
  <si>
    <t>-1504428775</t>
  </si>
  <si>
    <t>564211111R</t>
  </si>
  <si>
    <t>Mlatový pískový povrch z písku 0-4 tl 50 mm se zhutněním</t>
  </si>
  <si>
    <t>1967857806</t>
  </si>
  <si>
    <t>40,0</t>
  </si>
  <si>
    <t>1783524649</t>
  </si>
  <si>
    <t>99,0+87,0+50,0</t>
  </si>
  <si>
    <t>mlat</t>
  </si>
  <si>
    <t>564871116</t>
  </si>
  <si>
    <t>Podklad ze štěrkodrti ŠD s rozprostřením a zhutněním, po zhutnění tl. 300 mm</t>
  </si>
  <si>
    <t>631808282</t>
  </si>
  <si>
    <t>95,0</t>
  </si>
  <si>
    <t>565145121</t>
  </si>
  <si>
    <t>Asfaltový beton vrstva podkladní ACP 16 (obalované kamenivo střednězrnné - OKS) s rozprostřením a zhutněním v pruhu šířky přes 3 m, po zhutnění tl. 60 mm</t>
  </si>
  <si>
    <t>1893487362</t>
  </si>
  <si>
    <t>573111112</t>
  </si>
  <si>
    <t>Postřik infiltrační PI z asfaltu silničního s posypem kamenivem, v množství 1,00 kg/m2</t>
  </si>
  <si>
    <t>-626890019</t>
  </si>
  <si>
    <t>573231106</t>
  </si>
  <si>
    <t>Postřik spojovací PS bez posypu kamenivem ze silniční emulze, v množství 0,30 kg/m2</t>
  </si>
  <si>
    <t>-989226069</t>
  </si>
  <si>
    <t>577134141</t>
  </si>
  <si>
    <t>Asfaltový beton vrstva obrusná ACO 11 (ABS) s rozprostřením a se zhutněním z modifikovaného asfaltu v pruhu šířky přes 3 m tl. 40 mm</t>
  </si>
  <si>
    <t>-1749633479</t>
  </si>
  <si>
    <t>-1360841493</t>
  </si>
  <si>
    <t>-1172162012</t>
  </si>
  <si>
    <t>236,0*1,1</t>
  </si>
  <si>
    <t>592450290R</t>
  </si>
  <si>
    <t>dlažba zámková tl. 6 cm, přírodní, reliéfní</t>
  </si>
  <si>
    <t>1664038289</t>
  </si>
  <si>
    <t>Poznámka k položce:
spotřeba: 36 kus/m2</t>
  </si>
  <si>
    <t>(3,0*0,4+3,2*0,4)*1,1</t>
  </si>
  <si>
    <t>916131112</t>
  </si>
  <si>
    <t>Osazení silničního obrubníku betonového se zřízením lože, s vyplněním a zatřením spár cementovou maltou ležatého bez boční opěry, do lože z betonu prostého tř. C 12/15</t>
  </si>
  <si>
    <t>1655714810</t>
  </si>
  <si>
    <t>3,0+2,0+3,2+6,75+16,25</t>
  </si>
  <si>
    <t>672299291</t>
  </si>
  <si>
    <t>27,25+2,0+15,0+10,0+12,5+12,5+10,0+12,5+7,5</t>
  </si>
  <si>
    <t>-1191511946</t>
  </si>
  <si>
    <t>109,25*1,1</t>
  </si>
  <si>
    <t>31,2*1,1</t>
  </si>
  <si>
    <t>-164438344</t>
  </si>
  <si>
    <t>(109,25+31,2)*0,2*0,2</t>
  </si>
  <si>
    <t>919735123</t>
  </si>
  <si>
    <t>Řezání stávajícího krytu hl do 150 mm</t>
  </si>
  <si>
    <t>-2060673909</t>
  </si>
  <si>
    <t>35,0+7,5</t>
  </si>
  <si>
    <t>935113211</t>
  </si>
  <si>
    <t>Osazení odvodňovacího žlabu s krycím roštem betonového šířky do 200 mm</t>
  </si>
  <si>
    <t>1974763270</t>
  </si>
  <si>
    <t>592270000</t>
  </si>
  <si>
    <t>žlab odvodňovací spád dna 0,5%,polymerbeton 100x13 cmx15,5/16 cm</t>
  </si>
  <si>
    <t>-1386860787</t>
  </si>
  <si>
    <t>592270200</t>
  </si>
  <si>
    <t>rošt můstkový odvodňovací pozink.ocel 100 x 13cm x průřez vtoku 280cm2/m, tř.zatíž. A15</t>
  </si>
  <si>
    <t>-282213310</t>
  </si>
  <si>
    <t>592270270</t>
  </si>
  <si>
    <t>čelo plné na začátek a konec odvodňovacího žlabu polymerický beton všechny stavební výšky</t>
  </si>
  <si>
    <t>175062772</t>
  </si>
  <si>
    <t>592270280</t>
  </si>
  <si>
    <t>čelo odvodňovacího žlabu výtokové</t>
  </si>
  <si>
    <t>-109378819</t>
  </si>
  <si>
    <t>966006132</t>
  </si>
  <si>
    <t>Odstranění značek dopravních nebo orientačních se sloupky s betonovými patkami</t>
  </si>
  <si>
    <t>-1727296205</t>
  </si>
  <si>
    <t>1089132986</t>
  </si>
  <si>
    <t>168,803*8 'Přepočtené koeficientem množství</t>
  </si>
  <si>
    <t>77267514</t>
  </si>
  <si>
    <t>-883266440</t>
  </si>
  <si>
    <t>1316229340</t>
  </si>
  <si>
    <t>998223011</t>
  </si>
  <si>
    <t>Přesun hmot pro pozemní komunikace s krytem dlážděným dopravní vzdálenost do 200 m jakékoliv délky objektu</t>
  </si>
  <si>
    <t>-285433476</t>
  </si>
  <si>
    <t>D.2.2 - Komunikace</t>
  </si>
  <si>
    <t>1443129990</t>
  </si>
  <si>
    <t>plochy uvnitř areálu</t>
  </si>
  <si>
    <t>540*0,5</t>
  </si>
  <si>
    <t>-1250608588</t>
  </si>
  <si>
    <t>1819560124</t>
  </si>
  <si>
    <t>30,0*1,0*0,4</t>
  </si>
  <si>
    <t>1923920387</t>
  </si>
  <si>
    <t>-978907583</t>
  </si>
  <si>
    <t>270,0+12,0</t>
  </si>
  <si>
    <t>267515815</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</si>
  <si>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</si>
  <si>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</si>
  <si>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-2037533234</t>
  </si>
  <si>
    <t>plochy uvnitř areálu 10%</t>
  </si>
  <si>
    <t>540,0*0,1*0,25</t>
  </si>
  <si>
    <t>Uložení sypaniny z hornin soudržných do násypů zhutněných do 100 % PS</t>
  </si>
  <si>
    <t>309112866</t>
  </si>
  <si>
    <t>1759669715</t>
  </si>
  <si>
    <t>13,5*1,82</t>
  </si>
  <si>
    <t>-874127108</t>
  </si>
  <si>
    <t>282,0*1,82</t>
  </si>
  <si>
    <t>-208178836</t>
  </si>
  <si>
    <t>30,0*0,4*0,4</t>
  </si>
  <si>
    <t>583336740</t>
  </si>
  <si>
    <t>kamenivo těžené hrubé frakce 16-32</t>
  </si>
  <si>
    <t>-1783528909</t>
  </si>
  <si>
    <t>4,8*1,82</t>
  </si>
  <si>
    <t>339905314</t>
  </si>
  <si>
    <t>540,0</t>
  </si>
  <si>
    <t>182101101</t>
  </si>
  <si>
    <t>Svahování trvalých svahů do projektovaných profilů s potřebným přemístěním výkopku při svahování v zářezech v hornině tř. 1 až 4</t>
  </si>
  <si>
    <t>-897674416</t>
  </si>
  <si>
    <t>113,0</t>
  </si>
  <si>
    <t>-925594062</t>
  </si>
  <si>
    <t>140,0+113,0+63,0+20,0</t>
  </si>
  <si>
    <t>773552555</t>
  </si>
  <si>
    <t>336*0,04</t>
  </si>
  <si>
    <t>1451189762</t>
  </si>
  <si>
    <t>-748823471</t>
  </si>
  <si>
    <t>336,0*0,2*1,82</t>
  </si>
  <si>
    <t>-1438951753</t>
  </si>
  <si>
    <t>274321511</t>
  </si>
  <si>
    <t>Základy z betonu železového (bez výztuže) pasy z betonu bez zvýšených nároků na prostředí tř. C 25/30</t>
  </si>
  <si>
    <t>-1429130213</t>
  </si>
  <si>
    <t>821129915</t>
  </si>
  <si>
    <t>2*30,0*0,5</t>
  </si>
  <si>
    <t>1865978755</t>
  </si>
  <si>
    <t>278727518</t>
  </si>
  <si>
    <t>14,4*0,06</t>
  </si>
  <si>
    <t>564871111</t>
  </si>
  <si>
    <t>Podklad ze štěrkodrti ŠD s rozprostřením a zhutněním, po zhutnění tl. 250 mm</t>
  </si>
  <si>
    <t>1749838667</t>
  </si>
  <si>
    <t>564962113</t>
  </si>
  <si>
    <t>Podklad z mechanicky zpevněného kameniva MZK (minerální beton) s rozprostřením a s hutněním, po zhutnění tl. 220 mm</t>
  </si>
  <si>
    <t>-310078303</t>
  </si>
  <si>
    <t>596212313</t>
  </si>
  <si>
    <t>Kladení dlažby z betonových zámkových dlaždic pozemních komunikací s ložem z kameniva těženého nebo drceného tl. do 50 mm, s vyplněním spár, s dvojitým hutněním vibrováním a se smetením přebytečného materiálu na krajnici tl. 100 mm skupiny A, pro plochy přes 300 m2</t>
  </si>
  <si>
    <t>1912316729</t>
  </si>
  <si>
    <t>592452200</t>
  </si>
  <si>
    <t>Dlaždice betonové dlažba zámková (ČSN EN 1338) dlažba zámková IČKO 1 m2=36 kusů 19,6 x 16,1 x 10  přírodní</t>
  </si>
  <si>
    <t>1374453890</t>
  </si>
  <si>
    <t>540*1,1</t>
  </si>
  <si>
    <t>-1746292078</t>
  </si>
  <si>
    <t>34,0+36,25+3,0+17,0+55,0+4,7+10,0+8,5+13,0+0,5+7,4+2*2,55+10,65+6,0+2*5,1+2*8,3</t>
  </si>
  <si>
    <t>-430983673</t>
  </si>
  <si>
    <t>237,9*1,1</t>
  </si>
  <si>
    <t>2006308311</t>
  </si>
  <si>
    <t>237,9*0,2*0,2</t>
  </si>
  <si>
    <t>1814605464</t>
  </si>
  <si>
    <t>767 001</t>
  </si>
  <si>
    <t>D + M výplně oplocení, vč. sloupků, vrat a výplně, ozn. Z.8</t>
  </si>
  <si>
    <t>1731601383</t>
  </si>
  <si>
    <t>767 002</t>
  </si>
  <si>
    <t>D + M betonového prefabrikátu 2 000/600/600, vč. sloupků a výplně, ozn. Z.16</t>
  </si>
  <si>
    <t>1381621741</t>
  </si>
  <si>
    <t>SO D01 - Bourací práce</t>
  </si>
  <si>
    <t xml:space="preserve">    6 - Úpravy povrchů, podlahy a osazování výplní</t>
  </si>
  <si>
    <t xml:space="preserve">    9 - Ostatní konstrukce a práce, bourání</t>
  </si>
  <si>
    <t xml:space="preserve">    96 - Bourání konstrukcí</t>
  </si>
  <si>
    <t xml:space="preserve">    731 - Ústřední vytápění - kotelny</t>
  </si>
  <si>
    <t xml:space="preserve">    21-M - Elektromontáže</t>
  </si>
  <si>
    <t>114203101</t>
  </si>
  <si>
    <t>Rozebrání dlažeb nebo záhozů s naložením na dopravní prostředek dlažeb z lomového kamene nebo betonových tvárnic na sucho nebo se spárami vyplněnými pískem nebo drnem</t>
  </si>
  <si>
    <t>252029660</t>
  </si>
  <si>
    <t>"okolo objektu"0,05*73,44</t>
  </si>
  <si>
    <t>115201511R</t>
  </si>
  <si>
    <t>Demontáž odpadního potrubí, dešťová kanalizace</t>
  </si>
  <si>
    <t>1280371440</t>
  </si>
  <si>
    <t>122201101</t>
  </si>
  <si>
    <t>Odkopávky a prokopávky nezapažené s přehozením výkopku na vzdálenost do 3 m nebo s naložením na dopravní prostředek v hornině tř. 3 do 100 m3</t>
  </si>
  <si>
    <t>-1629672736</t>
  </si>
  <si>
    <t>"násyp pod deskou"0,4*421,41</t>
  </si>
  <si>
    <t>"rampy"3*0,4*(2,0*3,0)</t>
  </si>
  <si>
    <t>-1605612290</t>
  </si>
  <si>
    <t>1783927395</t>
  </si>
  <si>
    <t>"dešťová kanalizace"0,6*1,2*43,5</t>
  </si>
  <si>
    <t>611092021</t>
  </si>
  <si>
    <t>130304305</t>
  </si>
  <si>
    <t>859724111</t>
  </si>
  <si>
    <t>-1490351241</t>
  </si>
  <si>
    <t>175,764*1,8</t>
  </si>
  <si>
    <t>419455462</t>
  </si>
  <si>
    <t>Úpravy povrchů, podlahy a osazování výplní</t>
  </si>
  <si>
    <t>633991111R</t>
  </si>
  <si>
    <t>Nástřik proti odpařování vody betonových povrchů</t>
  </si>
  <si>
    <t>1415170721</t>
  </si>
  <si>
    <t>"azbestové desky"2*(341,17+1653,93+139,65)</t>
  </si>
  <si>
    <t>"podkladové konstrukce"1000</t>
  </si>
  <si>
    <t>Ostatní konstrukce a práce, bourání</t>
  </si>
  <si>
    <t>900 01</t>
  </si>
  <si>
    <t>Odsávací jednotky s HEPA filtry H13 vč. osazení, demontáže a nájemného</t>
  </si>
  <si>
    <t>-370547050</t>
  </si>
  <si>
    <t>900 02</t>
  </si>
  <si>
    <t>D + M dekontaminační personální propustě</t>
  </si>
  <si>
    <t>847784373</t>
  </si>
  <si>
    <t>900 03</t>
  </si>
  <si>
    <t>Ochranné pomůcky a kombinézy na jedno použití</t>
  </si>
  <si>
    <t>516655900</t>
  </si>
  <si>
    <t>900 04</t>
  </si>
  <si>
    <t>Dodávka velkoobjemových pytlů na odpad</t>
  </si>
  <si>
    <t>1396907281</t>
  </si>
  <si>
    <t>940 01</t>
  </si>
  <si>
    <t>Dodávka zakrývacích plachet a fólií</t>
  </si>
  <si>
    <t>-1594620833</t>
  </si>
  <si>
    <t>940 02</t>
  </si>
  <si>
    <t>Spojovací prostředky pro hermetické uzavření prostoru (pásky,lepenky,PUR pěny ...)</t>
  </si>
  <si>
    <t>-19101907</t>
  </si>
  <si>
    <t>941111131</t>
  </si>
  <si>
    <t>Montáž lešení řadového trubkového lehkého pracovního s podlahami s provozním zatížením tř. 3 do 200 kg/m2 šířky tř. W12 přes 1,2 do 1,5 m, výšky do 10 m</t>
  </si>
  <si>
    <t>1996578744</t>
  </si>
  <si>
    <t>"venek"</t>
  </si>
  <si>
    <t>2*35,0*6,0+2*13,0*2,0</t>
  </si>
  <si>
    <t>2*21,0*6,0+2*15,0*2,0</t>
  </si>
  <si>
    <t>"1.05"5,5*(2*9,4+2*11,3)</t>
  </si>
  <si>
    <t>941111831</t>
  </si>
  <si>
    <t>Demontáž lešení řadového trubkového lehkého pracovního s podlahami s provozním zatížením tř. 3 do 200 kg/m2 šířky tř. W12 přes 1,2 do 1,5 m, výšky do 10 m</t>
  </si>
  <si>
    <t>-714259307</t>
  </si>
  <si>
    <t>943111111</t>
  </si>
  <si>
    <t>Montáž lešení prostorového trubkového lehkého pracovního bez podlah s provozním zatížením tř. 3 do 200 kg/m2, výšky do 10 m</t>
  </si>
  <si>
    <t>-1774206791</t>
  </si>
  <si>
    <t>"přes střechu"35,0*20,5*2,0</t>
  </si>
  <si>
    <t>943111811</t>
  </si>
  <si>
    <t>Demontáž lešení prostorového trubkového lehkého pracovního bez podlah s provozním zatížením tř. 3 do 200 kg/m2, výšky do 10 m</t>
  </si>
  <si>
    <t>1406903644</t>
  </si>
  <si>
    <t>944611111R</t>
  </si>
  <si>
    <t>Montáž ochranné plachty vč. přelepení spojů</t>
  </si>
  <si>
    <t>1287513094</t>
  </si>
  <si>
    <t>35,0*20,5</t>
  </si>
  <si>
    <t>1011,7</t>
  </si>
  <si>
    <t>944611811</t>
  </si>
  <si>
    <t>Demontáž ochranné plachty zavěšené na konstrukci lešení z textilie z umělých vláken</t>
  </si>
  <si>
    <t>-43209153</t>
  </si>
  <si>
    <t>952901111R</t>
  </si>
  <si>
    <t>Vyčištění pozemku po provedení demolicí</t>
  </si>
  <si>
    <t>1416072312</t>
  </si>
  <si>
    <t>"objekt"35,0*25,0</t>
  </si>
  <si>
    <t>"oplocení"2,0*49,0</t>
  </si>
  <si>
    <t>952902611</t>
  </si>
  <si>
    <t>Čištění budov při provádění oprav a udržovacích prací vysátím prachu z ostatních ploch</t>
  </si>
  <si>
    <t>-1012664966</t>
  </si>
  <si>
    <t>"4x zastavěná plocha"4*(12,04*31,66+8,456*9,768)</t>
  </si>
  <si>
    <t>Bourání konstrukcí</t>
  </si>
  <si>
    <t>961044111</t>
  </si>
  <si>
    <t>Bourání základů z betonu prostého</t>
  </si>
  <si>
    <t>1663204259</t>
  </si>
  <si>
    <t>"základové pasy po obvodě"0,6*1,2*(2*31,66+2*20,496)</t>
  </si>
  <si>
    <t>"vnitřní pasy"0,6*1,2*(2*30,5+4*11,5)</t>
  </si>
  <si>
    <t>"deska"0,1*463,785</t>
  </si>
  <si>
    <t>"vstupy"3*0,6*1,2*(3,5+2*2,5)+3*0,1*(2,5*3,5)</t>
  </si>
  <si>
    <t>"komín"1,39*1,2</t>
  </si>
  <si>
    <t>962042321</t>
  </si>
  <si>
    <t>Bourání zdiva z betonu prostého nadzákladového objemu přes 1 m3</t>
  </si>
  <si>
    <t>-1095784684</t>
  </si>
  <si>
    <t>"oplocení"1,2*0,2*49,0</t>
  </si>
  <si>
    <t>965042141</t>
  </si>
  <si>
    <t>Bourání mazanin betonových nebo z litého asfaltu tl. do 100 mm, plochy přes 4 m2</t>
  </si>
  <si>
    <t>969465828</t>
  </si>
  <si>
    <t>0,1*(421,41-221,12)</t>
  </si>
  <si>
    <t>965049111</t>
  </si>
  <si>
    <t>Bourání mazanin Příplatek k cenám za bourání mazanin betonových se svařovanou sítí, tl. do 100 mm</t>
  </si>
  <si>
    <t>1706393873</t>
  </si>
  <si>
    <t>"vstupy"3*0,1*(2,5*3,5)</t>
  </si>
  <si>
    <t>966071111</t>
  </si>
  <si>
    <t>Demontáž ocelových konstrukcí profilů hmotnosti do 13 kg/m, hmotnosti konstrukce do 5 t</t>
  </si>
  <si>
    <t>-2057962837</t>
  </si>
  <si>
    <t>"ocelový přístřešek vstupů"</t>
  </si>
  <si>
    <t>2*0,01*(2*3,5+4,0)</t>
  </si>
  <si>
    <t>966071721</t>
  </si>
  <si>
    <t>Bourání plotových sloupků a vzpěr ocelových trubkových nebo profilovaných výšky do 2,50 m odřezáním</t>
  </si>
  <si>
    <t>-779704542</t>
  </si>
  <si>
    <t>966072810</t>
  </si>
  <si>
    <t>Rozebrání oplocení z dílců rámových na ocelové sloupky, výšky do 1 m</t>
  </si>
  <si>
    <t>1653329548</t>
  </si>
  <si>
    <t>968062244</t>
  </si>
  <si>
    <t>Vybourání dřevěných rámů oken s křídly, dveřních zárubní, vrat, stěn, ostění nebo obkladů rámů oken s křídly jednoduchých, plochy do 1 m2</t>
  </si>
  <si>
    <t>-366446489</t>
  </si>
  <si>
    <t>"východ"6*0,8*0,8</t>
  </si>
  <si>
    <t>"západ"4*0,8*0,8</t>
  </si>
  <si>
    <t>"sever"12*0,8*0,8</t>
  </si>
  <si>
    <t>"jih"10*0,8*0,8</t>
  </si>
  <si>
    <t>968062245</t>
  </si>
  <si>
    <t>Vybourání dřevěných rámů oken s křídly, dveřních zárubní, vrat, stěn, ostění nebo obkladů rámů oken s křídly jednoduchých, plochy do 2 m2</t>
  </si>
  <si>
    <t>586890474</t>
  </si>
  <si>
    <t>"východ"2*0,8*1,8</t>
  </si>
  <si>
    <t>"západ"4*0,8*1,8</t>
  </si>
  <si>
    <t>"sever"0</t>
  </si>
  <si>
    <t>"jih"2*0,8*1,8</t>
  </si>
  <si>
    <t>968062246</t>
  </si>
  <si>
    <t>Vybourání dřevěných rámů oken s křídly, dveřních zárubní, vrat, stěn, ostění nebo obkladů rámů oken s křídly jednoduchých, plochy do 4 m2</t>
  </si>
  <si>
    <t>147048980</t>
  </si>
  <si>
    <t>"východ"2,1*1,8</t>
  </si>
  <si>
    <t>"západ"6*2,1*1,8</t>
  </si>
  <si>
    <t>"sever"2,1*1,8</t>
  </si>
  <si>
    <t>"jih"2*2,1*1,8</t>
  </si>
  <si>
    <t>968062455</t>
  </si>
  <si>
    <t>Vybourání dřevěných rámů oken s křídly, dveřních zárubní, vrat, stěn, ostění nebo obkladů dveřních zárubní, plochy do 2 m2</t>
  </si>
  <si>
    <t>-609869157</t>
  </si>
  <si>
    <t>"fasáda"1,0*2,0</t>
  </si>
  <si>
    <t>"uvnitř"17*1,6</t>
  </si>
  <si>
    <t>968062456</t>
  </si>
  <si>
    <t>Vybourání dřevěných rámů oken s křídly, dveřních zárubní, vrat, stěn, ostění nebo obkladů dveřních zárubní, plochy přes 2 m2</t>
  </si>
  <si>
    <t>710768541</t>
  </si>
  <si>
    <t>"fasáda"2*1,8*2,5</t>
  </si>
  <si>
    <t>"uvnitř"5*1,8*2,0</t>
  </si>
  <si>
    <t>978059541</t>
  </si>
  <si>
    <t>Odsekání obkladů stěn včetně otlučení podkladní omítky až na zdivo z obkládaček vnitřních, z jakýchkoliv materiálů, plochy přes 1 m2</t>
  </si>
  <si>
    <t>-1662458227</t>
  </si>
  <si>
    <t>"kotelna"10,0</t>
  </si>
  <si>
    <t>"kuchyňka"5,0</t>
  </si>
  <si>
    <t>"občerstvení"10,0</t>
  </si>
  <si>
    <t>"výdej"10,0</t>
  </si>
  <si>
    <t>"WC ženy"20,0</t>
  </si>
  <si>
    <t>"umývárna muži"20,0</t>
  </si>
  <si>
    <t>"WC muži"15,0</t>
  </si>
  <si>
    <t>960 01</t>
  </si>
  <si>
    <t>Demontáž ostatních prvků,jinde neuvedených</t>
  </si>
  <si>
    <t>-1829163297</t>
  </si>
  <si>
    <t>960 02</t>
  </si>
  <si>
    <t>Demontáž komínu</t>
  </si>
  <si>
    <t>-908767720</t>
  </si>
  <si>
    <t>-319055712</t>
  </si>
  <si>
    <t>675,212*8 'Přepočtené koeficientem množství</t>
  </si>
  <si>
    <t>-567109582</t>
  </si>
  <si>
    <t>1626461337</t>
  </si>
  <si>
    <t>-2102885772</t>
  </si>
  <si>
    <t>439,018+44,064+2,156+9,18+3,336+25,872</t>
  </si>
  <si>
    <t>997013811</t>
  </si>
  <si>
    <t>Poplatek za uložení stavebního odpadu na skládce (skládkovné) dřevěného</t>
  </si>
  <si>
    <t>709986328</t>
  </si>
  <si>
    <t>16,426+18,714+7,86+4,158+1,728+3,035+13,284+1,584+0,881+0,843</t>
  </si>
  <si>
    <t>997013821</t>
  </si>
  <si>
    <t>Poplatek za uložení stavebního odpadu na skládce (skládkovné) s azbestem</t>
  </si>
  <si>
    <t>-814584392</t>
  </si>
  <si>
    <t>8,082+39,182+4,963</t>
  </si>
  <si>
    <t>-418488857</t>
  </si>
  <si>
    <t>0,663+1,729+1,855+0,84+0,357+1,021+7,336+2,57+1,809+6,12+0,737+1,045+0,157+0,768+0,4+0,476</t>
  </si>
  <si>
    <t>0,22+0,262+0,48+0,089+0,224+0,138+0,006+0,5+0,31+0,123+0,463+0,15</t>
  </si>
  <si>
    <t>-1701494344</t>
  </si>
  <si>
    <t>711131811</t>
  </si>
  <si>
    <t>Odstranění izolace proti zemní vlhkosti na ploše vodorovné V</t>
  </si>
  <si>
    <t>2105275640</t>
  </si>
  <si>
    <t>12,04*31,66+8,456*9,768</t>
  </si>
  <si>
    <t>765191901R</t>
  </si>
  <si>
    <t>Demontáž pojistné hydroizolační fólie v konstrukci</t>
  </si>
  <si>
    <t>-414594155</t>
  </si>
  <si>
    <t>"zastavěná plocha/střecha"463,785</t>
  </si>
  <si>
    <t>"dřevěná konstrukce stěn"746,65</t>
  </si>
  <si>
    <t>712300833</t>
  </si>
  <si>
    <t>Odstranění ze střech plochých do 10 st. krytiny povlakové třívrstvé</t>
  </si>
  <si>
    <t>1077993222</t>
  </si>
  <si>
    <t>713110813</t>
  </si>
  <si>
    <t>Odstranění tepelné izolace běžných stavebních konstrukcí z rohoží, pásů, dílců, desek, bloků stropů nebo podhledů volně kladených z vláknitých materiálů, tloušťka izolace přes 100 mm</t>
  </si>
  <si>
    <t>1062555050</t>
  </si>
  <si>
    <t>421,41</t>
  </si>
  <si>
    <t>713130811</t>
  </si>
  <si>
    <t>Odstranění tepelné izolace běžných stavebních konstrukcí z rohoží, pásů, dílců, desek, bloků stěn a příček volně kladených z vláknitých materiálů, tloušťka izolace do 100 mm</t>
  </si>
  <si>
    <t>-198322894</t>
  </si>
  <si>
    <t>"fasádní panely objektu"</t>
  </si>
  <si>
    <t>"východ"(14,6*3,5+9,8*6,0+7,4*3,5)-(2*0,8*1,8+6*0,8*0,8+2,1*1,8+1,0*2,0)</t>
  </si>
  <si>
    <t>"západ"(31,7*3,5+9,8*3,0)-(4*0,8*1,8+4*0,8*0,8+6*2,1*1,8)</t>
  </si>
  <si>
    <t>"sever"(20,5*3,5+14,5*2,5)-(12*0,8*0,8+2*1,6*2,5+2,1*1,8)</t>
  </si>
  <si>
    <t>"jih"(20,5*3,5+14,5*2,5)-(10*0,8*0,8+2*2,1*1,8+2*0,8*1,8)</t>
  </si>
  <si>
    <t>"vnitřní stěny"</t>
  </si>
  <si>
    <t>3,0*(5,0+3,3+2,3+2*6,0+5*3,2+2*2,4+2,3+2*5,8)</t>
  </si>
  <si>
    <t>-(5*1,8*2,0+17*1,6)</t>
  </si>
  <si>
    <t>3,0*(1,2+3,8+3,5+1,5+2,5+24,2+1,2+31,3)</t>
  </si>
  <si>
    <t>721 01</t>
  </si>
  <si>
    <t>Demontáž vnitřních rozvodů kanalizace</t>
  </si>
  <si>
    <t>-1740018414</t>
  </si>
  <si>
    <t>722 01</t>
  </si>
  <si>
    <t>Demontáž vnitřních rozvodů vodovodu</t>
  </si>
  <si>
    <t>-76360891</t>
  </si>
  <si>
    <t>725 01</t>
  </si>
  <si>
    <t>Demontáž zařizovacích předmětů</t>
  </si>
  <si>
    <t>273574530</t>
  </si>
  <si>
    <t>731</t>
  </si>
  <si>
    <t>Ústřední vytápění - kotelny</t>
  </si>
  <si>
    <t>731 01</t>
  </si>
  <si>
    <t>Demontáž kotlů</t>
  </si>
  <si>
    <t>2123874049</t>
  </si>
  <si>
    <t>733 01</t>
  </si>
  <si>
    <t xml:space="preserve">Demontáž rozvodů </t>
  </si>
  <si>
    <t>-433027720</t>
  </si>
  <si>
    <t>735 01</t>
  </si>
  <si>
    <t>Demontáž otopných těles</t>
  </si>
  <si>
    <t>1108174068</t>
  </si>
  <si>
    <t>762111811</t>
  </si>
  <si>
    <t>Demontáž stěn a příček z hranolků, fošen nebo latí</t>
  </si>
  <si>
    <t>-277208147</t>
  </si>
  <si>
    <t>762131811</t>
  </si>
  <si>
    <t>Demontáž bednění svislých stěn a nadstřešních stěn z hrubých prken, latí nebo tyčoviny</t>
  </si>
  <si>
    <t>1227127693</t>
  </si>
  <si>
    <t>"vnitřní stěny pod ezalitem"</t>
  </si>
  <si>
    <t>13,5+136,12+43,32+25,4+225,38+41,6+20,4+21,0+37,28+58,88+80,48+54,56+69,76+31,4+27,02+24,92+47,26+51,94</t>
  </si>
  <si>
    <t>"vnější stěny pod AZC"</t>
  </si>
  <si>
    <t>36,32+45,0+16,25+47,6+41,73+44,46</t>
  </si>
  <si>
    <t>"vnější stěny pod dřevěnou plochu "</t>
  </si>
  <si>
    <t>15,0+14,2+33,02+32,92</t>
  </si>
  <si>
    <t>762341811</t>
  </si>
  <si>
    <t>Demontáž bednění a laťování bednění střech rovných, obloukových, sklonu do 60 st. se všemi nadstřešními konstrukcemi z prken hrubých, hoblovaných tl. do 32 mm</t>
  </si>
  <si>
    <t>179565196</t>
  </si>
  <si>
    <t>2*5,5*15,0</t>
  </si>
  <si>
    <t>2*6,5*33,0-7,0*10,0</t>
  </si>
  <si>
    <t>762420812R</t>
  </si>
  <si>
    <t>Demontáž obložení stropů z desek tl do 16 mm na sraz šroubovaných</t>
  </si>
  <si>
    <t>-845705946</t>
  </si>
  <si>
    <t>421,41-80,24</t>
  </si>
  <si>
    <t>762430812R</t>
  </si>
  <si>
    <t>Demontáž obložení stěn z desek tl do 16 mm na sraz šroubovaných</t>
  </si>
  <si>
    <t>1642585053</t>
  </si>
  <si>
    <t>"obvodový plášť - AZC tl. 8 mm"</t>
  </si>
  <si>
    <t>"východ"</t>
  </si>
  <si>
    <t>2*1,7*3,0+2*1,2*0,8+8*0,8*0,5+2,5*3,0+3*2,5*1,8</t>
  </si>
  <si>
    <t>6*2,5*3,0</t>
  </si>
  <si>
    <t>2,5*0,5+2,5*0,8+2*2,5*3,0-1,0*2,0</t>
  </si>
  <si>
    <t>"západ"</t>
  </si>
  <si>
    <t>3*1,7*3,0+5*0,8*0,5+3*0,8*0,8+6*2,1*0,5+6*2,1*0,8+2,5*3,0+2,5*1,8</t>
  </si>
  <si>
    <t>"sever"</t>
  </si>
  <si>
    <t>3*2,5*1,2+2,5*3,0+2,1*0,5+2,1*0,8+2*1,25*3,0+2*2,5*3,0</t>
  </si>
  <si>
    <t>"jih"</t>
  </si>
  <si>
    <t>2*1,25*3,0+3*2,5*3,0+2*2,1*0,5+2*2,1*0,8+3*2,5*1,2</t>
  </si>
  <si>
    <t>"vnitřní stěny - ezalit tl. 10 mm"</t>
  </si>
  <si>
    <t>"1.01"3,0*(2*1,2+2*2,4)-1,8*2,5-1,8*2,0</t>
  </si>
  <si>
    <t>"1.02"3,0*(1,1+2,5+2,5+2,5+2,1+3,3+4,5+6,0+9,6+2,5+15,5+4,8)-(8*1,6+2,1*1,8+5*1,8*2,0)</t>
  </si>
  <si>
    <t>"1.03"3,0*(2*2,5+2*5,8)-(2*0,8*0,8+1,0*2,0+2*1,6)</t>
  </si>
  <si>
    <t>"1.04"3,0*(2*2,3+2*2,2)-1,6</t>
  </si>
  <si>
    <t>"1.05"5,6*(2*14,2+2*9,4)-(3*1,8*2,0+3*2,1*1,8+1,6*2,5+20*0,8*0,8)</t>
  </si>
  <si>
    <t>"1.06"3,0*(2*2,4+2*7,0)-(1,8*2,0+7*1,6)</t>
  </si>
  <si>
    <t>"1.07"3,0*(2*1,3+2*2,4)-1,8</t>
  </si>
  <si>
    <t>"1.08"3,0*(2*2,3+2*2,0)-3*1,6</t>
  </si>
  <si>
    <t>"1.09"3,0*(2*3,3+2*3,5)-(1,6+3*0,8*0,8)</t>
  </si>
  <si>
    <t>"1.10"3,0*(2*3,4+2*5,7+2*1,2+0,2)-(1,6+3*0,8*0,8)</t>
  </si>
  <si>
    <t>"1.11"3,0*(2*8,6+2*5,8)-(3*0,8*1,8+1,6)</t>
  </si>
  <si>
    <t>"1.12"3,0*(2*7,2+2*2,4)-(1,6+0,8*1,8)</t>
  </si>
  <si>
    <t>"1.13"3,0*(2*9,6+2*3,2)-(1,6+2*0,8*1,8+4*0,8*0,8)</t>
  </si>
  <si>
    <t>"1.14"3,0*(2*2,3+2*3,2)-1,6</t>
  </si>
  <si>
    <t>"1.15"3,0*(2*2,2+2*3,2)-(1,6+2,1*1,8)</t>
  </si>
  <si>
    <t>"1.16"3,0*(2*2,3+2*3,2)-(1,6+2,1*1,8+1,8*1,5)</t>
  </si>
  <si>
    <t>"1.17"3,0*(2*7,1+2*3,2)-(2*1,6+3*2,1*1,8)</t>
  </si>
  <si>
    <t>"1.18"3,0*(2*7,1+2*3,2)-(2*1,6+2,1*1,8+2*0,8*1,8)</t>
  </si>
  <si>
    <t>"cembalit tl. 6 mm"</t>
  </si>
  <si>
    <t>123,3+109,35+88,54+91,16</t>
  </si>
  <si>
    <t>762430817R</t>
  </si>
  <si>
    <t>Demontáž obložení stěn z desek tl přes 16 mm na sraz šroubovaných</t>
  </si>
  <si>
    <t>-2086152777</t>
  </si>
  <si>
    <t>"omyvatelné desky"</t>
  </si>
  <si>
    <t>"1.02"1,5*(1,1+2,5+2,5+2,5+2,1+3,3+4,5+6,0+9,6+2,5+15,5+4,8)-(8*0,8*1,5+5*1,8*1,5)</t>
  </si>
  <si>
    <t>"1.06"1,5*(2*2,4+2*7,0)-(1,8*1,5+7*0,8*1,5)</t>
  </si>
  <si>
    <t>"1.05"1,5*(2*14,2+2*9,4)-(3*1,8*1,5+1,6*1,5)</t>
  </si>
  <si>
    <t>767582800R</t>
  </si>
  <si>
    <t>Demontáž dřevěného roštu podhledu</t>
  </si>
  <si>
    <t>-1519383823</t>
  </si>
  <si>
    <t>763712211R</t>
  </si>
  <si>
    <t>Demontáž dřevostaveb sloupů plnostěnných, paždíků a zavětrovacích prvků průřezové plochy do 150 cm2</t>
  </si>
  <si>
    <t>860412706</t>
  </si>
  <si>
    <t>"sloupy nízkého objektu"3,5*(2*23+2*10)</t>
  </si>
  <si>
    <t>763712212R</t>
  </si>
  <si>
    <t>Demontáž dřevostaveb sloupů plnostěnných, paždíků a zavětrovacích prvků průřezové plochy do 500 cm2</t>
  </si>
  <si>
    <t>-879144246</t>
  </si>
  <si>
    <t>8*6,0</t>
  </si>
  <si>
    <t>763732114R</t>
  </si>
  <si>
    <t>Demontáž dřevostaveb střešní konstrukce v do 10 m z příhradových vazníků konstrukční délky do 12,5 m</t>
  </si>
  <si>
    <t>434301679</t>
  </si>
  <si>
    <t>23*13,0+10*7,0</t>
  </si>
  <si>
    <t>763732212R</t>
  </si>
  <si>
    <t>Demontáž dřevostaveb střešní konstrukce v do 10 m z plnostěnných vazníků konstrukční délky do 18 m</t>
  </si>
  <si>
    <t>512586692</t>
  </si>
  <si>
    <t>4*11,0</t>
  </si>
  <si>
    <t>764002851</t>
  </si>
  <si>
    <t>Demontáž klempířských konstrukcí oplechování parapetů do suti</t>
  </si>
  <si>
    <t>-1727987394</t>
  </si>
  <si>
    <t>8*0,8+2,1</t>
  </si>
  <si>
    <t>8*0,8+6*2,1</t>
  </si>
  <si>
    <t>12*0,8+2,1</t>
  </si>
  <si>
    <t>12*0,8+2*2,1</t>
  </si>
  <si>
    <t>764004801</t>
  </si>
  <si>
    <t>Demontáž klempířských konstrukcí žlabu podokapního do suti</t>
  </si>
  <si>
    <t>1750446768</t>
  </si>
  <si>
    <t>2*15,0+33,0+15,2+8,0</t>
  </si>
  <si>
    <t>764004861</t>
  </si>
  <si>
    <t>Demontáž klempířských konstrukcí svodu do suti</t>
  </si>
  <si>
    <t>-136652198</t>
  </si>
  <si>
    <t>4*(0,5+1,0+3,5)</t>
  </si>
  <si>
    <t>2*(0,5+1,0+6,0)</t>
  </si>
  <si>
    <t>764 0001</t>
  </si>
  <si>
    <t>Demontáž lemování a lišt do suti</t>
  </si>
  <si>
    <t>-90008920</t>
  </si>
  <si>
    <t>"soklová"2*31,7+2*20,5</t>
  </si>
  <si>
    <t>"obvod střechy"8,0+15,2+2*13,2+33,0+4*5,5+2*15,0</t>
  </si>
  <si>
    <t>"střecha/stěna"2*6,5+10,0</t>
  </si>
  <si>
    <t>764 0002</t>
  </si>
  <si>
    <t>Demontáž hřebene do suti</t>
  </si>
  <si>
    <t>80325449</t>
  </si>
  <si>
    <t>33,0+15,0</t>
  </si>
  <si>
    <t>766411821</t>
  </si>
  <si>
    <t>Demontáž obložení stěn palubkami</t>
  </si>
  <si>
    <t>-308690158</t>
  </si>
  <si>
    <t>"okolo otvorů"0,2*(8*0,8+2,1)+0,4*(6*2,3+12*1,3)</t>
  </si>
  <si>
    <t>"plocha"2,5*6,0</t>
  </si>
  <si>
    <t>"okolo otvorů"0,2*(8*0,8+6*2,1)+0,4*(18*2,3+4*1,3)</t>
  </si>
  <si>
    <t>"plocha"5,0*3,0-0,8</t>
  </si>
  <si>
    <t>"okolo otvorů"0,2*(2,1)+0,4*(2*2,3)</t>
  </si>
  <si>
    <t>"plocha"(14,0*1,3+7,0*0,75+1,25*3,0+3*2,5*3,0)-(12*0,8*0,8+2*1,8*2,5)</t>
  </si>
  <si>
    <t>"okolo otvorů"0,2*(2*2,1)+0,4*(4*2,3)</t>
  </si>
  <si>
    <t>"plocha"(14,0*1,3+7,0*0,75+1,25*3,0+2*2,5*3,0)-(10*0,8*0,8+2*0,8*1,8)</t>
  </si>
  <si>
    <t>"rohy objektu"</t>
  </si>
  <si>
    <t>4*0,5*3,0+2*0,5*5,6</t>
  </si>
  <si>
    <t>"přesah střechy"</t>
  </si>
  <si>
    <t>1,0*(2*14,3+2*13,0+15,1+8,0+33,0)</t>
  </si>
  <si>
    <t>4*0,75*0,75</t>
  </si>
  <si>
    <t>2*3,5*2,0</t>
  </si>
  <si>
    <t>766421821</t>
  </si>
  <si>
    <t>Demontáž obložení podhledů palubkami</t>
  </si>
  <si>
    <t>1969231725</t>
  </si>
  <si>
    <t>60,78+2,76+16,7</t>
  </si>
  <si>
    <t>766691911</t>
  </si>
  <si>
    <t>Ostatní práce vyvěšení nebo zavěšení křídel s případným uložením a opětovným zavěšením po provedení stavebních změn dřevěných okenních, plochy do 1,5 m2</t>
  </si>
  <si>
    <t>-2096265811</t>
  </si>
  <si>
    <t>6+4+12+10</t>
  </si>
  <si>
    <t>766691912</t>
  </si>
  <si>
    <t>Ostatní práce vyvěšení nebo zavěšení křídel s případným uložením a opětovným zavěšením po provedení stavebních změn dřevěných okenních, plochy přes 1,5 m2</t>
  </si>
  <si>
    <t>271210061</t>
  </si>
  <si>
    <t>4+16+2+6</t>
  </si>
  <si>
    <t>766691914</t>
  </si>
  <si>
    <t>Ostatní práce vyvěšení nebo zavěšení křídel s případným uložením a opětovným zavěšením po provedení stavebních změn dřevěných dveřních, plochy do 2 m2</t>
  </si>
  <si>
    <t>-278154354</t>
  </si>
  <si>
    <t>"fasáda"5</t>
  </si>
  <si>
    <t>"uvnitř"5*2+17</t>
  </si>
  <si>
    <t>767134801R</t>
  </si>
  <si>
    <t xml:space="preserve">Demontáž oplechování stěn </t>
  </si>
  <si>
    <t>-1206807026</t>
  </si>
  <si>
    <t>"štít"9,8*2,5</t>
  </si>
  <si>
    <t>"štíty"13,2*0,75</t>
  </si>
  <si>
    <t>767392801</t>
  </si>
  <si>
    <t>Demontáž krytin střech z plechů nýtovaných</t>
  </si>
  <si>
    <t>-178269099</t>
  </si>
  <si>
    <t>"vstupy"2*2,5*3,5</t>
  </si>
  <si>
    <t>767 0001</t>
  </si>
  <si>
    <t>Demontáž mříží oken</t>
  </si>
  <si>
    <t>-583802805</t>
  </si>
  <si>
    <t>0,8*0,8</t>
  </si>
  <si>
    <t>767 0002</t>
  </si>
  <si>
    <t xml:space="preserve">Demontáž žebříku na střechu </t>
  </si>
  <si>
    <t>619952054</t>
  </si>
  <si>
    <t>776201812</t>
  </si>
  <si>
    <t>Demontáž povlakových podlahovin lepených ručně s podložkou</t>
  </si>
  <si>
    <t>297476959</t>
  </si>
  <si>
    <t>22,36+22,11+132,76+43,89</t>
  </si>
  <si>
    <t>21-M</t>
  </si>
  <si>
    <t>Elektromontáže</t>
  </si>
  <si>
    <t>Demontáž osvětlení</t>
  </si>
  <si>
    <t>1642631558</t>
  </si>
  <si>
    <t>Demontáž kabelových rozvodů a lišt</t>
  </si>
  <si>
    <t>479942718</t>
  </si>
  <si>
    <t>Demontáž ostatních prvků</t>
  </si>
  <si>
    <t>-68348648</t>
  </si>
  <si>
    <t>Demontáž hromosvodu</t>
  </si>
  <si>
    <t>386550660</t>
  </si>
  <si>
    <t>VON - Vedlejší a ostatní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</si>
  <si>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</si>
  <si>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</si>
  <si>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</si>
  <si>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</si>
  <si>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</si>
  <si>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</si>
  <si>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t>
  </si>
  <si>
    <t>Vedlejší rozpočtové náklady</t>
  </si>
  <si>
    <t>VRN1</t>
  </si>
  <si>
    <t>Průzkumné, geodetické a projektové práce</t>
  </si>
  <si>
    <t>011114000</t>
  </si>
  <si>
    <t>Průzkumné, geodetické a projektové práce průzkumné práce geotechnický průzkum inženýrsko-geologický průzkum</t>
  </si>
  <si>
    <t>1024</t>
  </si>
  <si>
    <t>299692364</t>
  </si>
  <si>
    <t>Poznámka k položce:
viz D.1.1.1</t>
  </si>
  <si>
    <t>011444000</t>
  </si>
  <si>
    <t>Průzkumné, geodetické a projektové práce průzkumné práce měření (monitoring) znečištění ovzduší</t>
  </si>
  <si>
    <t>1182353058</t>
  </si>
  <si>
    <t>Poznámka k položce:
během bouracích prací</t>
  </si>
  <si>
    <t>011503R</t>
  </si>
  <si>
    <t>Předkládání vzorků ke schválení projektantovi a památkovému dozoru - materiály, barevnost atp.</t>
  </si>
  <si>
    <t>-540978448</t>
  </si>
  <si>
    <t>012103000</t>
  </si>
  <si>
    <t>Průzkumné, geodetické a projektové práce geodetické práce před výstavbou</t>
  </si>
  <si>
    <t>956857961</t>
  </si>
  <si>
    <t>012303000</t>
  </si>
  <si>
    <t>Průzkumné, geodetické a projektové práce geodetické práce po výstavbě</t>
  </si>
  <si>
    <t>626371967</t>
  </si>
  <si>
    <t>Poznámka k položce:
zaměření staveb, 20 ks geometrických plánů</t>
  </si>
  <si>
    <t>013254000</t>
  </si>
  <si>
    <t>Průzkumné, geodetické a projektové práce projektové práce dokumentace stavby (výkresová a textová) skutečného provedení stavby</t>
  </si>
  <si>
    <t>1205750339</t>
  </si>
  <si>
    <t>VRN3</t>
  </si>
  <si>
    <t>Zařízení staveniště</t>
  </si>
  <si>
    <t>032103000</t>
  </si>
  <si>
    <t>Zařízení staveniště vybavení staveniště náklady na stavební buňky</t>
  </si>
  <si>
    <t>-1695714217</t>
  </si>
  <si>
    <t>Poznámka k položce:
včetně mobilních WC</t>
  </si>
  <si>
    <t>032503000</t>
  </si>
  <si>
    <t>Zařízení staveniště vybavení staveniště skládky na staveništi</t>
  </si>
  <si>
    <t>932464207</t>
  </si>
  <si>
    <t>Poznámka k položce:
zajištění ploch pro skládkování a ochranu nezabudovaného materiálu</t>
  </si>
  <si>
    <t>032603000R</t>
  </si>
  <si>
    <t>Ostatní náklady - náklady na zábor veřejných ploch</t>
  </si>
  <si>
    <t>-842608720</t>
  </si>
  <si>
    <t>032903000</t>
  </si>
  <si>
    <t>Zařízení staveniště vybavení staveniště náklady na provoz a údržbu vybavení staveniště</t>
  </si>
  <si>
    <t>-277057930</t>
  </si>
  <si>
    <t>034103000</t>
  </si>
  <si>
    <t>Zařízení staveniště zabezpečení staveniště energie pro zařízení staveniště</t>
  </si>
  <si>
    <t>-733919959</t>
  </si>
  <si>
    <t>034203000</t>
  </si>
  <si>
    <t>Zařízení staveniště zabezpečení staveniště oplocení staveniště</t>
  </si>
  <si>
    <t>-951049597</t>
  </si>
  <si>
    <t>034403000</t>
  </si>
  <si>
    <t>Zařízení staveniště zabezpečení staveniště dopravní značení na staveništi</t>
  </si>
  <si>
    <t>-546593625</t>
  </si>
  <si>
    <t>034503000</t>
  </si>
  <si>
    <t>Zařízení staveniště zabezpečení staveniště informační tabule</t>
  </si>
  <si>
    <t>-1502464570</t>
  </si>
  <si>
    <t>Poznámka k položce:
 billboard (rozměry dle požadavku IROP)</t>
  </si>
  <si>
    <t>034503R</t>
  </si>
  <si>
    <t>Pamětní deska</t>
  </si>
  <si>
    <t>1472645463</t>
  </si>
  <si>
    <t>039103000</t>
  </si>
  <si>
    <t>Zařízení staveniště zrušení zařízení staveniště rozebrání, bourání a odvoz</t>
  </si>
  <si>
    <t>-62609719</t>
  </si>
  <si>
    <t>VRN4</t>
  </si>
  <si>
    <t>Inženýrská činnost</t>
  </si>
  <si>
    <t>042503000</t>
  </si>
  <si>
    <t>Inženýrská činnost posudky plán BOZP na staveništi</t>
  </si>
  <si>
    <t>842033673</t>
  </si>
  <si>
    <t>043002000</t>
  </si>
  <si>
    <t>Hlavní tituly průvodních činností a nákladů inženýrská činnost zkoušky a ostatní měření</t>
  </si>
  <si>
    <t>1243773717</t>
  </si>
  <si>
    <t>Poznámka k položce:
 Laboratorní zkouška krychlové pevnosti betonu</t>
  </si>
  <si>
    <t>044002000</t>
  </si>
  <si>
    <t>Hlavní tituly průvodních činností a nákladů inženýrská činnost revize</t>
  </si>
  <si>
    <t>-1315383014</t>
  </si>
  <si>
    <t>VRN6</t>
  </si>
  <si>
    <t>Územní vlivy</t>
  </si>
  <si>
    <t>064002000</t>
  </si>
  <si>
    <t>Hlavní tituly průvodních činností a nákladů územní vlivy práce ve zdraví škodlivém prostředí</t>
  </si>
  <si>
    <t>-221397511</t>
  </si>
  <si>
    <t>Poznámka k položce:
 během bouracích prací</t>
  </si>
  <si>
    <t>VRN7</t>
  </si>
  <si>
    <t>Provozní vlivy</t>
  </si>
  <si>
    <t>075002000</t>
  </si>
  <si>
    <t>Hlavní tituly průvodních činností a nákladů provozní vlivy ochranná pásma</t>
  </si>
  <si>
    <t>845373455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</si>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</sst>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7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19"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19" fillId="0" borderId="0" xfId="0" applyFont="1" applyAlignment="1">
      <alignment horizontal="left" vertical="center"/>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0"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19"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2" fillId="0" borderId="14" xfId="0" applyFont="1" applyBorder="1" applyAlignment="1">
      <alignment horizontal="center" vertical="center"/>
    </xf>
    <xf numFmtId="0" fontId="22"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8" fillId="0" borderId="19" xfId="0" applyFont="1" applyBorder="1" applyAlignment="1" applyProtection="1">
      <alignment horizontal="center" vertical="center" wrapText="1"/>
      <protection/>
    </xf>
    <xf numFmtId="0" fontId="18" fillId="0" borderId="20" xfId="0" applyFont="1" applyBorder="1" applyAlignment="1" applyProtection="1">
      <alignment horizontal="center" vertical="center" wrapText="1"/>
      <protection/>
    </xf>
    <xf numFmtId="0" fontId="18"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8"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8" xfId="0" applyNumberFormat="1" applyFont="1" applyBorder="1" applyAlignment="1" applyProtection="1">
      <alignment vertical="center"/>
      <protection/>
    </xf>
    <xf numFmtId="0" fontId="5" fillId="0" borderId="0" xfId="0" applyFont="1" applyAlignment="1">
      <alignment horizontal="left" vertical="center"/>
    </xf>
    <xf numFmtId="4" fontId="27" fillId="0" borderId="0" xfId="0" applyNumberFormat="1" applyFont="1" applyAlignment="1" applyProtection="1">
      <alignment horizontal="right" vertical="center"/>
      <protection/>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8" xfId="0" applyNumberFormat="1" applyFont="1" applyBorder="1" applyAlignment="1" applyProtection="1">
      <alignment vertical="center"/>
      <protection/>
    </xf>
    <xf numFmtId="0" fontId="6"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3" fillId="2" borderId="0" xfId="0" applyFont="1" applyFill="1" applyAlignment="1">
      <alignment horizontal="left" vertical="center"/>
    </xf>
    <xf numFmtId="0" fontId="32"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8"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18"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4" fillId="0" borderId="15" xfId="0" applyNumberFormat="1" applyFont="1" applyBorder="1" applyAlignment="1" applyProtection="1">
      <alignment/>
      <protection/>
    </xf>
    <xf numFmtId="166" fontId="34" fillId="0" borderId="16" xfId="0" applyNumberFormat="1" applyFont="1" applyBorder="1" applyAlignment="1" applyProtection="1">
      <alignment/>
      <protection/>
    </xf>
    <xf numFmtId="4" fontId="35"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38" fillId="0" borderId="0" xfId="0" applyFont="1" applyAlignment="1" applyProtection="1">
      <alignment vertical="center" wrapText="1"/>
      <protection/>
    </xf>
    <xf numFmtId="0" fontId="0" fillId="0" borderId="17"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0" xfId="0" applyProtection="1">
      <protection/>
    </xf>
    <xf numFmtId="0" fontId="0" fillId="0" borderId="4" xfId="0" applyBorder="1"/>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1"/>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20</v>
      </c>
    </row>
    <row r="7" spans="2:71" ht="14.4" customHeight="1">
      <c r="B7" s="27"/>
      <c r="C7" s="28"/>
      <c r="D7" s="39"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23</v>
      </c>
      <c r="AL7" s="28"/>
      <c r="AM7" s="28"/>
      <c r="AN7" s="34" t="s">
        <v>24</v>
      </c>
      <c r="AO7" s="28"/>
      <c r="AP7" s="28"/>
      <c r="AQ7" s="30"/>
      <c r="BE7" s="38"/>
      <c r="BS7" s="23" t="s">
        <v>25</v>
      </c>
    </row>
    <row r="8" spans="2:71" ht="14.4" customHeight="1">
      <c r="B8" s="27"/>
      <c r="C8" s="28"/>
      <c r="D8" s="39" t="s">
        <v>26</v>
      </c>
      <c r="E8" s="28"/>
      <c r="F8" s="28"/>
      <c r="G8" s="28"/>
      <c r="H8" s="28"/>
      <c r="I8" s="28"/>
      <c r="J8" s="28"/>
      <c r="K8" s="34" t="s">
        <v>27</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28</v>
      </c>
      <c r="AL8" s="28"/>
      <c r="AM8" s="28"/>
      <c r="AN8" s="40" t="s">
        <v>29</v>
      </c>
      <c r="AO8" s="28"/>
      <c r="AP8" s="28"/>
      <c r="AQ8" s="30"/>
      <c r="BE8" s="38"/>
      <c r="BS8" s="23" t="s">
        <v>30</v>
      </c>
    </row>
    <row r="9" spans="2:71" ht="29.25" customHeight="1">
      <c r="B9" s="27"/>
      <c r="C9" s="28"/>
      <c r="D9" s="33" t="s">
        <v>31</v>
      </c>
      <c r="E9" s="28"/>
      <c r="F9" s="28"/>
      <c r="G9" s="28"/>
      <c r="H9" s="28"/>
      <c r="I9" s="28"/>
      <c r="J9" s="28"/>
      <c r="K9" s="41" t="s">
        <v>32</v>
      </c>
      <c r="L9" s="28"/>
      <c r="M9" s="28"/>
      <c r="N9" s="28"/>
      <c r="O9" s="28"/>
      <c r="P9" s="28"/>
      <c r="Q9" s="28"/>
      <c r="R9" s="28"/>
      <c r="S9" s="28"/>
      <c r="T9" s="28"/>
      <c r="U9" s="28"/>
      <c r="V9" s="28"/>
      <c r="W9" s="28"/>
      <c r="X9" s="28"/>
      <c r="Y9" s="28"/>
      <c r="Z9" s="28"/>
      <c r="AA9" s="28"/>
      <c r="AB9" s="28"/>
      <c r="AC9" s="28"/>
      <c r="AD9" s="28"/>
      <c r="AE9" s="28"/>
      <c r="AF9" s="28"/>
      <c r="AG9" s="28"/>
      <c r="AH9" s="28"/>
      <c r="AI9" s="28"/>
      <c r="AJ9" s="28"/>
      <c r="AK9" s="33" t="s">
        <v>33</v>
      </c>
      <c r="AL9" s="28"/>
      <c r="AM9" s="28"/>
      <c r="AN9" s="41" t="s">
        <v>34</v>
      </c>
      <c r="AO9" s="28"/>
      <c r="AP9" s="28"/>
      <c r="AQ9" s="30"/>
      <c r="BE9" s="38"/>
      <c r="BS9" s="23" t="s">
        <v>35</v>
      </c>
    </row>
    <row r="10" spans="2:71" ht="14.4" customHeight="1">
      <c r="B10" s="27"/>
      <c r="C10" s="28"/>
      <c r="D10" s="39" t="s">
        <v>36</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37</v>
      </c>
      <c r="AL10" s="28"/>
      <c r="AM10" s="28"/>
      <c r="AN10" s="34" t="s">
        <v>38</v>
      </c>
      <c r="AO10" s="28"/>
      <c r="AP10" s="28"/>
      <c r="AQ10" s="30"/>
      <c r="BE10" s="38"/>
      <c r="BS10" s="23" t="s">
        <v>20</v>
      </c>
    </row>
    <row r="11" spans="2:71" ht="18.45" customHeight="1">
      <c r="B11" s="27"/>
      <c r="C11" s="28"/>
      <c r="D11" s="28"/>
      <c r="E11" s="34" t="s">
        <v>39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40</v>
      </c>
      <c r="AL11" s="28"/>
      <c r="AM11" s="28"/>
      <c r="AN11" s="34" t="s">
        <v>38</v>
      </c>
      <c r="AO11" s="28"/>
      <c r="AP11" s="28"/>
      <c r="AQ11" s="30"/>
      <c r="BE11" s="38"/>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20</v>
      </c>
    </row>
    <row r="13" spans="2:71" ht="14.4" customHeight="1">
      <c r="B13" s="27"/>
      <c r="C13" s="28"/>
      <c r="D13" s="39" t="s">
        <v>41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37</v>
      </c>
      <c r="AL13" s="28"/>
      <c r="AM13" s="28"/>
      <c r="AN13" s="42" t="s">
        <v>42</v>
      </c>
      <c r="AO13" s="28"/>
      <c r="AP13" s="28"/>
      <c r="AQ13" s="30"/>
      <c r="BE13" s="38"/>
      <c r="BS13" s="23" t="s">
        <v>20</v>
      </c>
    </row>
    <row r="14" spans="2:71" ht="13.5">
      <c r="B14" s="27"/>
      <c r="C14" s="28"/>
      <c r="D14" s="28"/>
      <c r="E14" s="42" t="s">
        <v>42</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39" t="s">
        <v>40</v>
      </c>
      <c r="AL14" s="28"/>
      <c r="AM14" s="28"/>
      <c r="AN14" s="42" t="s">
        <v>42</v>
      </c>
      <c r="AO14" s="28"/>
      <c r="AP14" s="28"/>
      <c r="AQ14" s="30"/>
      <c r="BE14" s="38"/>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43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37</v>
      </c>
      <c r="AL16" s="28"/>
      <c r="AM16" s="28"/>
      <c r="AN16" s="34" t="s">
        <v>44</v>
      </c>
      <c r="AO16" s="28"/>
      <c r="AP16" s="28"/>
      <c r="AQ16" s="30"/>
      <c r="BE16" s="38"/>
      <c r="BS16" s="23" t="s">
        <v>6</v>
      </c>
    </row>
    <row r="17" spans="2:71" ht="18.45" customHeight="1">
      <c r="B17" s="27"/>
      <c r="C17" s="28"/>
      <c r="D17" s="28"/>
      <c r="E17" s="34" t="s">
        <v>45</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40</v>
      </c>
      <c r="AL17" s="28"/>
      <c r="AM17" s="28"/>
      <c r="AN17" s="34" t="s">
        <v>38</v>
      </c>
      <c r="AO17" s="28"/>
      <c r="AP17" s="28"/>
      <c r="AQ17" s="30"/>
      <c r="BE17" s="38"/>
      <c r="BS17" s="23" t="s">
        <v>6</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46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16.5" customHeight="1">
      <c r="B20" s="27"/>
      <c r="C20" s="28"/>
      <c r="D20" s="28"/>
      <c r="E20" s="44" t="s">
        <v>38</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8"/>
      <c r="AQ22" s="30"/>
      <c r="BE22" s="38"/>
    </row>
    <row r="23" spans="2:57" s="1" customFormat="1" ht="25.9" customHeight="1">
      <c r="B23" s="46"/>
      <c r="C23" s="47"/>
      <c r="D23" s="48" t="s">
        <v>47</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8"/>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8"/>
    </row>
    <row r="25" spans="2:57" s="1" customFormat="1" ht="13.5">
      <c r="B25" s="46"/>
      <c r="C25" s="47"/>
      <c r="D25" s="47"/>
      <c r="E25" s="47"/>
      <c r="F25" s="47"/>
      <c r="G25" s="47"/>
      <c r="H25" s="47"/>
      <c r="I25" s="47"/>
      <c r="J25" s="47"/>
      <c r="K25" s="47"/>
      <c r="L25" s="52" t="s">
        <v>48</v>
      </c>
      <c r="M25" s="52"/>
      <c r="N25" s="52"/>
      <c r="O25" s="52"/>
      <c r="P25" s="47"/>
      <c r="Q25" s="47"/>
      <c r="R25" s="47"/>
      <c r="S25" s="47"/>
      <c r="T25" s="47"/>
      <c r="U25" s="47"/>
      <c r="V25" s="47"/>
      <c r="W25" s="52" t="s">
        <v>49</v>
      </c>
      <c r="X25" s="52"/>
      <c r="Y25" s="52"/>
      <c r="Z25" s="52"/>
      <c r="AA25" s="52"/>
      <c r="AB25" s="52"/>
      <c r="AC25" s="52"/>
      <c r="AD25" s="52"/>
      <c r="AE25" s="52"/>
      <c r="AF25" s="47"/>
      <c r="AG25" s="47"/>
      <c r="AH25" s="47"/>
      <c r="AI25" s="47"/>
      <c r="AJ25" s="47"/>
      <c r="AK25" s="52" t="s">
        <v>50</v>
      </c>
      <c r="AL25" s="52"/>
      <c r="AM25" s="52"/>
      <c r="AN25" s="52"/>
      <c r="AO25" s="52"/>
      <c r="AP25" s="47"/>
      <c r="AQ25" s="51"/>
      <c r="BE25" s="38"/>
    </row>
    <row r="26" spans="2:57" s="2" customFormat="1" ht="14.4" customHeight="1">
      <c r="B26" s="53"/>
      <c r="C26" s="54"/>
      <c r="D26" s="55" t="s">
        <v>51</v>
      </c>
      <c r="E26" s="54"/>
      <c r="F26" s="55" t="s">
        <v>52</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8"/>
    </row>
    <row r="27" spans="2:57" s="2" customFormat="1" ht="14.4" customHeight="1">
      <c r="B27" s="53"/>
      <c r="C27" s="54"/>
      <c r="D27" s="54"/>
      <c r="E27" s="54"/>
      <c r="F27" s="55" t="s">
        <v>53</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8"/>
    </row>
    <row r="28" spans="2:57" s="2" customFormat="1" ht="14.4" customHeight="1" hidden="1">
      <c r="B28" s="53"/>
      <c r="C28" s="54"/>
      <c r="D28" s="54"/>
      <c r="E28" s="54"/>
      <c r="F28" s="55" t="s">
        <v>54</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8"/>
    </row>
    <row r="29" spans="2:57" s="2" customFormat="1" ht="14.4" customHeight="1" hidden="1">
      <c r="B29" s="53"/>
      <c r="C29" s="54"/>
      <c r="D29" s="54"/>
      <c r="E29" s="54"/>
      <c r="F29" s="55" t="s">
        <v>55</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8"/>
    </row>
    <row r="30" spans="2:57" s="2" customFormat="1" ht="14.4" customHeight="1" hidden="1">
      <c r="B30" s="53"/>
      <c r="C30" s="54"/>
      <c r="D30" s="54"/>
      <c r="E30" s="54"/>
      <c r="F30" s="55" t="s">
        <v>56</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8"/>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8"/>
    </row>
    <row r="32" spans="2:57" s="1" customFormat="1" ht="25.9" customHeight="1">
      <c r="B32" s="46"/>
      <c r="C32" s="59"/>
      <c r="D32" s="60" t="s">
        <v>57</v>
      </c>
      <c r="E32" s="61"/>
      <c r="F32" s="61"/>
      <c r="G32" s="61"/>
      <c r="H32" s="61"/>
      <c r="I32" s="61"/>
      <c r="J32" s="61"/>
      <c r="K32" s="61"/>
      <c r="L32" s="61"/>
      <c r="M32" s="61"/>
      <c r="N32" s="61"/>
      <c r="O32" s="61"/>
      <c r="P32" s="61"/>
      <c r="Q32" s="61"/>
      <c r="R32" s="61"/>
      <c r="S32" s="61"/>
      <c r="T32" s="62" t="s">
        <v>58</v>
      </c>
      <c r="U32" s="61"/>
      <c r="V32" s="61"/>
      <c r="W32" s="61"/>
      <c r="X32" s="63" t="s">
        <v>59</v>
      </c>
      <c r="Y32" s="61"/>
      <c r="Z32" s="61"/>
      <c r="AA32" s="61"/>
      <c r="AB32" s="61"/>
      <c r="AC32" s="61"/>
      <c r="AD32" s="61"/>
      <c r="AE32" s="61"/>
      <c r="AF32" s="61"/>
      <c r="AG32" s="61"/>
      <c r="AH32" s="61"/>
      <c r="AI32" s="61"/>
      <c r="AJ32" s="61"/>
      <c r="AK32" s="64">
        <f>SUM(AK23:AK30)</f>
        <v>0</v>
      </c>
      <c r="AL32" s="61"/>
      <c r="AM32" s="61"/>
      <c r="AN32" s="61"/>
      <c r="AO32" s="65"/>
      <c r="AP32" s="59"/>
      <c r="AQ32" s="66"/>
      <c r="BE32" s="38"/>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60</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13/2017</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Střední odborné učiliště Domažlice</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26</v>
      </c>
      <c r="D44" s="74"/>
      <c r="E44" s="74"/>
      <c r="F44" s="74"/>
      <c r="G44" s="74"/>
      <c r="H44" s="74"/>
      <c r="I44" s="74"/>
      <c r="J44" s="74"/>
      <c r="K44" s="74"/>
      <c r="L44" s="84" t="str">
        <f>IF(K8="","",K8)</f>
        <v>Rohova ulice, parc.č. 946/4, 640/3</v>
      </c>
      <c r="M44" s="74"/>
      <c r="N44" s="74"/>
      <c r="O44" s="74"/>
      <c r="P44" s="74"/>
      <c r="Q44" s="74"/>
      <c r="R44" s="74"/>
      <c r="S44" s="74"/>
      <c r="T44" s="74"/>
      <c r="U44" s="74"/>
      <c r="V44" s="74"/>
      <c r="W44" s="74"/>
      <c r="X44" s="74"/>
      <c r="Y44" s="74"/>
      <c r="Z44" s="74"/>
      <c r="AA44" s="74"/>
      <c r="AB44" s="74"/>
      <c r="AC44" s="74"/>
      <c r="AD44" s="74"/>
      <c r="AE44" s="74"/>
      <c r="AF44" s="74"/>
      <c r="AG44" s="74"/>
      <c r="AH44" s="74"/>
      <c r="AI44" s="76" t="s">
        <v>28</v>
      </c>
      <c r="AJ44" s="74"/>
      <c r="AK44" s="74"/>
      <c r="AL44" s="74"/>
      <c r="AM44" s="85" t="str">
        <f>IF(AN8="","",AN8)</f>
        <v>4. 6. 2017</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36</v>
      </c>
      <c r="D46" s="74"/>
      <c r="E46" s="74"/>
      <c r="F46" s="74"/>
      <c r="G46" s="74"/>
      <c r="H46" s="74"/>
      <c r="I46" s="74"/>
      <c r="J46" s="74"/>
      <c r="K46" s="74"/>
      <c r="L46" s="77" t="str">
        <f>IF(E11="","",E11)</f>
        <v>Plzeňský kraj</v>
      </c>
      <c r="M46" s="74"/>
      <c r="N46" s="74"/>
      <c r="O46" s="74"/>
      <c r="P46" s="74"/>
      <c r="Q46" s="74"/>
      <c r="R46" s="74"/>
      <c r="S46" s="74"/>
      <c r="T46" s="74"/>
      <c r="U46" s="74"/>
      <c r="V46" s="74"/>
      <c r="W46" s="74"/>
      <c r="X46" s="74"/>
      <c r="Y46" s="74"/>
      <c r="Z46" s="74"/>
      <c r="AA46" s="74"/>
      <c r="AB46" s="74"/>
      <c r="AC46" s="74"/>
      <c r="AD46" s="74"/>
      <c r="AE46" s="74"/>
      <c r="AF46" s="74"/>
      <c r="AG46" s="74"/>
      <c r="AH46" s="74"/>
      <c r="AI46" s="76" t="s">
        <v>43</v>
      </c>
      <c r="AJ46" s="74"/>
      <c r="AK46" s="74"/>
      <c r="AL46" s="74"/>
      <c r="AM46" s="77" t="str">
        <f>IF(E17="","",E17)</f>
        <v>Sladký &amp; Partners s.r.o., Nad Šárkou 60, Praha</v>
      </c>
      <c r="AN46" s="77"/>
      <c r="AO46" s="77"/>
      <c r="AP46" s="77"/>
      <c r="AQ46" s="74"/>
      <c r="AR46" s="72"/>
      <c r="AS46" s="86" t="s">
        <v>61</v>
      </c>
      <c r="AT46" s="87"/>
      <c r="AU46" s="88"/>
      <c r="AV46" s="88"/>
      <c r="AW46" s="88"/>
      <c r="AX46" s="88"/>
      <c r="AY46" s="88"/>
      <c r="AZ46" s="88"/>
      <c r="BA46" s="88"/>
      <c r="BB46" s="88"/>
      <c r="BC46" s="88"/>
      <c r="BD46" s="89"/>
    </row>
    <row r="47" spans="2:56" s="1" customFormat="1" ht="13.5">
      <c r="B47" s="46"/>
      <c r="C47" s="76" t="s">
        <v>41</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62</v>
      </c>
      <c r="D49" s="97"/>
      <c r="E49" s="97"/>
      <c r="F49" s="97"/>
      <c r="G49" s="97"/>
      <c r="H49" s="98"/>
      <c r="I49" s="99" t="s">
        <v>63</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64</v>
      </c>
      <c r="AH49" s="97"/>
      <c r="AI49" s="97"/>
      <c r="AJ49" s="97"/>
      <c r="AK49" s="97"/>
      <c r="AL49" s="97"/>
      <c r="AM49" s="97"/>
      <c r="AN49" s="99" t="s">
        <v>65</v>
      </c>
      <c r="AO49" s="97"/>
      <c r="AP49" s="97"/>
      <c r="AQ49" s="101" t="s">
        <v>66</v>
      </c>
      <c r="AR49" s="72"/>
      <c r="AS49" s="102" t="s">
        <v>67</v>
      </c>
      <c r="AT49" s="103" t="s">
        <v>68</v>
      </c>
      <c r="AU49" s="103" t="s">
        <v>69</v>
      </c>
      <c r="AV49" s="103" t="s">
        <v>70</v>
      </c>
      <c r="AW49" s="103" t="s">
        <v>71</v>
      </c>
      <c r="AX49" s="103" t="s">
        <v>72</v>
      </c>
      <c r="AY49" s="103" t="s">
        <v>73</v>
      </c>
      <c r="AZ49" s="103" t="s">
        <v>74</v>
      </c>
      <c r="BA49" s="103" t="s">
        <v>75</v>
      </c>
      <c r="BB49" s="103" t="s">
        <v>76</v>
      </c>
      <c r="BC49" s="103" t="s">
        <v>77</v>
      </c>
      <c r="BD49" s="104" t="s">
        <v>78</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79</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ROUND(AG52+SUM(AG53:AG58)+SUM(AG65:AG69),2)</f>
        <v>0</v>
      </c>
      <c r="AH51" s="110"/>
      <c r="AI51" s="110"/>
      <c r="AJ51" s="110"/>
      <c r="AK51" s="110"/>
      <c r="AL51" s="110"/>
      <c r="AM51" s="110"/>
      <c r="AN51" s="111">
        <f>SUM(AG51,AT51)</f>
        <v>0</v>
      </c>
      <c r="AO51" s="111"/>
      <c r="AP51" s="111"/>
      <c r="AQ51" s="112" t="s">
        <v>38</v>
      </c>
      <c r="AR51" s="83"/>
      <c r="AS51" s="113">
        <f>ROUND(AS52+SUM(AS53:AS58)+SUM(AS65:AS69),2)</f>
        <v>0</v>
      </c>
      <c r="AT51" s="114">
        <f>ROUND(SUM(AV51:AW51),2)</f>
        <v>0</v>
      </c>
      <c r="AU51" s="115">
        <f>ROUND(AU52+SUM(AU53:AU58)+SUM(AU65:AU69),5)</f>
        <v>0</v>
      </c>
      <c r="AV51" s="114">
        <f>ROUND(AZ51*L26,2)</f>
        <v>0</v>
      </c>
      <c r="AW51" s="114">
        <f>ROUND(BA51*L27,2)</f>
        <v>0</v>
      </c>
      <c r="AX51" s="114">
        <f>ROUND(BB51*L26,2)</f>
        <v>0</v>
      </c>
      <c r="AY51" s="114">
        <f>ROUND(BC51*L27,2)</f>
        <v>0</v>
      </c>
      <c r="AZ51" s="114">
        <f>ROUND(AZ52+SUM(AZ53:AZ58)+SUM(AZ65:AZ69),2)</f>
        <v>0</v>
      </c>
      <c r="BA51" s="114">
        <f>ROUND(BA52+SUM(BA53:BA58)+SUM(BA65:BA69),2)</f>
        <v>0</v>
      </c>
      <c r="BB51" s="114">
        <f>ROUND(BB52+SUM(BB53:BB58)+SUM(BB65:BB69),2)</f>
        <v>0</v>
      </c>
      <c r="BC51" s="114">
        <f>ROUND(BC52+SUM(BC53:BC58)+SUM(BC65:BC69),2)</f>
        <v>0</v>
      </c>
      <c r="BD51" s="116">
        <f>ROUND(BD52+SUM(BD53:BD58)+SUM(BD65:BD69),2)</f>
        <v>0</v>
      </c>
      <c r="BS51" s="117" t="s">
        <v>80</v>
      </c>
      <c r="BT51" s="117" t="s">
        <v>81</v>
      </c>
      <c r="BU51" s="118" t="s">
        <v>82</v>
      </c>
      <c r="BV51" s="117" t="s">
        <v>83</v>
      </c>
      <c r="BW51" s="117" t="s">
        <v>7</v>
      </c>
      <c r="BX51" s="117" t="s">
        <v>84</v>
      </c>
      <c r="CL51" s="117" t="s">
        <v>22</v>
      </c>
    </row>
    <row r="52" spans="1:91" s="5" customFormat="1" ht="16.5" customHeight="1">
      <c r="A52" s="119" t="s">
        <v>85</v>
      </c>
      <c r="B52" s="120"/>
      <c r="C52" s="121"/>
      <c r="D52" s="122" t="s">
        <v>86</v>
      </c>
      <c r="E52" s="122"/>
      <c r="F52" s="122"/>
      <c r="G52" s="122"/>
      <c r="H52" s="122"/>
      <c r="I52" s="123"/>
      <c r="J52" s="122" t="s">
        <v>87</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'D.1.1 - Stavební část'!J27</f>
        <v>0</v>
      </c>
      <c r="AH52" s="123"/>
      <c r="AI52" s="123"/>
      <c r="AJ52" s="123"/>
      <c r="AK52" s="123"/>
      <c r="AL52" s="123"/>
      <c r="AM52" s="123"/>
      <c r="AN52" s="124">
        <f>SUM(AG52,AT52)</f>
        <v>0</v>
      </c>
      <c r="AO52" s="123"/>
      <c r="AP52" s="123"/>
      <c r="AQ52" s="125" t="s">
        <v>88</v>
      </c>
      <c r="AR52" s="126"/>
      <c r="AS52" s="127">
        <v>0</v>
      </c>
      <c r="AT52" s="128">
        <f>ROUND(SUM(AV52:AW52),2)</f>
        <v>0</v>
      </c>
      <c r="AU52" s="129">
        <f>'D.1.1 - Stavební část'!P112</f>
        <v>0</v>
      </c>
      <c r="AV52" s="128">
        <f>'D.1.1 - Stavební část'!J30</f>
        <v>0</v>
      </c>
      <c r="AW52" s="128">
        <f>'D.1.1 - Stavební část'!J31</f>
        <v>0</v>
      </c>
      <c r="AX52" s="128">
        <f>'D.1.1 - Stavební část'!J32</f>
        <v>0</v>
      </c>
      <c r="AY52" s="128">
        <f>'D.1.1 - Stavební část'!J33</f>
        <v>0</v>
      </c>
      <c r="AZ52" s="128">
        <f>'D.1.1 - Stavební část'!F30</f>
        <v>0</v>
      </c>
      <c r="BA52" s="128">
        <f>'D.1.1 - Stavební část'!F31</f>
        <v>0</v>
      </c>
      <c r="BB52" s="128">
        <f>'D.1.1 - Stavební část'!F32</f>
        <v>0</v>
      </c>
      <c r="BC52" s="128">
        <f>'D.1.1 - Stavební část'!F33</f>
        <v>0</v>
      </c>
      <c r="BD52" s="130">
        <f>'D.1.1 - Stavební část'!F34</f>
        <v>0</v>
      </c>
      <c r="BT52" s="131" t="s">
        <v>25</v>
      </c>
      <c r="BV52" s="131" t="s">
        <v>83</v>
      </c>
      <c r="BW52" s="131" t="s">
        <v>89</v>
      </c>
      <c r="BX52" s="131" t="s">
        <v>7</v>
      </c>
      <c r="CL52" s="131" t="s">
        <v>22</v>
      </c>
      <c r="CM52" s="131" t="s">
        <v>90</v>
      </c>
    </row>
    <row r="53" spans="1:91" s="5" customFormat="1" ht="16.5" customHeight="1">
      <c r="A53" s="119" t="s">
        <v>85</v>
      </c>
      <c r="B53" s="120"/>
      <c r="C53" s="121"/>
      <c r="D53" s="122" t="s">
        <v>91</v>
      </c>
      <c r="E53" s="122"/>
      <c r="F53" s="122"/>
      <c r="G53" s="122"/>
      <c r="H53" s="122"/>
      <c r="I53" s="123"/>
      <c r="J53" s="122" t="s">
        <v>92</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'D.1.4.1 - Kanalizace'!J27</f>
        <v>0</v>
      </c>
      <c r="AH53" s="123"/>
      <c r="AI53" s="123"/>
      <c r="AJ53" s="123"/>
      <c r="AK53" s="123"/>
      <c r="AL53" s="123"/>
      <c r="AM53" s="123"/>
      <c r="AN53" s="124">
        <f>SUM(AG53,AT53)</f>
        <v>0</v>
      </c>
      <c r="AO53" s="123"/>
      <c r="AP53" s="123"/>
      <c r="AQ53" s="125" t="s">
        <v>88</v>
      </c>
      <c r="AR53" s="126"/>
      <c r="AS53" s="127">
        <v>0</v>
      </c>
      <c r="AT53" s="128">
        <f>ROUND(SUM(AV53:AW53),2)</f>
        <v>0</v>
      </c>
      <c r="AU53" s="129">
        <f>'D.1.4.1 - Kanalizace'!P90</f>
        <v>0</v>
      </c>
      <c r="AV53" s="128">
        <f>'D.1.4.1 - Kanalizace'!J30</f>
        <v>0</v>
      </c>
      <c r="AW53" s="128">
        <f>'D.1.4.1 - Kanalizace'!J31</f>
        <v>0</v>
      </c>
      <c r="AX53" s="128">
        <f>'D.1.4.1 - Kanalizace'!J32</f>
        <v>0</v>
      </c>
      <c r="AY53" s="128">
        <f>'D.1.4.1 - Kanalizace'!J33</f>
        <v>0</v>
      </c>
      <c r="AZ53" s="128">
        <f>'D.1.4.1 - Kanalizace'!F30</f>
        <v>0</v>
      </c>
      <c r="BA53" s="128">
        <f>'D.1.4.1 - Kanalizace'!F31</f>
        <v>0</v>
      </c>
      <c r="BB53" s="128">
        <f>'D.1.4.1 - Kanalizace'!F32</f>
        <v>0</v>
      </c>
      <c r="BC53" s="128">
        <f>'D.1.4.1 - Kanalizace'!F33</f>
        <v>0</v>
      </c>
      <c r="BD53" s="130">
        <f>'D.1.4.1 - Kanalizace'!F34</f>
        <v>0</v>
      </c>
      <c r="BT53" s="131" t="s">
        <v>25</v>
      </c>
      <c r="BV53" s="131" t="s">
        <v>83</v>
      </c>
      <c r="BW53" s="131" t="s">
        <v>93</v>
      </c>
      <c r="BX53" s="131" t="s">
        <v>7</v>
      </c>
      <c r="CL53" s="131" t="s">
        <v>22</v>
      </c>
      <c r="CM53" s="131" t="s">
        <v>90</v>
      </c>
    </row>
    <row r="54" spans="1:91" s="5" customFormat="1" ht="16.5" customHeight="1">
      <c r="A54" s="119" t="s">
        <v>85</v>
      </c>
      <c r="B54" s="120"/>
      <c r="C54" s="121"/>
      <c r="D54" s="122" t="s">
        <v>94</v>
      </c>
      <c r="E54" s="122"/>
      <c r="F54" s="122"/>
      <c r="G54" s="122"/>
      <c r="H54" s="122"/>
      <c r="I54" s="123"/>
      <c r="J54" s="122" t="s">
        <v>95</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4">
        <f>'D.1.4.2 - Vodovod, zařizo...'!J27</f>
        <v>0</v>
      </c>
      <c r="AH54" s="123"/>
      <c r="AI54" s="123"/>
      <c r="AJ54" s="123"/>
      <c r="AK54" s="123"/>
      <c r="AL54" s="123"/>
      <c r="AM54" s="123"/>
      <c r="AN54" s="124">
        <f>SUM(AG54,AT54)</f>
        <v>0</v>
      </c>
      <c r="AO54" s="123"/>
      <c r="AP54" s="123"/>
      <c r="AQ54" s="125" t="s">
        <v>88</v>
      </c>
      <c r="AR54" s="126"/>
      <c r="AS54" s="127">
        <v>0</v>
      </c>
      <c r="AT54" s="128">
        <f>ROUND(SUM(AV54:AW54),2)</f>
        <v>0</v>
      </c>
      <c r="AU54" s="129">
        <f>'D.1.4.2 - Vodovod, zařizo...'!P89</f>
        <v>0</v>
      </c>
      <c r="AV54" s="128">
        <f>'D.1.4.2 - Vodovod, zařizo...'!J30</f>
        <v>0</v>
      </c>
      <c r="AW54" s="128">
        <f>'D.1.4.2 - Vodovod, zařizo...'!J31</f>
        <v>0</v>
      </c>
      <c r="AX54" s="128">
        <f>'D.1.4.2 - Vodovod, zařizo...'!J32</f>
        <v>0</v>
      </c>
      <c r="AY54" s="128">
        <f>'D.1.4.2 - Vodovod, zařizo...'!J33</f>
        <v>0</v>
      </c>
      <c r="AZ54" s="128">
        <f>'D.1.4.2 - Vodovod, zařizo...'!F30</f>
        <v>0</v>
      </c>
      <c r="BA54" s="128">
        <f>'D.1.4.2 - Vodovod, zařizo...'!F31</f>
        <v>0</v>
      </c>
      <c r="BB54" s="128">
        <f>'D.1.4.2 - Vodovod, zařizo...'!F32</f>
        <v>0</v>
      </c>
      <c r="BC54" s="128">
        <f>'D.1.4.2 - Vodovod, zařizo...'!F33</f>
        <v>0</v>
      </c>
      <c r="BD54" s="130">
        <f>'D.1.4.2 - Vodovod, zařizo...'!F34</f>
        <v>0</v>
      </c>
      <c r="BT54" s="131" t="s">
        <v>25</v>
      </c>
      <c r="BV54" s="131" t="s">
        <v>83</v>
      </c>
      <c r="BW54" s="131" t="s">
        <v>96</v>
      </c>
      <c r="BX54" s="131" t="s">
        <v>7</v>
      </c>
      <c r="CL54" s="131" t="s">
        <v>22</v>
      </c>
      <c r="CM54" s="131" t="s">
        <v>90</v>
      </c>
    </row>
    <row r="55" spans="1:91" s="5" customFormat="1" ht="16.5" customHeight="1">
      <c r="A55" s="119" t="s">
        <v>85</v>
      </c>
      <c r="B55" s="120"/>
      <c r="C55" s="121"/>
      <c r="D55" s="122" t="s">
        <v>97</v>
      </c>
      <c r="E55" s="122"/>
      <c r="F55" s="122"/>
      <c r="G55" s="122"/>
      <c r="H55" s="122"/>
      <c r="I55" s="123"/>
      <c r="J55" s="122" t="s">
        <v>98</v>
      </c>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4">
        <f>'D.1.4.3 - Zařízení vytápění '!J27</f>
        <v>0</v>
      </c>
      <c r="AH55" s="123"/>
      <c r="AI55" s="123"/>
      <c r="AJ55" s="123"/>
      <c r="AK55" s="123"/>
      <c r="AL55" s="123"/>
      <c r="AM55" s="123"/>
      <c r="AN55" s="124">
        <f>SUM(AG55,AT55)</f>
        <v>0</v>
      </c>
      <c r="AO55" s="123"/>
      <c r="AP55" s="123"/>
      <c r="AQ55" s="125" t="s">
        <v>88</v>
      </c>
      <c r="AR55" s="126"/>
      <c r="AS55" s="127">
        <v>0</v>
      </c>
      <c r="AT55" s="128">
        <f>ROUND(SUM(AV55:AW55),2)</f>
        <v>0</v>
      </c>
      <c r="AU55" s="129">
        <f>'D.1.4.3 - Zařízení vytápění '!P85</f>
        <v>0</v>
      </c>
      <c r="AV55" s="128">
        <f>'D.1.4.3 - Zařízení vytápění '!J30</f>
        <v>0</v>
      </c>
      <c r="AW55" s="128">
        <f>'D.1.4.3 - Zařízení vytápění '!J31</f>
        <v>0</v>
      </c>
      <c r="AX55" s="128">
        <f>'D.1.4.3 - Zařízení vytápění '!J32</f>
        <v>0</v>
      </c>
      <c r="AY55" s="128">
        <f>'D.1.4.3 - Zařízení vytápění '!J33</f>
        <v>0</v>
      </c>
      <c r="AZ55" s="128">
        <f>'D.1.4.3 - Zařízení vytápění '!F30</f>
        <v>0</v>
      </c>
      <c r="BA55" s="128">
        <f>'D.1.4.3 - Zařízení vytápění '!F31</f>
        <v>0</v>
      </c>
      <c r="BB55" s="128">
        <f>'D.1.4.3 - Zařízení vytápění '!F32</f>
        <v>0</v>
      </c>
      <c r="BC55" s="128">
        <f>'D.1.4.3 - Zařízení vytápění '!F33</f>
        <v>0</v>
      </c>
      <c r="BD55" s="130">
        <f>'D.1.4.3 - Zařízení vytápění '!F34</f>
        <v>0</v>
      </c>
      <c r="BT55" s="131" t="s">
        <v>25</v>
      </c>
      <c r="BV55" s="131" t="s">
        <v>83</v>
      </c>
      <c r="BW55" s="131" t="s">
        <v>99</v>
      </c>
      <c r="BX55" s="131" t="s">
        <v>7</v>
      </c>
      <c r="CL55" s="131" t="s">
        <v>22</v>
      </c>
      <c r="CM55" s="131" t="s">
        <v>90</v>
      </c>
    </row>
    <row r="56" spans="1:91" s="5" customFormat="1" ht="16.5" customHeight="1">
      <c r="A56" s="119" t="s">
        <v>85</v>
      </c>
      <c r="B56" s="120"/>
      <c r="C56" s="121"/>
      <c r="D56" s="122" t="s">
        <v>100</v>
      </c>
      <c r="E56" s="122"/>
      <c r="F56" s="122"/>
      <c r="G56" s="122"/>
      <c r="H56" s="122"/>
      <c r="I56" s="123"/>
      <c r="J56" s="122" t="s">
        <v>101</v>
      </c>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4">
        <f>'D.1.4.4 - Zařízení vzduch...'!J27</f>
        <v>0</v>
      </c>
      <c r="AH56" s="123"/>
      <c r="AI56" s="123"/>
      <c r="AJ56" s="123"/>
      <c r="AK56" s="123"/>
      <c r="AL56" s="123"/>
      <c r="AM56" s="123"/>
      <c r="AN56" s="124">
        <f>SUM(AG56,AT56)</f>
        <v>0</v>
      </c>
      <c r="AO56" s="123"/>
      <c r="AP56" s="123"/>
      <c r="AQ56" s="125" t="s">
        <v>88</v>
      </c>
      <c r="AR56" s="126"/>
      <c r="AS56" s="127">
        <v>0</v>
      </c>
      <c r="AT56" s="128">
        <f>ROUND(SUM(AV56:AW56),2)</f>
        <v>0</v>
      </c>
      <c r="AU56" s="129">
        <f>'D.1.4.4 - Zařízení vzduch...'!P90</f>
        <v>0</v>
      </c>
      <c r="AV56" s="128">
        <f>'D.1.4.4 - Zařízení vzduch...'!J30</f>
        <v>0</v>
      </c>
      <c r="AW56" s="128">
        <f>'D.1.4.4 - Zařízení vzduch...'!J31</f>
        <v>0</v>
      </c>
      <c r="AX56" s="128">
        <f>'D.1.4.4 - Zařízení vzduch...'!J32</f>
        <v>0</v>
      </c>
      <c r="AY56" s="128">
        <f>'D.1.4.4 - Zařízení vzduch...'!J33</f>
        <v>0</v>
      </c>
      <c r="AZ56" s="128">
        <f>'D.1.4.4 - Zařízení vzduch...'!F30</f>
        <v>0</v>
      </c>
      <c r="BA56" s="128">
        <f>'D.1.4.4 - Zařízení vzduch...'!F31</f>
        <v>0</v>
      </c>
      <c r="BB56" s="128">
        <f>'D.1.4.4 - Zařízení vzduch...'!F32</f>
        <v>0</v>
      </c>
      <c r="BC56" s="128">
        <f>'D.1.4.4 - Zařízení vzduch...'!F33</f>
        <v>0</v>
      </c>
      <c r="BD56" s="130">
        <f>'D.1.4.4 - Zařízení vzduch...'!F34</f>
        <v>0</v>
      </c>
      <c r="BT56" s="131" t="s">
        <v>25</v>
      </c>
      <c r="BV56" s="131" t="s">
        <v>83</v>
      </c>
      <c r="BW56" s="131" t="s">
        <v>102</v>
      </c>
      <c r="BX56" s="131" t="s">
        <v>7</v>
      </c>
      <c r="CL56" s="131" t="s">
        <v>22</v>
      </c>
      <c r="CM56" s="131" t="s">
        <v>90</v>
      </c>
    </row>
    <row r="57" spans="1:91" s="5" customFormat="1" ht="16.5" customHeight="1">
      <c r="A57" s="119" t="s">
        <v>85</v>
      </c>
      <c r="B57" s="120"/>
      <c r="C57" s="121"/>
      <c r="D57" s="122" t="s">
        <v>103</v>
      </c>
      <c r="E57" s="122"/>
      <c r="F57" s="122"/>
      <c r="G57" s="122"/>
      <c r="H57" s="122"/>
      <c r="I57" s="123"/>
      <c r="J57" s="122" t="s">
        <v>104</v>
      </c>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4">
        <f>'D.1.4.5 - Zařízení silnop...'!J27</f>
        <v>0</v>
      </c>
      <c r="AH57" s="123"/>
      <c r="AI57" s="123"/>
      <c r="AJ57" s="123"/>
      <c r="AK57" s="123"/>
      <c r="AL57" s="123"/>
      <c r="AM57" s="123"/>
      <c r="AN57" s="124">
        <f>SUM(AG57,AT57)</f>
        <v>0</v>
      </c>
      <c r="AO57" s="123"/>
      <c r="AP57" s="123"/>
      <c r="AQ57" s="125" t="s">
        <v>88</v>
      </c>
      <c r="AR57" s="126"/>
      <c r="AS57" s="127">
        <v>0</v>
      </c>
      <c r="AT57" s="128">
        <f>ROUND(SUM(AV57:AW57),2)</f>
        <v>0</v>
      </c>
      <c r="AU57" s="129">
        <f>'D.1.4.5 - Zařízení silnop...'!P90</f>
        <v>0</v>
      </c>
      <c r="AV57" s="128">
        <f>'D.1.4.5 - Zařízení silnop...'!J30</f>
        <v>0</v>
      </c>
      <c r="AW57" s="128">
        <f>'D.1.4.5 - Zařízení silnop...'!J31</f>
        <v>0</v>
      </c>
      <c r="AX57" s="128">
        <f>'D.1.4.5 - Zařízení silnop...'!J32</f>
        <v>0</v>
      </c>
      <c r="AY57" s="128">
        <f>'D.1.4.5 - Zařízení silnop...'!J33</f>
        <v>0</v>
      </c>
      <c r="AZ57" s="128">
        <f>'D.1.4.5 - Zařízení silnop...'!F30</f>
        <v>0</v>
      </c>
      <c r="BA57" s="128">
        <f>'D.1.4.5 - Zařízení silnop...'!F31</f>
        <v>0</v>
      </c>
      <c r="BB57" s="128">
        <f>'D.1.4.5 - Zařízení silnop...'!F32</f>
        <v>0</v>
      </c>
      <c r="BC57" s="128">
        <f>'D.1.4.5 - Zařízení silnop...'!F33</f>
        <v>0</v>
      </c>
      <c r="BD57" s="130">
        <f>'D.1.4.5 - Zařízení silnop...'!F34</f>
        <v>0</v>
      </c>
      <c r="BT57" s="131" t="s">
        <v>25</v>
      </c>
      <c r="BV57" s="131" t="s">
        <v>83</v>
      </c>
      <c r="BW57" s="131" t="s">
        <v>105</v>
      </c>
      <c r="BX57" s="131" t="s">
        <v>7</v>
      </c>
      <c r="CL57" s="131" t="s">
        <v>38</v>
      </c>
      <c r="CM57" s="131" t="s">
        <v>90</v>
      </c>
    </row>
    <row r="58" spans="2:91" s="5" customFormat="1" ht="16.5" customHeight="1">
      <c r="B58" s="120"/>
      <c r="C58" s="121"/>
      <c r="D58" s="122" t="s">
        <v>106</v>
      </c>
      <c r="E58" s="122"/>
      <c r="F58" s="122"/>
      <c r="G58" s="122"/>
      <c r="H58" s="122"/>
      <c r="I58" s="123"/>
      <c r="J58" s="122" t="s">
        <v>107</v>
      </c>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32">
        <f>ROUND(SUM(AG59:AG64),2)</f>
        <v>0</v>
      </c>
      <c r="AH58" s="123"/>
      <c r="AI58" s="123"/>
      <c r="AJ58" s="123"/>
      <c r="AK58" s="123"/>
      <c r="AL58" s="123"/>
      <c r="AM58" s="123"/>
      <c r="AN58" s="124">
        <f>SUM(AG58,AT58)</f>
        <v>0</v>
      </c>
      <c r="AO58" s="123"/>
      <c r="AP58" s="123"/>
      <c r="AQ58" s="125" t="s">
        <v>88</v>
      </c>
      <c r="AR58" s="126"/>
      <c r="AS58" s="127">
        <f>ROUND(SUM(AS59:AS64),2)</f>
        <v>0</v>
      </c>
      <c r="AT58" s="128">
        <f>ROUND(SUM(AV58:AW58),2)</f>
        <v>0</v>
      </c>
      <c r="AU58" s="129">
        <f>ROUND(SUM(AU59:AU64),5)</f>
        <v>0</v>
      </c>
      <c r="AV58" s="128">
        <f>ROUND(AZ58*L26,2)</f>
        <v>0</v>
      </c>
      <c r="AW58" s="128">
        <f>ROUND(BA58*L27,2)</f>
        <v>0</v>
      </c>
      <c r="AX58" s="128">
        <f>ROUND(BB58*L26,2)</f>
        <v>0</v>
      </c>
      <c r="AY58" s="128">
        <f>ROUND(BC58*L27,2)</f>
        <v>0</v>
      </c>
      <c r="AZ58" s="128">
        <f>ROUND(SUM(AZ59:AZ64),2)</f>
        <v>0</v>
      </c>
      <c r="BA58" s="128">
        <f>ROUND(SUM(BA59:BA64),2)</f>
        <v>0</v>
      </c>
      <c r="BB58" s="128">
        <f>ROUND(SUM(BB59:BB64),2)</f>
        <v>0</v>
      </c>
      <c r="BC58" s="128">
        <f>ROUND(SUM(BC59:BC64),2)</f>
        <v>0</v>
      </c>
      <c r="BD58" s="130">
        <f>ROUND(SUM(BD59:BD64),2)</f>
        <v>0</v>
      </c>
      <c r="BS58" s="131" t="s">
        <v>80</v>
      </c>
      <c r="BT58" s="131" t="s">
        <v>25</v>
      </c>
      <c r="BU58" s="131" t="s">
        <v>82</v>
      </c>
      <c r="BV58" s="131" t="s">
        <v>83</v>
      </c>
      <c r="BW58" s="131" t="s">
        <v>108</v>
      </c>
      <c r="BX58" s="131" t="s">
        <v>7</v>
      </c>
      <c r="CL58" s="131" t="s">
        <v>38</v>
      </c>
      <c r="CM58" s="131" t="s">
        <v>90</v>
      </c>
    </row>
    <row r="59" spans="1:90" s="6" customFormat="1" ht="16.5" customHeight="1">
      <c r="A59" s="119" t="s">
        <v>85</v>
      </c>
      <c r="B59" s="133"/>
      <c r="C59" s="134"/>
      <c r="D59" s="134"/>
      <c r="E59" s="135" t="s">
        <v>109</v>
      </c>
      <c r="F59" s="135"/>
      <c r="G59" s="135"/>
      <c r="H59" s="135"/>
      <c r="I59" s="135"/>
      <c r="J59" s="134"/>
      <c r="K59" s="135" t="s">
        <v>110</v>
      </c>
      <c r="L59" s="135"/>
      <c r="M59" s="135"/>
      <c r="N59" s="135"/>
      <c r="O59" s="135"/>
      <c r="P59" s="135"/>
      <c r="Q59" s="135"/>
      <c r="R59" s="135"/>
      <c r="S59" s="135"/>
      <c r="T59" s="135"/>
      <c r="U59" s="135"/>
      <c r="V59" s="135"/>
      <c r="W59" s="135"/>
      <c r="X59" s="135"/>
      <c r="Y59" s="135"/>
      <c r="Z59" s="135"/>
      <c r="AA59" s="135"/>
      <c r="AB59" s="135"/>
      <c r="AC59" s="135"/>
      <c r="AD59" s="135"/>
      <c r="AE59" s="135"/>
      <c r="AF59" s="135"/>
      <c r="AG59" s="136">
        <f>'D.1.4.6.1 - LN+CCTV'!J29</f>
        <v>0</v>
      </c>
      <c r="AH59" s="134"/>
      <c r="AI59" s="134"/>
      <c r="AJ59" s="134"/>
      <c r="AK59" s="134"/>
      <c r="AL59" s="134"/>
      <c r="AM59" s="134"/>
      <c r="AN59" s="136">
        <f>SUM(AG59,AT59)</f>
        <v>0</v>
      </c>
      <c r="AO59" s="134"/>
      <c r="AP59" s="134"/>
      <c r="AQ59" s="137" t="s">
        <v>111</v>
      </c>
      <c r="AR59" s="138"/>
      <c r="AS59" s="139">
        <v>0</v>
      </c>
      <c r="AT59" s="140">
        <f>ROUND(SUM(AV59:AW59),2)</f>
        <v>0</v>
      </c>
      <c r="AU59" s="141">
        <f>'D.1.4.6.1 - LN+CCTV'!P91</f>
        <v>0</v>
      </c>
      <c r="AV59" s="140">
        <f>'D.1.4.6.1 - LN+CCTV'!J32</f>
        <v>0</v>
      </c>
      <c r="AW59" s="140">
        <f>'D.1.4.6.1 - LN+CCTV'!J33</f>
        <v>0</v>
      </c>
      <c r="AX59" s="140">
        <f>'D.1.4.6.1 - LN+CCTV'!J34</f>
        <v>0</v>
      </c>
      <c r="AY59" s="140">
        <f>'D.1.4.6.1 - LN+CCTV'!J35</f>
        <v>0</v>
      </c>
      <c r="AZ59" s="140">
        <f>'D.1.4.6.1 - LN+CCTV'!F32</f>
        <v>0</v>
      </c>
      <c r="BA59" s="140">
        <f>'D.1.4.6.1 - LN+CCTV'!F33</f>
        <v>0</v>
      </c>
      <c r="BB59" s="140">
        <f>'D.1.4.6.1 - LN+CCTV'!F34</f>
        <v>0</v>
      </c>
      <c r="BC59" s="140">
        <f>'D.1.4.6.1 - LN+CCTV'!F35</f>
        <v>0</v>
      </c>
      <c r="BD59" s="142">
        <f>'D.1.4.6.1 - LN+CCTV'!F36</f>
        <v>0</v>
      </c>
      <c r="BT59" s="143" t="s">
        <v>90</v>
      </c>
      <c r="BV59" s="143" t="s">
        <v>83</v>
      </c>
      <c r="BW59" s="143" t="s">
        <v>112</v>
      </c>
      <c r="BX59" s="143" t="s">
        <v>108</v>
      </c>
      <c r="CL59" s="143" t="s">
        <v>38</v>
      </c>
    </row>
    <row r="60" spans="1:90" s="6" customFormat="1" ht="16.5" customHeight="1">
      <c r="A60" s="119" t="s">
        <v>85</v>
      </c>
      <c r="B60" s="133"/>
      <c r="C60" s="134"/>
      <c r="D60" s="134"/>
      <c r="E60" s="135" t="s">
        <v>113</v>
      </c>
      <c r="F60" s="135"/>
      <c r="G60" s="135"/>
      <c r="H60" s="135"/>
      <c r="I60" s="135"/>
      <c r="J60" s="134"/>
      <c r="K60" s="135" t="s">
        <v>114</v>
      </c>
      <c r="L60" s="135"/>
      <c r="M60" s="135"/>
      <c r="N60" s="135"/>
      <c r="O60" s="135"/>
      <c r="P60" s="135"/>
      <c r="Q60" s="135"/>
      <c r="R60" s="135"/>
      <c r="S60" s="135"/>
      <c r="T60" s="135"/>
      <c r="U60" s="135"/>
      <c r="V60" s="135"/>
      <c r="W60" s="135"/>
      <c r="X60" s="135"/>
      <c r="Y60" s="135"/>
      <c r="Z60" s="135"/>
      <c r="AA60" s="135"/>
      <c r="AB60" s="135"/>
      <c r="AC60" s="135"/>
      <c r="AD60" s="135"/>
      <c r="AE60" s="135"/>
      <c r="AF60" s="135"/>
      <c r="AG60" s="136">
        <f>'D.1.4.6.2 - Poplachový za...'!J29</f>
        <v>0</v>
      </c>
      <c r="AH60" s="134"/>
      <c r="AI60" s="134"/>
      <c r="AJ60" s="134"/>
      <c r="AK60" s="134"/>
      <c r="AL60" s="134"/>
      <c r="AM60" s="134"/>
      <c r="AN60" s="136">
        <f>SUM(AG60,AT60)</f>
        <v>0</v>
      </c>
      <c r="AO60" s="134"/>
      <c r="AP60" s="134"/>
      <c r="AQ60" s="137" t="s">
        <v>111</v>
      </c>
      <c r="AR60" s="138"/>
      <c r="AS60" s="139">
        <v>0</v>
      </c>
      <c r="AT60" s="140">
        <f>ROUND(SUM(AV60:AW60),2)</f>
        <v>0</v>
      </c>
      <c r="AU60" s="141">
        <f>'D.1.4.6.2 - Poplachový za...'!P89</f>
        <v>0</v>
      </c>
      <c r="AV60" s="140">
        <f>'D.1.4.6.2 - Poplachový za...'!J32</f>
        <v>0</v>
      </c>
      <c r="AW60" s="140">
        <f>'D.1.4.6.2 - Poplachový za...'!J33</f>
        <v>0</v>
      </c>
      <c r="AX60" s="140">
        <f>'D.1.4.6.2 - Poplachový za...'!J34</f>
        <v>0</v>
      </c>
      <c r="AY60" s="140">
        <f>'D.1.4.6.2 - Poplachový za...'!J35</f>
        <v>0</v>
      </c>
      <c r="AZ60" s="140">
        <f>'D.1.4.6.2 - Poplachový za...'!F32</f>
        <v>0</v>
      </c>
      <c r="BA60" s="140">
        <f>'D.1.4.6.2 - Poplachový za...'!F33</f>
        <v>0</v>
      </c>
      <c r="BB60" s="140">
        <f>'D.1.4.6.2 - Poplachový za...'!F34</f>
        <v>0</v>
      </c>
      <c r="BC60" s="140">
        <f>'D.1.4.6.2 - Poplachový za...'!F35</f>
        <v>0</v>
      </c>
      <c r="BD60" s="142">
        <f>'D.1.4.6.2 - Poplachový za...'!F36</f>
        <v>0</v>
      </c>
      <c r="BT60" s="143" t="s">
        <v>90</v>
      </c>
      <c r="BV60" s="143" t="s">
        <v>83</v>
      </c>
      <c r="BW60" s="143" t="s">
        <v>115</v>
      </c>
      <c r="BX60" s="143" t="s">
        <v>108</v>
      </c>
      <c r="CL60" s="143" t="s">
        <v>38</v>
      </c>
    </row>
    <row r="61" spans="1:90" s="6" customFormat="1" ht="28.5" customHeight="1">
      <c r="A61" s="119" t="s">
        <v>85</v>
      </c>
      <c r="B61" s="133"/>
      <c r="C61" s="134"/>
      <c r="D61" s="134"/>
      <c r="E61" s="135" t="s">
        <v>116</v>
      </c>
      <c r="F61" s="135"/>
      <c r="G61" s="135"/>
      <c r="H61" s="135"/>
      <c r="I61" s="135"/>
      <c r="J61" s="134"/>
      <c r="K61" s="135" t="s">
        <v>117</v>
      </c>
      <c r="L61" s="135"/>
      <c r="M61" s="135"/>
      <c r="N61" s="135"/>
      <c r="O61" s="135"/>
      <c r="P61" s="135"/>
      <c r="Q61" s="135"/>
      <c r="R61" s="135"/>
      <c r="S61" s="135"/>
      <c r="T61" s="135"/>
      <c r="U61" s="135"/>
      <c r="V61" s="135"/>
      <c r="W61" s="135"/>
      <c r="X61" s="135"/>
      <c r="Y61" s="135"/>
      <c r="Z61" s="135"/>
      <c r="AA61" s="135"/>
      <c r="AB61" s="135"/>
      <c r="AC61" s="135"/>
      <c r="AD61" s="135"/>
      <c r="AE61" s="135"/>
      <c r="AF61" s="135"/>
      <c r="AG61" s="136">
        <f>'D.1.4.6.3 - Domácí rozhla...'!J29</f>
        <v>0</v>
      </c>
      <c r="AH61" s="134"/>
      <c r="AI61" s="134"/>
      <c r="AJ61" s="134"/>
      <c r="AK61" s="134"/>
      <c r="AL61" s="134"/>
      <c r="AM61" s="134"/>
      <c r="AN61" s="136">
        <f>SUM(AG61,AT61)</f>
        <v>0</v>
      </c>
      <c r="AO61" s="134"/>
      <c r="AP61" s="134"/>
      <c r="AQ61" s="137" t="s">
        <v>111</v>
      </c>
      <c r="AR61" s="138"/>
      <c r="AS61" s="139">
        <v>0</v>
      </c>
      <c r="AT61" s="140">
        <f>ROUND(SUM(AV61:AW61),2)</f>
        <v>0</v>
      </c>
      <c r="AU61" s="141">
        <f>'D.1.4.6.3 - Domácí rozhla...'!P88</f>
        <v>0</v>
      </c>
      <c r="AV61" s="140">
        <f>'D.1.4.6.3 - Domácí rozhla...'!J32</f>
        <v>0</v>
      </c>
      <c r="AW61" s="140">
        <f>'D.1.4.6.3 - Domácí rozhla...'!J33</f>
        <v>0</v>
      </c>
      <c r="AX61" s="140">
        <f>'D.1.4.6.3 - Domácí rozhla...'!J34</f>
        <v>0</v>
      </c>
      <c r="AY61" s="140">
        <f>'D.1.4.6.3 - Domácí rozhla...'!J35</f>
        <v>0</v>
      </c>
      <c r="AZ61" s="140">
        <f>'D.1.4.6.3 - Domácí rozhla...'!F32</f>
        <v>0</v>
      </c>
      <c r="BA61" s="140">
        <f>'D.1.4.6.3 - Domácí rozhla...'!F33</f>
        <v>0</v>
      </c>
      <c r="BB61" s="140">
        <f>'D.1.4.6.3 - Domácí rozhla...'!F34</f>
        <v>0</v>
      </c>
      <c r="BC61" s="140">
        <f>'D.1.4.6.3 - Domácí rozhla...'!F35</f>
        <v>0</v>
      </c>
      <c r="BD61" s="142">
        <f>'D.1.4.6.3 - Domácí rozhla...'!F36</f>
        <v>0</v>
      </c>
      <c r="BT61" s="143" t="s">
        <v>90</v>
      </c>
      <c r="BV61" s="143" t="s">
        <v>83</v>
      </c>
      <c r="BW61" s="143" t="s">
        <v>118</v>
      </c>
      <c r="BX61" s="143" t="s">
        <v>108</v>
      </c>
      <c r="CL61" s="143" t="s">
        <v>38</v>
      </c>
    </row>
    <row r="62" spans="1:90" s="6" customFormat="1" ht="28.5" customHeight="1">
      <c r="A62" s="119" t="s">
        <v>85</v>
      </c>
      <c r="B62" s="133"/>
      <c r="C62" s="134"/>
      <c r="D62" s="134"/>
      <c r="E62" s="135" t="s">
        <v>119</v>
      </c>
      <c r="F62" s="135"/>
      <c r="G62" s="135"/>
      <c r="H62" s="135"/>
      <c r="I62" s="135"/>
      <c r="J62" s="134"/>
      <c r="K62" s="135" t="s">
        <v>120</v>
      </c>
      <c r="L62" s="135"/>
      <c r="M62" s="135"/>
      <c r="N62" s="135"/>
      <c r="O62" s="135"/>
      <c r="P62" s="135"/>
      <c r="Q62" s="135"/>
      <c r="R62" s="135"/>
      <c r="S62" s="135"/>
      <c r="T62" s="135"/>
      <c r="U62" s="135"/>
      <c r="V62" s="135"/>
      <c r="W62" s="135"/>
      <c r="X62" s="135"/>
      <c r="Y62" s="135"/>
      <c r="Z62" s="135"/>
      <c r="AA62" s="135"/>
      <c r="AB62" s="135"/>
      <c r="AC62" s="135"/>
      <c r="AD62" s="135"/>
      <c r="AE62" s="135"/>
      <c r="AF62" s="135"/>
      <c r="AG62" s="136">
        <f>'D.1.4.6.4 - Přístupový sy...'!J29</f>
        <v>0</v>
      </c>
      <c r="AH62" s="134"/>
      <c r="AI62" s="134"/>
      <c r="AJ62" s="134"/>
      <c r="AK62" s="134"/>
      <c r="AL62" s="134"/>
      <c r="AM62" s="134"/>
      <c r="AN62" s="136">
        <f>SUM(AG62,AT62)</f>
        <v>0</v>
      </c>
      <c r="AO62" s="134"/>
      <c r="AP62" s="134"/>
      <c r="AQ62" s="137" t="s">
        <v>111</v>
      </c>
      <c r="AR62" s="138"/>
      <c r="AS62" s="139">
        <v>0</v>
      </c>
      <c r="AT62" s="140">
        <f>ROUND(SUM(AV62:AW62),2)</f>
        <v>0</v>
      </c>
      <c r="AU62" s="141">
        <f>'D.1.4.6.4 - Přístupový sy...'!P87</f>
        <v>0</v>
      </c>
      <c r="AV62" s="140">
        <f>'D.1.4.6.4 - Přístupový sy...'!J32</f>
        <v>0</v>
      </c>
      <c r="AW62" s="140">
        <f>'D.1.4.6.4 - Přístupový sy...'!J33</f>
        <v>0</v>
      </c>
      <c r="AX62" s="140">
        <f>'D.1.4.6.4 - Přístupový sy...'!J34</f>
        <v>0</v>
      </c>
      <c r="AY62" s="140">
        <f>'D.1.4.6.4 - Přístupový sy...'!J35</f>
        <v>0</v>
      </c>
      <c r="AZ62" s="140">
        <f>'D.1.4.6.4 - Přístupový sy...'!F32</f>
        <v>0</v>
      </c>
      <c r="BA62" s="140">
        <f>'D.1.4.6.4 - Přístupový sy...'!F33</f>
        <v>0</v>
      </c>
      <c r="BB62" s="140">
        <f>'D.1.4.6.4 - Přístupový sy...'!F34</f>
        <v>0</v>
      </c>
      <c r="BC62" s="140">
        <f>'D.1.4.6.4 - Přístupový sy...'!F35</f>
        <v>0</v>
      </c>
      <c r="BD62" s="142">
        <f>'D.1.4.6.4 - Přístupový sy...'!F36</f>
        <v>0</v>
      </c>
      <c r="BT62" s="143" t="s">
        <v>90</v>
      </c>
      <c r="BV62" s="143" t="s">
        <v>83</v>
      </c>
      <c r="BW62" s="143" t="s">
        <v>121</v>
      </c>
      <c r="BX62" s="143" t="s">
        <v>108</v>
      </c>
      <c r="CL62" s="143" t="s">
        <v>38</v>
      </c>
    </row>
    <row r="63" spans="1:90" s="6" customFormat="1" ht="16.5" customHeight="1">
      <c r="A63" s="119" t="s">
        <v>85</v>
      </c>
      <c r="B63" s="133"/>
      <c r="C63" s="134"/>
      <c r="D63" s="134"/>
      <c r="E63" s="135" t="s">
        <v>122</v>
      </c>
      <c r="F63" s="135"/>
      <c r="G63" s="135"/>
      <c r="H63" s="135"/>
      <c r="I63" s="135"/>
      <c r="J63" s="134"/>
      <c r="K63" s="135" t="s">
        <v>123</v>
      </c>
      <c r="L63" s="135"/>
      <c r="M63" s="135"/>
      <c r="N63" s="135"/>
      <c r="O63" s="135"/>
      <c r="P63" s="135"/>
      <c r="Q63" s="135"/>
      <c r="R63" s="135"/>
      <c r="S63" s="135"/>
      <c r="T63" s="135"/>
      <c r="U63" s="135"/>
      <c r="V63" s="135"/>
      <c r="W63" s="135"/>
      <c r="X63" s="135"/>
      <c r="Y63" s="135"/>
      <c r="Z63" s="135"/>
      <c r="AA63" s="135"/>
      <c r="AB63" s="135"/>
      <c r="AC63" s="135"/>
      <c r="AD63" s="135"/>
      <c r="AE63" s="135"/>
      <c r="AF63" s="135"/>
      <c r="AG63" s="136">
        <f>'D.1.4.6.5 - Domácí videot...'!J29</f>
        <v>0</v>
      </c>
      <c r="AH63" s="134"/>
      <c r="AI63" s="134"/>
      <c r="AJ63" s="134"/>
      <c r="AK63" s="134"/>
      <c r="AL63" s="134"/>
      <c r="AM63" s="134"/>
      <c r="AN63" s="136">
        <f>SUM(AG63,AT63)</f>
        <v>0</v>
      </c>
      <c r="AO63" s="134"/>
      <c r="AP63" s="134"/>
      <c r="AQ63" s="137" t="s">
        <v>111</v>
      </c>
      <c r="AR63" s="138"/>
      <c r="AS63" s="139">
        <v>0</v>
      </c>
      <c r="AT63" s="140">
        <f>ROUND(SUM(AV63:AW63),2)</f>
        <v>0</v>
      </c>
      <c r="AU63" s="141">
        <f>'D.1.4.6.5 - Domácí videot...'!P87</f>
        <v>0</v>
      </c>
      <c r="AV63" s="140">
        <f>'D.1.4.6.5 - Domácí videot...'!J32</f>
        <v>0</v>
      </c>
      <c r="AW63" s="140">
        <f>'D.1.4.6.5 - Domácí videot...'!J33</f>
        <v>0</v>
      </c>
      <c r="AX63" s="140">
        <f>'D.1.4.6.5 - Domácí videot...'!J34</f>
        <v>0</v>
      </c>
      <c r="AY63" s="140">
        <f>'D.1.4.6.5 - Domácí videot...'!J35</f>
        <v>0</v>
      </c>
      <c r="AZ63" s="140">
        <f>'D.1.4.6.5 - Domácí videot...'!F32</f>
        <v>0</v>
      </c>
      <c r="BA63" s="140">
        <f>'D.1.4.6.5 - Domácí videot...'!F33</f>
        <v>0</v>
      </c>
      <c r="BB63" s="140">
        <f>'D.1.4.6.5 - Domácí videot...'!F34</f>
        <v>0</v>
      </c>
      <c r="BC63" s="140">
        <f>'D.1.4.6.5 - Domácí videot...'!F35</f>
        <v>0</v>
      </c>
      <c r="BD63" s="142">
        <f>'D.1.4.6.5 - Domácí videot...'!F36</f>
        <v>0</v>
      </c>
      <c r="BT63" s="143" t="s">
        <v>90</v>
      </c>
      <c r="BV63" s="143" t="s">
        <v>83</v>
      </c>
      <c r="BW63" s="143" t="s">
        <v>124</v>
      </c>
      <c r="BX63" s="143" t="s">
        <v>108</v>
      </c>
      <c r="CL63" s="143" t="s">
        <v>38</v>
      </c>
    </row>
    <row r="64" spans="1:90" s="6" customFormat="1" ht="16.5" customHeight="1">
      <c r="A64" s="119" t="s">
        <v>85</v>
      </c>
      <c r="B64" s="133"/>
      <c r="C64" s="134"/>
      <c r="D64" s="134"/>
      <c r="E64" s="135" t="s">
        <v>125</v>
      </c>
      <c r="F64" s="135"/>
      <c r="G64" s="135"/>
      <c r="H64" s="135"/>
      <c r="I64" s="135"/>
      <c r="J64" s="134"/>
      <c r="K64" s="135" t="s">
        <v>126</v>
      </c>
      <c r="L64" s="135"/>
      <c r="M64" s="135"/>
      <c r="N64" s="135"/>
      <c r="O64" s="135"/>
      <c r="P64" s="135"/>
      <c r="Q64" s="135"/>
      <c r="R64" s="135"/>
      <c r="S64" s="135"/>
      <c r="T64" s="135"/>
      <c r="U64" s="135"/>
      <c r="V64" s="135"/>
      <c r="W64" s="135"/>
      <c r="X64" s="135"/>
      <c r="Y64" s="135"/>
      <c r="Z64" s="135"/>
      <c r="AA64" s="135"/>
      <c r="AB64" s="135"/>
      <c r="AC64" s="135"/>
      <c r="AD64" s="135"/>
      <c r="AE64" s="135"/>
      <c r="AF64" s="135"/>
      <c r="AG64" s="136">
        <f>'D.1.4.6.6 - Přivolání pomoci'!J29</f>
        <v>0</v>
      </c>
      <c r="AH64" s="134"/>
      <c r="AI64" s="134"/>
      <c r="AJ64" s="134"/>
      <c r="AK64" s="134"/>
      <c r="AL64" s="134"/>
      <c r="AM64" s="134"/>
      <c r="AN64" s="136">
        <f>SUM(AG64,AT64)</f>
        <v>0</v>
      </c>
      <c r="AO64" s="134"/>
      <c r="AP64" s="134"/>
      <c r="AQ64" s="137" t="s">
        <v>111</v>
      </c>
      <c r="AR64" s="138"/>
      <c r="AS64" s="139">
        <v>0</v>
      </c>
      <c r="AT64" s="140">
        <f>ROUND(SUM(AV64:AW64),2)</f>
        <v>0</v>
      </c>
      <c r="AU64" s="141">
        <f>'D.1.4.6.6 - Přivolání pomoci'!P87</f>
        <v>0</v>
      </c>
      <c r="AV64" s="140">
        <f>'D.1.4.6.6 - Přivolání pomoci'!J32</f>
        <v>0</v>
      </c>
      <c r="AW64" s="140">
        <f>'D.1.4.6.6 - Přivolání pomoci'!J33</f>
        <v>0</v>
      </c>
      <c r="AX64" s="140">
        <f>'D.1.4.6.6 - Přivolání pomoci'!J34</f>
        <v>0</v>
      </c>
      <c r="AY64" s="140">
        <f>'D.1.4.6.6 - Přivolání pomoci'!J35</f>
        <v>0</v>
      </c>
      <c r="AZ64" s="140">
        <f>'D.1.4.6.6 - Přivolání pomoci'!F32</f>
        <v>0</v>
      </c>
      <c r="BA64" s="140">
        <f>'D.1.4.6.6 - Přivolání pomoci'!F33</f>
        <v>0</v>
      </c>
      <c r="BB64" s="140">
        <f>'D.1.4.6.6 - Přivolání pomoci'!F34</f>
        <v>0</v>
      </c>
      <c r="BC64" s="140">
        <f>'D.1.4.6.6 - Přivolání pomoci'!F35</f>
        <v>0</v>
      </c>
      <c r="BD64" s="142">
        <f>'D.1.4.6.6 - Přivolání pomoci'!F36</f>
        <v>0</v>
      </c>
      <c r="BT64" s="143" t="s">
        <v>90</v>
      </c>
      <c r="BV64" s="143" t="s">
        <v>83</v>
      </c>
      <c r="BW64" s="143" t="s">
        <v>127</v>
      </c>
      <c r="BX64" s="143" t="s">
        <v>108</v>
      </c>
      <c r="CL64" s="143" t="s">
        <v>38</v>
      </c>
    </row>
    <row r="65" spans="1:91" s="5" customFormat="1" ht="16.5" customHeight="1">
      <c r="A65" s="119" t="s">
        <v>85</v>
      </c>
      <c r="B65" s="120"/>
      <c r="C65" s="121"/>
      <c r="D65" s="122" t="s">
        <v>128</v>
      </c>
      <c r="E65" s="122"/>
      <c r="F65" s="122"/>
      <c r="G65" s="122"/>
      <c r="H65" s="122"/>
      <c r="I65" s="123"/>
      <c r="J65" s="122" t="s">
        <v>129</v>
      </c>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4">
        <f>'D.1.4.7 - Přeložka HUP, v...'!J27</f>
        <v>0</v>
      </c>
      <c r="AH65" s="123"/>
      <c r="AI65" s="123"/>
      <c r="AJ65" s="123"/>
      <c r="AK65" s="123"/>
      <c r="AL65" s="123"/>
      <c r="AM65" s="123"/>
      <c r="AN65" s="124">
        <f>SUM(AG65,AT65)</f>
        <v>0</v>
      </c>
      <c r="AO65" s="123"/>
      <c r="AP65" s="123"/>
      <c r="AQ65" s="125" t="s">
        <v>88</v>
      </c>
      <c r="AR65" s="126"/>
      <c r="AS65" s="127">
        <v>0</v>
      </c>
      <c r="AT65" s="128">
        <f>ROUND(SUM(AV65:AW65),2)</f>
        <v>0</v>
      </c>
      <c r="AU65" s="129">
        <f>'D.1.4.7 - Přeložka HUP, v...'!P81</f>
        <v>0</v>
      </c>
      <c r="AV65" s="128">
        <f>'D.1.4.7 - Přeložka HUP, v...'!J30</f>
        <v>0</v>
      </c>
      <c r="AW65" s="128">
        <f>'D.1.4.7 - Přeložka HUP, v...'!J31</f>
        <v>0</v>
      </c>
      <c r="AX65" s="128">
        <f>'D.1.4.7 - Přeložka HUP, v...'!J32</f>
        <v>0</v>
      </c>
      <c r="AY65" s="128">
        <f>'D.1.4.7 - Přeložka HUP, v...'!J33</f>
        <v>0</v>
      </c>
      <c r="AZ65" s="128">
        <f>'D.1.4.7 - Přeložka HUP, v...'!F30</f>
        <v>0</v>
      </c>
      <c r="BA65" s="128">
        <f>'D.1.4.7 - Přeložka HUP, v...'!F31</f>
        <v>0</v>
      </c>
      <c r="BB65" s="128">
        <f>'D.1.4.7 - Přeložka HUP, v...'!F32</f>
        <v>0</v>
      </c>
      <c r="BC65" s="128">
        <f>'D.1.4.7 - Přeložka HUP, v...'!F33</f>
        <v>0</v>
      </c>
      <c r="BD65" s="130">
        <f>'D.1.4.7 - Přeložka HUP, v...'!F34</f>
        <v>0</v>
      </c>
      <c r="BT65" s="131" t="s">
        <v>25</v>
      </c>
      <c r="BV65" s="131" t="s">
        <v>83</v>
      </c>
      <c r="BW65" s="131" t="s">
        <v>130</v>
      </c>
      <c r="BX65" s="131" t="s">
        <v>7</v>
      </c>
      <c r="CL65" s="131" t="s">
        <v>22</v>
      </c>
      <c r="CM65" s="131" t="s">
        <v>90</v>
      </c>
    </row>
    <row r="66" spans="1:91" s="5" customFormat="1" ht="16.5" customHeight="1">
      <c r="A66" s="119" t="s">
        <v>85</v>
      </c>
      <c r="B66" s="120"/>
      <c r="C66" s="121"/>
      <c r="D66" s="122" t="s">
        <v>131</v>
      </c>
      <c r="E66" s="122"/>
      <c r="F66" s="122"/>
      <c r="G66" s="122"/>
      <c r="H66" s="122"/>
      <c r="I66" s="123"/>
      <c r="J66" s="122" t="s">
        <v>132</v>
      </c>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4">
        <f>'D.2.1 - Plochy mimo areál'!J27</f>
        <v>0</v>
      </c>
      <c r="AH66" s="123"/>
      <c r="AI66" s="123"/>
      <c r="AJ66" s="123"/>
      <c r="AK66" s="123"/>
      <c r="AL66" s="123"/>
      <c r="AM66" s="123"/>
      <c r="AN66" s="124">
        <f>SUM(AG66,AT66)</f>
        <v>0</v>
      </c>
      <c r="AO66" s="123"/>
      <c r="AP66" s="123"/>
      <c r="AQ66" s="125" t="s">
        <v>88</v>
      </c>
      <c r="AR66" s="126"/>
      <c r="AS66" s="127">
        <v>0</v>
      </c>
      <c r="AT66" s="128">
        <f>ROUND(SUM(AV66:AW66),2)</f>
        <v>0</v>
      </c>
      <c r="AU66" s="129">
        <f>'D.2.1 - Plochy mimo areál'!P83</f>
        <v>0</v>
      </c>
      <c r="AV66" s="128">
        <f>'D.2.1 - Plochy mimo areál'!J30</f>
        <v>0</v>
      </c>
      <c r="AW66" s="128">
        <f>'D.2.1 - Plochy mimo areál'!J31</f>
        <v>0</v>
      </c>
      <c r="AX66" s="128">
        <f>'D.2.1 - Plochy mimo areál'!J32</f>
        <v>0</v>
      </c>
      <c r="AY66" s="128">
        <f>'D.2.1 - Plochy mimo areál'!J33</f>
        <v>0</v>
      </c>
      <c r="AZ66" s="128">
        <f>'D.2.1 - Plochy mimo areál'!F30</f>
        <v>0</v>
      </c>
      <c r="BA66" s="128">
        <f>'D.2.1 - Plochy mimo areál'!F31</f>
        <v>0</v>
      </c>
      <c r="BB66" s="128">
        <f>'D.2.1 - Plochy mimo areál'!F32</f>
        <v>0</v>
      </c>
      <c r="BC66" s="128">
        <f>'D.2.1 - Plochy mimo areál'!F33</f>
        <v>0</v>
      </c>
      <c r="BD66" s="130">
        <f>'D.2.1 - Plochy mimo areál'!F34</f>
        <v>0</v>
      </c>
      <c r="BT66" s="131" t="s">
        <v>25</v>
      </c>
      <c r="BV66" s="131" t="s">
        <v>83</v>
      </c>
      <c r="BW66" s="131" t="s">
        <v>133</v>
      </c>
      <c r="BX66" s="131" t="s">
        <v>7</v>
      </c>
      <c r="CL66" s="131" t="s">
        <v>22</v>
      </c>
      <c r="CM66" s="131" t="s">
        <v>90</v>
      </c>
    </row>
    <row r="67" spans="1:91" s="5" customFormat="1" ht="16.5" customHeight="1">
      <c r="A67" s="119" t="s">
        <v>85</v>
      </c>
      <c r="B67" s="120"/>
      <c r="C67" s="121"/>
      <c r="D67" s="122" t="s">
        <v>134</v>
      </c>
      <c r="E67" s="122"/>
      <c r="F67" s="122"/>
      <c r="G67" s="122"/>
      <c r="H67" s="122"/>
      <c r="I67" s="123"/>
      <c r="J67" s="122" t="s">
        <v>135</v>
      </c>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4">
        <f>'D.2.2 - Komunikace'!J27</f>
        <v>0</v>
      </c>
      <c r="AH67" s="123"/>
      <c r="AI67" s="123"/>
      <c r="AJ67" s="123"/>
      <c r="AK67" s="123"/>
      <c r="AL67" s="123"/>
      <c r="AM67" s="123"/>
      <c r="AN67" s="124">
        <f>SUM(AG67,AT67)</f>
        <v>0</v>
      </c>
      <c r="AO67" s="123"/>
      <c r="AP67" s="123"/>
      <c r="AQ67" s="125" t="s">
        <v>88</v>
      </c>
      <c r="AR67" s="126"/>
      <c r="AS67" s="127">
        <v>0</v>
      </c>
      <c r="AT67" s="128">
        <f>ROUND(SUM(AV67:AW67),2)</f>
        <v>0</v>
      </c>
      <c r="AU67" s="129">
        <f>'D.2.2 - Komunikace'!P85</f>
        <v>0</v>
      </c>
      <c r="AV67" s="128">
        <f>'D.2.2 - Komunikace'!J30</f>
        <v>0</v>
      </c>
      <c r="AW67" s="128">
        <f>'D.2.2 - Komunikace'!J31</f>
        <v>0</v>
      </c>
      <c r="AX67" s="128">
        <f>'D.2.2 - Komunikace'!J32</f>
        <v>0</v>
      </c>
      <c r="AY67" s="128">
        <f>'D.2.2 - Komunikace'!J33</f>
        <v>0</v>
      </c>
      <c r="AZ67" s="128">
        <f>'D.2.2 - Komunikace'!F30</f>
        <v>0</v>
      </c>
      <c r="BA67" s="128">
        <f>'D.2.2 - Komunikace'!F31</f>
        <v>0</v>
      </c>
      <c r="BB67" s="128">
        <f>'D.2.2 - Komunikace'!F32</f>
        <v>0</v>
      </c>
      <c r="BC67" s="128">
        <f>'D.2.2 - Komunikace'!F33</f>
        <v>0</v>
      </c>
      <c r="BD67" s="130">
        <f>'D.2.2 - Komunikace'!F34</f>
        <v>0</v>
      </c>
      <c r="BT67" s="131" t="s">
        <v>25</v>
      </c>
      <c r="BV67" s="131" t="s">
        <v>83</v>
      </c>
      <c r="BW67" s="131" t="s">
        <v>136</v>
      </c>
      <c r="BX67" s="131" t="s">
        <v>7</v>
      </c>
      <c r="CL67" s="131" t="s">
        <v>22</v>
      </c>
      <c r="CM67" s="131" t="s">
        <v>90</v>
      </c>
    </row>
    <row r="68" spans="1:91" s="5" customFormat="1" ht="16.5" customHeight="1">
      <c r="A68" s="119" t="s">
        <v>85</v>
      </c>
      <c r="B68" s="120"/>
      <c r="C68" s="121"/>
      <c r="D68" s="122" t="s">
        <v>137</v>
      </c>
      <c r="E68" s="122"/>
      <c r="F68" s="122"/>
      <c r="G68" s="122"/>
      <c r="H68" s="122"/>
      <c r="I68" s="123"/>
      <c r="J68" s="122" t="s">
        <v>138</v>
      </c>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4">
        <f>'SO D01 - Bourací práce'!J27</f>
        <v>0</v>
      </c>
      <c r="AH68" s="123"/>
      <c r="AI68" s="123"/>
      <c r="AJ68" s="123"/>
      <c r="AK68" s="123"/>
      <c r="AL68" s="123"/>
      <c r="AM68" s="123"/>
      <c r="AN68" s="124">
        <f>SUM(AG68,AT68)</f>
        <v>0</v>
      </c>
      <c r="AO68" s="123"/>
      <c r="AP68" s="123"/>
      <c r="AQ68" s="125" t="s">
        <v>88</v>
      </c>
      <c r="AR68" s="126"/>
      <c r="AS68" s="127">
        <v>0</v>
      </c>
      <c r="AT68" s="128">
        <f>ROUND(SUM(AV68:AW68),2)</f>
        <v>0</v>
      </c>
      <c r="AU68" s="129">
        <f>'SO D01 - Bourací práce'!P103</f>
        <v>0</v>
      </c>
      <c r="AV68" s="128">
        <f>'SO D01 - Bourací práce'!J30</f>
        <v>0</v>
      </c>
      <c r="AW68" s="128">
        <f>'SO D01 - Bourací práce'!J31</f>
        <v>0</v>
      </c>
      <c r="AX68" s="128">
        <f>'SO D01 - Bourací práce'!J32</f>
        <v>0</v>
      </c>
      <c r="AY68" s="128">
        <f>'SO D01 - Bourací práce'!J33</f>
        <v>0</v>
      </c>
      <c r="AZ68" s="128">
        <f>'SO D01 - Bourací práce'!F30</f>
        <v>0</v>
      </c>
      <c r="BA68" s="128">
        <f>'SO D01 - Bourací práce'!F31</f>
        <v>0</v>
      </c>
      <c r="BB68" s="128">
        <f>'SO D01 - Bourací práce'!F32</f>
        <v>0</v>
      </c>
      <c r="BC68" s="128">
        <f>'SO D01 - Bourací práce'!F33</f>
        <v>0</v>
      </c>
      <c r="BD68" s="130">
        <f>'SO D01 - Bourací práce'!F34</f>
        <v>0</v>
      </c>
      <c r="BT68" s="131" t="s">
        <v>25</v>
      </c>
      <c r="BV68" s="131" t="s">
        <v>83</v>
      </c>
      <c r="BW68" s="131" t="s">
        <v>139</v>
      </c>
      <c r="BX68" s="131" t="s">
        <v>7</v>
      </c>
      <c r="CL68" s="131" t="s">
        <v>22</v>
      </c>
      <c r="CM68" s="131" t="s">
        <v>90</v>
      </c>
    </row>
    <row r="69" spans="1:91" s="5" customFormat="1" ht="16.5" customHeight="1">
      <c r="A69" s="119" t="s">
        <v>85</v>
      </c>
      <c r="B69" s="120"/>
      <c r="C69" s="121"/>
      <c r="D69" s="122" t="s">
        <v>140</v>
      </c>
      <c r="E69" s="122"/>
      <c r="F69" s="122"/>
      <c r="G69" s="122"/>
      <c r="H69" s="122"/>
      <c r="I69" s="123"/>
      <c r="J69" s="122" t="s">
        <v>141</v>
      </c>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4">
        <f>'VON - Vedlejší a ostatní ...'!J27</f>
        <v>0</v>
      </c>
      <c r="AH69" s="123"/>
      <c r="AI69" s="123"/>
      <c r="AJ69" s="123"/>
      <c r="AK69" s="123"/>
      <c r="AL69" s="123"/>
      <c r="AM69" s="123"/>
      <c r="AN69" s="124">
        <f>SUM(AG69,AT69)</f>
        <v>0</v>
      </c>
      <c r="AO69" s="123"/>
      <c r="AP69" s="123"/>
      <c r="AQ69" s="125" t="s">
        <v>140</v>
      </c>
      <c r="AR69" s="126"/>
      <c r="AS69" s="144">
        <v>0</v>
      </c>
      <c r="AT69" s="145">
        <f>ROUND(SUM(AV69:AW69),2)</f>
        <v>0</v>
      </c>
      <c r="AU69" s="146">
        <f>'VON - Vedlejší a ostatní ...'!P82</f>
        <v>0</v>
      </c>
      <c r="AV69" s="145">
        <f>'VON - Vedlejší a ostatní ...'!J30</f>
        <v>0</v>
      </c>
      <c r="AW69" s="145">
        <f>'VON - Vedlejší a ostatní ...'!J31</f>
        <v>0</v>
      </c>
      <c r="AX69" s="145">
        <f>'VON - Vedlejší a ostatní ...'!J32</f>
        <v>0</v>
      </c>
      <c r="AY69" s="145">
        <f>'VON - Vedlejší a ostatní ...'!J33</f>
        <v>0</v>
      </c>
      <c r="AZ69" s="145">
        <f>'VON - Vedlejší a ostatní ...'!F30</f>
        <v>0</v>
      </c>
      <c r="BA69" s="145">
        <f>'VON - Vedlejší a ostatní ...'!F31</f>
        <v>0</v>
      </c>
      <c r="BB69" s="145">
        <f>'VON - Vedlejší a ostatní ...'!F32</f>
        <v>0</v>
      </c>
      <c r="BC69" s="145">
        <f>'VON - Vedlejší a ostatní ...'!F33</f>
        <v>0</v>
      </c>
      <c r="BD69" s="147">
        <f>'VON - Vedlejší a ostatní ...'!F34</f>
        <v>0</v>
      </c>
      <c r="BT69" s="131" t="s">
        <v>25</v>
      </c>
      <c r="BV69" s="131" t="s">
        <v>83</v>
      </c>
      <c r="BW69" s="131" t="s">
        <v>142</v>
      </c>
      <c r="BX69" s="131" t="s">
        <v>7</v>
      </c>
      <c r="CL69" s="131" t="s">
        <v>38</v>
      </c>
      <c r="CM69" s="131" t="s">
        <v>90</v>
      </c>
    </row>
    <row r="70" spans="2:44" s="1" customFormat="1" ht="30" customHeight="1">
      <c r="B70" s="46"/>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2"/>
    </row>
    <row r="71" spans="2:44" s="1" customFormat="1" ht="6.95" customHeight="1">
      <c r="B71" s="67"/>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72"/>
    </row>
  </sheetData>
  <sheetProtection password="CC35" sheet="1" objects="1" scenarios="1" formatColumns="0" formatRows="0"/>
  <mergeCells count="109">
    <mergeCell ref="BE5:BE32"/>
    <mergeCell ref="W30:AE30"/>
    <mergeCell ref="X32:AB32"/>
    <mergeCell ref="AK32:AO32"/>
    <mergeCell ref="AR2:BE2"/>
    <mergeCell ref="K5:AO5"/>
    <mergeCell ref="W28:AE28"/>
    <mergeCell ref="AK28:AO28"/>
    <mergeCell ref="AN69:AP69"/>
    <mergeCell ref="AN68:AP68"/>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D67:H67"/>
    <mergeCell ref="D58:H58"/>
    <mergeCell ref="D57:H57"/>
    <mergeCell ref="E59:I59"/>
    <mergeCell ref="E60:I60"/>
    <mergeCell ref="E61:I61"/>
    <mergeCell ref="E62:I62"/>
    <mergeCell ref="E63:I63"/>
    <mergeCell ref="E64:I64"/>
    <mergeCell ref="D65:H65"/>
    <mergeCell ref="D66:H66"/>
    <mergeCell ref="D68:H68"/>
    <mergeCell ref="D69:H69"/>
    <mergeCell ref="AM46:AP46"/>
    <mergeCell ref="AS46:AT48"/>
    <mergeCell ref="AN49:AP49"/>
    <mergeCell ref="J65:AF65"/>
    <mergeCell ref="K64:AF64"/>
    <mergeCell ref="J66:AF66"/>
    <mergeCell ref="J67:AF67"/>
    <mergeCell ref="J68:AF68"/>
    <mergeCell ref="J69:AF69"/>
    <mergeCell ref="AG64:AM64"/>
    <mergeCell ref="AG63:AM63"/>
    <mergeCell ref="AG65:AM65"/>
    <mergeCell ref="AG66:AM66"/>
    <mergeCell ref="AG67:AM67"/>
    <mergeCell ref="AG68:AM68"/>
    <mergeCell ref="AG69:AM69"/>
    <mergeCell ref="AN53:AP53"/>
    <mergeCell ref="AN52:AP52"/>
    <mergeCell ref="AG52:AM52"/>
    <mergeCell ref="AG53:AM53"/>
    <mergeCell ref="AG54:AM54"/>
    <mergeCell ref="AG55:AM55"/>
    <mergeCell ref="AG56:AM56"/>
    <mergeCell ref="AG57:AM57"/>
    <mergeCell ref="AG58:AM58"/>
    <mergeCell ref="AG59:AM59"/>
    <mergeCell ref="AG60:AM60"/>
    <mergeCell ref="AG61:AM61"/>
    <mergeCell ref="AG62:AM62"/>
    <mergeCell ref="L42:AO42"/>
    <mergeCell ref="AM44:AN44"/>
    <mergeCell ref="I49:AF49"/>
    <mergeCell ref="AG49:AM49"/>
    <mergeCell ref="J53:AF53"/>
    <mergeCell ref="J54:AF54"/>
    <mergeCell ref="J55:AF55"/>
    <mergeCell ref="J56:AF56"/>
    <mergeCell ref="J57:AF57"/>
    <mergeCell ref="J58:AF58"/>
    <mergeCell ref="K59:AF59"/>
    <mergeCell ref="K60:AF60"/>
    <mergeCell ref="K61:AF61"/>
    <mergeCell ref="K62:AF62"/>
    <mergeCell ref="K63:AF63"/>
    <mergeCell ref="AG51:AM51"/>
    <mergeCell ref="C49:G49"/>
    <mergeCell ref="D52:H52"/>
    <mergeCell ref="D53:H53"/>
    <mergeCell ref="D54:H54"/>
    <mergeCell ref="D55:H55"/>
    <mergeCell ref="D56:H56"/>
    <mergeCell ref="AN51:AP51"/>
    <mergeCell ref="AN59:AP59"/>
    <mergeCell ref="AN57:AP57"/>
    <mergeCell ref="AN54:AP54"/>
    <mergeCell ref="AN55:AP55"/>
    <mergeCell ref="AN56:AP56"/>
    <mergeCell ref="AN58:AP58"/>
    <mergeCell ref="AN60:AP60"/>
    <mergeCell ref="AN61:AP61"/>
    <mergeCell ref="AN62:AP62"/>
    <mergeCell ref="AN63:AP63"/>
    <mergeCell ref="AN64:AP64"/>
    <mergeCell ref="AN65:AP65"/>
    <mergeCell ref="AN66:AP66"/>
    <mergeCell ref="AN67:AP67"/>
  </mergeCells>
  <hyperlinks>
    <hyperlink ref="K1:S1" location="C2" display="1) Rekapitulace stavby"/>
    <hyperlink ref="W1:AI1" location="C51" display="2) Rekapitulace objektů stavby a soupisů prací"/>
    <hyperlink ref="A52" location="'D.1.1 - Stavební část'!C2" display="/"/>
    <hyperlink ref="A53" location="'D.1.4.1 - Kanalizace'!C2" display="/"/>
    <hyperlink ref="A54" location="'D.1.4.2 - Vodovod, zařizo...'!C2" display="/"/>
    <hyperlink ref="A55" location="'D.1.4.3 - Zařízení vytápění '!C2" display="/"/>
    <hyperlink ref="A56" location="'D.1.4.4 - Zařízení vzduch...'!C2" display="/"/>
    <hyperlink ref="A57" location="'D.1.4.5 - Zařízení silnop...'!C2" display="/"/>
    <hyperlink ref="A59" location="'D.1.4.6.1 - LN+CCTV'!C2" display="/"/>
    <hyperlink ref="A60" location="'D.1.4.6.2 - Poplachový za...'!C2" display="/"/>
    <hyperlink ref="A61" location="'D.1.4.6.3 - Domácí rozhla...'!C2" display="/"/>
    <hyperlink ref="A62" location="'D.1.4.6.4 - Přístupový sy...'!C2" display="/"/>
    <hyperlink ref="A63" location="'D.1.4.6.5 - Domácí videot...'!C2" display="/"/>
    <hyperlink ref="A64" location="'D.1.4.6.6 - Přivolání pomoci'!C2" display="/"/>
    <hyperlink ref="A65" location="'D.1.4.7 - Přeložka HUP, v...'!C2" display="/"/>
    <hyperlink ref="A66" location="'D.2.1 - Plochy mimo areál'!C2" display="/"/>
    <hyperlink ref="A67" location="'D.2.2 - Komunikace'!C2" display="/"/>
    <hyperlink ref="A68" location="'SO D01 - Bourací práce'!C2" display="/"/>
    <hyperlink ref="A69"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6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118</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ht="13.5">
      <c r="B8" s="27"/>
      <c r="C8" s="28"/>
      <c r="D8" s="39" t="s">
        <v>149</v>
      </c>
      <c r="E8" s="28"/>
      <c r="F8" s="28"/>
      <c r="G8" s="28"/>
      <c r="H8" s="28"/>
      <c r="I8" s="154"/>
      <c r="J8" s="28"/>
      <c r="K8" s="30"/>
    </row>
    <row r="9" spans="2:11" s="1" customFormat="1" ht="16.5" customHeight="1">
      <c r="B9" s="46"/>
      <c r="C9" s="47"/>
      <c r="D9" s="47"/>
      <c r="E9" s="155" t="s">
        <v>4595</v>
      </c>
      <c r="F9" s="47"/>
      <c r="G9" s="47"/>
      <c r="H9" s="47"/>
      <c r="I9" s="156"/>
      <c r="J9" s="47"/>
      <c r="K9" s="51"/>
    </row>
    <row r="10" spans="2:11" s="1" customFormat="1" ht="13.5">
      <c r="B10" s="46"/>
      <c r="C10" s="47"/>
      <c r="D10" s="39" t="s">
        <v>4596</v>
      </c>
      <c r="E10" s="47"/>
      <c r="F10" s="47"/>
      <c r="G10" s="47"/>
      <c r="H10" s="47"/>
      <c r="I10" s="156"/>
      <c r="J10" s="47"/>
      <c r="K10" s="51"/>
    </row>
    <row r="11" spans="2:11" s="1" customFormat="1" ht="36.95" customHeight="1">
      <c r="B11" s="46"/>
      <c r="C11" s="47"/>
      <c r="D11" s="47"/>
      <c r="E11" s="157" t="s">
        <v>5046</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39" t="s">
        <v>21</v>
      </c>
      <c r="E13" s="47"/>
      <c r="F13" s="34" t="s">
        <v>38</v>
      </c>
      <c r="G13" s="47"/>
      <c r="H13" s="47"/>
      <c r="I13" s="158" t="s">
        <v>23</v>
      </c>
      <c r="J13" s="34" t="s">
        <v>38</v>
      </c>
      <c r="K13" s="51"/>
    </row>
    <row r="14" spans="2:11" s="1" customFormat="1" ht="14.4" customHeight="1">
      <c r="B14" s="46"/>
      <c r="C14" s="47"/>
      <c r="D14" s="39" t="s">
        <v>26</v>
      </c>
      <c r="E14" s="47"/>
      <c r="F14" s="34" t="s">
        <v>4026</v>
      </c>
      <c r="G14" s="47"/>
      <c r="H14" s="47"/>
      <c r="I14" s="158" t="s">
        <v>28</v>
      </c>
      <c r="J14" s="159" t="str">
        <f>'Rekapitulace stavby'!AN8</f>
        <v>4. 6. 2017</v>
      </c>
      <c r="K14" s="51"/>
    </row>
    <row r="15" spans="2:11" s="1" customFormat="1" ht="10.8" customHeight="1">
      <c r="B15" s="46"/>
      <c r="C15" s="47"/>
      <c r="D15" s="47"/>
      <c r="E15" s="47"/>
      <c r="F15" s="47"/>
      <c r="G15" s="47"/>
      <c r="H15" s="47"/>
      <c r="I15" s="156"/>
      <c r="J15" s="47"/>
      <c r="K15" s="51"/>
    </row>
    <row r="16" spans="2:11" s="1" customFormat="1" ht="14.4" customHeight="1">
      <c r="B16" s="46"/>
      <c r="C16" s="47"/>
      <c r="D16" s="39" t="s">
        <v>36</v>
      </c>
      <c r="E16" s="47"/>
      <c r="F16" s="47"/>
      <c r="G16" s="47"/>
      <c r="H16" s="47"/>
      <c r="I16" s="158" t="s">
        <v>37</v>
      </c>
      <c r="J16" s="34" t="str">
        <f>IF('Rekapitulace stavby'!AN10="","",'Rekapitulace stavby'!AN10)</f>
        <v/>
      </c>
      <c r="K16" s="51"/>
    </row>
    <row r="17" spans="2:11" s="1" customFormat="1" ht="18" customHeight="1">
      <c r="B17" s="46"/>
      <c r="C17" s="47"/>
      <c r="D17" s="47"/>
      <c r="E17" s="34" t="str">
        <f>IF('Rekapitulace stavby'!E11="","",'Rekapitulace stavby'!E11)</f>
        <v>Plzeňský kraj</v>
      </c>
      <c r="F17" s="47"/>
      <c r="G17" s="47"/>
      <c r="H17" s="47"/>
      <c r="I17" s="158" t="s">
        <v>40</v>
      </c>
      <c r="J17" s="34" t="str">
        <f>IF('Rekapitulace stavby'!AN11="","",'Rekapitulace stavby'!AN11)</f>
        <v/>
      </c>
      <c r="K17" s="51"/>
    </row>
    <row r="18" spans="2:11" s="1" customFormat="1" ht="6.95" customHeight="1">
      <c r="B18" s="46"/>
      <c r="C18" s="47"/>
      <c r="D18" s="47"/>
      <c r="E18" s="47"/>
      <c r="F18" s="47"/>
      <c r="G18" s="47"/>
      <c r="H18" s="47"/>
      <c r="I18" s="156"/>
      <c r="J18" s="47"/>
      <c r="K18" s="51"/>
    </row>
    <row r="19" spans="2:11" s="1" customFormat="1" ht="14.4" customHeight="1">
      <c r="B19" s="46"/>
      <c r="C19" s="47"/>
      <c r="D19" s="39" t="s">
        <v>41</v>
      </c>
      <c r="E19" s="47"/>
      <c r="F19" s="47"/>
      <c r="G19" s="47"/>
      <c r="H19" s="47"/>
      <c r="I19" s="158" t="s">
        <v>37</v>
      </c>
      <c r="J19" s="34" t="str">
        <f>IF('Rekapitulace stavby'!AN13="Vyplň údaj","",IF('Rekapitulace stavby'!AN13="","",'Rekapitulace stavby'!AN13))</f>
        <v/>
      </c>
      <c r="K19" s="51"/>
    </row>
    <row r="20" spans="2:11" s="1" customFormat="1" ht="18" customHeight="1">
      <c r="B20" s="46"/>
      <c r="C20" s="47"/>
      <c r="D20" s="47"/>
      <c r="E20" s="34" t="str">
        <f>IF('Rekapitulace stavby'!E14="Vyplň údaj","",IF('Rekapitulace stavby'!E14="","",'Rekapitulace stavby'!E14))</f>
        <v/>
      </c>
      <c r="F20" s="47"/>
      <c r="G20" s="47"/>
      <c r="H20" s="47"/>
      <c r="I20" s="158" t="s">
        <v>40</v>
      </c>
      <c r="J20" s="34"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39" t="s">
        <v>43</v>
      </c>
      <c r="E22" s="47"/>
      <c r="F22" s="47"/>
      <c r="G22" s="47"/>
      <c r="H22" s="47"/>
      <c r="I22" s="158" t="s">
        <v>37</v>
      </c>
      <c r="J22" s="34" t="str">
        <f>IF('Rekapitulace stavby'!AN16="","",'Rekapitulace stavby'!AN16)</f>
        <v>27439500</v>
      </c>
      <c r="K22" s="51"/>
    </row>
    <row r="23" spans="2:11" s="1" customFormat="1" ht="18" customHeight="1">
      <c r="B23" s="46"/>
      <c r="C23" s="47"/>
      <c r="D23" s="47"/>
      <c r="E23" s="34" t="str">
        <f>IF('Rekapitulace stavby'!E17="","",'Rekapitulace stavby'!E17)</f>
        <v>Sladký &amp; Partners s.r.o., Nad Šárkou 60, Praha</v>
      </c>
      <c r="F23" s="47"/>
      <c r="G23" s="47"/>
      <c r="H23" s="47"/>
      <c r="I23" s="158" t="s">
        <v>40</v>
      </c>
      <c r="J23" s="34" t="str">
        <f>IF('Rekapitulace stavby'!AN17="","",'Rekapitulace stavby'!AN17)</f>
        <v/>
      </c>
      <c r="K23" s="51"/>
    </row>
    <row r="24" spans="2:11" s="1" customFormat="1" ht="6.95" customHeight="1">
      <c r="B24" s="46"/>
      <c r="C24" s="47"/>
      <c r="D24" s="47"/>
      <c r="E24" s="47"/>
      <c r="F24" s="47"/>
      <c r="G24" s="47"/>
      <c r="H24" s="47"/>
      <c r="I24" s="156"/>
      <c r="J24" s="47"/>
      <c r="K24" s="51"/>
    </row>
    <row r="25" spans="2:11" s="1" customFormat="1" ht="14.4" customHeight="1">
      <c r="B25" s="46"/>
      <c r="C25" s="47"/>
      <c r="D25" s="39" t="s">
        <v>46</v>
      </c>
      <c r="E25" s="47"/>
      <c r="F25" s="47"/>
      <c r="G25" s="47"/>
      <c r="H25" s="47"/>
      <c r="I25" s="156"/>
      <c r="J25" s="47"/>
      <c r="K25" s="51"/>
    </row>
    <row r="26" spans="2:11" s="7" customFormat="1" ht="16.5" customHeight="1">
      <c r="B26" s="160"/>
      <c r="C26" s="161"/>
      <c r="D26" s="161"/>
      <c r="E26" s="44" t="s">
        <v>38</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47</v>
      </c>
      <c r="E29" s="47"/>
      <c r="F29" s="47"/>
      <c r="G29" s="47"/>
      <c r="H29" s="47"/>
      <c r="I29" s="156"/>
      <c r="J29" s="167">
        <f>ROUND(J88,2)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49</v>
      </c>
      <c r="G31" s="47"/>
      <c r="H31" s="47"/>
      <c r="I31" s="168" t="s">
        <v>48</v>
      </c>
      <c r="J31" s="52" t="s">
        <v>50</v>
      </c>
      <c r="K31" s="51"/>
    </row>
    <row r="32" spans="2:11" s="1" customFormat="1" ht="14.4" customHeight="1">
      <c r="B32" s="46"/>
      <c r="C32" s="47"/>
      <c r="D32" s="55" t="s">
        <v>51</v>
      </c>
      <c r="E32" s="55" t="s">
        <v>52</v>
      </c>
      <c r="F32" s="169">
        <f>ROUND(SUM(BE88:BE159),2)</f>
        <v>0</v>
      </c>
      <c r="G32" s="47"/>
      <c r="H32" s="47"/>
      <c r="I32" s="170">
        <v>0.21</v>
      </c>
      <c r="J32" s="169">
        <f>ROUND(ROUND((SUM(BE88:BE159)),2)*I32,2)</f>
        <v>0</v>
      </c>
      <c r="K32" s="51"/>
    </row>
    <row r="33" spans="2:11" s="1" customFormat="1" ht="14.4" customHeight="1">
      <c r="B33" s="46"/>
      <c r="C33" s="47"/>
      <c r="D33" s="47"/>
      <c r="E33" s="55" t="s">
        <v>53</v>
      </c>
      <c r="F33" s="169">
        <f>ROUND(SUM(BF88:BF159),2)</f>
        <v>0</v>
      </c>
      <c r="G33" s="47"/>
      <c r="H33" s="47"/>
      <c r="I33" s="170">
        <v>0.15</v>
      </c>
      <c r="J33" s="169">
        <f>ROUND(ROUND((SUM(BF88:BF159)),2)*I33,2)</f>
        <v>0</v>
      </c>
      <c r="K33" s="51"/>
    </row>
    <row r="34" spans="2:11" s="1" customFormat="1" ht="14.4" customHeight="1" hidden="1">
      <c r="B34" s="46"/>
      <c r="C34" s="47"/>
      <c r="D34" s="47"/>
      <c r="E34" s="55" t="s">
        <v>54</v>
      </c>
      <c r="F34" s="169">
        <f>ROUND(SUM(BG88:BG159),2)</f>
        <v>0</v>
      </c>
      <c r="G34" s="47"/>
      <c r="H34" s="47"/>
      <c r="I34" s="170">
        <v>0.21</v>
      </c>
      <c r="J34" s="169">
        <v>0</v>
      </c>
      <c r="K34" s="51"/>
    </row>
    <row r="35" spans="2:11" s="1" customFormat="1" ht="14.4" customHeight="1" hidden="1">
      <c r="B35" s="46"/>
      <c r="C35" s="47"/>
      <c r="D35" s="47"/>
      <c r="E35" s="55" t="s">
        <v>55</v>
      </c>
      <c r="F35" s="169">
        <f>ROUND(SUM(BH88:BH159),2)</f>
        <v>0</v>
      </c>
      <c r="G35" s="47"/>
      <c r="H35" s="47"/>
      <c r="I35" s="170">
        <v>0.15</v>
      </c>
      <c r="J35" s="169">
        <v>0</v>
      </c>
      <c r="K35" s="51"/>
    </row>
    <row r="36" spans="2:11" s="1" customFormat="1" ht="14.4" customHeight="1" hidden="1">
      <c r="B36" s="46"/>
      <c r="C36" s="47"/>
      <c r="D36" s="47"/>
      <c r="E36" s="55" t="s">
        <v>56</v>
      </c>
      <c r="F36" s="169">
        <f>ROUND(SUM(BI88:BI159),2)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57</v>
      </c>
      <c r="E38" s="98"/>
      <c r="F38" s="98"/>
      <c r="G38" s="173" t="s">
        <v>58</v>
      </c>
      <c r="H38" s="174" t="s">
        <v>59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29" t="s">
        <v>151</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39" t="s">
        <v>18</v>
      </c>
      <c r="D46" s="47"/>
      <c r="E46" s="47"/>
      <c r="F46" s="47"/>
      <c r="G46" s="47"/>
      <c r="H46" s="47"/>
      <c r="I46" s="156"/>
      <c r="J46" s="47"/>
      <c r="K46" s="51"/>
    </row>
    <row r="47" spans="2:11" s="1" customFormat="1" ht="16.5" customHeight="1">
      <c r="B47" s="46"/>
      <c r="C47" s="47"/>
      <c r="D47" s="47"/>
      <c r="E47" s="155" t="str">
        <f>E7</f>
        <v>Střední odborné učiliště Domažlice</v>
      </c>
      <c r="F47" s="39"/>
      <c r="G47" s="39"/>
      <c r="H47" s="39"/>
      <c r="I47" s="156"/>
      <c r="J47" s="47"/>
      <c r="K47" s="51"/>
    </row>
    <row r="48" spans="2:11" ht="13.5">
      <c r="B48" s="27"/>
      <c r="C48" s="39" t="s">
        <v>149</v>
      </c>
      <c r="D48" s="28"/>
      <c r="E48" s="28"/>
      <c r="F48" s="28"/>
      <c r="G48" s="28"/>
      <c r="H48" s="28"/>
      <c r="I48" s="154"/>
      <c r="J48" s="28"/>
      <c r="K48" s="30"/>
    </row>
    <row r="49" spans="2:11" s="1" customFormat="1" ht="16.5" customHeight="1">
      <c r="B49" s="46"/>
      <c r="C49" s="47"/>
      <c r="D49" s="47"/>
      <c r="E49" s="155" t="s">
        <v>4595</v>
      </c>
      <c r="F49" s="47"/>
      <c r="G49" s="47"/>
      <c r="H49" s="47"/>
      <c r="I49" s="156"/>
      <c r="J49" s="47"/>
      <c r="K49" s="51"/>
    </row>
    <row r="50" spans="2:11" s="1" customFormat="1" ht="14.4" customHeight="1">
      <c r="B50" s="46"/>
      <c r="C50" s="39" t="s">
        <v>4596</v>
      </c>
      <c r="D50" s="47"/>
      <c r="E50" s="47"/>
      <c r="F50" s="47"/>
      <c r="G50" s="47"/>
      <c r="H50" s="47"/>
      <c r="I50" s="156"/>
      <c r="J50" s="47"/>
      <c r="K50" s="51"/>
    </row>
    <row r="51" spans="2:11" s="1" customFormat="1" ht="17.25" customHeight="1">
      <c r="B51" s="46"/>
      <c r="C51" s="47"/>
      <c r="D51" s="47"/>
      <c r="E51" s="157" t="str">
        <f>E11</f>
        <v>D.1.4.6.3 - Domácí rozhlas s nuceným poslechem, ozvučení jídelny</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39" t="s">
        <v>26</v>
      </c>
      <c r="D53" s="47"/>
      <c r="E53" s="47"/>
      <c r="F53" s="34" t="str">
        <f>F14</f>
        <v xml:space="preserve"> </v>
      </c>
      <c r="G53" s="47"/>
      <c r="H53" s="47"/>
      <c r="I53" s="158" t="s">
        <v>28</v>
      </c>
      <c r="J53" s="159" t="str">
        <f>IF(J14="","",J14)</f>
        <v>4. 6. 2017</v>
      </c>
      <c r="K53" s="51"/>
    </row>
    <row r="54" spans="2:11" s="1" customFormat="1" ht="6.95" customHeight="1">
      <c r="B54" s="46"/>
      <c r="C54" s="47"/>
      <c r="D54" s="47"/>
      <c r="E54" s="47"/>
      <c r="F54" s="47"/>
      <c r="G54" s="47"/>
      <c r="H54" s="47"/>
      <c r="I54" s="156"/>
      <c r="J54" s="47"/>
      <c r="K54" s="51"/>
    </row>
    <row r="55" spans="2:11" s="1" customFormat="1" ht="13.5">
      <c r="B55" s="46"/>
      <c r="C55" s="39" t="s">
        <v>36</v>
      </c>
      <c r="D55" s="47"/>
      <c r="E55" s="47"/>
      <c r="F55" s="34" t="str">
        <f>E17</f>
        <v>Plzeňský kraj</v>
      </c>
      <c r="G55" s="47"/>
      <c r="H55" s="47"/>
      <c r="I55" s="158" t="s">
        <v>43</v>
      </c>
      <c r="J55" s="44" t="str">
        <f>E23</f>
        <v>Sladký &amp; Partners s.r.o., Nad Šárkou 60, Praha</v>
      </c>
      <c r="K55" s="51"/>
    </row>
    <row r="56" spans="2:11" s="1" customFormat="1" ht="14.4" customHeight="1">
      <c r="B56" s="46"/>
      <c r="C56" s="39" t="s">
        <v>41</v>
      </c>
      <c r="D56" s="47"/>
      <c r="E56" s="47"/>
      <c r="F56" s="34"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152</v>
      </c>
      <c r="D58" s="171"/>
      <c r="E58" s="171"/>
      <c r="F58" s="171"/>
      <c r="G58" s="171"/>
      <c r="H58" s="171"/>
      <c r="I58" s="185"/>
      <c r="J58" s="186" t="s">
        <v>153</v>
      </c>
      <c r="K58" s="187"/>
    </row>
    <row r="59" spans="2:11" s="1" customFormat="1" ht="10.3" customHeight="1">
      <c r="B59" s="46"/>
      <c r="C59" s="47"/>
      <c r="D59" s="47"/>
      <c r="E59" s="47"/>
      <c r="F59" s="47"/>
      <c r="G59" s="47"/>
      <c r="H59" s="47"/>
      <c r="I59" s="156"/>
      <c r="J59" s="47"/>
      <c r="K59" s="51"/>
    </row>
    <row r="60" spans="2:47" s="1" customFormat="1" ht="29.25" customHeight="1">
      <c r="B60" s="46"/>
      <c r="C60" s="188" t="s">
        <v>154</v>
      </c>
      <c r="D60" s="47"/>
      <c r="E60" s="47"/>
      <c r="F60" s="47"/>
      <c r="G60" s="47"/>
      <c r="H60" s="47"/>
      <c r="I60" s="156"/>
      <c r="J60" s="167">
        <f>J88</f>
        <v>0</v>
      </c>
      <c r="K60" s="51"/>
      <c r="AU60" s="23" t="s">
        <v>155</v>
      </c>
    </row>
    <row r="61" spans="2:11" s="8" customFormat="1" ht="24.95" customHeight="1">
      <c r="B61" s="189"/>
      <c r="C61" s="190"/>
      <c r="D61" s="191" t="s">
        <v>172</v>
      </c>
      <c r="E61" s="192"/>
      <c r="F61" s="192"/>
      <c r="G61" s="192"/>
      <c r="H61" s="192"/>
      <c r="I61" s="193"/>
      <c r="J61" s="194">
        <f>J89</f>
        <v>0</v>
      </c>
      <c r="K61" s="195"/>
    </row>
    <row r="62" spans="2:11" s="9" customFormat="1" ht="19.9" customHeight="1">
      <c r="B62" s="196"/>
      <c r="C62" s="197"/>
      <c r="D62" s="198" t="s">
        <v>5047</v>
      </c>
      <c r="E62" s="199"/>
      <c r="F62" s="199"/>
      <c r="G62" s="199"/>
      <c r="H62" s="199"/>
      <c r="I62" s="200"/>
      <c r="J62" s="201">
        <f>J90</f>
        <v>0</v>
      </c>
      <c r="K62" s="202"/>
    </row>
    <row r="63" spans="2:11" s="9" customFormat="1" ht="19.9" customHeight="1">
      <c r="B63" s="196"/>
      <c r="C63" s="197"/>
      <c r="D63" s="198" t="s">
        <v>5048</v>
      </c>
      <c r="E63" s="199"/>
      <c r="F63" s="199"/>
      <c r="G63" s="199"/>
      <c r="H63" s="199"/>
      <c r="I63" s="200"/>
      <c r="J63" s="201">
        <f>J107</f>
        <v>0</v>
      </c>
      <c r="K63" s="202"/>
    </row>
    <row r="64" spans="2:11" s="9" customFormat="1" ht="19.9" customHeight="1">
      <c r="B64" s="196"/>
      <c r="C64" s="197"/>
      <c r="D64" s="198" t="s">
        <v>5049</v>
      </c>
      <c r="E64" s="199"/>
      <c r="F64" s="199"/>
      <c r="G64" s="199"/>
      <c r="H64" s="199"/>
      <c r="I64" s="200"/>
      <c r="J64" s="201">
        <f>J128</f>
        <v>0</v>
      </c>
      <c r="K64" s="202"/>
    </row>
    <row r="65" spans="2:11" s="9" customFormat="1" ht="19.9" customHeight="1">
      <c r="B65" s="196"/>
      <c r="C65" s="197"/>
      <c r="D65" s="198" t="s">
        <v>5050</v>
      </c>
      <c r="E65" s="199"/>
      <c r="F65" s="199"/>
      <c r="G65" s="199"/>
      <c r="H65" s="199"/>
      <c r="I65" s="200"/>
      <c r="J65" s="201">
        <f>J135</f>
        <v>0</v>
      </c>
      <c r="K65" s="202"/>
    </row>
    <row r="66" spans="2:11" s="9" customFormat="1" ht="19.9" customHeight="1">
      <c r="B66" s="196"/>
      <c r="C66" s="197"/>
      <c r="D66" s="198" t="s">
        <v>5051</v>
      </c>
      <c r="E66" s="199"/>
      <c r="F66" s="199"/>
      <c r="G66" s="199"/>
      <c r="H66" s="199"/>
      <c r="I66" s="200"/>
      <c r="J66" s="201">
        <f>J146</f>
        <v>0</v>
      </c>
      <c r="K66" s="202"/>
    </row>
    <row r="67" spans="2:11" s="1" customFormat="1" ht="21.8" customHeight="1">
      <c r="B67" s="46"/>
      <c r="C67" s="47"/>
      <c r="D67" s="47"/>
      <c r="E67" s="47"/>
      <c r="F67" s="47"/>
      <c r="G67" s="47"/>
      <c r="H67" s="47"/>
      <c r="I67" s="156"/>
      <c r="J67" s="47"/>
      <c r="K67" s="51"/>
    </row>
    <row r="68" spans="2:11" s="1" customFormat="1" ht="6.95" customHeight="1">
      <c r="B68" s="67"/>
      <c r="C68" s="68"/>
      <c r="D68" s="68"/>
      <c r="E68" s="68"/>
      <c r="F68" s="68"/>
      <c r="G68" s="68"/>
      <c r="H68" s="68"/>
      <c r="I68" s="178"/>
      <c r="J68" s="68"/>
      <c r="K68" s="69"/>
    </row>
    <row r="72" spans="2:12" s="1" customFormat="1" ht="6.95" customHeight="1">
      <c r="B72" s="70"/>
      <c r="C72" s="71"/>
      <c r="D72" s="71"/>
      <c r="E72" s="71"/>
      <c r="F72" s="71"/>
      <c r="G72" s="71"/>
      <c r="H72" s="71"/>
      <c r="I72" s="181"/>
      <c r="J72" s="71"/>
      <c r="K72" s="71"/>
      <c r="L72" s="72"/>
    </row>
    <row r="73" spans="2:12" s="1" customFormat="1" ht="36.95" customHeight="1">
      <c r="B73" s="46"/>
      <c r="C73" s="73" t="s">
        <v>192</v>
      </c>
      <c r="D73" s="74"/>
      <c r="E73" s="74"/>
      <c r="F73" s="74"/>
      <c r="G73" s="74"/>
      <c r="H73" s="74"/>
      <c r="I73" s="203"/>
      <c r="J73" s="74"/>
      <c r="K73" s="74"/>
      <c r="L73" s="72"/>
    </row>
    <row r="74" spans="2:12" s="1" customFormat="1" ht="6.95" customHeight="1">
      <c r="B74" s="46"/>
      <c r="C74" s="74"/>
      <c r="D74" s="74"/>
      <c r="E74" s="74"/>
      <c r="F74" s="74"/>
      <c r="G74" s="74"/>
      <c r="H74" s="74"/>
      <c r="I74" s="203"/>
      <c r="J74" s="74"/>
      <c r="K74" s="74"/>
      <c r="L74" s="72"/>
    </row>
    <row r="75" spans="2:12" s="1" customFormat="1" ht="14.4" customHeight="1">
      <c r="B75" s="46"/>
      <c r="C75" s="76" t="s">
        <v>18</v>
      </c>
      <c r="D75" s="74"/>
      <c r="E75" s="74"/>
      <c r="F75" s="74"/>
      <c r="G75" s="74"/>
      <c r="H75" s="74"/>
      <c r="I75" s="203"/>
      <c r="J75" s="74"/>
      <c r="K75" s="74"/>
      <c r="L75" s="72"/>
    </row>
    <row r="76" spans="2:12" s="1" customFormat="1" ht="16.5" customHeight="1">
      <c r="B76" s="46"/>
      <c r="C76" s="74"/>
      <c r="D76" s="74"/>
      <c r="E76" s="204" t="str">
        <f>E7</f>
        <v>Střední odborné učiliště Domažlice</v>
      </c>
      <c r="F76" s="76"/>
      <c r="G76" s="76"/>
      <c r="H76" s="76"/>
      <c r="I76" s="203"/>
      <c r="J76" s="74"/>
      <c r="K76" s="74"/>
      <c r="L76" s="72"/>
    </row>
    <row r="77" spans="2:12" ht="13.5">
      <c r="B77" s="27"/>
      <c r="C77" s="76" t="s">
        <v>149</v>
      </c>
      <c r="D77" s="286"/>
      <c r="E77" s="286"/>
      <c r="F77" s="286"/>
      <c r="G77" s="286"/>
      <c r="H77" s="286"/>
      <c r="I77" s="148"/>
      <c r="J77" s="286"/>
      <c r="K77" s="286"/>
      <c r="L77" s="287"/>
    </row>
    <row r="78" spans="2:12" s="1" customFormat="1" ht="16.5" customHeight="1">
      <c r="B78" s="46"/>
      <c r="C78" s="74"/>
      <c r="D78" s="74"/>
      <c r="E78" s="204" t="s">
        <v>4595</v>
      </c>
      <c r="F78" s="74"/>
      <c r="G78" s="74"/>
      <c r="H78" s="74"/>
      <c r="I78" s="203"/>
      <c r="J78" s="74"/>
      <c r="K78" s="74"/>
      <c r="L78" s="72"/>
    </row>
    <row r="79" spans="2:12" s="1" customFormat="1" ht="14.4" customHeight="1">
      <c r="B79" s="46"/>
      <c r="C79" s="76" t="s">
        <v>4596</v>
      </c>
      <c r="D79" s="74"/>
      <c r="E79" s="74"/>
      <c r="F79" s="74"/>
      <c r="G79" s="74"/>
      <c r="H79" s="74"/>
      <c r="I79" s="203"/>
      <c r="J79" s="74"/>
      <c r="K79" s="74"/>
      <c r="L79" s="72"/>
    </row>
    <row r="80" spans="2:12" s="1" customFormat="1" ht="17.25" customHeight="1">
      <c r="B80" s="46"/>
      <c r="C80" s="74"/>
      <c r="D80" s="74"/>
      <c r="E80" s="82" t="str">
        <f>E11</f>
        <v>D.1.4.6.3 - Domácí rozhlas s nuceným poslechem, ozvučení jídelny</v>
      </c>
      <c r="F80" s="74"/>
      <c r="G80" s="74"/>
      <c r="H80" s="74"/>
      <c r="I80" s="203"/>
      <c r="J80" s="74"/>
      <c r="K80" s="74"/>
      <c r="L80" s="72"/>
    </row>
    <row r="81" spans="2:12" s="1" customFormat="1" ht="6.95" customHeight="1">
      <c r="B81" s="46"/>
      <c r="C81" s="74"/>
      <c r="D81" s="74"/>
      <c r="E81" s="74"/>
      <c r="F81" s="74"/>
      <c r="G81" s="74"/>
      <c r="H81" s="74"/>
      <c r="I81" s="203"/>
      <c r="J81" s="74"/>
      <c r="K81" s="74"/>
      <c r="L81" s="72"/>
    </row>
    <row r="82" spans="2:12" s="1" customFormat="1" ht="18" customHeight="1">
      <c r="B82" s="46"/>
      <c r="C82" s="76" t="s">
        <v>26</v>
      </c>
      <c r="D82" s="74"/>
      <c r="E82" s="74"/>
      <c r="F82" s="205" t="str">
        <f>F14</f>
        <v xml:space="preserve"> </v>
      </c>
      <c r="G82" s="74"/>
      <c r="H82" s="74"/>
      <c r="I82" s="206" t="s">
        <v>28</v>
      </c>
      <c r="J82" s="85" t="str">
        <f>IF(J14="","",J14)</f>
        <v>4. 6. 2017</v>
      </c>
      <c r="K82" s="74"/>
      <c r="L82" s="72"/>
    </row>
    <row r="83" spans="2:12" s="1" customFormat="1" ht="6.95" customHeight="1">
      <c r="B83" s="46"/>
      <c r="C83" s="74"/>
      <c r="D83" s="74"/>
      <c r="E83" s="74"/>
      <c r="F83" s="74"/>
      <c r="G83" s="74"/>
      <c r="H83" s="74"/>
      <c r="I83" s="203"/>
      <c r="J83" s="74"/>
      <c r="K83" s="74"/>
      <c r="L83" s="72"/>
    </row>
    <row r="84" spans="2:12" s="1" customFormat="1" ht="13.5">
      <c r="B84" s="46"/>
      <c r="C84" s="76" t="s">
        <v>36</v>
      </c>
      <c r="D84" s="74"/>
      <c r="E84" s="74"/>
      <c r="F84" s="205" t="str">
        <f>E17</f>
        <v>Plzeňský kraj</v>
      </c>
      <c r="G84" s="74"/>
      <c r="H84" s="74"/>
      <c r="I84" s="206" t="s">
        <v>43</v>
      </c>
      <c r="J84" s="205" t="str">
        <f>E23</f>
        <v>Sladký &amp; Partners s.r.o., Nad Šárkou 60, Praha</v>
      </c>
      <c r="K84" s="74"/>
      <c r="L84" s="72"/>
    </row>
    <row r="85" spans="2:12" s="1" customFormat="1" ht="14.4" customHeight="1">
      <c r="B85" s="46"/>
      <c r="C85" s="76" t="s">
        <v>41</v>
      </c>
      <c r="D85" s="74"/>
      <c r="E85" s="74"/>
      <c r="F85" s="205" t="str">
        <f>IF(E20="","",E20)</f>
        <v/>
      </c>
      <c r="G85" s="74"/>
      <c r="H85" s="74"/>
      <c r="I85" s="203"/>
      <c r="J85" s="74"/>
      <c r="K85" s="74"/>
      <c r="L85" s="72"/>
    </row>
    <row r="86" spans="2:12" s="1" customFormat="1" ht="10.3" customHeight="1">
      <c r="B86" s="46"/>
      <c r="C86" s="74"/>
      <c r="D86" s="74"/>
      <c r="E86" s="74"/>
      <c r="F86" s="74"/>
      <c r="G86" s="74"/>
      <c r="H86" s="74"/>
      <c r="I86" s="203"/>
      <c r="J86" s="74"/>
      <c r="K86" s="74"/>
      <c r="L86" s="72"/>
    </row>
    <row r="87" spans="2:20" s="10" customFormat="1" ht="29.25" customHeight="1">
      <c r="B87" s="207"/>
      <c r="C87" s="208" t="s">
        <v>193</v>
      </c>
      <c r="D87" s="209" t="s">
        <v>66</v>
      </c>
      <c r="E87" s="209" t="s">
        <v>62</v>
      </c>
      <c r="F87" s="209" t="s">
        <v>194</v>
      </c>
      <c r="G87" s="209" t="s">
        <v>195</v>
      </c>
      <c r="H87" s="209" t="s">
        <v>196</v>
      </c>
      <c r="I87" s="210" t="s">
        <v>197</v>
      </c>
      <c r="J87" s="209" t="s">
        <v>153</v>
      </c>
      <c r="K87" s="211" t="s">
        <v>198</v>
      </c>
      <c r="L87" s="212"/>
      <c r="M87" s="102" t="s">
        <v>199</v>
      </c>
      <c r="N87" s="103" t="s">
        <v>51</v>
      </c>
      <c r="O87" s="103" t="s">
        <v>200</v>
      </c>
      <c r="P87" s="103" t="s">
        <v>201</v>
      </c>
      <c r="Q87" s="103" t="s">
        <v>202</v>
      </c>
      <c r="R87" s="103" t="s">
        <v>203</v>
      </c>
      <c r="S87" s="103" t="s">
        <v>204</v>
      </c>
      <c r="T87" s="104" t="s">
        <v>205</v>
      </c>
    </row>
    <row r="88" spans="2:63" s="1" customFormat="1" ht="29.25" customHeight="1">
      <c r="B88" s="46"/>
      <c r="C88" s="108" t="s">
        <v>154</v>
      </c>
      <c r="D88" s="74"/>
      <c r="E88" s="74"/>
      <c r="F88" s="74"/>
      <c r="G88" s="74"/>
      <c r="H88" s="74"/>
      <c r="I88" s="203"/>
      <c r="J88" s="213">
        <f>BK88</f>
        <v>0</v>
      </c>
      <c r="K88" s="74"/>
      <c r="L88" s="72"/>
      <c r="M88" s="105"/>
      <c r="N88" s="106"/>
      <c r="O88" s="106"/>
      <c r="P88" s="214">
        <f>P89</f>
        <v>0</v>
      </c>
      <c r="Q88" s="106"/>
      <c r="R88" s="214">
        <f>R89</f>
        <v>0</v>
      </c>
      <c r="S88" s="106"/>
      <c r="T88" s="215">
        <f>T89</f>
        <v>0</v>
      </c>
      <c r="AT88" s="23" t="s">
        <v>80</v>
      </c>
      <c r="AU88" s="23" t="s">
        <v>155</v>
      </c>
      <c r="BK88" s="216">
        <f>BK89</f>
        <v>0</v>
      </c>
    </row>
    <row r="89" spans="2:63" s="11" customFormat="1" ht="37.4" customHeight="1">
      <c r="B89" s="217"/>
      <c r="C89" s="218"/>
      <c r="D89" s="219" t="s">
        <v>80</v>
      </c>
      <c r="E89" s="220" t="s">
        <v>1504</v>
      </c>
      <c r="F89" s="220" t="s">
        <v>1505</v>
      </c>
      <c r="G89" s="218"/>
      <c r="H89" s="218"/>
      <c r="I89" s="221"/>
      <c r="J89" s="222">
        <f>BK89</f>
        <v>0</v>
      </c>
      <c r="K89" s="218"/>
      <c r="L89" s="223"/>
      <c r="M89" s="224"/>
      <c r="N89" s="225"/>
      <c r="O89" s="225"/>
      <c r="P89" s="226">
        <f>P90+P107+P128+P135+P146</f>
        <v>0</v>
      </c>
      <c r="Q89" s="225"/>
      <c r="R89" s="226">
        <f>R90+R107+R128+R135+R146</f>
        <v>0</v>
      </c>
      <c r="S89" s="225"/>
      <c r="T89" s="227">
        <f>T90+T107+T128+T135+T146</f>
        <v>0</v>
      </c>
      <c r="AR89" s="228" t="s">
        <v>90</v>
      </c>
      <c r="AT89" s="229" t="s">
        <v>80</v>
      </c>
      <c r="AU89" s="229" t="s">
        <v>81</v>
      </c>
      <c r="AY89" s="228" t="s">
        <v>208</v>
      </c>
      <c r="BK89" s="230">
        <f>BK90+BK107+BK128+BK135+BK146</f>
        <v>0</v>
      </c>
    </row>
    <row r="90" spans="2:63" s="11" customFormat="1" ht="19.9" customHeight="1">
      <c r="B90" s="217"/>
      <c r="C90" s="218"/>
      <c r="D90" s="219" t="s">
        <v>80</v>
      </c>
      <c r="E90" s="231" t="s">
        <v>5052</v>
      </c>
      <c r="F90" s="231" t="s">
        <v>5053</v>
      </c>
      <c r="G90" s="218"/>
      <c r="H90" s="218"/>
      <c r="I90" s="221"/>
      <c r="J90" s="232">
        <f>BK90</f>
        <v>0</v>
      </c>
      <c r="K90" s="218"/>
      <c r="L90" s="223"/>
      <c r="M90" s="224"/>
      <c r="N90" s="225"/>
      <c r="O90" s="225"/>
      <c r="P90" s="226">
        <f>SUM(P91:P106)</f>
        <v>0</v>
      </c>
      <c r="Q90" s="225"/>
      <c r="R90" s="226">
        <f>SUM(R91:R106)</f>
        <v>0</v>
      </c>
      <c r="S90" s="225"/>
      <c r="T90" s="227">
        <f>SUM(T91:T106)</f>
        <v>0</v>
      </c>
      <c r="AR90" s="228" t="s">
        <v>90</v>
      </c>
      <c r="AT90" s="229" t="s">
        <v>80</v>
      </c>
      <c r="AU90" s="229" t="s">
        <v>25</v>
      </c>
      <c r="AY90" s="228" t="s">
        <v>208</v>
      </c>
      <c r="BK90" s="230">
        <f>SUM(BK91:BK106)</f>
        <v>0</v>
      </c>
    </row>
    <row r="91" spans="2:65" s="1" customFormat="1" ht="16.5" customHeight="1">
      <c r="B91" s="46"/>
      <c r="C91" s="233" t="s">
        <v>25</v>
      </c>
      <c r="D91" s="233" t="s">
        <v>210</v>
      </c>
      <c r="E91" s="234" t="s">
        <v>5054</v>
      </c>
      <c r="F91" s="235" t="s">
        <v>5055</v>
      </c>
      <c r="G91" s="236" t="s">
        <v>222</v>
      </c>
      <c r="H91" s="237">
        <v>16</v>
      </c>
      <c r="I91" s="238"/>
      <c r="J91" s="239">
        <f>ROUND(I91*H91,2)</f>
        <v>0</v>
      </c>
      <c r="K91" s="235" t="s">
        <v>38</v>
      </c>
      <c r="L91" s="72"/>
      <c r="M91" s="240" t="s">
        <v>38</v>
      </c>
      <c r="N91" s="241" t="s">
        <v>52</v>
      </c>
      <c r="O91" s="47"/>
      <c r="P91" s="242">
        <f>O91*H91</f>
        <v>0</v>
      </c>
      <c r="Q91" s="242">
        <v>0</v>
      </c>
      <c r="R91" s="242">
        <f>Q91*H91</f>
        <v>0</v>
      </c>
      <c r="S91" s="242">
        <v>0</v>
      </c>
      <c r="T91" s="243">
        <f>S91*H91</f>
        <v>0</v>
      </c>
      <c r="AR91" s="23" t="s">
        <v>302</v>
      </c>
      <c r="AT91" s="23" t="s">
        <v>210</v>
      </c>
      <c r="AU91" s="23" t="s">
        <v>90</v>
      </c>
      <c r="AY91" s="23" t="s">
        <v>208</v>
      </c>
      <c r="BE91" s="244">
        <f>IF(N91="základní",J91,0)</f>
        <v>0</v>
      </c>
      <c r="BF91" s="244">
        <f>IF(N91="snížená",J91,0)</f>
        <v>0</v>
      </c>
      <c r="BG91" s="244">
        <f>IF(N91="zákl. přenesená",J91,0)</f>
        <v>0</v>
      </c>
      <c r="BH91" s="244">
        <f>IF(N91="sníž. přenesená",J91,0)</f>
        <v>0</v>
      </c>
      <c r="BI91" s="244">
        <f>IF(N91="nulová",J91,0)</f>
        <v>0</v>
      </c>
      <c r="BJ91" s="23" t="s">
        <v>25</v>
      </c>
      <c r="BK91" s="244">
        <f>ROUND(I91*H91,2)</f>
        <v>0</v>
      </c>
      <c r="BL91" s="23" t="s">
        <v>302</v>
      </c>
      <c r="BM91" s="23" t="s">
        <v>5056</v>
      </c>
    </row>
    <row r="92" spans="2:65" s="1" customFormat="1" ht="16.5" customHeight="1">
      <c r="B92" s="46"/>
      <c r="C92" s="267" t="s">
        <v>90</v>
      </c>
      <c r="D92" s="267" t="s">
        <v>297</v>
      </c>
      <c r="E92" s="268" t="s">
        <v>5057</v>
      </c>
      <c r="F92" s="269" t="s">
        <v>5058</v>
      </c>
      <c r="G92" s="270" t="s">
        <v>2976</v>
      </c>
      <c r="H92" s="271">
        <v>1</v>
      </c>
      <c r="I92" s="272"/>
      <c r="J92" s="273">
        <f>ROUND(I92*H92,2)</f>
        <v>0</v>
      </c>
      <c r="K92" s="269" t="s">
        <v>38</v>
      </c>
      <c r="L92" s="274"/>
      <c r="M92" s="275" t="s">
        <v>38</v>
      </c>
      <c r="N92" s="276" t="s">
        <v>52</v>
      </c>
      <c r="O92" s="47"/>
      <c r="P92" s="242">
        <f>O92*H92</f>
        <v>0</v>
      </c>
      <c r="Q92" s="242">
        <v>0</v>
      </c>
      <c r="R92" s="242">
        <f>Q92*H92</f>
        <v>0</v>
      </c>
      <c r="S92" s="242">
        <v>0</v>
      </c>
      <c r="T92" s="243">
        <f>S92*H92</f>
        <v>0</v>
      </c>
      <c r="AR92" s="23" t="s">
        <v>393</v>
      </c>
      <c r="AT92" s="23" t="s">
        <v>297</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302</v>
      </c>
      <c r="BM92" s="23" t="s">
        <v>215</v>
      </c>
    </row>
    <row r="93" spans="2:65" s="1" customFormat="1" ht="16.5" customHeight="1">
      <c r="B93" s="46"/>
      <c r="C93" s="233" t="s">
        <v>225</v>
      </c>
      <c r="D93" s="233" t="s">
        <v>210</v>
      </c>
      <c r="E93" s="234" t="s">
        <v>5059</v>
      </c>
      <c r="F93" s="235" t="s">
        <v>5060</v>
      </c>
      <c r="G93" s="236" t="s">
        <v>222</v>
      </c>
      <c r="H93" s="237">
        <v>6</v>
      </c>
      <c r="I93" s="238"/>
      <c r="J93" s="239">
        <f>ROUND(I93*H93,2)</f>
        <v>0</v>
      </c>
      <c r="K93" s="235" t="s">
        <v>38</v>
      </c>
      <c r="L93" s="72"/>
      <c r="M93" s="240" t="s">
        <v>38</v>
      </c>
      <c r="N93" s="241" t="s">
        <v>52</v>
      </c>
      <c r="O93" s="47"/>
      <c r="P93" s="242">
        <f>O93*H93</f>
        <v>0</v>
      </c>
      <c r="Q93" s="242">
        <v>0</v>
      </c>
      <c r="R93" s="242">
        <f>Q93*H93</f>
        <v>0</v>
      </c>
      <c r="S93" s="242">
        <v>0</v>
      </c>
      <c r="T93" s="243">
        <f>S93*H93</f>
        <v>0</v>
      </c>
      <c r="AR93" s="23" t="s">
        <v>302</v>
      </c>
      <c r="AT93" s="23" t="s">
        <v>210</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302</v>
      </c>
      <c r="BM93" s="23" t="s">
        <v>5061</v>
      </c>
    </row>
    <row r="94" spans="2:65" s="1" customFormat="1" ht="25.5" customHeight="1">
      <c r="B94" s="46"/>
      <c r="C94" s="267" t="s">
        <v>215</v>
      </c>
      <c r="D94" s="267" t="s">
        <v>297</v>
      </c>
      <c r="E94" s="268" t="s">
        <v>5062</v>
      </c>
      <c r="F94" s="269" t="s">
        <v>5063</v>
      </c>
      <c r="G94" s="270" t="s">
        <v>2976</v>
      </c>
      <c r="H94" s="271">
        <v>2</v>
      </c>
      <c r="I94" s="272"/>
      <c r="J94" s="273">
        <f>ROUND(I94*H94,2)</f>
        <v>0</v>
      </c>
      <c r="K94" s="269" t="s">
        <v>38</v>
      </c>
      <c r="L94" s="274"/>
      <c r="M94" s="275" t="s">
        <v>38</v>
      </c>
      <c r="N94" s="276" t="s">
        <v>52</v>
      </c>
      <c r="O94" s="47"/>
      <c r="P94" s="242">
        <f>O94*H94</f>
        <v>0</v>
      </c>
      <c r="Q94" s="242">
        <v>0</v>
      </c>
      <c r="R94" s="242">
        <f>Q94*H94</f>
        <v>0</v>
      </c>
      <c r="S94" s="242">
        <v>0</v>
      </c>
      <c r="T94" s="243">
        <f>S94*H94</f>
        <v>0</v>
      </c>
      <c r="AR94" s="23" t="s">
        <v>393</v>
      </c>
      <c r="AT94" s="23" t="s">
        <v>297</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302</v>
      </c>
      <c r="BM94" s="23" t="s">
        <v>241</v>
      </c>
    </row>
    <row r="95" spans="2:65" s="1" customFormat="1" ht="16.5" customHeight="1">
      <c r="B95" s="46"/>
      <c r="C95" s="233" t="s">
        <v>237</v>
      </c>
      <c r="D95" s="233" t="s">
        <v>210</v>
      </c>
      <c r="E95" s="234" t="s">
        <v>5064</v>
      </c>
      <c r="F95" s="235" t="s">
        <v>5065</v>
      </c>
      <c r="G95" s="236" t="s">
        <v>2976</v>
      </c>
      <c r="H95" s="237">
        <v>1</v>
      </c>
      <c r="I95" s="238"/>
      <c r="J95" s="239">
        <f>ROUND(I95*H95,2)</f>
        <v>0</v>
      </c>
      <c r="K95" s="235" t="s">
        <v>4610</v>
      </c>
      <c r="L95" s="72"/>
      <c r="M95" s="240" t="s">
        <v>38</v>
      </c>
      <c r="N95" s="241" t="s">
        <v>52</v>
      </c>
      <c r="O95" s="47"/>
      <c r="P95" s="242">
        <f>O95*H95</f>
        <v>0</v>
      </c>
      <c r="Q95" s="242">
        <v>0</v>
      </c>
      <c r="R95" s="242">
        <f>Q95*H95</f>
        <v>0</v>
      </c>
      <c r="S95" s="242">
        <v>0</v>
      </c>
      <c r="T95" s="243">
        <f>S95*H95</f>
        <v>0</v>
      </c>
      <c r="AR95" s="23" t="s">
        <v>302</v>
      </c>
      <c r="AT95" s="23" t="s">
        <v>210</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302</v>
      </c>
      <c r="BM95" s="23" t="s">
        <v>5066</v>
      </c>
    </row>
    <row r="96" spans="2:65" s="1" customFormat="1" ht="51" customHeight="1">
      <c r="B96" s="46"/>
      <c r="C96" s="267" t="s">
        <v>241</v>
      </c>
      <c r="D96" s="267" t="s">
        <v>297</v>
      </c>
      <c r="E96" s="268" t="s">
        <v>5067</v>
      </c>
      <c r="F96" s="269" t="s">
        <v>5068</v>
      </c>
      <c r="G96" s="270" t="s">
        <v>2976</v>
      </c>
      <c r="H96" s="271">
        <v>1</v>
      </c>
      <c r="I96" s="272"/>
      <c r="J96" s="273">
        <f>ROUND(I96*H96,2)</f>
        <v>0</v>
      </c>
      <c r="K96" s="269" t="s">
        <v>38</v>
      </c>
      <c r="L96" s="274"/>
      <c r="M96" s="275" t="s">
        <v>38</v>
      </c>
      <c r="N96" s="276" t="s">
        <v>52</v>
      </c>
      <c r="O96" s="47"/>
      <c r="P96" s="242">
        <f>O96*H96</f>
        <v>0</v>
      </c>
      <c r="Q96" s="242">
        <v>0</v>
      </c>
      <c r="R96" s="242">
        <f>Q96*H96</f>
        <v>0</v>
      </c>
      <c r="S96" s="242">
        <v>0</v>
      </c>
      <c r="T96" s="243">
        <f>S96*H96</f>
        <v>0</v>
      </c>
      <c r="AR96" s="23" t="s">
        <v>393</v>
      </c>
      <c r="AT96" s="23" t="s">
        <v>297</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302</v>
      </c>
      <c r="BM96" s="23" t="s">
        <v>253</v>
      </c>
    </row>
    <row r="97" spans="2:65" s="1" customFormat="1" ht="16.5" customHeight="1">
      <c r="B97" s="46"/>
      <c r="C97" s="233" t="s">
        <v>249</v>
      </c>
      <c r="D97" s="233" t="s">
        <v>210</v>
      </c>
      <c r="E97" s="234" t="s">
        <v>5069</v>
      </c>
      <c r="F97" s="235" t="s">
        <v>5070</v>
      </c>
      <c r="G97" s="236" t="s">
        <v>2976</v>
      </c>
      <c r="H97" s="237">
        <v>24</v>
      </c>
      <c r="I97" s="238"/>
      <c r="J97" s="239">
        <f>ROUND(I97*H97,2)</f>
        <v>0</v>
      </c>
      <c r="K97" s="235" t="s">
        <v>4610</v>
      </c>
      <c r="L97" s="72"/>
      <c r="M97" s="240" t="s">
        <v>38</v>
      </c>
      <c r="N97" s="241" t="s">
        <v>52</v>
      </c>
      <c r="O97" s="47"/>
      <c r="P97" s="242">
        <f>O97*H97</f>
        <v>0</v>
      </c>
      <c r="Q97" s="242">
        <v>0</v>
      </c>
      <c r="R97" s="242">
        <f>Q97*H97</f>
        <v>0</v>
      </c>
      <c r="S97" s="242">
        <v>0</v>
      </c>
      <c r="T97" s="243">
        <f>S97*H97</f>
        <v>0</v>
      </c>
      <c r="AR97" s="23" t="s">
        <v>302</v>
      </c>
      <c r="AT97" s="23" t="s">
        <v>210</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302</v>
      </c>
      <c r="BM97" s="23" t="s">
        <v>5071</v>
      </c>
    </row>
    <row r="98" spans="2:65" s="1" customFormat="1" ht="76.5" customHeight="1">
      <c r="B98" s="46"/>
      <c r="C98" s="267" t="s">
        <v>253</v>
      </c>
      <c r="D98" s="267" t="s">
        <v>297</v>
      </c>
      <c r="E98" s="268" t="s">
        <v>5072</v>
      </c>
      <c r="F98" s="269" t="s">
        <v>5073</v>
      </c>
      <c r="G98" s="270" t="s">
        <v>2976</v>
      </c>
      <c r="H98" s="271">
        <v>24</v>
      </c>
      <c r="I98" s="272"/>
      <c r="J98" s="273">
        <f>ROUND(I98*H98,2)</f>
        <v>0</v>
      </c>
      <c r="K98" s="269" t="s">
        <v>38</v>
      </c>
      <c r="L98" s="274"/>
      <c r="M98" s="275" t="s">
        <v>38</v>
      </c>
      <c r="N98" s="276" t="s">
        <v>52</v>
      </c>
      <c r="O98" s="47"/>
      <c r="P98" s="242">
        <f>O98*H98</f>
        <v>0</v>
      </c>
      <c r="Q98" s="242">
        <v>0</v>
      </c>
      <c r="R98" s="242">
        <f>Q98*H98</f>
        <v>0</v>
      </c>
      <c r="S98" s="242">
        <v>0</v>
      </c>
      <c r="T98" s="243">
        <f>S98*H98</f>
        <v>0</v>
      </c>
      <c r="AR98" s="23" t="s">
        <v>393</v>
      </c>
      <c r="AT98" s="23" t="s">
        <v>297</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302</v>
      </c>
      <c r="BM98" s="23" t="s">
        <v>30</v>
      </c>
    </row>
    <row r="99" spans="2:65" s="1" customFormat="1" ht="16.5" customHeight="1">
      <c r="B99" s="46"/>
      <c r="C99" s="233" t="s">
        <v>257</v>
      </c>
      <c r="D99" s="233" t="s">
        <v>210</v>
      </c>
      <c r="E99" s="234" t="s">
        <v>5074</v>
      </c>
      <c r="F99" s="235" t="s">
        <v>5075</v>
      </c>
      <c r="G99" s="236" t="s">
        <v>2976</v>
      </c>
      <c r="H99" s="237">
        <v>8</v>
      </c>
      <c r="I99" s="238"/>
      <c r="J99" s="239">
        <f>ROUND(I99*H99,2)</f>
        <v>0</v>
      </c>
      <c r="K99" s="235" t="s">
        <v>4610</v>
      </c>
      <c r="L99" s="72"/>
      <c r="M99" s="240" t="s">
        <v>38</v>
      </c>
      <c r="N99" s="241" t="s">
        <v>52</v>
      </c>
      <c r="O99" s="47"/>
      <c r="P99" s="242">
        <f>O99*H99</f>
        <v>0</v>
      </c>
      <c r="Q99" s="242">
        <v>0</v>
      </c>
      <c r="R99" s="242">
        <f>Q99*H99</f>
        <v>0</v>
      </c>
      <c r="S99" s="242">
        <v>0</v>
      </c>
      <c r="T99" s="243">
        <f>S99*H99</f>
        <v>0</v>
      </c>
      <c r="AR99" s="23" t="s">
        <v>302</v>
      </c>
      <c r="AT99" s="23" t="s">
        <v>210</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302</v>
      </c>
      <c r="BM99" s="23" t="s">
        <v>5076</v>
      </c>
    </row>
    <row r="100" spans="2:65" s="1" customFormat="1" ht="102" customHeight="1">
      <c r="B100" s="46"/>
      <c r="C100" s="267" t="s">
        <v>30</v>
      </c>
      <c r="D100" s="267" t="s">
        <v>297</v>
      </c>
      <c r="E100" s="268" t="s">
        <v>5077</v>
      </c>
      <c r="F100" s="269" t="s">
        <v>5078</v>
      </c>
      <c r="G100" s="270" t="s">
        <v>2976</v>
      </c>
      <c r="H100" s="271">
        <v>8</v>
      </c>
      <c r="I100" s="272"/>
      <c r="J100" s="273">
        <f>ROUND(I100*H100,2)</f>
        <v>0</v>
      </c>
      <c r="K100" s="269" t="s">
        <v>38</v>
      </c>
      <c r="L100" s="274"/>
      <c r="M100" s="275" t="s">
        <v>38</v>
      </c>
      <c r="N100" s="276" t="s">
        <v>52</v>
      </c>
      <c r="O100" s="47"/>
      <c r="P100" s="242">
        <f>O100*H100</f>
        <v>0</v>
      </c>
      <c r="Q100" s="242">
        <v>0</v>
      </c>
      <c r="R100" s="242">
        <f>Q100*H100</f>
        <v>0</v>
      </c>
      <c r="S100" s="242">
        <v>0</v>
      </c>
      <c r="T100" s="243">
        <f>S100*H100</f>
        <v>0</v>
      </c>
      <c r="AR100" s="23" t="s">
        <v>393</v>
      </c>
      <c r="AT100" s="23" t="s">
        <v>297</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302</v>
      </c>
      <c r="BM100" s="23" t="s">
        <v>276</v>
      </c>
    </row>
    <row r="101" spans="2:65" s="1" customFormat="1" ht="16.5" customHeight="1">
      <c r="B101" s="46"/>
      <c r="C101" s="233" t="s">
        <v>270</v>
      </c>
      <c r="D101" s="233" t="s">
        <v>210</v>
      </c>
      <c r="E101" s="234" t="s">
        <v>5079</v>
      </c>
      <c r="F101" s="235" t="s">
        <v>5080</v>
      </c>
      <c r="G101" s="236" t="s">
        <v>222</v>
      </c>
      <c r="H101" s="237">
        <v>18</v>
      </c>
      <c r="I101" s="238"/>
      <c r="J101" s="239">
        <f>ROUND(I101*H101,2)</f>
        <v>0</v>
      </c>
      <c r="K101" s="235" t="s">
        <v>38</v>
      </c>
      <c r="L101" s="72"/>
      <c r="M101" s="240" t="s">
        <v>38</v>
      </c>
      <c r="N101" s="241" t="s">
        <v>52</v>
      </c>
      <c r="O101" s="47"/>
      <c r="P101" s="242">
        <f>O101*H101</f>
        <v>0</v>
      </c>
      <c r="Q101" s="242">
        <v>0</v>
      </c>
      <c r="R101" s="242">
        <f>Q101*H101</f>
        <v>0</v>
      </c>
      <c r="S101" s="242">
        <v>0</v>
      </c>
      <c r="T101" s="243">
        <f>S101*H101</f>
        <v>0</v>
      </c>
      <c r="AR101" s="23" t="s">
        <v>302</v>
      </c>
      <c r="AT101" s="23" t="s">
        <v>210</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302</v>
      </c>
      <c r="BM101" s="23" t="s">
        <v>5081</v>
      </c>
    </row>
    <row r="102" spans="2:65" s="1" customFormat="1" ht="89.25" customHeight="1">
      <c r="B102" s="46"/>
      <c r="C102" s="267" t="s">
        <v>276</v>
      </c>
      <c r="D102" s="267" t="s">
        <v>297</v>
      </c>
      <c r="E102" s="268" t="s">
        <v>5082</v>
      </c>
      <c r="F102" s="269" t="s">
        <v>5083</v>
      </c>
      <c r="G102" s="270" t="s">
        <v>2976</v>
      </c>
      <c r="H102" s="271">
        <v>3</v>
      </c>
      <c r="I102" s="272"/>
      <c r="J102" s="273">
        <f>ROUND(I102*H102,2)</f>
        <v>0</v>
      </c>
      <c r="K102" s="269" t="s">
        <v>38</v>
      </c>
      <c r="L102" s="274"/>
      <c r="M102" s="275" t="s">
        <v>38</v>
      </c>
      <c r="N102" s="276" t="s">
        <v>52</v>
      </c>
      <c r="O102" s="47"/>
      <c r="P102" s="242">
        <f>O102*H102</f>
        <v>0</v>
      </c>
      <c r="Q102" s="242">
        <v>0</v>
      </c>
      <c r="R102" s="242">
        <f>Q102*H102</f>
        <v>0</v>
      </c>
      <c r="S102" s="242">
        <v>0</v>
      </c>
      <c r="T102" s="243">
        <f>S102*H102</f>
        <v>0</v>
      </c>
      <c r="AR102" s="23" t="s">
        <v>393</v>
      </c>
      <c r="AT102" s="23" t="s">
        <v>297</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302</v>
      </c>
      <c r="BM102" s="23" t="s">
        <v>286</v>
      </c>
    </row>
    <row r="103" spans="2:65" s="1" customFormat="1" ht="16.5" customHeight="1">
      <c r="B103" s="46"/>
      <c r="C103" s="233" t="s">
        <v>280</v>
      </c>
      <c r="D103" s="233" t="s">
        <v>210</v>
      </c>
      <c r="E103" s="234" t="s">
        <v>5084</v>
      </c>
      <c r="F103" s="235" t="s">
        <v>5085</v>
      </c>
      <c r="G103" s="236" t="s">
        <v>2976</v>
      </c>
      <c r="H103" s="237">
        <v>3</v>
      </c>
      <c r="I103" s="238"/>
      <c r="J103" s="239">
        <f>ROUND(I103*H103,2)</f>
        <v>0</v>
      </c>
      <c r="K103" s="235" t="s">
        <v>4610</v>
      </c>
      <c r="L103" s="72"/>
      <c r="M103" s="240" t="s">
        <v>38</v>
      </c>
      <c r="N103" s="241" t="s">
        <v>52</v>
      </c>
      <c r="O103" s="47"/>
      <c r="P103" s="242">
        <f>O103*H103</f>
        <v>0</v>
      </c>
      <c r="Q103" s="242">
        <v>0</v>
      </c>
      <c r="R103" s="242">
        <f>Q103*H103</f>
        <v>0</v>
      </c>
      <c r="S103" s="242">
        <v>0</v>
      </c>
      <c r="T103" s="243">
        <f>S103*H103</f>
        <v>0</v>
      </c>
      <c r="AR103" s="23" t="s">
        <v>302</v>
      </c>
      <c r="AT103" s="23" t="s">
        <v>210</v>
      </c>
      <c r="AU103" s="23" t="s">
        <v>90</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302</v>
      </c>
      <c r="BM103" s="23" t="s">
        <v>5086</v>
      </c>
    </row>
    <row r="104" spans="2:65" s="1" customFormat="1" ht="140.25" customHeight="1">
      <c r="B104" s="46"/>
      <c r="C104" s="267" t="s">
        <v>286</v>
      </c>
      <c r="D104" s="267" t="s">
        <v>297</v>
      </c>
      <c r="E104" s="268" t="s">
        <v>5087</v>
      </c>
      <c r="F104" s="269" t="s">
        <v>5088</v>
      </c>
      <c r="G104" s="270" t="s">
        <v>2976</v>
      </c>
      <c r="H104" s="271">
        <v>3</v>
      </c>
      <c r="I104" s="272"/>
      <c r="J104" s="273">
        <f>ROUND(I104*H104,2)</f>
        <v>0</v>
      </c>
      <c r="K104" s="269" t="s">
        <v>38</v>
      </c>
      <c r="L104" s="274"/>
      <c r="M104" s="275" t="s">
        <v>38</v>
      </c>
      <c r="N104" s="276" t="s">
        <v>52</v>
      </c>
      <c r="O104" s="47"/>
      <c r="P104" s="242">
        <f>O104*H104</f>
        <v>0</v>
      </c>
      <c r="Q104" s="242">
        <v>0</v>
      </c>
      <c r="R104" s="242">
        <f>Q104*H104</f>
        <v>0</v>
      </c>
      <c r="S104" s="242">
        <v>0</v>
      </c>
      <c r="T104" s="243">
        <f>S104*H104</f>
        <v>0</v>
      </c>
      <c r="AR104" s="23" t="s">
        <v>393</v>
      </c>
      <c r="AT104" s="23" t="s">
        <v>297</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302</v>
      </c>
      <c r="BM104" s="23" t="s">
        <v>302</v>
      </c>
    </row>
    <row r="105" spans="2:65" s="1" customFormat="1" ht="16.5" customHeight="1">
      <c r="B105" s="46"/>
      <c r="C105" s="233" t="s">
        <v>10</v>
      </c>
      <c r="D105" s="233" t="s">
        <v>210</v>
      </c>
      <c r="E105" s="234" t="s">
        <v>5089</v>
      </c>
      <c r="F105" s="235" t="s">
        <v>5085</v>
      </c>
      <c r="G105" s="236" t="s">
        <v>2976</v>
      </c>
      <c r="H105" s="237">
        <v>8</v>
      </c>
      <c r="I105" s="238"/>
      <c r="J105" s="239">
        <f>ROUND(I105*H105,2)</f>
        <v>0</v>
      </c>
      <c r="K105" s="235" t="s">
        <v>4610</v>
      </c>
      <c r="L105" s="72"/>
      <c r="M105" s="240" t="s">
        <v>38</v>
      </c>
      <c r="N105" s="241" t="s">
        <v>52</v>
      </c>
      <c r="O105" s="47"/>
      <c r="P105" s="242">
        <f>O105*H105</f>
        <v>0</v>
      </c>
      <c r="Q105" s="242">
        <v>0</v>
      </c>
      <c r="R105" s="242">
        <f>Q105*H105</f>
        <v>0</v>
      </c>
      <c r="S105" s="242">
        <v>0</v>
      </c>
      <c r="T105" s="243">
        <f>S105*H105</f>
        <v>0</v>
      </c>
      <c r="AR105" s="23" t="s">
        <v>302</v>
      </c>
      <c r="AT105" s="23" t="s">
        <v>210</v>
      </c>
      <c r="AU105" s="23" t="s">
        <v>90</v>
      </c>
      <c r="AY105" s="23" t="s">
        <v>208</v>
      </c>
      <c r="BE105" s="244">
        <f>IF(N105="základní",J105,0)</f>
        <v>0</v>
      </c>
      <c r="BF105" s="244">
        <f>IF(N105="snížená",J105,0)</f>
        <v>0</v>
      </c>
      <c r="BG105" s="244">
        <f>IF(N105="zákl. přenesená",J105,0)</f>
        <v>0</v>
      </c>
      <c r="BH105" s="244">
        <f>IF(N105="sníž. přenesená",J105,0)</f>
        <v>0</v>
      </c>
      <c r="BI105" s="244">
        <f>IF(N105="nulová",J105,0)</f>
        <v>0</v>
      </c>
      <c r="BJ105" s="23" t="s">
        <v>25</v>
      </c>
      <c r="BK105" s="244">
        <f>ROUND(I105*H105,2)</f>
        <v>0</v>
      </c>
      <c r="BL105" s="23" t="s">
        <v>302</v>
      </c>
      <c r="BM105" s="23" t="s">
        <v>5090</v>
      </c>
    </row>
    <row r="106" spans="2:65" s="1" customFormat="1" ht="153" customHeight="1">
      <c r="B106" s="46"/>
      <c r="C106" s="267" t="s">
        <v>302</v>
      </c>
      <c r="D106" s="267" t="s">
        <v>297</v>
      </c>
      <c r="E106" s="268" t="s">
        <v>5091</v>
      </c>
      <c r="F106" s="269" t="s">
        <v>5092</v>
      </c>
      <c r="G106" s="270" t="s">
        <v>2976</v>
      </c>
      <c r="H106" s="271">
        <v>8</v>
      </c>
      <c r="I106" s="272"/>
      <c r="J106" s="273">
        <f>ROUND(I106*H106,2)</f>
        <v>0</v>
      </c>
      <c r="K106" s="269" t="s">
        <v>38</v>
      </c>
      <c r="L106" s="274"/>
      <c r="M106" s="275" t="s">
        <v>38</v>
      </c>
      <c r="N106" s="276" t="s">
        <v>52</v>
      </c>
      <c r="O106" s="47"/>
      <c r="P106" s="242">
        <f>O106*H106</f>
        <v>0</v>
      </c>
      <c r="Q106" s="242">
        <v>0</v>
      </c>
      <c r="R106" s="242">
        <f>Q106*H106</f>
        <v>0</v>
      </c>
      <c r="S106" s="242">
        <v>0</v>
      </c>
      <c r="T106" s="243">
        <f>S106*H106</f>
        <v>0</v>
      </c>
      <c r="AR106" s="23" t="s">
        <v>393</v>
      </c>
      <c r="AT106" s="23" t="s">
        <v>297</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302</v>
      </c>
      <c r="BM106" s="23" t="s">
        <v>319</v>
      </c>
    </row>
    <row r="107" spans="2:63" s="11" customFormat="1" ht="29.85" customHeight="1">
      <c r="B107" s="217"/>
      <c r="C107" s="218"/>
      <c r="D107" s="219" t="s">
        <v>80</v>
      </c>
      <c r="E107" s="231" t="s">
        <v>5093</v>
      </c>
      <c r="F107" s="231" t="s">
        <v>5094</v>
      </c>
      <c r="G107" s="218"/>
      <c r="H107" s="218"/>
      <c r="I107" s="221"/>
      <c r="J107" s="232">
        <f>BK107</f>
        <v>0</v>
      </c>
      <c r="K107" s="218"/>
      <c r="L107" s="223"/>
      <c r="M107" s="224"/>
      <c r="N107" s="225"/>
      <c r="O107" s="225"/>
      <c r="P107" s="226">
        <f>SUM(P108:P127)</f>
        <v>0</v>
      </c>
      <c r="Q107" s="225"/>
      <c r="R107" s="226">
        <f>SUM(R108:R127)</f>
        <v>0</v>
      </c>
      <c r="S107" s="225"/>
      <c r="T107" s="227">
        <f>SUM(T108:T127)</f>
        <v>0</v>
      </c>
      <c r="AR107" s="228" t="s">
        <v>90</v>
      </c>
      <c r="AT107" s="229" t="s">
        <v>80</v>
      </c>
      <c r="AU107" s="229" t="s">
        <v>25</v>
      </c>
      <c r="AY107" s="228" t="s">
        <v>208</v>
      </c>
      <c r="BK107" s="230">
        <f>SUM(BK108:BK127)</f>
        <v>0</v>
      </c>
    </row>
    <row r="108" spans="2:65" s="1" customFormat="1" ht="16.5" customHeight="1">
      <c r="B108" s="46"/>
      <c r="C108" s="233" t="s">
        <v>314</v>
      </c>
      <c r="D108" s="233" t="s">
        <v>210</v>
      </c>
      <c r="E108" s="234" t="s">
        <v>5095</v>
      </c>
      <c r="F108" s="235" t="s">
        <v>5096</v>
      </c>
      <c r="G108" s="236" t="s">
        <v>2976</v>
      </c>
      <c r="H108" s="237">
        <v>4</v>
      </c>
      <c r="I108" s="238"/>
      <c r="J108" s="239">
        <f>ROUND(I108*H108,2)</f>
        <v>0</v>
      </c>
      <c r="K108" s="235" t="s">
        <v>4610</v>
      </c>
      <c r="L108" s="72"/>
      <c r="M108" s="240" t="s">
        <v>38</v>
      </c>
      <c r="N108" s="241" t="s">
        <v>52</v>
      </c>
      <c r="O108" s="47"/>
      <c r="P108" s="242">
        <f>O108*H108</f>
        <v>0</v>
      </c>
      <c r="Q108" s="242">
        <v>0</v>
      </c>
      <c r="R108" s="242">
        <f>Q108*H108</f>
        <v>0</v>
      </c>
      <c r="S108" s="242">
        <v>0</v>
      </c>
      <c r="T108" s="243">
        <f>S108*H108</f>
        <v>0</v>
      </c>
      <c r="AR108" s="23" t="s">
        <v>302</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302</v>
      </c>
      <c r="BM108" s="23" t="s">
        <v>5097</v>
      </c>
    </row>
    <row r="109" spans="2:65" s="1" customFormat="1" ht="16.5" customHeight="1">
      <c r="B109" s="46"/>
      <c r="C109" s="267" t="s">
        <v>319</v>
      </c>
      <c r="D109" s="267" t="s">
        <v>297</v>
      </c>
      <c r="E109" s="268" t="s">
        <v>5098</v>
      </c>
      <c r="F109" s="269" t="s">
        <v>5099</v>
      </c>
      <c r="G109" s="270" t="s">
        <v>2976</v>
      </c>
      <c r="H109" s="271">
        <v>4</v>
      </c>
      <c r="I109" s="272"/>
      <c r="J109" s="273">
        <f>ROUND(I109*H109,2)</f>
        <v>0</v>
      </c>
      <c r="K109" s="269" t="s">
        <v>38</v>
      </c>
      <c r="L109" s="274"/>
      <c r="M109" s="275" t="s">
        <v>38</v>
      </c>
      <c r="N109" s="276" t="s">
        <v>52</v>
      </c>
      <c r="O109" s="47"/>
      <c r="P109" s="242">
        <f>O109*H109</f>
        <v>0</v>
      </c>
      <c r="Q109" s="242">
        <v>0</v>
      </c>
      <c r="R109" s="242">
        <f>Q109*H109</f>
        <v>0</v>
      </c>
      <c r="S109" s="242">
        <v>0</v>
      </c>
      <c r="T109" s="243">
        <f>S109*H109</f>
        <v>0</v>
      </c>
      <c r="AR109" s="23" t="s">
        <v>393</v>
      </c>
      <c r="AT109" s="23" t="s">
        <v>297</v>
      </c>
      <c r="AU109" s="23" t="s">
        <v>90</v>
      </c>
      <c r="AY109" s="23" t="s">
        <v>208</v>
      </c>
      <c r="BE109" s="244">
        <f>IF(N109="základní",J109,0)</f>
        <v>0</v>
      </c>
      <c r="BF109" s="244">
        <f>IF(N109="snížená",J109,0)</f>
        <v>0</v>
      </c>
      <c r="BG109" s="244">
        <f>IF(N109="zákl. přenesená",J109,0)</f>
        <v>0</v>
      </c>
      <c r="BH109" s="244">
        <f>IF(N109="sníž. přenesená",J109,0)</f>
        <v>0</v>
      </c>
      <c r="BI109" s="244">
        <f>IF(N109="nulová",J109,0)</f>
        <v>0</v>
      </c>
      <c r="BJ109" s="23" t="s">
        <v>25</v>
      </c>
      <c r="BK109" s="244">
        <f>ROUND(I109*H109,2)</f>
        <v>0</v>
      </c>
      <c r="BL109" s="23" t="s">
        <v>302</v>
      </c>
      <c r="BM109" s="23" t="s">
        <v>340</v>
      </c>
    </row>
    <row r="110" spans="2:65" s="1" customFormat="1" ht="16.5" customHeight="1">
      <c r="B110" s="46"/>
      <c r="C110" s="233" t="s">
        <v>324</v>
      </c>
      <c r="D110" s="233" t="s">
        <v>210</v>
      </c>
      <c r="E110" s="234" t="s">
        <v>5100</v>
      </c>
      <c r="F110" s="235" t="s">
        <v>5101</v>
      </c>
      <c r="G110" s="236" t="s">
        <v>222</v>
      </c>
      <c r="H110" s="237">
        <v>1</v>
      </c>
      <c r="I110" s="238"/>
      <c r="J110" s="239">
        <f>ROUND(I110*H110,2)</f>
        <v>0</v>
      </c>
      <c r="K110" s="235" t="s">
        <v>38</v>
      </c>
      <c r="L110" s="72"/>
      <c r="M110" s="240" t="s">
        <v>38</v>
      </c>
      <c r="N110" s="241" t="s">
        <v>52</v>
      </c>
      <c r="O110" s="47"/>
      <c r="P110" s="242">
        <f>O110*H110</f>
        <v>0</v>
      </c>
      <c r="Q110" s="242">
        <v>0</v>
      </c>
      <c r="R110" s="242">
        <f>Q110*H110</f>
        <v>0</v>
      </c>
      <c r="S110" s="242">
        <v>0</v>
      </c>
      <c r="T110" s="243">
        <f>S110*H110</f>
        <v>0</v>
      </c>
      <c r="AR110" s="23" t="s">
        <v>302</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302</v>
      </c>
      <c r="BM110" s="23" t="s">
        <v>5102</v>
      </c>
    </row>
    <row r="111" spans="2:65" s="1" customFormat="1" ht="16.5" customHeight="1">
      <c r="B111" s="46"/>
      <c r="C111" s="267" t="s">
        <v>328</v>
      </c>
      <c r="D111" s="267" t="s">
        <v>297</v>
      </c>
      <c r="E111" s="268" t="s">
        <v>5103</v>
      </c>
      <c r="F111" s="269" t="s">
        <v>5104</v>
      </c>
      <c r="G111" s="270" t="s">
        <v>2976</v>
      </c>
      <c r="H111" s="271">
        <v>1</v>
      </c>
      <c r="I111" s="272"/>
      <c r="J111" s="273">
        <f>ROUND(I111*H111,2)</f>
        <v>0</v>
      </c>
      <c r="K111" s="269" t="s">
        <v>38</v>
      </c>
      <c r="L111" s="274"/>
      <c r="M111" s="275" t="s">
        <v>38</v>
      </c>
      <c r="N111" s="276" t="s">
        <v>52</v>
      </c>
      <c r="O111" s="47"/>
      <c r="P111" s="242">
        <f>O111*H111</f>
        <v>0</v>
      </c>
      <c r="Q111" s="242">
        <v>0</v>
      </c>
      <c r="R111" s="242">
        <f>Q111*H111</f>
        <v>0</v>
      </c>
      <c r="S111" s="242">
        <v>0</v>
      </c>
      <c r="T111" s="243">
        <f>S111*H111</f>
        <v>0</v>
      </c>
      <c r="AR111" s="23" t="s">
        <v>393</v>
      </c>
      <c r="AT111" s="23" t="s">
        <v>297</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302</v>
      </c>
      <c r="BM111" s="23" t="s">
        <v>352</v>
      </c>
    </row>
    <row r="112" spans="2:65" s="1" customFormat="1" ht="16.5" customHeight="1">
      <c r="B112" s="46"/>
      <c r="C112" s="233" t="s">
        <v>9</v>
      </c>
      <c r="D112" s="233" t="s">
        <v>210</v>
      </c>
      <c r="E112" s="234" t="s">
        <v>5105</v>
      </c>
      <c r="F112" s="235" t="s">
        <v>5106</v>
      </c>
      <c r="G112" s="236" t="s">
        <v>2976</v>
      </c>
      <c r="H112" s="237">
        <v>3</v>
      </c>
      <c r="I112" s="238"/>
      <c r="J112" s="239">
        <f>ROUND(I112*H112,2)</f>
        <v>0</v>
      </c>
      <c r="K112" s="235" t="s">
        <v>4610</v>
      </c>
      <c r="L112" s="72"/>
      <c r="M112" s="240" t="s">
        <v>38</v>
      </c>
      <c r="N112" s="241" t="s">
        <v>52</v>
      </c>
      <c r="O112" s="47"/>
      <c r="P112" s="242">
        <f>O112*H112</f>
        <v>0</v>
      </c>
      <c r="Q112" s="242">
        <v>0</v>
      </c>
      <c r="R112" s="242">
        <f>Q112*H112</f>
        <v>0</v>
      </c>
      <c r="S112" s="242">
        <v>0</v>
      </c>
      <c r="T112" s="243">
        <f>S112*H112</f>
        <v>0</v>
      </c>
      <c r="AR112" s="23" t="s">
        <v>302</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302</v>
      </c>
      <c r="BM112" s="23" t="s">
        <v>5107</v>
      </c>
    </row>
    <row r="113" spans="2:65" s="1" customFormat="1" ht="16.5" customHeight="1">
      <c r="B113" s="46"/>
      <c r="C113" s="267" t="s">
        <v>340</v>
      </c>
      <c r="D113" s="267" t="s">
        <v>297</v>
      </c>
      <c r="E113" s="268" t="s">
        <v>5108</v>
      </c>
      <c r="F113" s="269" t="s">
        <v>5109</v>
      </c>
      <c r="G113" s="270" t="s">
        <v>2976</v>
      </c>
      <c r="H113" s="271">
        <v>3</v>
      </c>
      <c r="I113" s="272"/>
      <c r="J113" s="273">
        <f>ROUND(I113*H113,2)</f>
        <v>0</v>
      </c>
      <c r="K113" s="269" t="s">
        <v>38</v>
      </c>
      <c r="L113" s="274"/>
      <c r="M113" s="275" t="s">
        <v>38</v>
      </c>
      <c r="N113" s="276" t="s">
        <v>52</v>
      </c>
      <c r="O113" s="47"/>
      <c r="P113" s="242">
        <f>O113*H113</f>
        <v>0</v>
      </c>
      <c r="Q113" s="242">
        <v>0</v>
      </c>
      <c r="R113" s="242">
        <f>Q113*H113</f>
        <v>0</v>
      </c>
      <c r="S113" s="242">
        <v>0</v>
      </c>
      <c r="T113" s="243">
        <f>S113*H113</f>
        <v>0</v>
      </c>
      <c r="AR113" s="23" t="s">
        <v>393</v>
      </c>
      <c r="AT113" s="23" t="s">
        <v>297</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302</v>
      </c>
      <c r="BM113" s="23" t="s">
        <v>362</v>
      </c>
    </row>
    <row r="114" spans="2:65" s="1" customFormat="1" ht="16.5" customHeight="1">
      <c r="B114" s="46"/>
      <c r="C114" s="233" t="s">
        <v>348</v>
      </c>
      <c r="D114" s="233" t="s">
        <v>210</v>
      </c>
      <c r="E114" s="234" t="s">
        <v>5110</v>
      </c>
      <c r="F114" s="235" t="s">
        <v>5111</v>
      </c>
      <c r="G114" s="236" t="s">
        <v>222</v>
      </c>
      <c r="H114" s="237">
        <v>1</v>
      </c>
      <c r="I114" s="238"/>
      <c r="J114" s="239">
        <f>ROUND(I114*H114,2)</f>
        <v>0</v>
      </c>
      <c r="K114" s="235" t="s">
        <v>38</v>
      </c>
      <c r="L114" s="72"/>
      <c r="M114" s="240" t="s">
        <v>38</v>
      </c>
      <c r="N114" s="241" t="s">
        <v>52</v>
      </c>
      <c r="O114" s="47"/>
      <c r="P114" s="242">
        <f>O114*H114</f>
        <v>0</v>
      </c>
      <c r="Q114" s="242">
        <v>0</v>
      </c>
      <c r="R114" s="242">
        <f>Q114*H114</f>
        <v>0</v>
      </c>
      <c r="S114" s="242">
        <v>0</v>
      </c>
      <c r="T114" s="243">
        <f>S114*H114</f>
        <v>0</v>
      </c>
      <c r="AR114" s="23" t="s">
        <v>302</v>
      </c>
      <c r="AT114" s="23" t="s">
        <v>210</v>
      </c>
      <c r="AU114" s="23" t="s">
        <v>90</v>
      </c>
      <c r="AY114" s="23" t="s">
        <v>208</v>
      </c>
      <c r="BE114" s="244">
        <f>IF(N114="základní",J114,0)</f>
        <v>0</v>
      </c>
      <c r="BF114" s="244">
        <f>IF(N114="snížená",J114,0)</f>
        <v>0</v>
      </c>
      <c r="BG114" s="244">
        <f>IF(N114="zákl. přenesená",J114,0)</f>
        <v>0</v>
      </c>
      <c r="BH114" s="244">
        <f>IF(N114="sníž. přenesená",J114,0)</f>
        <v>0</v>
      </c>
      <c r="BI114" s="244">
        <f>IF(N114="nulová",J114,0)</f>
        <v>0</v>
      </c>
      <c r="BJ114" s="23" t="s">
        <v>25</v>
      </c>
      <c r="BK114" s="244">
        <f>ROUND(I114*H114,2)</f>
        <v>0</v>
      </c>
      <c r="BL114" s="23" t="s">
        <v>302</v>
      </c>
      <c r="BM114" s="23" t="s">
        <v>5112</v>
      </c>
    </row>
    <row r="115" spans="2:65" s="1" customFormat="1" ht="16.5" customHeight="1">
      <c r="B115" s="46"/>
      <c r="C115" s="267" t="s">
        <v>352</v>
      </c>
      <c r="D115" s="267" t="s">
        <v>297</v>
      </c>
      <c r="E115" s="268" t="s">
        <v>5113</v>
      </c>
      <c r="F115" s="269" t="s">
        <v>5114</v>
      </c>
      <c r="G115" s="270" t="s">
        <v>2976</v>
      </c>
      <c r="H115" s="271">
        <v>1</v>
      </c>
      <c r="I115" s="272"/>
      <c r="J115" s="273">
        <f>ROUND(I115*H115,2)</f>
        <v>0</v>
      </c>
      <c r="K115" s="269" t="s">
        <v>38</v>
      </c>
      <c r="L115" s="274"/>
      <c r="M115" s="275" t="s">
        <v>38</v>
      </c>
      <c r="N115" s="276" t="s">
        <v>52</v>
      </c>
      <c r="O115" s="47"/>
      <c r="P115" s="242">
        <f>O115*H115</f>
        <v>0</v>
      </c>
      <c r="Q115" s="242">
        <v>0</v>
      </c>
      <c r="R115" s="242">
        <f>Q115*H115</f>
        <v>0</v>
      </c>
      <c r="S115" s="242">
        <v>0</v>
      </c>
      <c r="T115" s="243">
        <f>S115*H115</f>
        <v>0</v>
      </c>
      <c r="AR115" s="23" t="s">
        <v>393</v>
      </c>
      <c r="AT115" s="23" t="s">
        <v>297</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302</v>
      </c>
      <c r="BM115" s="23" t="s">
        <v>374</v>
      </c>
    </row>
    <row r="116" spans="2:65" s="1" customFormat="1" ht="16.5" customHeight="1">
      <c r="B116" s="46"/>
      <c r="C116" s="233" t="s">
        <v>357</v>
      </c>
      <c r="D116" s="233" t="s">
        <v>210</v>
      </c>
      <c r="E116" s="234" t="s">
        <v>5115</v>
      </c>
      <c r="F116" s="235" t="s">
        <v>5116</v>
      </c>
      <c r="G116" s="236" t="s">
        <v>222</v>
      </c>
      <c r="H116" s="237">
        <v>1</v>
      </c>
      <c r="I116" s="238"/>
      <c r="J116" s="239">
        <f>ROUND(I116*H116,2)</f>
        <v>0</v>
      </c>
      <c r="K116" s="235" t="s">
        <v>38</v>
      </c>
      <c r="L116" s="72"/>
      <c r="M116" s="240" t="s">
        <v>38</v>
      </c>
      <c r="N116" s="241" t="s">
        <v>52</v>
      </c>
      <c r="O116" s="47"/>
      <c r="P116" s="242">
        <f>O116*H116</f>
        <v>0</v>
      </c>
      <c r="Q116" s="242">
        <v>0</v>
      </c>
      <c r="R116" s="242">
        <f>Q116*H116</f>
        <v>0</v>
      </c>
      <c r="S116" s="242">
        <v>0</v>
      </c>
      <c r="T116" s="243">
        <f>S116*H116</f>
        <v>0</v>
      </c>
      <c r="AR116" s="23" t="s">
        <v>302</v>
      </c>
      <c r="AT116" s="23" t="s">
        <v>210</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302</v>
      </c>
      <c r="BM116" s="23" t="s">
        <v>5117</v>
      </c>
    </row>
    <row r="117" spans="2:65" s="1" customFormat="1" ht="16.5" customHeight="1">
      <c r="B117" s="46"/>
      <c r="C117" s="267" t="s">
        <v>362</v>
      </c>
      <c r="D117" s="267" t="s">
        <v>297</v>
      </c>
      <c r="E117" s="268" t="s">
        <v>5118</v>
      </c>
      <c r="F117" s="269" t="s">
        <v>5119</v>
      </c>
      <c r="G117" s="270" t="s">
        <v>2976</v>
      </c>
      <c r="H117" s="271">
        <v>28</v>
      </c>
      <c r="I117" s="272"/>
      <c r="J117" s="273">
        <f>ROUND(I117*H117,2)</f>
        <v>0</v>
      </c>
      <c r="K117" s="269" t="s">
        <v>38</v>
      </c>
      <c r="L117" s="274"/>
      <c r="M117" s="275" t="s">
        <v>38</v>
      </c>
      <c r="N117" s="276" t="s">
        <v>52</v>
      </c>
      <c r="O117" s="47"/>
      <c r="P117" s="242">
        <f>O117*H117</f>
        <v>0</v>
      </c>
      <c r="Q117" s="242">
        <v>0</v>
      </c>
      <c r="R117" s="242">
        <f>Q117*H117</f>
        <v>0</v>
      </c>
      <c r="S117" s="242">
        <v>0</v>
      </c>
      <c r="T117" s="243">
        <f>S117*H117</f>
        <v>0</v>
      </c>
      <c r="AR117" s="23" t="s">
        <v>393</v>
      </c>
      <c r="AT117" s="23" t="s">
        <v>297</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302</v>
      </c>
      <c r="BM117" s="23" t="s">
        <v>384</v>
      </c>
    </row>
    <row r="118" spans="2:65" s="1" customFormat="1" ht="16.5" customHeight="1">
      <c r="B118" s="46"/>
      <c r="C118" s="233" t="s">
        <v>369</v>
      </c>
      <c r="D118" s="233" t="s">
        <v>210</v>
      </c>
      <c r="E118" s="234" t="s">
        <v>4799</v>
      </c>
      <c r="F118" s="235" t="s">
        <v>4800</v>
      </c>
      <c r="G118" s="236" t="s">
        <v>336</v>
      </c>
      <c r="H118" s="237">
        <v>150</v>
      </c>
      <c r="I118" s="238"/>
      <c r="J118" s="239">
        <f>ROUND(I118*H118,2)</f>
        <v>0</v>
      </c>
      <c r="K118" s="235" t="s">
        <v>4610</v>
      </c>
      <c r="L118" s="72"/>
      <c r="M118" s="240" t="s">
        <v>38</v>
      </c>
      <c r="N118" s="241" t="s">
        <v>52</v>
      </c>
      <c r="O118" s="47"/>
      <c r="P118" s="242">
        <f>O118*H118</f>
        <v>0</v>
      </c>
      <c r="Q118" s="242">
        <v>0</v>
      </c>
      <c r="R118" s="242">
        <f>Q118*H118</f>
        <v>0</v>
      </c>
      <c r="S118" s="242">
        <v>0</v>
      </c>
      <c r="T118" s="243">
        <f>S118*H118</f>
        <v>0</v>
      </c>
      <c r="AR118" s="23" t="s">
        <v>302</v>
      </c>
      <c r="AT118" s="23" t="s">
        <v>210</v>
      </c>
      <c r="AU118" s="23" t="s">
        <v>90</v>
      </c>
      <c r="AY118" s="23" t="s">
        <v>208</v>
      </c>
      <c r="BE118" s="244">
        <f>IF(N118="základní",J118,0)</f>
        <v>0</v>
      </c>
      <c r="BF118" s="244">
        <f>IF(N118="snížená",J118,0)</f>
        <v>0</v>
      </c>
      <c r="BG118" s="244">
        <f>IF(N118="zákl. přenesená",J118,0)</f>
        <v>0</v>
      </c>
      <c r="BH118" s="244">
        <f>IF(N118="sníž. přenesená",J118,0)</f>
        <v>0</v>
      </c>
      <c r="BI118" s="244">
        <f>IF(N118="nulová",J118,0)</f>
        <v>0</v>
      </c>
      <c r="BJ118" s="23" t="s">
        <v>25</v>
      </c>
      <c r="BK118" s="244">
        <f>ROUND(I118*H118,2)</f>
        <v>0</v>
      </c>
      <c r="BL118" s="23" t="s">
        <v>302</v>
      </c>
      <c r="BM118" s="23" t="s">
        <v>5120</v>
      </c>
    </row>
    <row r="119" spans="2:65" s="1" customFormat="1" ht="16.5" customHeight="1">
      <c r="B119" s="46"/>
      <c r="C119" s="267" t="s">
        <v>374</v>
      </c>
      <c r="D119" s="267" t="s">
        <v>297</v>
      </c>
      <c r="E119" s="268" t="s">
        <v>5121</v>
      </c>
      <c r="F119" s="269" t="s">
        <v>5122</v>
      </c>
      <c r="G119" s="270" t="s">
        <v>336</v>
      </c>
      <c r="H119" s="271">
        <v>150</v>
      </c>
      <c r="I119" s="272"/>
      <c r="J119" s="273">
        <f>ROUND(I119*H119,2)</f>
        <v>0</v>
      </c>
      <c r="K119" s="269" t="s">
        <v>38</v>
      </c>
      <c r="L119" s="274"/>
      <c r="M119" s="275" t="s">
        <v>38</v>
      </c>
      <c r="N119" s="276" t="s">
        <v>52</v>
      </c>
      <c r="O119" s="47"/>
      <c r="P119" s="242">
        <f>O119*H119</f>
        <v>0</v>
      </c>
      <c r="Q119" s="242">
        <v>0</v>
      </c>
      <c r="R119" s="242">
        <f>Q119*H119</f>
        <v>0</v>
      </c>
      <c r="S119" s="242">
        <v>0</v>
      </c>
      <c r="T119" s="243">
        <f>S119*H119</f>
        <v>0</v>
      </c>
      <c r="AR119" s="23" t="s">
        <v>393</v>
      </c>
      <c r="AT119" s="23" t="s">
        <v>297</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302</v>
      </c>
      <c r="BM119" s="23" t="s">
        <v>393</v>
      </c>
    </row>
    <row r="120" spans="2:65" s="1" customFormat="1" ht="16.5" customHeight="1">
      <c r="B120" s="46"/>
      <c r="C120" s="233" t="s">
        <v>380</v>
      </c>
      <c r="D120" s="233" t="s">
        <v>210</v>
      </c>
      <c r="E120" s="234" t="s">
        <v>5123</v>
      </c>
      <c r="F120" s="235" t="s">
        <v>5124</v>
      </c>
      <c r="G120" s="236" t="s">
        <v>222</v>
      </c>
      <c r="H120" s="237">
        <v>6</v>
      </c>
      <c r="I120" s="238"/>
      <c r="J120" s="239">
        <f>ROUND(I120*H120,2)</f>
        <v>0</v>
      </c>
      <c r="K120" s="235" t="s">
        <v>38</v>
      </c>
      <c r="L120" s="72"/>
      <c r="M120" s="240" t="s">
        <v>38</v>
      </c>
      <c r="N120" s="241" t="s">
        <v>52</v>
      </c>
      <c r="O120" s="47"/>
      <c r="P120" s="242">
        <f>O120*H120</f>
        <v>0</v>
      </c>
      <c r="Q120" s="242">
        <v>0</v>
      </c>
      <c r="R120" s="242">
        <f>Q120*H120</f>
        <v>0</v>
      </c>
      <c r="S120" s="242">
        <v>0</v>
      </c>
      <c r="T120" s="243">
        <f>S120*H120</f>
        <v>0</v>
      </c>
      <c r="AR120" s="23" t="s">
        <v>302</v>
      </c>
      <c r="AT120" s="23" t="s">
        <v>210</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302</v>
      </c>
      <c r="BM120" s="23" t="s">
        <v>5125</v>
      </c>
    </row>
    <row r="121" spans="2:65" s="1" customFormat="1" ht="16.5" customHeight="1">
      <c r="B121" s="46"/>
      <c r="C121" s="267" t="s">
        <v>384</v>
      </c>
      <c r="D121" s="267" t="s">
        <v>297</v>
      </c>
      <c r="E121" s="268" t="s">
        <v>5126</v>
      </c>
      <c r="F121" s="269" t="s">
        <v>5127</v>
      </c>
      <c r="G121" s="270" t="s">
        <v>2976</v>
      </c>
      <c r="H121" s="271">
        <v>1</v>
      </c>
      <c r="I121" s="272"/>
      <c r="J121" s="273">
        <f>ROUND(I121*H121,2)</f>
        <v>0</v>
      </c>
      <c r="K121" s="269" t="s">
        <v>38</v>
      </c>
      <c r="L121" s="274"/>
      <c r="M121" s="275" t="s">
        <v>38</v>
      </c>
      <c r="N121" s="276" t="s">
        <v>52</v>
      </c>
      <c r="O121" s="47"/>
      <c r="P121" s="242">
        <f>O121*H121</f>
        <v>0</v>
      </c>
      <c r="Q121" s="242">
        <v>0</v>
      </c>
      <c r="R121" s="242">
        <f>Q121*H121</f>
        <v>0</v>
      </c>
      <c r="S121" s="242">
        <v>0</v>
      </c>
      <c r="T121" s="243">
        <f>S121*H121</f>
        <v>0</v>
      </c>
      <c r="AR121" s="23" t="s">
        <v>393</v>
      </c>
      <c r="AT121" s="23" t="s">
        <v>297</v>
      </c>
      <c r="AU121" s="23" t="s">
        <v>90</v>
      </c>
      <c r="AY121" s="23" t="s">
        <v>208</v>
      </c>
      <c r="BE121" s="244">
        <f>IF(N121="základní",J121,0)</f>
        <v>0</v>
      </c>
      <c r="BF121" s="244">
        <f>IF(N121="snížená",J121,0)</f>
        <v>0</v>
      </c>
      <c r="BG121" s="244">
        <f>IF(N121="zákl. přenesená",J121,0)</f>
        <v>0</v>
      </c>
      <c r="BH121" s="244">
        <f>IF(N121="sníž. přenesená",J121,0)</f>
        <v>0</v>
      </c>
      <c r="BI121" s="244">
        <f>IF(N121="nulová",J121,0)</f>
        <v>0</v>
      </c>
      <c r="BJ121" s="23" t="s">
        <v>25</v>
      </c>
      <c r="BK121" s="244">
        <f>ROUND(I121*H121,2)</f>
        <v>0</v>
      </c>
      <c r="BL121" s="23" t="s">
        <v>302</v>
      </c>
      <c r="BM121" s="23" t="s">
        <v>412</v>
      </c>
    </row>
    <row r="122" spans="2:65" s="1" customFormat="1" ht="16.5" customHeight="1">
      <c r="B122" s="46"/>
      <c r="C122" s="233" t="s">
        <v>389</v>
      </c>
      <c r="D122" s="233" t="s">
        <v>210</v>
      </c>
      <c r="E122" s="234" t="s">
        <v>4608</v>
      </c>
      <c r="F122" s="235" t="s">
        <v>4609</v>
      </c>
      <c r="G122" s="236" t="s">
        <v>2976</v>
      </c>
      <c r="H122" s="237">
        <v>1</v>
      </c>
      <c r="I122" s="238"/>
      <c r="J122" s="239">
        <f>ROUND(I122*H122,2)</f>
        <v>0</v>
      </c>
      <c r="K122" s="235" t="s">
        <v>4610</v>
      </c>
      <c r="L122" s="72"/>
      <c r="M122" s="240" t="s">
        <v>38</v>
      </c>
      <c r="N122" s="241" t="s">
        <v>52</v>
      </c>
      <c r="O122" s="47"/>
      <c r="P122" s="242">
        <f>O122*H122</f>
        <v>0</v>
      </c>
      <c r="Q122" s="242">
        <v>0</v>
      </c>
      <c r="R122" s="242">
        <f>Q122*H122</f>
        <v>0</v>
      </c>
      <c r="S122" s="242">
        <v>0</v>
      </c>
      <c r="T122" s="243">
        <f>S122*H122</f>
        <v>0</v>
      </c>
      <c r="AR122" s="23" t="s">
        <v>302</v>
      </c>
      <c r="AT122" s="23" t="s">
        <v>210</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302</v>
      </c>
      <c r="BM122" s="23" t="s">
        <v>5128</v>
      </c>
    </row>
    <row r="123" spans="2:65" s="1" customFormat="1" ht="16.5" customHeight="1">
      <c r="B123" s="46"/>
      <c r="C123" s="267" t="s">
        <v>393</v>
      </c>
      <c r="D123" s="267" t="s">
        <v>297</v>
      </c>
      <c r="E123" s="268" t="s">
        <v>5129</v>
      </c>
      <c r="F123" s="269" t="s">
        <v>5130</v>
      </c>
      <c r="G123" s="270" t="s">
        <v>2976</v>
      </c>
      <c r="H123" s="271">
        <v>1</v>
      </c>
      <c r="I123" s="272"/>
      <c r="J123" s="273">
        <f>ROUND(I123*H123,2)</f>
        <v>0</v>
      </c>
      <c r="K123" s="269" t="s">
        <v>38</v>
      </c>
      <c r="L123" s="274"/>
      <c r="M123" s="275" t="s">
        <v>38</v>
      </c>
      <c r="N123" s="276" t="s">
        <v>52</v>
      </c>
      <c r="O123" s="47"/>
      <c r="P123" s="242">
        <f>O123*H123</f>
        <v>0</v>
      </c>
      <c r="Q123" s="242">
        <v>0</v>
      </c>
      <c r="R123" s="242">
        <f>Q123*H123</f>
        <v>0</v>
      </c>
      <c r="S123" s="242">
        <v>0</v>
      </c>
      <c r="T123" s="243">
        <f>S123*H123</f>
        <v>0</v>
      </c>
      <c r="AR123" s="23" t="s">
        <v>393</v>
      </c>
      <c r="AT123" s="23" t="s">
        <v>297</v>
      </c>
      <c r="AU123" s="23" t="s">
        <v>90</v>
      </c>
      <c r="AY123" s="23" t="s">
        <v>208</v>
      </c>
      <c r="BE123" s="244">
        <f>IF(N123="základní",J123,0)</f>
        <v>0</v>
      </c>
      <c r="BF123" s="244">
        <f>IF(N123="snížená",J123,0)</f>
        <v>0</v>
      </c>
      <c r="BG123" s="244">
        <f>IF(N123="zákl. přenesená",J123,0)</f>
        <v>0</v>
      </c>
      <c r="BH123" s="244">
        <f>IF(N123="sníž. přenesená",J123,0)</f>
        <v>0</v>
      </c>
      <c r="BI123" s="244">
        <f>IF(N123="nulová",J123,0)</f>
        <v>0</v>
      </c>
      <c r="BJ123" s="23" t="s">
        <v>25</v>
      </c>
      <c r="BK123" s="244">
        <f>ROUND(I123*H123,2)</f>
        <v>0</v>
      </c>
      <c r="BL123" s="23" t="s">
        <v>302</v>
      </c>
      <c r="BM123" s="23" t="s">
        <v>422</v>
      </c>
    </row>
    <row r="124" spans="2:65" s="1" customFormat="1" ht="16.5" customHeight="1">
      <c r="B124" s="46"/>
      <c r="C124" s="233" t="s">
        <v>401</v>
      </c>
      <c r="D124" s="233" t="s">
        <v>210</v>
      </c>
      <c r="E124" s="234" t="s">
        <v>5131</v>
      </c>
      <c r="F124" s="235" t="s">
        <v>5132</v>
      </c>
      <c r="G124" s="236" t="s">
        <v>222</v>
      </c>
      <c r="H124" s="237">
        <v>1</v>
      </c>
      <c r="I124" s="238"/>
      <c r="J124" s="239">
        <f>ROUND(I124*H124,2)</f>
        <v>0</v>
      </c>
      <c r="K124" s="235" t="s">
        <v>38</v>
      </c>
      <c r="L124" s="72"/>
      <c r="M124" s="240" t="s">
        <v>38</v>
      </c>
      <c r="N124" s="241" t="s">
        <v>52</v>
      </c>
      <c r="O124" s="47"/>
      <c r="P124" s="242">
        <f>O124*H124</f>
        <v>0</v>
      </c>
      <c r="Q124" s="242">
        <v>0</v>
      </c>
      <c r="R124" s="242">
        <f>Q124*H124</f>
        <v>0</v>
      </c>
      <c r="S124" s="242">
        <v>0</v>
      </c>
      <c r="T124" s="243">
        <f>S124*H124</f>
        <v>0</v>
      </c>
      <c r="AR124" s="23" t="s">
        <v>302</v>
      </c>
      <c r="AT124" s="23" t="s">
        <v>210</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302</v>
      </c>
      <c r="BM124" s="23" t="s">
        <v>5133</v>
      </c>
    </row>
    <row r="125" spans="2:65" s="1" customFormat="1" ht="16.5" customHeight="1">
      <c r="B125" s="46"/>
      <c r="C125" s="267" t="s">
        <v>412</v>
      </c>
      <c r="D125" s="267" t="s">
        <v>297</v>
      </c>
      <c r="E125" s="268" t="s">
        <v>5134</v>
      </c>
      <c r="F125" s="269" t="s">
        <v>5135</v>
      </c>
      <c r="G125" s="270" t="s">
        <v>2976</v>
      </c>
      <c r="H125" s="271">
        <v>1</v>
      </c>
      <c r="I125" s="272"/>
      <c r="J125" s="273">
        <f>ROUND(I125*H125,2)</f>
        <v>0</v>
      </c>
      <c r="K125" s="269" t="s">
        <v>38</v>
      </c>
      <c r="L125" s="274"/>
      <c r="M125" s="275" t="s">
        <v>38</v>
      </c>
      <c r="N125" s="276" t="s">
        <v>52</v>
      </c>
      <c r="O125" s="47"/>
      <c r="P125" s="242">
        <f>O125*H125</f>
        <v>0</v>
      </c>
      <c r="Q125" s="242">
        <v>0</v>
      </c>
      <c r="R125" s="242">
        <f>Q125*H125</f>
        <v>0</v>
      </c>
      <c r="S125" s="242">
        <v>0</v>
      </c>
      <c r="T125" s="243">
        <f>S125*H125</f>
        <v>0</v>
      </c>
      <c r="AR125" s="23" t="s">
        <v>393</v>
      </c>
      <c r="AT125" s="23" t="s">
        <v>297</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302</v>
      </c>
      <c r="BM125" s="23" t="s">
        <v>443</v>
      </c>
    </row>
    <row r="126" spans="2:65" s="1" customFormat="1" ht="16.5" customHeight="1">
      <c r="B126" s="46"/>
      <c r="C126" s="233" t="s">
        <v>416</v>
      </c>
      <c r="D126" s="233" t="s">
        <v>210</v>
      </c>
      <c r="E126" s="234" t="s">
        <v>4664</v>
      </c>
      <c r="F126" s="235" t="s">
        <v>4665</v>
      </c>
      <c r="G126" s="236" t="s">
        <v>2976</v>
      </c>
      <c r="H126" s="237">
        <v>5</v>
      </c>
      <c r="I126" s="238"/>
      <c r="J126" s="239">
        <f>ROUND(I126*H126,2)</f>
        <v>0</v>
      </c>
      <c r="K126" s="235" t="s">
        <v>38</v>
      </c>
      <c r="L126" s="72"/>
      <c r="M126" s="240" t="s">
        <v>38</v>
      </c>
      <c r="N126" s="241" t="s">
        <v>52</v>
      </c>
      <c r="O126" s="47"/>
      <c r="P126" s="242">
        <f>O126*H126</f>
        <v>0</v>
      </c>
      <c r="Q126" s="242">
        <v>0</v>
      </c>
      <c r="R126" s="242">
        <f>Q126*H126</f>
        <v>0</v>
      </c>
      <c r="S126" s="242">
        <v>0</v>
      </c>
      <c r="T126" s="243">
        <f>S126*H126</f>
        <v>0</v>
      </c>
      <c r="AR126" s="23" t="s">
        <v>302</v>
      </c>
      <c r="AT126" s="23" t="s">
        <v>210</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302</v>
      </c>
      <c r="BM126" s="23" t="s">
        <v>5136</v>
      </c>
    </row>
    <row r="127" spans="2:65" s="1" customFormat="1" ht="16.5" customHeight="1">
      <c r="B127" s="46"/>
      <c r="C127" s="267" t="s">
        <v>422</v>
      </c>
      <c r="D127" s="267" t="s">
        <v>297</v>
      </c>
      <c r="E127" s="268" t="s">
        <v>5137</v>
      </c>
      <c r="F127" s="269" t="s">
        <v>4668</v>
      </c>
      <c r="G127" s="270" t="s">
        <v>2976</v>
      </c>
      <c r="H127" s="271">
        <v>5</v>
      </c>
      <c r="I127" s="272"/>
      <c r="J127" s="273">
        <f>ROUND(I127*H127,2)</f>
        <v>0</v>
      </c>
      <c r="K127" s="269" t="s">
        <v>38</v>
      </c>
      <c r="L127" s="274"/>
      <c r="M127" s="275" t="s">
        <v>38</v>
      </c>
      <c r="N127" s="276" t="s">
        <v>52</v>
      </c>
      <c r="O127" s="47"/>
      <c r="P127" s="242">
        <f>O127*H127</f>
        <v>0</v>
      </c>
      <c r="Q127" s="242">
        <v>0</v>
      </c>
      <c r="R127" s="242">
        <f>Q127*H127</f>
        <v>0</v>
      </c>
      <c r="S127" s="242">
        <v>0</v>
      </c>
      <c r="T127" s="243">
        <f>S127*H127</f>
        <v>0</v>
      </c>
      <c r="AR127" s="23" t="s">
        <v>393</v>
      </c>
      <c r="AT127" s="23" t="s">
        <v>297</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302</v>
      </c>
      <c r="BM127" s="23" t="s">
        <v>453</v>
      </c>
    </row>
    <row r="128" spans="2:63" s="11" customFormat="1" ht="29.85" customHeight="1">
      <c r="B128" s="217"/>
      <c r="C128" s="218"/>
      <c r="D128" s="219" t="s">
        <v>80</v>
      </c>
      <c r="E128" s="231" t="s">
        <v>5138</v>
      </c>
      <c r="F128" s="231" t="s">
        <v>4798</v>
      </c>
      <c r="G128" s="218"/>
      <c r="H128" s="218"/>
      <c r="I128" s="221"/>
      <c r="J128" s="232">
        <f>BK128</f>
        <v>0</v>
      </c>
      <c r="K128" s="218"/>
      <c r="L128" s="223"/>
      <c r="M128" s="224"/>
      <c r="N128" s="225"/>
      <c r="O128" s="225"/>
      <c r="P128" s="226">
        <f>SUM(P129:P134)</f>
        <v>0</v>
      </c>
      <c r="Q128" s="225"/>
      <c r="R128" s="226">
        <f>SUM(R129:R134)</f>
        <v>0</v>
      </c>
      <c r="S128" s="225"/>
      <c r="T128" s="227">
        <f>SUM(T129:T134)</f>
        <v>0</v>
      </c>
      <c r="AR128" s="228" t="s">
        <v>90</v>
      </c>
      <c r="AT128" s="229" t="s">
        <v>80</v>
      </c>
      <c r="AU128" s="229" t="s">
        <v>25</v>
      </c>
      <c r="AY128" s="228" t="s">
        <v>208</v>
      </c>
      <c r="BK128" s="230">
        <f>SUM(BK129:BK134)</f>
        <v>0</v>
      </c>
    </row>
    <row r="129" spans="2:65" s="1" customFormat="1" ht="16.5" customHeight="1">
      <c r="B129" s="46"/>
      <c r="C129" s="233" t="s">
        <v>432</v>
      </c>
      <c r="D129" s="233" t="s">
        <v>210</v>
      </c>
      <c r="E129" s="234" t="s">
        <v>4799</v>
      </c>
      <c r="F129" s="235" t="s">
        <v>4800</v>
      </c>
      <c r="G129" s="236" t="s">
        <v>336</v>
      </c>
      <c r="H129" s="237">
        <v>100</v>
      </c>
      <c r="I129" s="238"/>
      <c r="J129" s="239">
        <f>ROUND(I129*H129,2)</f>
        <v>0</v>
      </c>
      <c r="K129" s="235" t="s">
        <v>4610</v>
      </c>
      <c r="L129" s="72"/>
      <c r="M129" s="240" t="s">
        <v>38</v>
      </c>
      <c r="N129" s="241" t="s">
        <v>52</v>
      </c>
      <c r="O129" s="47"/>
      <c r="P129" s="242">
        <f>O129*H129</f>
        <v>0</v>
      </c>
      <c r="Q129" s="242">
        <v>0</v>
      </c>
      <c r="R129" s="242">
        <f>Q129*H129</f>
        <v>0</v>
      </c>
      <c r="S129" s="242">
        <v>0</v>
      </c>
      <c r="T129" s="243">
        <f>S129*H129</f>
        <v>0</v>
      </c>
      <c r="AR129" s="23" t="s">
        <v>302</v>
      </c>
      <c r="AT129" s="23" t="s">
        <v>210</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302</v>
      </c>
      <c r="BM129" s="23" t="s">
        <v>5139</v>
      </c>
    </row>
    <row r="130" spans="2:65" s="1" customFormat="1" ht="16.5" customHeight="1">
      <c r="B130" s="46"/>
      <c r="C130" s="267" t="s">
        <v>443</v>
      </c>
      <c r="D130" s="267" t="s">
        <v>297</v>
      </c>
      <c r="E130" s="268" t="s">
        <v>4802</v>
      </c>
      <c r="F130" s="269" t="s">
        <v>5140</v>
      </c>
      <c r="G130" s="270" t="s">
        <v>336</v>
      </c>
      <c r="H130" s="271">
        <v>100</v>
      </c>
      <c r="I130" s="272"/>
      <c r="J130" s="273">
        <f>ROUND(I130*H130,2)</f>
        <v>0</v>
      </c>
      <c r="K130" s="269" t="s">
        <v>38</v>
      </c>
      <c r="L130" s="274"/>
      <c r="M130" s="275" t="s">
        <v>38</v>
      </c>
      <c r="N130" s="276" t="s">
        <v>52</v>
      </c>
      <c r="O130" s="47"/>
      <c r="P130" s="242">
        <f>O130*H130</f>
        <v>0</v>
      </c>
      <c r="Q130" s="242">
        <v>0</v>
      </c>
      <c r="R130" s="242">
        <f>Q130*H130</f>
        <v>0</v>
      </c>
      <c r="S130" s="242">
        <v>0</v>
      </c>
      <c r="T130" s="243">
        <f>S130*H130</f>
        <v>0</v>
      </c>
      <c r="AR130" s="23" t="s">
        <v>393</v>
      </c>
      <c r="AT130" s="23" t="s">
        <v>297</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302</v>
      </c>
      <c r="BM130" s="23" t="s">
        <v>473</v>
      </c>
    </row>
    <row r="131" spans="2:65" s="1" customFormat="1" ht="25.5" customHeight="1">
      <c r="B131" s="46"/>
      <c r="C131" s="233" t="s">
        <v>448</v>
      </c>
      <c r="D131" s="233" t="s">
        <v>210</v>
      </c>
      <c r="E131" s="234" t="s">
        <v>5141</v>
      </c>
      <c r="F131" s="235" t="s">
        <v>5142</v>
      </c>
      <c r="G131" s="236" t="s">
        <v>336</v>
      </c>
      <c r="H131" s="237">
        <v>500</v>
      </c>
      <c r="I131" s="238"/>
      <c r="J131" s="239">
        <f>ROUND(I131*H131,2)</f>
        <v>0</v>
      </c>
      <c r="K131" s="235" t="s">
        <v>4610</v>
      </c>
      <c r="L131" s="72"/>
      <c r="M131" s="240" t="s">
        <v>38</v>
      </c>
      <c r="N131" s="241" t="s">
        <v>52</v>
      </c>
      <c r="O131" s="47"/>
      <c r="P131" s="242">
        <f>O131*H131</f>
        <v>0</v>
      </c>
      <c r="Q131" s="242">
        <v>0</v>
      </c>
      <c r="R131" s="242">
        <f>Q131*H131</f>
        <v>0</v>
      </c>
      <c r="S131" s="242">
        <v>0</v>
      </c>
      <c r="T131" s="243">
        <f>S131*H131</f>
        <v>0</v>
      </c>
      <c r="AR131" s="23" t="s">
        <v>302</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302</v>
      </c>
      <c r="BM131" s="23" t="s">
        <v>5143</v>
      </c>
    </row>
    <row r="132" spans="2:65" s="1" customFormat="1" ht="25.5" customHeight="1">
      <c r="B132" s="46"/>
      <c r="C132" s="267" t="s">
        <v>453</v>
      </c>
      <c r="D132" s="267" t="s">
        <v>297</v>
      </c>
      <c r="E132" s="268" t="s">
        <v>5144</v>
      </c>
      <c r="F132" s="269" t="s">
        <v>5145</v>
      </c>
      <c r="G132" s="270" t="s">
        <v>336</v>
      </c>
      <c r="H132" s="271">
        <v>500</v>
      </c>
      <c r="I132" s="272"/>
      <c r="J132" s="273">
        <f>ROUND(I132*H132,2)</f>
        <v>0</v>
      </c>
      <c r="K132" s="269" t="s">
        <v>38</v>
      </c>
      <c r="L132" s="274"/>
      <c r="M132" s="275" t="s">
        <v>38</v>
      </c>
      <c r="N132" s="276" t="s">
        <v>52</v>
      </c>
      <c r="O132" s="47"/>
      <c r="P132" s="242">
        <f>O132*H132</f>
        <v>0</v>
      </c>
      <c r="Q132" s="242">
        <v>0</v>
      </c>
      <c r="R132" s="242">
        <f>Q132*H132</f>
        <v>0</v>
      </c>
      <c r="S132" s="242">
        <v>0</v>
      </c>
      <c r="T132" s="243">
        <f>S132*H132</f>
        <v>0</v>
      </c>
      <c r="AR132" s="23" t="s">
        <v>393</v>
      </c>
      <c r="AT132" s="23" t="s">
        <v>297</v>
      </c>
      <c r="AU132" s="23" t="s">
        <v>90</v>
      </c>
      <c r="AY132" s="23" t="s">
        <v>208</v>
      </c>
      <c r="BE132" s="244">
        <f>IF(N132="základní",J132,0)</f>
        <v>0</v>
      </c>
      <c r="BF132" s="244">
        <f>IF(N132="snížená",J132,0)</f>
        <v>0</v>
      </c>
      <c r="BG132" s="244">
        <f>IF(N132="zákl. přenesená",J132,0)</f>
        <v>0</v>
      </c>
      <c r="BH132" s="244">
        <f>IF(N132="sníž. přenesená",J132,0)</f>
        <v>0</v>
      </c>
      <c r="BI132" s="244">
        <f>IF(N132="nulová",J132,0)</f>
        <v>0</v>
      </c>
      <c r="BJ132" s="23" t="s">
        <v>25</v>
      </c>
      <c r="BK132" s="244">
        <f>ROUND(I132*H132,2)</f>
        <v>0</v>
      </c>
      <c r="BL132" s="23" t="s">
        <v>302</v>
      </c>
      <c r="BM132" s="23" t="s">
        <v>498</v>
      </c>
    </row>
    <row r="133" spans="2:65" s="1" customFormat="1" ht="25.5" customHeight="1">
      <c r="B133" s="46"/>
      <c r="C133" s="233" t="s">
        <v>457</v>
      </c>
      <c r="D133" s="233" t="s">
        <v>210</v>
      </c>
      <c r="E133" s="234" t="s">
        <v>5146</v>
      </c>
      <c r="F133" s="235" t="s">
        <v>5147</v>
      </c>
      <c r="G133" s="236" t="s">
        <v>336</v>
      </c>
      <c r="H133" s="237">
        <v>500</v>
      </c>
      <c r="I133" s="238"/>
      <c r="J133" s="239">
        <f>ROUND(I133*H133,2)</f>
        <v>0</v>
      </c>
      <c r="K133" s="235" t="s">
        <v>4610</v>
      </c>
      <c r="L133" s="72"/>
      <c r="M133" s="240" t="s">
        <v>38</v>
      </c>
      <c r="N133" s="241" t="s">
        <v>52</v>
      </c>
      <c r="O133" s="47"/>
      <c r="P133" s="242">
        <f>O133*H133</f>
        <v>0</v>
      </c>
      <c r="Q133" s="242">
        <v>0</v>
      </c>
      <c r="R133" s="242">
        <f>Q133*H133</f>
        <v>0</v>
      </c>
      <c r="S133" s="242">
        <v>0</v>
      </c>
      <c r="T133" s="243">
        <f>S133*H133</f>
        <v>0</v>
      </c>
      <c r="AR133" s="23" t="s">
        <v>302</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302</v>
      </c>
      <c r="BM133" s="23" t="s">
        <v>5148</v>
      </c>
    </row>
    <row r="134" spans="2:65" s="1" customFormat="1" ht="16.5" customHeight="1">
      <c r="B134" s="46"/>
      <c r="C134" s="267" t="s">
        <v>461</v>
      </c>
      <c r="D134" s="267" t="s">
        <v>297</v>
      </c>
      <c r="E134" s="268" t="s">
        <v>5149</v>
      </c>
      <c r="F134" s="269" t="s">
        <v>5150</v>
      </c>
      <c r="G134" s="270" t="s">
        <v>336</v>
      </c>
      <c r="H134" s="271">
        <v>500</v>
      </c>
      <c r="I134" s="272"/>
      <c r="J134" s="273">
        <f>ROUND(I134*H134,2)</f>
        <v>0</v>
      </c>
      <c r="K134" s="269" t="s">
        <v>38</v>
      </c>
      <c r="L134" s="274"/>
      <c r="M134" s="275" t="s">
        <v>38</v>
      </c>
      <c r="N134" s="276" t="s">
        <v>52</v>
      </c>
      <c r="O134" s="47"/>
      <c r="P134" s="242">
        <f>O134*H134</f>
        <v>0</v>
      </c>
      <c r="Q134" s="242">
        <v>0</v>
      </c>
      <c r="R134" s="242">
        <f>Q134*H134</f>
        <v>0</v>
      </c>
      <c r="S134" s="242">
        <v>0</v>
      </c>
      <c r="T134" s="243">
        <f>S134*H134</f>
        <v>0</v>
      </c>
      <c r="AR134" s="23" t="s">
        <v>393</v>
      </c>
      <c r="AT134" s="23" t="s">
        <v>297</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302</v>
      </c>
      <c r="BM134" s="23" t="s">
        <v>507</v>
      </c>
    </row>
    <row r="135" spans="2:63" s="11" customFormat="1" ht="29.85" customHeight="1">
      <c r="B135" s="217"/>
      <c r="C135" s="218"/>
      <c r="D135" s="219" t="s">
        <v>80</v>
      </c>
      <c r="E135" s="231" t="s">
        <v>5151</v>
      </c>
      <c r="F135" s="231" t="s">
        <v>4814</v>
      </c>
      <c r="G135" s="218"/>
      <c r="H135" s="218"/>
      <c r="I135" s="221"/>
      <c r="J135" s="232">
        <f>BK135</f>
        <v>0</v>
      </c>
      <c r="K135" s="218"/>
      <c r="L135" s="223"/>
      <c r="M135" s="224"/>
      <c r="N135" s="225"/>
      <c r="O135" s="225"/>
      <c r="P135" s="226">
        <f>SUM(P136:P145)</f>
        <v>0</v>
      </c>
      <c r="Q135" s="225"/>
      <c r="R135" s="226">
        <f>SUM(R136:R145)</f>
        <v>0</v>
      </c>
      <c r="S135" s="225"/>
      <c r="T135" s="227">
        <f>SUM(T136:T145)</f>
        <v>0</v>
      </c>
      <c r="AR135" s="228" t="s">
        <v>90</v>
      </c>
      <c r="AT135" s="229" t="s">
        <v>80</v>
      </c>
      <c r="AU135" s="229" t="s">
        <v>25</v>
      </c>
      <c r="AY135" s="228" t="s">
        <v>208</v>
      </c>
      <c r="BK135" s="230">
        <f>SUM(BK136:BK145)</f>
        <v>0</v>
      </c>
    </row>
    <row r="136" spans="2:65" s="1" customFormat="1" ht="25.5" customHeight="1">
      <c r="B136" s="46"/>
      <c r="C136" s="233" t="s">
        <v>465</v>
      </c>
      <c r="D136" s="233" t="s">
        <v>210</v>
      </c>
      <c r="E136" s="234" t="s">
        <v>4827</v>
      </c>
      <c r="F136" s="235" t="s">
        <v>4828</v>
      </c>
      <c r="G136" s="236" t="s">
        <v>336</v>
      </c>
      <c r="H136" s="237">
        <v>50</v>
      </c>
      <c r="I136" s="238"/>
      <c r="J136" s="239">
        <f>ROUND(I136*H136,2)</f>
        <v>0</v>
      </c>
      <c r="K136" s="235" t="s">
        <v>4610</v>
      </c>
      <c r="L136" s="72"/>
      <c r="M136" s="240" t="s">
        <v>38</v>
      </c>
      <c r="N136" s="241" t="s">
        <v>52</v>
      </c>
      <c r="O136" s="47"/>
      <c r="P136" s="242">
        <f>O136*H136</f>
        <v>0</v>
      </c>
      <c r="Q136" s="242">
        <v>0</v>
      </c>
      <c r="R136" s="242">
        <f>Q136*H136</f>
        <v>0</v>
      </c>
      <c r="S136" s="242">
        <v>0</v>
      </c>
      <c r="T136" s="243">
        <f>S136*H136</f>
        <v>0</v>
      </c>
      <c r="AR136" s="23" t="s">
        <v>302</v>
      </c>
      <c r="AT136" s="23" t="s">
        <v>210</v>
      </c>
      <c r="AU136" s="23" t="s">
        <v>90</v>
      </c>
      <c r="AY136" s="23" t="s">
        <v>208</v>
      </c>
      <c r="BE136" s="244">
        <f>IF(N136="základní",J136,0)</f>
        <v>0</v>
      </c>
      <c r="BF136" s="244">
        <f>IF(N136="snížená",J136,0)</f>
        <v>0</v>
      </c>
      <c r="BG136" s="244">
        <f>IF(N136="zákl. přenesená",J136,0)</f>
        <v>0</v>
      </c>
      <c r="BH136" s="244">
        <f>IF(N136="sníž. přenesená",J136,0)</f>
        <v>0</v>
      </c>
      <c r="BI136" s="244">
        <f>IF(N136="nulová",J136,0)</f>
        <v>0</v>
      </c>
      <c r="BJ136" s="23" t="s">
        <v>25</v>
      </c>
      <c r="BK136" s="244">
        <f>ROUND(I136*H136,2)</f>
        <v>0</v>
      </c>
      <c r="BL136" s="23" t="s">
        <v>302</v>
      </c>
      <c r="BM136" s="23" t="s">
        <v>5152</v>
      </c>
    </row>
    <row r="137" spans="2:65" s="1" customFormat="1" ht="16.5" customHeight="1">
      <c r="B137" s="46"/>
      <c r="C137" s="267" t="s">
        <v>473</v>
      </c>
      <c r="D137" s="267" t="s">
        <v>297</v>
      </c>
      <c r="E137" s="268" t="s">
        <v>4832</v>
      </c>
      <c r="F137" s="269" t="s">
        <v>4833</v>
      </c>
      <c r="G137" s="270" t="s">
        <v>336</v>
      </c>
      <c r="H137" s="271">
        <v>50</v>
      </c>
      <c r="I137" s="272"/>
      <c r="J137" s="273">
        <f>ROUND(I137*H137,2)</f>
        <v>0</v>
      </c>
      <c r="K137" s="269" t="s">
        <v>38</v>
      </c>
      <c r="L137" s="274"/>
      <c r="M137" s="275" t="s">
        <v>38</v>
      </c>
      <c r="N137" s="276" t="s">
        <v>52</v>
      </c>
      <c r="O137" s="47"/>
      <c r="P137" s="242">
        <f>O137*H137</f>
        <v>0</v>
      </c>
      <c r="Q137" s="242">
        <v>0</v>
      </c>
      <c r="R137" s="242">
        <f>Q137*H137</f>
        <v>0</v>
      </c>
      <c r="S137" s="242">
        <v>0</v>
      </c>
      <c r="T137" s="243">
        <f>S137*H137</f>
        <v>0</v>
      </c>
      <c r="AR137" s="23" t="s">
        <v>393</v>
      </c>
      <c r="AT137" s="23" t="s">
        <v>297</v>
      </c>
      <c r="AU137" s="23" t="s">
        <v>90</v>
      </c>
      <c r="AY137" s="23" t="s">
        <v>208</v>
      </c>
      <c r="BE137" s="244">
        <f>IF(N137="základní",J137,0)</f>
        <v>0</v>
      </c>
      <c r="BF137" s="244">
        <f>IF(N137="snížená",J137,0)</f>
        <v>0</v>
      </c>
      <c r="BG137" s="244">
        <f>IF(N137="zákl. přenesená",J137,0)</f>
        <v>0</v>
      </c>
      <c r="BH137" s="244">
        <f>IF(N137="sníž. přenesená",J137,0)</f>
        <v>0</v>
      </c>
      <c r="BI137" s="244">
        <f>IF(N137="nulová",J137,0)</f>
        <v>0</v>
      </c>
      <c r="BJ137" s="23" t="s">
        <v>25</v>
      </c>
      <c r="BK137" s="244">
        <f>ROUND(I137*H137,2)</f>
        <v>0</v>
      </c>
      <c r="BL137" s="23" t="s">
        <v>302</v>
      </c>
      <c r="BM137" s="23" t="s">
        <v>5153</v>
      </c>
    </row>
    <row r="138" spans="2:65" s="1" customFormat="1" ht="25.5" customHeight="1">
      <c r="B138" s="46"/>
      <c r="C138" s="233" t="s">
        <v>486</v>
      </c>
      <c r="D138" s="233" t="s">
        <v>210</v>
      </c>
      <c r="E138" s="234" t="s">
        <v>4840</v>
      </c>
      <c r="F138" s="235" t="s">
        <v>4841</v>
      </c>
      <c r="G138" s="236" t="s">
        <v>336</v>
      </c>
      <c r="H138" s="237">
        <v>150</v>
      </c>
      <c r="I138" s="238"/>
      <c r="J138" s="239">
        <f>ROUND(I138*H138,2)</f>
        <v>0</v>
      </c>
      <c r="K138" s="235" t="s">
        <v>4610</v>
      </c>
      <c r="L138" s="72"/>
      <c r="M138" s="240" t="s">
        <v>38</v>
      </c>
      <c r="N138" s="241" t="s">
        <v>52</v>
      </c>
      <c r="O138" s="47"/>
      <c r="P138" s="242">
        <f>O138*H138</f>
        <v>0</v>
      </c>
      <c r="Q138" s="242">
        <v>0</v>
      </c>
      <c r="R138" s="242">
        <f>Q138*H138</f>
        <v>0</v>
      </c>
      <c r="S138" s="242">
        <v>0</v>
      </c>
      <c r="T138" s="243">
        <f>S138*H138</f>
        <v>0</v>
      </c>
      <c r="AR138" s="23" t="s">
        <v>302</v>
      </c>
      <c r="AT138" s="23" t="s">
        <v>210</v>
      </c>
      <c r="AU138" s="23" t="s">
        <v>90</v>
      </c>
      <c r="AY138" s="23" t="s">
        <v>208</v>
      </c>
      <c r="BE138" s="244">
        <f>IF(N138="základní",J138,0)</f>
        <v>0</v>
      </c>
      <c r="BF138" s="244">
        <f>IF(N138="snížená",J138,0)</f>
        <v>0</v>
      </c>
      <c r="BG138" s="244">
        <f>IF(N138="zákl. přenesená",J138,0)</f>
        <v>0</v>
      </c>
      <c r="BH138" s="244">
        <f>IF(N138="sníž. přenesená",J138,0)</f>
        <v>0</v>
      </c>
      <c r="BI138" s="244">
        <f>IF(N138="nulová",J138,0)</f>
        <v>0</v>
      </c>
      <c r="BJ138" s="23" t="s">
        <v>25</v>
      </c>
      <c r="BK138" s="244">
        <f>ROUND(I138*H138,2)</f>
        <v>0</v>
      </c>
      <c r="BL138" s="23" t="s">
        <v>302</v>
      </c>
      <c r="BM138" s="23" t="s">
        <v>5154</v>
      </c>
    </row>
    <row r="139" spans="2:65" s="1" customFormat="1" ht="25.5" customHeight="1">
      <c r="B139" s="46"/>
      <c r="C139" s="267" t="s">
        <v>498</v>
      </c>
      <c r="D139" s="267" t="s">
        <v>297</v>
      </c>
      <c r="E139" s="268" t="s">
        <v>5155</v>
      </c>
      <c r="F139" s="269" t="s">
        <v>5156</v>
      </c>
      <c r="G139" s="270" t="s">
        <v>336</v>
      </c>
      <c r="H139" s="271">
        <v>150</v>
      </c>
      <c r="I139" s="272"/>
      <c r="J139" s="273">
        <f>ROUND(I139*H139,2)</f>
        <v>0</v>
      </c>
      <c r="K139" s="269" t="s">
        <v>38</v>
      </c>
      <c r="L139" s="274"/>
      <c r="M139" s="275" t="s">
        <v>38</v>
      </c>
      <c r="N139" s="276" t="s">
        <v>52</v>
      </c>
      <c r="O139" s="47"/>
      <c r="P139" s="242">
        <f>O139*H139</f>
        <v>0</v>
      </c>
      <c r="Q139" s="242">
        <v>0</v>
      </c>
      <c r="R139" s="242">
        <f>Q139*H139</f>
        <v>0</v>
      </c>
      <c r="S139" s="242">
        <v>0</v>
      </c>
      <c r="T139" s="243">
        <f>S139*H139</f>
        <v>0</v>
      </c>
      <c r="AR139" s="23" t="s">
        <v>393</v>
      </c>
      <c r="AT139" s="23" t="s">
        <v>297</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302</v>
      </c>
      <c r="BM139" s="23" t="s">
        <v>5157</v>
      </c>
    </row>
    <row r="140" spans="2:65" s="1" customFormat="1" ht="25.5" customHeight="1">
      <c r="B140" s="46"/>
      <c r="C140" s="233" t="s">
        <v>502</v>
      </c>
      <c r="D140" s="233" t="s">
        <v>210</v>
      </c>
      <c r="E140" s="234" t="s">
        <v>4857</v>
      </c>
      <c r="F140" s="235" t="s">
        <v>4858</v>
      </c>
      <c r="G140" s="236" t="s">
        <v>2976</v>
      </c>
      <c r="H140" s="237">
        <v>40</v>
      </c>
      <c r="I140" s="238"/>
      <c r="J140" s="239">
        <f>ROUND(I140*H140,2)</f>
        <v>0</v>
      </c>
      <c r="K140" s="235" t="s">
        <v>4610</v>
      </c>
      <c r="L140" s="72"/>
      <c r="M140" s="240" t="s">
        <v>38</v>
      </c>
      <c r="N140" s="241" t="s">
        <v>52</v>
      </c>
      <c r="O140" s="47"/>
      <c r="P140" s="242">
        <f>O140*H140</f>
        <v>0</v>
      </c>
      <c r="Q140" s="242">
        <v>0</v>
      </c>
      <c r="R140" s="242">
        <f>Q140*H140</f>
        <v>0</v>
      </c>
      <c r="S140" s="242">
        <v>0</v>
      </c>
      <c r="T140" s="243">
        <f>S140*H140</f>
        <v>0</v>
      </c>
      <c r="AR140" s="23" t="s">
        <v>302</v>
      </c>
      <c r="AT140" s="23" t="s">
        <v>210</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302</v>
      </c>
      <c r="BM140" s="23" t="s">
        <v>5158</v>
      </c>
    </row>
    <row r="141" spans="2:65" s="1" customFormat="1" ht="16.5" customHeight="1">
      <c r="B141" s="46"/>
      <c r="C141" s="267" t="s">
        <v>507</v>
      </c>
      <c r="D141" s="267" t="s">
        <v>297</v>
      </c>
      <c r="E141" s="268" t="s">
        <v>5159</v>
      </c>
      <c r="F141" s="269" t="s">
        <v>5160</v>
      </c>
      <c r="G141" s="270" t="s">
        <v>2976</v>
      </c>
      <c r="H141" s="271">
        <v>40</v>
      </c>
      <c r="I141" s="272"/>
      <c r="J141" s="273">
        <f>ROUND(I141*H141,2)</f>
        <v>0</v>
      </c>
      <c r="K141" s="269" t="s">
        <v>38</v>
      </c>
      <c r="L141" s="274"/>
      <c r="M141" s="275" t="s">
        <v>38</v>
      </c>
      <c r="N141" s="276" t="s">
        <v>52</v>
      </c>
      <c r="O141" s="47"/>
      <c r="P141" s="242">
        <f>O141*H141</f>
        <v>0</v>
      </c>
      <c r="Q141" s="242">
        <v>0</v>
      </c>
      <c r="R141" s="242">
        <f>Q141*H141</f>
        <v>0</v>
      </c>
      <c r="S141" s="242">
        <v>0</v>
      </c>
      <c r="T141" s="243">
        <f>S141*H141</f>
        <v>0</v>
      </c>
      <c r="AR141" s="23" t="s">
        <v>393</v>
      </c>
      <c r="AT141" s="23" t="s">
        <v>297</v>
      </c>
      <c r="AU141" s="23" t="s">
        <v>90</v>
      </c>
      <c r="AY141" s="23" t="s">
        <v>208</v>
      </c>
      <c r="BE141" s="244">
        <f>IF(N141="základní",J141,0)</f>
        <v>0</v>
      </c>
      <c r="BF141" s="244">
        <f>IF(N141="snížená",J141,0)</f>
        <v>0</v>
      </c>
      <c r="BG141" s="244">
        <f>IF(N141="zákl. přenesená",J141,0)</f>
        <v>0</v>
      </c>
      <c r="BH141" s="244">
        <f>IF(N141="sníž. přenesená",J141,0)</f>
        <v>0</v>
      </c>
      <c r="BI141" s="244">
        <f>IF(N141="nulová",J141,0)</f>
        <v>0</v>
      </c>
      <c r="BJ141" s="23" t="s">
        <v>25</v>
      </c>
      <c r="BK141" s="244">
        <f>ROUND(I141*H141,2)</f>
        <v>0</v>
      </c>
      <c r="BL141" s="23" t="s">
        <v>302</v>
      </c>
      <c r="BM141" s="23" t="s">
        <v>5161</v>
      </c>
    </row>
    <row r="142" spans="2:65" s="1" customFormat="1" ht="25.5" customHeight="1">
      <c r="B142" s="46"/>
      <c r="C142" s="233" t="s">
        <v>521</v>
      </c>
      <c r="D142" s="233" t="s">
        <v>210</v>
      </c>
      <c r="E142" s="234" t="s">
        <v>4705</v>
      </c>
      <c r="F142" s="235" t="s">
        <v>5162</v>
      </c>
      <c r="G142" s="236" t="s">
        <v>2976</v>
      </c>
      <c r="H142" s="237">
        <v>200</v>
      </c>
      <c r="I142" s="238"/>
      <c r="J142" s="239">
        <f>ROUND(I142*H142,2)</f>
        <v>0</v>
      </c>
      <c r="K142" s="235" t="s">
        <v>4610</v>
      </c>
      <c r="L142" s="72"/>
      <c r="M142" s="240" t="s">
        <v>38</v>
      </c>
      <c r="N142" s="241" t="s">
        <v>52</v>
      </c>
      <c r="O142" s="47"/>
      <c r="P142" s="242">
        <f>O142*H142</f>
        <v>0</v>
      </c>
      <c r="Q142" s="242">
        <v>0</v>
      </c>
      <c r="R142" s="242">
        <f>Q142*H142</f>
        <v>0</v>
      </c>
      <c r="S142" s="242">
        <v>0</v>
      </c>
      <c r="T142" s="243">
        <f>S142*H142</f>
        <v>0</v>
      </c>
      <c r="AR142" s="23" t="s">
        <v>302</v>
      </c>
      <c r="AT142" s="23" t="s">
        <v>210</v>
      </c>
      <c r="AU142" s="23" t="s">
        <v>90</v>
      </c>
      <c r="AY142" s="23" t="s">
        <v>208</v>
      </c>
      <c r="BE142" s="244">
        <f>IF(N142="základní",J142,0)</f>
        <v>0</v>
      </c>
      <c r="BF142" s="244">
        <f>IF(N142="snížená",J142,0)</f>
        <v>0</v>
      </c>
      <c r="BG142" s="244">
        <f>IF(N142="zákl. přenesená",J142,0)</f>
        <v>0</v>
      </c>
      <c r="BH142" s="244">
        <f>IF(N142="sníž. přenesená",J142,0)</f>
        <v>0</v>
      </c>
      <c r="BI142" s="244">
        <f>IF(N142="nulová",J142,0)</f>
        <v>0</v>
      </c>
      <c r="BJ142" s="23" t="s">
        <v>25</v>
      </c>
      <c r="BK142" s="244">
        <f>ROUND(I142*H142,2)</f>
        <v>0</v>
      </c>
      <c r="BL142" s="23" t="s">
        <v>302</v>
      </c>
      <c r="BM142" s="23" t="s">
        <v>5163</v>
      </c>
    </row>
    <row r="143" spans="2:65" s="1" customFormat="1" ht="16.5" customHeight="1">
      <c r="B143" s="46"/>
      <c r="C143" s="267" t="s">
        <v>530</v>
      </c>
      <c r="D143" s="267" t="s">
        <v>297</v>
      </c>
      <c r="E143" s="268" t="s">
        <v>5164</v>
      </c>
      <c r="F143" s="269" t="s">
        <v>5165</v>
      </c>
      <c r="G143" s="270" t="s">
        <v>2976</v>
      </c>
      <c r="H143" s="271">
        <v>200</v>
      </c>
      <c r="I143" s="272"/>
      <c r="J143" s="273">
        <f>ROUND(I143*H143,2)</f>
        <v>0</v>
      </c>
      <c r="K143" s="269" t="s">
        <v>38</v>
      </c>
      <c r="L143" s="274"/>
      <c r="M143" s="275" t="s">
        <v>38</v>
      </c>
      <c r="N143" s="276" t="s">
        <v>52</v>
      </c>
      <c r="O143" s="47"/>
      <c r="P143" s="242">
        <f>O143*H143</f>
        <v>0</v>
      </c>
      <c r="Q143" s="242">
        <v>0</v>
      </c>
      <c r="R143" s="242">
        <f>Q143*H143</f>
        <v>0</v>
      </c>
      <c r="S143" s="242">
        <v>0</v>
      </c>
      <c r="T143" s="243">
        <f>S143*H143</f>
        <v>0</v>
      </c>
      <c r="AR143" s="23" t="s">
        <v>393</v>
      </c>
      <c r="AT143" s="23" t="s">
        <v>297</v>
      </c>
      <c r="AU143" s="23" t="s">
        <v>90</v>
      </c>
      <c r="AY143" s="23" t="s">
        <v>208</v>
      </c>
      <c r="BE143" s="244">
        <f>IF(N143="základní",J143,0)</f>
        <v>0</v>
      </c>
      <c r="BF143" s="244">
        <f>IF(N143="snížená",J143,0)</f>
        <v>0</v>
      </c>
      <c r="BG143" s="244">
        <f>IF(N143="zákl. přenesená",J143,0)</f>
        <v>0</v>
      </c>
      <c r="BH143" s="244">
        <f>IF(N143="sníž. přenesená",J143,0)</f>
        <v>0</v>
      </c>
      <c r="BI143" s="244">
        <f>IF(N143="nulová",J143,0)</f>
        <v>0</v>
      </c>
      <c r="BJ143" s="23" t="s">
        <v>25</v>
      </c>
      <c r="BK143" s="244">
        <f>ROUND(I143*H143,2)</f>
        <v>0</v>
      </c>
      <c r="BL143" s="23" t="s">
        <v>302</v>
      </c>
      <c r="BM143" s="23" t="s">
        <v>5166</v>
      </c>
    </row>
    <row r="144" spans="2:65" s="1" customFormat="1" ht="25.5" customHeight="1">
      <c r="B144" s="46"/>
      <c r="C144" s="233" t="s">
        <v>538</v>
      </c>
      <c r="D144" s="233" t="s">
        <v>210</v>
      </c>
      <c r="E144" s="234" t="s">
        <v>5167</v>
      </c>
      <c r="F144" s="235" t="s">
        <v>5168</v>
      </c>
      <c r="G144" s="236" t="s">
        <v>2976</v>
      </c>
      <c r="H144" s="237">
        <v>1</v>
      </c>
      <c r="I144" s="238"/>
      <c r="J144" s="239">
        <f>ROUND(I144*H144,2)</f>
        <v>0</v>
      </c>
      <c r="K144" s="235" t="s">
        <v>4610</v>
      </c>
      <c r="L144" s="72"/>
      <c r="M144" s="240" t="s">
        <v>38</v>
      </c>
      <c r="N144" s="241" t="s">
        <v>52</v>
      </c>
      <c r="O144" s="47"/>
      <c r="P144" s="242">
        <f>O144*H144</f>
        <v>0</v>
      </c>
      <c r="Q144" s="242">
        <v>0</v>
      </c>
      <c r="R144" s="242">
        <f>Q144*H144</f>
        <v>0</v>
      </c>
      <c r="S144" s="242">
        <v>0</v>
      </c>
      <c r="T144" s="243">
        <f>S144*H144</f>
        <v>0</v>
      </c>
      <c r="AR144" s="23" t="s">
        <v>302</v>
      </c>
      <c r="AT144" s="23" t="s">
        <v>210</v>
      </c>
      <c r="AU144" s="23" t="s">
        <v>90</v>
      </c>
      <c r="AY144" s="23" t="s">
        <v>208</v>
      </c>
      <c r="BE144" s="244">
        <f>IF(N144="základní",J144,0)</f>
        <v>0</v>
      </c>
      <c r="BF144" s="244">
        <f>IF(N144="snížená",J144,0)</f>
        <v>0</v>
      </c>
      <c r="BG144" s="244">
        <f>IF(N144="zákl. přenesená",J144,0)</f>
        <v>0</v>
      </c>
      <c r="BH144" s="244">
        <f>IF(N144="sníž. přenesená",J144,0)</f>
        <v>0</v>
      </c>
      <c r="BI144" s="244">
        <f>IF(N144="nulová",J144,0)</f>
        <v>0</v>
      </c>
      <c r="BJ144" s="23" t="s">
        <v>25</v>
      </c>
      <c r="BK144" s="244">
        <f>ROUND(I144*H144,2)</f>
        <v>0</v>
      </c>
      <c r="BL144" s="23" t="s">
        <v>302</v>
      </c>
      <c r="BM144" s="23" t="s">
        <v>5169</v>
      </c>
    </row>
    <row r="145" spans="2:65" s="1" customFormat="1" ht="16.5" customHeight="1">
      <c r="B145" s="46"/>
      <c r="C145" s="267" t="s">
        <v>545</v>
      </c>
      <c r="D145" s="267" t="s">
        <v>297</v>
      </c>
      <c r="E145" s="268" t="s">
        <v>4441</v>
      </c>
      <c r="F145" s="269" t="s">
        <v>4442</v>
      </c>
      <c r="G145" s="270" t="s">
        <v>331</v>
      </c>
      <c r="H145" s="271">
        <v>1</v>
      </c>
      <c r="I145" s="272"/>
      <c r="J145" s="273">
        <f>ROUND(I145*H145,2)</f>
        <v>0</v>
      </c>
      <c r="K145" s="269" t="s">
        <v>38</v>
      </c>
      <c r="L145" s="274"/>
      <c r="M145" s="275" t="s">
        <v>38</v>
      </c>
      <c r="N145" s="276" t="s">
        <v>52</v>
      </c>
      <c r="O145" s="47"/>
      <c r="P145" s="242">
        <f>O145*H145</f>
        <v>0</v>
      </c>
      <c r="Q145" s="242">
        <v>0</v>
      </c>
      <c r="R145" s="242">
        <f>Q145*H145</f>
        <v>0</v>
      </c>
      <c r="S145" s="242">
        <v>0</v>
      </c>
      <c r="T145" s="243">
        <f>S145*H145</f>
        <v>0</v>
      </c>
      <c r="AR145" s="23" t="s">
        <v>393</v>
      </c>
      <c r="AT145" s="23" t="s">
        <v>297</v>
      </c>
      <c r="AU145" s="23" t="s">
        <v>90</v>
      </c>
      <c r="AY145" s="23" t="s">
        <v>208</v>
      </c>
      <c r="BE145" s="244">
        <f>IF(N145="základní",J145,0)</f>
        <v>0</v>
      </c>
      <c r="BF145" s="244">
        <f>IF(N145="snížená",J145,0)</f>
        <v>0</v>
      </c>
      <c r="BG145" s="244">
        <f>IF(N145="zákl. přenesená",J145,0)</f>
        <v>0</v>
      </c>
      <c r="BH145" s="244">
        <f>IF(N145="sníž. přenesená",J145,0)</f>
        <v>0</v>
      </c>
      <c r="BI145" s="244">
        <f>IF(N145="nulová",J145,0)</f>
        <v>0</v>
      </c>
      <c r="BJ145" s="23" t="s">
        <v>25</v>
      </c>
      <c r="BK145" s="244">
        <f>ROUND(I145*H145,2)</f>
        <v>0</v>
      </c>
      <c r="BL145" s="23" t="s">
        <v>302</v>
      </c>
      <c r="BM145" s="23" t="s">
        <v>5170</v>
      </c>
    </row>
    <row r="146" spans="2:63" s="11" customFormat="1" ht="29.85" customHeight="1">
      <c r="B146" s="217"/>
      <c r="C146" s="218"/>
      <c r="D146" s="219" t="s">
        <v>80</v>
      </c>
      <c r="E146" s="231" t="s">
        <v>5171</v>
      </c>
      <c r="F146" s="231" t="s">
        <v>3732</v>
      </c>
      <c r="G146" s="218"/>
      <c r="H146" s="218"/>
      <c r="I146" s="221"/>
      <c r="J146" s="232">
        <f>BK146</f>
        <v>0</v>
      </c>
      <c r="K146" s="218"/>
      <c r="L146" s="223"/>
      <c r="M146" s="224"/>
      <c r="N146" s="225"/>
      <c r="O146" s="225"/>
      <c r="P146" s="226">
        <f>SUM(P147:P159)</f>
        <v>0</v>
      </c>
      <c r="Q146" s="225"/>
      <c r="R146" s="226">
        <f>SUM(R147:R159)</f>
        <v>0</v>
      </c>
      <c r="S146" s="225"/>
      <c r="T146" s="227">
        <f>SUM(T147:T159)</f>
        <v>0</v>
      </c>
      <c r="AR146" s="228" t="s">
        <v>90</v>
      </c>
      <c r="AT146" s="229" t="s">
        <v>80</v>
      </c>
      <c r="AU146" s="229" t="s">
        <v>25</v>
      </c>
      <c r="AY146" s="228" t="s">
        <v>208</v>
      </c>
      <c r="BK146" s="230">
        <f>SUM(BK147:BK159)</f>
        <v>0</v>
      </c>
    </row>
    <row r="147" spans="2:65" s="1" customFormat="1" ht="16.5" customHeight="1">
      <c r="B147" s="46"/>
      <c r="C147" s="233" t="s">
        <v>549</v>
      </c>
      <c r="D147" s="233" t="s">
        <v>210</v>
      </c>
      <c r="E147" s="234" t="s">
        <v>5172</v>
      </c>
      <c r="F147" s="235" t="s">
        <v>5030</v>
      </c>
      <c r="G147" s="236" t="s">
        <v>222</v>
      </c>
      <c r="H147" s="237">
        <v>17</v>
      </c>
      <c r="I147" s="238"/>
      <c r="J147" s="239">
        <f>ROUND(I147*H147,2)</f>
        <v>0</v>
      </c>
      <c r="K147" s="235" t="s">
        <v>38</v>
      </c>
      <c r="L147" s="72"/>
      <c r="M147" s="240" t="s">
        <v>38</v>
      </c>
      <c r="N147" s="241" t="s">
        <v>52</v>
      </c>
      <c r="O147" s="47"/>
      <c r="P147" s="242">
        <f>O147*H147</f>
        <v>0</v>
      </c>
      <c r="Q147" s="242">
        <v>0</v>
      </c>
      <c r="R147" s="242">
        <f>Q147*H147</f>
        <v>0</v>
      </c>
      <c r="S147" s="242">
        <v>0</v>
      </c>
      <c r="T147" s="243">
        <f>S147*H147</f>
        <v>0</v>
      </c>
      <c r="AR147" s="23" t="s">
        <v>302</v>
      </c>
      <c r="AT147" s="23" t="s">
        <v>210</v>
      </c>
      <c r="AU147" s="23" t="s">
        <v>90</v>
      </c>
      <c r="AY147" s="23" t="s">
        <v>208</v>
      </c>
      <c r="BE147" s="244">
        <f>IF(N147="základní",J147,0)</f>
        <v>0</v>
      </c>
      <c r="BF147" s="244">
        <f>IF(N147="snížená",J147,0)</f>
        <v>0</v>
      </c>
      <c r="BG147" s="244">
        <f>IF(N147="zákl. přenesená",J147,0)</f>
        <v>0</v>
      </c>
      <c r="BH147" s="244">
        <f>IF(N147="sníž. přenesená",J147,0)</f>
        <v>0</v>
      </c>
      <c r="BI147" s="244">
        <f>IF(N147="nulová",J147,0)</f>
        <v>0</v>
      </c>
      <c r="BJ147" s="23" t="s">
        <v>25</v>
      </c>
      <c r="BK147" s="244">
        <f>ROUND(I147*H147,2)</f>
        <v>0</v>
      </c>
      <c r="BL147" s="23" t="s">
        <v>302</v>
      </c>
      <c r="BM147" s="23" t="s">
        <v>5173</v>
      </c>
    </row>
    <row r="148" spans="2:65" s="1" customFormat="1" ht="16.5" customHeight="1">
      <c r="B148" s="46"/>
      <c r="C148" s="267" t="s">
        <v>555</v>
      </c>
      <c r="D148" s="267" t="s">
        <v>297</v>
      </c>
      <c r="E148" s="268" t="s">
        <v>5032</v>
      </c>
      <c r="F148" s="269" t="s">
        <v>5033</v>
      </c>
      <c r="G148" s="270" t="s">
        <v>2976</v>
      </c>
      <c r="H148" s="271">
        <v>1</v>
      </c>
      <c r="I148" s="272"/>
      <c r="J148" s="273">
        <f>ROUND(I148*H148,2)</f>
        <v>0</v>
      </c>
      <c r="K148" s="269" t="s">
        <v>38</v>
      </c>
      <c r="L148" s="274"/>
      <c r="M148" s="275" t="s">
        <v>38</v>
      </c>
      <c r="N148" s="276" t="s">
        <v>52</v>
      </c>
      <c r="O148" s="47"/>
      <c r="P148" s="242">
        <f>O148*H148</f>
        <v>0</v>
      </c>
      <c r="Q148" s="242">
        <v>0</v>
      </c>
      <c r="R148" s="242">
        <f>Q148*H148</f>
        <v>0</v>
      </c>
      <c r="S148" s="242">
        <v>0</v>
      </c>
      <c r="T148" s="243">
        <f>S148*H148</f>
        <v>0</v>
      </c>
      <c r="AR148" s="23" t="s">
        <v>393</v>
      </c>
      <c r="AT148" s="23" t="s">
        <v>297</v>
      </c>
      <c r="AU148" s="23" t="s">
        <v>90</v>
      </c>
      <c r="AY148" s="23" t="s">
        <v>208</v>
      </c>
      <c r="BE148" s="244">
        <f>IF(N148="základní",J148,0)</f>
        <v>0</v>
      </c>
      <c r="BF148" s="244">
        <f>IF(N148="snížená",J148,0)</f>
        <v>0</v>
      </c>
      <c r="BG148" s="244">
        <f>IF(N148="zákl. přenesená",J148,0)</f>
        <v>0</v>
      </c>
      <c r="BH148" s="244">
        <f>IF(N148="sníž. přenesená",J148,0)</f>
        <v>0</v>
      </c>
      <c r="BI148" s="244">
        <f>IF(N148="nulová",J148,0)</f>
        <v>0</v>
      </c>
      <c r="BJ148" s="23" t="s">
        <v>25</v>
      </c>
      <c r="BK148" s="244">
        <f>ROUND(I148*H148,2)</f>
        <v>0</v>
      </c>
      <c r="BL148" s="23" t="s">
        <v>302</v>
      </c>
      <c r="BM148" s="23" t="s">
        <v>5174</v>
      </c>
    </row>
    <row r="149" spans="2:65" s="1" customFormat="1" ht="25.5" customHeight="1">
      <c r="B149" s="46"/>
      <c r="C149" s="233" t="s">
        <v>566</v>
      </c>
      <c r="D149" s="233" t="s">
        <v>210</v>
      </c>
      <c r="E149" s="234" t="s">
        <v>4900</v>
      </c>
      <c r="F149" s="235" t="s">
        <v>4901</v>
      </c>
      <c r="G149" s="236" t="s">
        <v>1571</v>
      </c>
      <c r="H149" s="237">
        <v>5</v>
      </c>
      <c r="I149" s="238"/>
      <c r="J149" s="239">
        <f>ROUND(I149*H149,2)</f>
        <v>0</v>
      </c>
      <c r="K149" s="235" t="s">
        <v>4610</v>
      </c>
      <c r="L149" s="72"/>
      <c r="M149" s="240" t="s">
        <v>38</v>
      </c>
      <c r="N149" s="241" t="s">
        <v>52</v>
      </c>
      <c r="O149" s="47"/>
      <c r="P149" s="242">
        <f>O149*H149</f>
        <v>0</v>
      </c>
      <c r="Q149" s="242">
        <v>0</v>
      </c>
      <c r="R149" s="242">
        <f>Q149*H149</f>
        <v>0</v>
      </c>
      <c r="S149" s="242">
        <v>0</v>
      </c>
      <c r="T149" s="243">
        <f>S149*H149</f>
        <v>0</v>
      </c>
      <c r="AR149" s="23" t="s">
        <v>302</v>
      </c>
      <c r="AT149" s="23" t="s">
        <v>210</v>
      </c>
      <c r="AU149" s="23" t="s">
        <v>90</v>
      </c>
      <c r="AY149" s="23" t="s">
        <v>208</v>
      </c>
      <c r="BE149" s="244">
        <f>IF(N149="základní",J149,0)</f>
        <v>0</v>
      </c>
      <c r="BF149" s="244">
        <f>IF(N149="snížená",J149,0)</f>
        <v>0</v>
      </c>
      <c r="BG149" s="244">
        <f>IF(N149="zákl. přenesená",J149,0)</f>
        <v>0</v>
      </c>
      <c r="BH149" s="244">
        <f>IF(N149="sníž. přenesená",J149,0)</f>
        <v>0</v>
      </c>
      <c r="BI149" s="244">
        <f>IF(N149="nulová",J149,0)</f>
        <v>0</v>
      </c>
      <c r="BJ149" s="23" t="s">
        <v>25</v>
      </c>
      <c r="BK149" s="244">
        <f>ROUND(I149*H149,2)</f>
        <v>0</v>
      </c>
      <c r="BL149" s="23" t="s">
        <v>302</v>
      </c>
      <c r="BM149" s="23" t="s">
        <v>5175</v>
      </c>
    </row>
    <row r="150" spans="2:65" s="1" customFormat="1" ht="16.5" customHeight="1">
      <c r="B150" s="46"/>
      <c r="C150" s="267" t="s">
        <v>571</v>
      </c>
      <c r="D150" s="267" t="s">
        <v>297</v>
      </c>
      <c r="E150" s="268" t="s">
        <v>4565</v>
      </c>
      <c r="F150" s="269" t="s">
        <v>4903</v>
      </c>
      <c r="G150" s="270" t="s">
        <v>1571</v>
      </c>
      <c r="H150" s="271">
        <v>5</v>
      </c>
      <c r="I150" s="272"/>
      <c r="J150" s="273">
        <f>ROUND(I150*H150,2)</f>
        <v>0</v>
      </c>
      <c r="K150" s="269" t="s">
        <v>38</v>
      </c>
      <c r="L150" s="274"/>
      <c r="M150" s="275" t="s">
        <v>38</v>
      </c>
      <c r="N150" s="276" t="s">
        <v>52</v>
      </c>
      <c r="O150" s="47"/>
      <c r="P150" s="242">
        <f>O150*H150</f>
        <v>0</v>
      </c>
      <c r="Q150" s="242">
        <v>0</v>
      </c>
      <c r="R150" s="242">
        <f>Q150*H150</f>
        <v>0</v>
      </c>
      <c r="S150" s="242">
        <v>0</v>
      </c>
      <c r="T150" s="243">
        <f>S150*H150</f>
        <v>0</v>
      </c>
      <c r="AR150" s="23" t="s">
        <v>393</v>
      </c>
      <c r="AT150" s="23" t="s">
        <v>297</v>
      </c>
      <c r="AU150" s="23" t="s">
        <v>90</v>
      </c>
      <c r="AY150" s="23" t="s">
        <v>208</v>
      </c>
      <c r="BE150" s="244">
        <f>IF(N150="základní",J150,0)</f>
        <v>0</v>
      </c>
      <c r="BF150" s="244">
        <f>IF(N150="snížená",J150,0)</f>
        <v>0</v>
      </c>
      <c r="BG150" s="244">
        <f>IF(N150="zákl. přenesená",J150,0)</f>
        <v>0</v>
      </c>
      <c r="BH150" s="244">
        <f>IF(N150="sníž. přenesená",J150,0)</f>
        <v>0</v>
      </c>
      <c r="BI150" s="244">
        <f>IF(N150="nulová",J150,0)</f>
        <v>0</v>
      </c>
      <c r="BJ150" s="23" t="s">
        <v>25</v>
      </c>
      <c r="BK150" s="244">
        <f>ROUND(I150*H150,2)</f>
        <v>0</v>
      </c>
      <c r="BL150" s="23" t="s">
        <v>302</v>
      </c>
      <c r="BM150" s="23" t="s">
        <v>5176</v>
      </c>
    </row>
    <row r="151" spans="2:65" s="1" customFormat="1" ht="25.5" customHeight="1">
      <c r="B151" s="46"/>
      <c r="C151" s="233" t="s">
        <v>577</v>
      </c>
      <c r="D151" s="233" t="s">
        <v>210</v>
      </c>
      <c r="E151" s="234" t="s">
        <v>5177</v>
      </c>
      <c r="F151" s="235" t="s">
        <v>4879</v>
      </c>
      <c r="G151" s="236" t="s">
        <v>2976</v>
      </c>
      <c r="H151" s="237">
        <v>20</v>
      </c>
      <c r="I151" s="238"/>
      <c r="J151" s="239">
        <f>ROUND(I151*H151,2)</f>
        <v>0</v>
      </c>
      <c r="K151" s="235" t="s">
        <v>4610</v>
      </c>
      <c r="L151" s="72"/>
      <c r="M151" s="240" t="s">
        <v>38</v>
      </c>
      <c r="N151" s="241" t="s">
        <v>52</v>
      </c>
      <c r="O151" s="47"/>
      <c r="P151" s="242">
        <f>O151*H151</f>
        <v>0</v>
      </c>
      <c r="Q151" s="242">
        <v>0</v>
      </c>
      <c r="R151" s="242">
        <f>Q151*H151</f>
        <v>0</v>
      </c>
      <c r="S151" s="242">
        <v>0</v>
      </c>
      <c r="T151" s="243">
        <f>S151*H151</f>
        <v>0</v>
      </c>
      <c r="AR151" s="23" t="s">
        <v>302</v>
      </c>
      <c r="AT151" s="23" t="s">
        <v>210</v>
      </c>
      <c r="AU151" s="23" t="s">
        <v>90</v>
      </c>
      <c r="AY151" s="23" t="s">
        <v>208</v>
      </c>
      <c r="BE151" s="244">
        <f>IF(N151="základní",J151,0)</f>
        <v>0</v>
      </c>
      <c r="BF151" s="244">
        <f>IF(N151="snížená",J151,0)</f>
        <v>0</v>
      </c>
      <c r="BG151" s="244">
        <f>IF(N151="zákl. přenesená",J151,0)</f>
        <v>0</v>
      </c>
      <c r="BH151" s="244">
        <f>IF(N151="sníž. přenesená",J151,0)</f>
        <v>0</v>
      </c>
      <c r="BI151" s="244">
        <f>IF(N151="nulová",J151,0)</f>
        <v>0</v>
      </c>
      <c r="BJ151" s="23" t="s">
        <v>25</v>
      </c>
      <c r="BK151" s="244">
        <f>ROUND(I151*H151,2)</f>
        <v>0</v>
      </c>
      <c r="BL151" s="23" t="s">
        <v>302</v>
      </c>
      <c r="BM151" s="23" t="s">
        <v>5178</v>
      </c>
    </row>
    <row r="152" spans="2:65" s="1" customFormat="1" ht="25.5" customHeight="1">
      <c r="B152" s="46"/>
      <c r="C152" s="233" t="s">
        <v>585</v>
      </c>
      <c r="D152" s="233" t="s">
        <v>210</v>
      </c>
      <c r="E152" s="234" t="s">
        <v>4881</v>
      </c>
      <c r="F152" s="235" t="s">
        <v>4882</v>
      </c>
      <c r="G152" s="236" t="s">
        <v>2976</v>
      </c>
      <c r="H152" s="237">
        <v>10</v>
      </c>
      <c r="I152" s="238"/>
      <c r="J152" s="239">
        <f>ROUND(I152*H152,2)</f>
        <v>0</v>
      </c>
      <c r="K152" s="235" t="s">
        <v>4610</v>
      </c>
      <c r="L152" s="72"/>
      <c r="M152" s="240" t="s">
        <v>38</v>
      </c>
      <c r="N152" s="241" t="s">
        <v>52</v>
      </c>
      <c r="O152" s="47"/>
      <c r="P152" s="242">
        <f>O152*H152</f>
        <v>0</v>
      </c>
      <c r="Q152" s="242">
        <v>0</v>
      </c>
      <c r="R152" s="242">
        <f>Q152*H152</f>
        <v>0</v>
      </c>
      <c r="S152" s="242">
        <v>0</v>
      </c>
      <c r="T152" s="243">
        <f>S152*H152</f>
        <v>0</v>
      </c>
      <c r="AR152" s="23" t="s">
        <v>302</v>
      </c>
      <c r="AT152" s="23" t="s">
        <v>210</v>
      </c>
      <c r="AU152" s="23" t="s">
        <v>90</v>
      </c>
      <c r="AY152" s="23" t="s">
        <v>208</v>
      </c>
      <c r="BE152" s="244">
        <f>IF(N152="základní",J152,0)</f>
        <v>0</v>
      </c>
      <c r="BF152" s="244">
        <f>IF(N152="snížená",J152,0)</f>
        <v>0</v>
      </c>
      <c r="BG152" s="244">
        <f>IF(N152="zákl. přenesená",J152,0)</f>
        <v>0</v>
      </c>
      <c r="BH152" s="244">
        <f>IF(N152="sníž. přenesená",J152,0)</f>
        <v>0</v>
      </c>
      <c r="BI152" s="244">
        <f>IF(N152="nulová",J152,0)</f>
        <v>0</v>
      </c>
      <c r="BJ152" s="23" t="s">
        <v>25</v>
      </c>
      <c r="BK152" s="244">
        <f>ROUND(I152*H152,2)</f>
        <v>0</v>
      </c>
      <c r="BL152" s="23" t="s">
        <v>302</v>
      </c>
      <c r="BM152" s="23" t="s">
        <v>5179</v>
      </c>
    </row>
    <row r="153" spans="2:65" s="1" customFormat="1" ht="25.5" customHeight="1">
      <c r="B153" s="46"/>
      <c r="C153" s="233" t="s">
        <v>591</v>
      </c>
      <c r="D153" s="233" t="s">
        <v>210</v>
      </c>
      <c r="E153" s="234" t="s">
        <v>4887</v>
      </c>
      <c r="F153" s="235" t="s">
        <v>4888</v>
      </c>
      <c r="G153" s="236" t="s">
        <v>336</v>
      </c>
      <c r="H153" s="237">
        <v>100</v>
      </c>
      <c r="I153" s="238"/>
      <c r="J153" s="239">
        <f>ROUND(I153*H153,2)</f>
        <v>0</v>
      </c>
      <c r="K153" s="235" t="s">
        <v>4610</v>
      </c>
      <c r="L153" s="72"/>
      <c r="M153" s="240" t="s">
        <v>38</v>
      </c>
      <c r="N153" s="241" t="s">
        <v>52</v>
      </c>
      <c r="O153" s="47"/>
      <c r="P153" s="242">
        <f>O153*H153</f>
        <v>0</v>
      </c>
      <c r="Q153" s="242">
        <v>0</v>
      </c>
      <c r="R153" s="242">
        <f>Q153*H153</f>
        <v>0</v>
      </c>
      <c r="S153" s="242">
        <v>0</v>
      </c>
      <c r="T153" s="243">
        <f>S153*H153</f>
        <v>0</v>
      </c>
      <c r="AR153" s="23" t="s">
        <v>302</v>
      </c>
      <c r="AT153" s="23" t="s">
        <v>210</v>
      </c>
      <c r="AU153" s="23" t="s">
        <v>90</v>
      </c>
      <c r="AY153" s="23" t="s">
        <v>208</v>
      </c>
      <c r="BE153" s="244">
        <f>IF(N153="základní",J153,0)</f>
        <v>0</v>
      </c>
      <c r="BF153" s="244">
        <f>IF(N153="snížená",J153,0)</f>
        <v>0</v>
      </c>
      <c r="BG153" s="244">
        <f>IF(N153="zákl. přenesená",J153,0)</f>
        <v>0</v>
      </c>
      <c r="BH153" s="244">
        <f>IF(N153="sníž. přenesená",J153,0)</f>
        <v>0</v>
      </c>
      <c r="BI153" s="244">
        <f>IF(N153="nulová",J153,0)</f>
        <v>0</v>
      </c>
      <c r="BJ153" s="23" t="s">
        <v>25</v>
      </c>
      <c r="BK153" s="244">
        <f>ROUND(I153*H153,2)</f>
        <v>0</v>
      </c>
      <c r="BL153" s="23" t="s">
        <v>302</v>
      </c>
      <c r="BM153" s="23" t="s">
        <v>5180</v>
      </c>
    </row>
    <row r="154" spans="2:65" s="1" customFormat="1" ht="25.5" customHeight="1">
      <c r="B154" s="46"/>
      <c r="C154" s="233" t="s">
        <v>596</v>
      </c>
      <c r="D154" s="233" t="s">
        <v>210</v>
      </c>
      <c r="E154" s="234" t="s">
        <v>4904</v>
      </c>
      <c r="F154" s="235" t="s">
        <v>4905</v>
      </c>
      <c r="G154" s="236" t="s">
        <v>2976</v>
      </c>
      <c r="H154" s="237">
        <v>120</v>
      </c>
      <c r="I154" s="238"/>
      <c r="J154" s="239">
        <f>ROUND(I154*H154,2)</f>
        <v>0</v>
      </c>
      <c r="K154" s="235" t="s">
        <v>4610</v>
      </c>
      <c r="L154" s="72"/>
      <c r="M154" s="240" t="s">
        <v>38</v>
      </c>
      <c r="N154" s="241" t="s">
        <v>52</v>
      </c>
      <c r="O154" s="47"/>
      <c r="P154" s="242">
        <f>O154*H154</f>
        <v>0</v>
      </c>
      <c r="Q154" s="242">
        <v>0</v>
      </c>
      <c r="R154" s="242">
        <f>Q154*H154</f>
        <v>0</v>
      </c>
      <c r="S154" s="242">
        <v>0</v>
      </c>
      <c r="T154" s="243">
        <f>S154*H154</f>
        <v>0</v>
      </c>
      <c r="AR154" s="23" t="s">
        <v>302</v>
      </c>
      <c r="AT154" s="23" t="s">
        <v>210</v>
      </c>
      <c r="AU154" s="23" t="s">
        <v>90</v>
      </c>
      <c r="AY154" s="23" t="s">
        <v>208</v>
      </c>
      <c r="BE154" s="244">
        <f>IF(N154="základní",J154,0)</f>
        <v>0</v>
      </c>
      <c r="BF154" s="244">
        <f>IF(N154="snížená",J154,0)</f>
        <v>0</v>
      </c>
      <c r="BG154" s="244">
        <f>IF(N154="zákl. přenesená",J154,0)</f>
        <v>0</v>
      </c>
      <c r="BH154" s="244">
        <f>IF(N154="sníž. přenesená",J154,0)</f>
        <v>0</v>
      </c>
      <c r="BI154" s="244">
        <f>IF(N154="nulová",J154,0)</f>
        <v>0</v>
      </c>
      <c r="BJ154" s="23" t="s">
        <v>25</v>
      </c>
      <c r="BK154" s="244">
        <f>ROUND(I154*H154,2)</f>
        <v>0</v>
      </c>
      <c r="BL154" s="23" t="s">
        <v>302</v>
      </c>
      <c r="BM154" s="23" t="s">
        <v>5181</v>
      </c>
    </row>
    <row r="155" spans="2:65" s="1" customFormat="1" ht="16.5" customHeight="1">
      <c r="B155" s="46"/>
      <c r="C155" s="267" t="s">
        <v>600</v>
      </c>
      <c r="D155" s="267" t="s">
        <v>297</v>
      </c>
      <c r="E155" s="268" t="s">
        <v>4907</v>
      </c>
      <c r="F155" s="269" t="s">
        <v>4908</v>
      </c>
      <c r="G155" s="270" t="s">
        <v>2976</v>
      </c>
      <c r="H155" s="271">
        <v>120</v>
      </c>
      <c r="I155" s="272"/>
      <c r="J155" s="273">
        <f>ROUND(I155*H155,2)</f>
        <v>0</v>
      </c>
      <c r="K155" s="269" t="s">
        <v>38</v>
      </c>
      <c r="L155" s="274"/>
      <c r="M155" s="275" t="s">
        <v>38</v>
      </c>
      <c r="N155" s="276" t="s">
        <v>52</v>
      </c>
      <c r="O155" s="47"/>
      <c r="P155" s="242">
        <f>O155*H155</f>
        <v>0</v>
      </c>
      <c r="Q155" s="242">
        <v>0</v>
      </c>
      <c r="R155" s="242">
        <f>Q155*H155</f>
        <v>0</v>
      </c>
      <c r="S155" s="242">
        <v>0</v>
      </c>
      <c r="T155" s="243">
        <f>S155*H155</f>
        <v>0</v>
      </c>
      <c r="AR155" s="23" t="s">
        <v>393</v>
      </c>
      <c r="AT155" s="23" t="s">
        <v>297</v>
      </c>
      <c r="AU155" s="23" t="s">
        <v>90</v>
      </c>
      <c r="AY155" s="23" t="s">
        <v>208</v>
      </c>
      <c r="BE155" s="244">
        <f>IF(N155="základní",J155,0)</f>
        <v>0</v>
      </c>
      <c r="BF155" s="244">
        <f>IF(N155="snížená",J155,0)</f>
        <v>0</v>
      </c>
      <c r="BG155" s="244">
        <f>IF(N155="zákl. přenesená",J155,0)</f>
        <v>0</v>
      </c>
      <c r="BH155" s="244">
        <f>IF(N155="sníž. přenesená",J155,0)</f>
        <v>0</v>
      </c>
      <c r="BI155" s="244">
        <f>IF(N155="nulová",J155,0)</f>
        <v>0</v>
      </c>
      <c r="BJ155" s="23" t="s">
        <v>25</v>
      </c>
      <c r="BK155" s="244">
        <f>ROUND(I155*H155,2)</f>
        <v>0</v>
      </c>
      <c r="BL155" s="23" t="s">
        <v>302</v>
      </c>
      <c r="BM155" s="23" t="s">
        <v>5182</v>
      </c>
    </row>
    <row r="156" spans="2:65" s="1" customFormat="1" ht="25.5" customHeight="1">
      <c r="B156" s="46"/>
      <c r="C156" s="233" t="s">
        <v>606</v>
      </c>
      <c r="D156" s="233" t="s">
        <v>210</v>
      </c>
      <c r="E156" s="234" t="s">
        <v>4890</v>
      </c>
      <c r="F156" s="235" t="s">
        <v>4891</v>
      </c>
      <c r="G156" s="236" t="s">
        <v>336</v>
      </c>
      <c r="H156" s="237">
        <v>100</v>
      </c>
      <c r="I156" s="238"/>
      <c r="J156" s="239">
        <f>ROUND(I156*H156,2)</f>
        <v>0</v>
      </c>
      <c r="K156" s="235" t="s">
        <v>4610</v>
      </c>
      <c r="L156" s="72"/>
      <c r="M156" s="240" t="s">
        <v>38</v>
      </c>
      <c r="N156" s="241" t="s">
        <v>52</v>
      </c>
      <c r="O156" s="47"/>
      <c r="P156" s="242">
        <f>O156*H156</f>
        <v>0</v>
      </c>
      <c r="Q156" s="242">
        <v>0</v>
      </c>
      <c r="R156" s="242">
        <f>Q156*H156</f>
        <v>0</v>
      </c>
      <c r="S156" s="242">
        <v>0</v>
      </c>
      <c r="T156" s="243">
        <f>S156*H156</f>
        <v>0</v>
      </c>
      <c r="AR156" s="23" t="s">
        <v>302</v>
      </c>
      <c r="AT156" s="23" t="s">
        <v>210</v>
      </c>
      <c r="AU156" s="23" t="s">
        <v>90</v>
      </c>
      <c r="AY156" s="23" t="s">
        <v>208</v>
      </c>
      <c r="BE156" s="244">
        <f>IF(N156="základní",J156,0)</f>
        <v>0</v>
      </c>
      <c r="BF156" s="244">
        <f>IF(N156="snížená",J156,0)</f>
        <v>0</v>
      </c>
      <c r="BG156" s="244">
        <f>IF(N156="zákl. přenesená",J156,0)</f>
        <v>0</v>
      </c>
      <c r="BH156" s="244">
        <f>IF(N156="sníž. přenesená",J156,0)</f>
        <v>0</v>
      </c>
      <c r="BI156" s="244">
        <f>IF(N156="nulová",J156,0)</f>
        <v>0</v>
      </c>
      <c r="BJ156" s="23" t="s">
        <v>25</v>
      </c>
      <c r="BK156" s="244">
        <f>ROUND(I156*H156,2)</f>
        <v>0</v>
      </c>
      <c r="BL156" s="23" t="s">
        <v>302</v>
      </c>
      <c r="BM156" s="23" t="s">
        <v>5183</v>
      </c>
    </row>
    <row r="157" spans="2:65" s="1" customFormat="1" ht="16.5" customHeight="1">
      <c r="B157" s="46"/>
      <c r="C157" s="233" t="s">
        <v>611</v>
      </c>
      <c r="D157" s="233" t="s">
        <v>210</v>
      </c>
      <c r="E157" s="234" t="s">
        <v>5184</v>
      </c>
      <c r="F157" s="235" t="s">
        <v>4921</v>
      </c>
      <c r="G157" s="236" t="s">
        <v>222</v>
      </c>
      <c r="H157" s="237">
        <v>17</v>
      </c>
      <c r="I157" s="238"/>
      <c r="J157" s="239">
        <f>ROUND(I157*H157,2)</f>
        <v>0</v>
      </c>
      <c r="K157" s="235" t="s">
        <v>38</v>
      </c>
      <c r="L157" s="72"/>
      <c r="M157" s="240" t="s">
        <v>38</v>
      </c>
      <c r="N157" s="241" t="s">
        <v>52</v>
      </c>
      <c r="O157" s="47"/>
      <c r="P157" s="242">
        <f>O157*H157</f>
        <v>0</v>
      </c>
      <c r="Q157" s="242">
        <v>0</v>
      </c>
      <c r="R157" s="242">
        <f>Q157*H157</f>
        <v>0</v>
      </c>
      <c r="S157" s="242">
        <v>0</v>
      </c>
      <c r="T157" s="243">
        <f>S157*H157</f>
        <v>0</v>
      </c>
      <c r="AR157" s="23" t="s">
        <v>302</v>
      </c>
      <c r="AT157" s="23" t="s">
        <v>210</v>
      </c>
      <c r="AU157" s="23" t="s">
        <v>90</v>
      </c>
      <c r="AY157" s="23" t="s">
        <v>208</v>
      </c>
      <c r="BE157" s="244">
        <f>IF(N157="základní",J157,0)</f>
        <v>0</v>
      </c>
      <c r="BF157" s="244">
        <f>IF(N157="snížená",J157,0)</f>
        <v>0</v>
      </c>
      <c r="BG157" s="244">
        <f>IF(N157="zákl. přenesená",J157,0)</f>
        <v>0</v>
      </c>
      <c r="BH157" s="244">
        <f>IF(N157="sníž. přenesená",J157,0)</f>
        <v>0</v>
      </c>
      <c r="BI157" s="244">
        <f>IF(N157="nulová",J157,0)</f>
        <v>0</v>
      </c>
      <c r="BJ157" s="23" t="s">
        <v>25</v>
      </c>
      <c r="BK157" s="244">
        <f>ROUND(I157*H157,2)</f>
        <v>0</v>
      </c>
      <c r="BL157" s="23" t="s">
        <v>302</v>
      </c>
      <c r="BM157" s="23" t="s">
        <v>5185</v>
      </c>
    </row>
    <row r="158" spans="2:65" s="1" customFormat="1" ht="16.5" customHeight="1">
      <c r="B158" s="46"/>
      <c r="C158" s="233" t="s">
        <v>617</v>
      </c>
      <c r="D158" s="233" t="s">
        <v>210</v>
      </c>
      <c r="E158" s="234" t="s">
        <v>5186</v>
      </c>
      <c r="F158" s="235" t="s">
        <v>4924</v>
      </c>
      <c r="G158" s="236" t="s">
        <v>222</v>
      </c>
      <c r="H158" s="237">
        <v>24</v>
      </c>
      <c r="I158" s="238"/>
      <c r="J158" s="239">
        <f>ROUND(I158*H158,2)</f>
        <v>0</v>
      </c>
      <c r="K158" s="235" t="s">
        <v>38</v>
      </c>
      <c r="L158" s="72"/>
      <c r="M158" s="240" t="s">
        <v>38</v>
      </c>
      <c r="N158" s="241" t="s">
        <v>52</v>
      </c>
      <c r="O158" s="47"/>
      <c r="P158" s="242">
        <f>O158*H158</f>
        <v>0</v>
      </c>
      <c r="Q158" s="242">
        <v>0</v>
      </c>
      <c r="R158" s="242">
        <f>Q158*H158</f>
        <v>0</v>
      </c>
      <c r="S158" s="242">
        <v>0</v>
      </c>
      <c r="T158" s="243">
        <f>S158*H158</f>
        <v>0</v>
      </c>
      <c r="AR158" s="23" t="s">
        <v>302</v>
      </c>
      <c r="AT158" s="23" t="s">
        <v>210</v>
      </c>
      <c r="AU158" s="23" t="s">
        <v>90</v>
      </c>
      <c r="AY158" s="23" t="s">
        <v>208</v>
      </c>
      <c r="BE158" s="244">
        <f>IF(N158="základní",J158,0)</f>
        <v>0</v>
      </c>
      <c r="BF158" s="244">
        <f>IF(N158="snížená",J158,0)</f>
        <v>0</v>
      </c>
      <c r="BG158" s="244">
        <f>IF(N158="zákl. přenesená",J158,0)</f>
        <v>0</v>
      </c>
      <c r="BH158" s="244">
        <f>IF(N158="sníž. přenesená",J158,0)</f>
        <v>0</v>
      </c>
      <c r="BI158" s="244">
        <f>IF(N158="nulová",J158,0)</f>
        <v>0</v>
      </c>
      <c r="BJ158" s="23" t="s">
        <v>25</v>
      </c>
      <c r="BK158" s="244">
        <f>ROUND(I158*H158,2)</f>
        <v>0</v>
      </c>
      <c r="BL158" s="23" t="s">
        <v>302</v>
      </c>
      <c r="BM158" s="23" t="s">
        <v>5187</v>
      </c>
    </row>
    <row r="159" spans="2:65" s="1" customFormat="1" ht="16.5" customHeight="1">
      <c r="B159" s="46"/>
      <c r="C159" s="233" t="s">
        <v>621</v>
      </c>
      <c r="D159" s="233" t="s">
        <v>210</v>
      </c>
      <c r="E159" s="234" t="s">
        <v>5188</v>
      </c>
      <c r="F159" s="235" t="s">
        <v>4933</v>
      </c>
      <c r="G159" s="236" t="s">
        <v>222</v>
      </c>
      <c r="H159" s="237">
        <v>6</v>
      </c>
      <c r="I159" s="238"/>
      <c r="J159" s="239">
        <f>ROUND(I159*H159,2)</f>
        <v>0</v>
      </c>
      <c r="K159" s="235" t="s">
        <v>38</v>
      </c>
      <c r="L159" s="72"/>
      <c r="M159" s="240" t="s">
        <v>38</v>
      </c>
      <c r="N159" s="279" t="s">
        <v>52</v>
      </c>
      <c r="O159" s="280"/>
      <c r="P159" s="281">
        <f>O159*H159</f>
        <v>0</v>
      </c>
      <c r="Q159" s="281">
        <v>0</v>
      </c>
      <c r="R159" s="281">
        <f>Q159*H159</f>
        <v>0</v>
      </c>
      <c r="S159" s="281">
        <v>0</v>
      </c>
      <c r="T159" s="282">
        <f>S159*H159</f>
        <v>0</v>
      </c>
      <c r="AR159" s="23" t="s">
        <v>302</v>
      </c>
      <c r="AT159" s="23" t="s">
        <v>210</v>
      </c>
      <c r="AU159" s="23" t="s">
        <v>90</v>
      </c>
      <c r="AY159" s="23" t="s">
        <v>208</v>
      </c>
      <c r="BE159" s="244">
        <f>IF(N159="základní",J159,0)</f>
        <v>0</v>
      </c>
      <c r="BF159" s="244">
        <f>IF(N159="snížená",J159,0)</f>
        <v>0</v>
      </c>
      <c r="BG159" s="244">
        <f>IF(N159="zákl. přenesená",J159,0)</f>
        <v>0</v>
      </c>
      <c r="BH159" s="244">
        <f>IF(N159="sníž. přenesená",J159,0)</f>
        <v>0</v>
      </c>
      <c r="BI159" s="244">
        <f>IF(N159="nulová",J159,0)</f>
        <v>0</v>
      </c>
      <c r="BJ159" s="23" t="s">
        <v>25</v>
      </c>
      <c r="BK159" s="244">
        <f>ROUND(I159*H159,2)</f>
        <v>0</v>
      </c>
      <c r="BL159" s="23" t="s">
        <v>302</v>
      </c>
      <c r="BM159" s="23" t="s">
        <v>5189</v>
      </c>
    </row>
    <row r="160" spans="2:12" s="1" customFormat="1" ht="6.95" customHeight="1">
      <c r="B160" s="67"/>
      <c r="C160" s="68"/>
      <c r="D160" s="68"/>
      <c r="E160" s="68"/>
      <c r="F160" s="68"/>
      <c r="G160" s="68"/>
      <c r="H160" s="68"/>
      <c r="I160" s="178"/>
      <c r="J160" s="68"/>
      <c r="K160" s="68"/>
      <c r="L160" s="72"/>
    </row>
  </sheetData>
  <sheetProtection password="CC35" sheet="1" objects="1" scenarios="1" formatColumns="0" formatRows="0" autoFilter="0"/>
  <autoFilter ref="C87:K159"/>
  <mergeCells count="13">
    <mergeCell ref="E7:H7"/>
    <mergeCell ref="E9:H9"/>
    <mergeCell ref="E11:H11"/>
    <mergeCell ref="E26:H26"/>
    <mergeCell ref="E47:H47"/>
    <mergeCell ref="E49:H49"/>
    <mergeCell ref="E51:H51"/>
    <mergeCell ref="J55:J56"/>
    <mergeCell ref="E76:H76"/>
    <mergeCell ref="E78:H78"/>
    <mergeCell ref="E80:H80"/>
    <mergeCell ref="G1:H1"/>
    <mergeCell ref="L2:V2"/>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13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121</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ht="13.5">
      <c r="B8" s="27"/>
      <c r="C8" s="28"/>
      <c r="D8" s="39" t="s">
        <v>149</v>
      </c>
      <c r="E8" s="28"/>
      <c r="F8" s="28"/>
      <c r="G8" s="28"/>
      <c r="H8" s="28"/>
      <c r="I8" s="154"/>
      <c r="J8" s="28"/>
      <c r="K8" s="30"/>
    </row>
    <row r="9" spans="2:11" s="1" customFormat="1" ht="16.5" customHeight="1">
      <c r="B9" s="46"/>
      <c r="C9" s="47"/>
      <c r="D9" s="47"/>
      <c r="E9" s="155" t="s">
        <v>4595</v>
      </c>
      <c r="F9" s="47"/>
      <c r="G9" s="47"/>
      <c r="H9" s="47"/>
      <c r="I9" s="156"/>
      <c r="J9" s="47"/>
      <c r="K9" s="51"/>
    </row>
    <row r="10" spans="2:11" s="1" customFormat="1" ht="13.5">
      <c r="B10" s="46"/>
      <c r="C10" s="47"/>
      <c r="D10" s="39" t="s">
        <v>4596</v>
      </c>
      <c r="E10" s="47"/>
      <c r="F10" s="47"/>
      <c r="G10" s="47"/>
      <c r="H10" s="47"/>
      <c r="I10" s="156"/>
      <c r="J10" s="47"/>
      <c r="K10" s="51"/>
    </row>
    <row r="11" spans="2:11" s="1" customFormat="1" ht="36.95" customHeight="1">
      <c r="B11" s="46"/>
      <c r="C11" s="47"/>
      <c r="D11" s="47"/>
      <c r="E11" s="157" t="s">
        <v>5190</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39" t="s">
        <v>21</v>
      </c>
      <c r="E13" s="47"/>
      <c r="F13" s="34" t="s">
        <v>38</v>
      </c>
      <c r="G13" s="47"/>
      <c r="H13" s="47"/>
      <c r="I13" s="158" t="s">
        <v>23</v>
      </c>
      <c r="J13" s="34" t="s">
        <v>38</v>
      </c>
      <c r="K13" s="51"/>
    </row>
    <row r="14" spans="2:11" s="1" customFormat="1" ht="14.4" customHeight="1">
      <c r="B14" s="46"/>
      <c r="C14" s="47"/>
      <c r="D14" s="39" t="s">
        <v>26</v>
      </c>
      <c r="E14" s="47"/>
      <c r="F14" s="34" t="s">
        <v>4026</v>
      </c>
      <c r="G14" s="47"/>
      <c r="H14" s="47"/>
      <c r="I14" s="158" t="s">
        <v>28</v>
      </c>
      <c r="J14" s="159" t="str">
        <f>'Rekapitulace stavby'!AN8</f>
        <v>4. 6. 2017</v>
      </c>
      <c r="K14" s="51"/>
    </row>
    <row r="15" spans="2:11" s="1" customFormat="1" ht="10.8" customHeight="1">
      <c r="B15" s="46"/>
      <c r="C15" s="47"/>
      <c r="D15" s="47"/>
      <c r="E15" s="47"/>
      <c r="F15" s="47"/>
      <c r="G15" s="47"/>
      <c r="H15" s="47"/>
      <c r="I15" s="156"/>
      <c r="J15" s="47"/>
      <c r="K15" s="51"/>
    </row>
    <row r="16" spans="2:11" s="1" customFormat="1" ht="14.4" customHeight="1">
      <c r="B16" s="46"/>
      <c r="C16" s="47"/>
      <c r="D16" s="39" t="s">
        <v>36</v>
      </c>
      <c r="E16" s="47"/>
      <c r="F16" s="47"/>
      <c r="G16" s="47"/>
      <c r="H16" s="47"/>
      <c r="I16" s="158" t="s">
        <v>37</v>
      </c>
      <c r="J16" s="34" t="str">
        <f>IF('Rekapitulace stavby'!AN10="","",'Rekapitulace stavby'!AN10)</f>
        <v/>
      </c>
      <c r="K16" s="51"/>
    </row>
    <row r="17" spans="2:11" s="1" customFormat="1" ht="18" customHeight="1">
      <c r="B17" s="46"/>
      <c r="C17" s="47"/>
      <c r="D17" s="47"/>
      <c r="E17" s="34" t="str">
        <f>IF('Rekapitulace stavby'!E11="","",'Rekapitulace stavby'!E11)</f>
        <v>Plzeňský kraj</v>
      </c>
      <c r="F17" s="47"/>
      <c r="G17" s="47"/>
      <c r="H17" s="47"/>
      <c r="I17" s="158" t="s">
        <v>40</v>
      </c>
      <c r="J17" s="34" t="str">
        <f>IF('Rekapitulace stavby'!AN11="","",'Rekapitulace stavby'!AN11)</f>
        <v/>
      </c>
      <c r="K17" s="51"/>
    </row>
    <row r="18" spans="2:11" s="1" customFormat="1" ht="6.95" customHeight="1">
      <c r="B18" s="46"/>
      <c r="C18" s="47"/>
      <c r="D18" s="47"/>
      <c r="E18" s="47"/>
      <c r="F18" s="47"/>
      <c r="G18" s="47"/>
      <c r="H18" s="47"/>
      <c r="I18" s="156"/>
      <c r="J18" s="47"/>
      <c r="K18" s="51"/>
    </row>
    <row r="19" spans="2:11" s="1" customFormat="1" ht="14.4" customHeight="1">
      <c r="B19" s="46"/>
      <c r="C19" s="47"/>
      <c r="D19" s="39" t="s">
        <v>41</v>
      </c>
      <c r="E19" s="47"/>
      <c r="F19" s="47"/>
      <c r="G19" s="47"/>
      <c r="H19" s="47"/>
      <c r="I19" s="158" t="s">
        <v>37</v>
      </c>
      <c r="J19" s="34" t="str">
        <f>IF('Rekapitulace stavby'!AN13="Vyplň údaj","",IF('Rekapitulace stavby'!AN13="","",'Rekapitulace stavby'!AN13))</f>
        <v/>
      </c>
      <c r="K19" s="51"/>
    </row>
    <row r="20" spans="2:11" s="1" customFormat="1" ht="18" customHeight="1">
      <c r="B20" s="46"/>
      <c r="C20" s="47"/>
      <c r="D20" s="47"/>
      <c r="E20" s="34" t="str">
        <f>IF('Rekapitulace stavby'!E14="Vyplň údaj","",IF('Rekapitulace stavby'!E14="","",'Rekapitulace stavby'!E14))</f>
        <v/>
      </c>
      <c r="F20" s="47"/>
      <c r="G20" s="47"/>
      <c r="H20" s="47"/>
      <c r="I20" s="158" t="s">
        <v>40</v>
      </c>
      <c r="J20" s="34"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39" t="s">
        <v>43</v>
      </c>
      <c r="E22" s="47"/>
      <c r="F22" s="47"/>
      <c r="G22" s="47"/>
      <c r="H22" s="47"/>
      <c r="I22" s="158" t="s">
        <v>37</v>
      </c>
      <c r="J22" s="34" t="str">
        <f>IF('Rekapitulace stavby'!AN16="","",'Rekapitulace stavby'!AN16)</f>
        <v>27439500</v>
      </c>
      <c r="K22" s="51"/>
    </row>
    <row r="23" spans="2:11" s="1" customFormat="1" ht="18" customHeight="1">
      <c r="B23" s="46"/>
      <c r="C23" s="47"/>
      <c r="D23" s="47"/>
      <c r="E23" s="34" t="str">
        <f>IF('Rekapitulace stavby'!E17="","",'Rekapitulace stavby'!E17)</f>
        <v>Sladký &amp; Partners s.r.o., Nad Šárkou 60, Praha</v>
      </c>
      <c r="F23" s="47"/>
      <c r="G23" s="47"/>
      <c r="H23" s="47"/>
      <c r="I23" s="158" t="s">
        <v>40</v>
      </c>
      <c r="J23" s="34" t="str">
        <f>IF('Rekapitulace stavby'!AN17="","",'Rekapitulace stavby'!AN17)</f>
        <v/>
      </c>
      <c r="K23" s="51"/>
    </row>
    <row r="24" spans="2:11" s="1" customFormat="1" ht="6.95" customHeight="1">
      <c r="B24" s="46"/>
      <c r="C24" s="47"/>
      <c r="D24" s="47"/>
      <c r="E24" s="47"/>
      <c r="F24" s="47"/>
      <c r="G24" s="47"/>
      <c r="H24" s="47"/>
      <c r="I24" s="156"/>
      <c r="J24" s="47"/>
      <c r="K24" s="51"/>
    </row>
    <row r="25" spans="2:11" s="1" customFormat="1" ht="14.4" customHeight="1">
      <c r="B25" s="46"/>
      <c r="C25" s="47"/>
      <c r="D25" s="39" t="s">
        <v>46</v>
      </c>
      <c r="E25" s="47"/>
      <c r="F25" s="47"/>
      <c r="G25" s="47"/>
      <c r="H25" s="47"/>
      <c r="I25" s="156"/>
      <c r="J25" s="47"/>
      <c r="K25" s="51"/>
    </row>
    <row r="26" spans="2:11" s="7" customFormat="1" ht="16.5" customHeight="1">
      <c r="B26" s="160"/>
      <c r="C26" s="161"/>
      <c r="D26" s="161"/>
      <c r="E26" s="44" t="s">
        <v>38</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47</v>
      </c>
      <c r="E29" s="47"/>
      <c r="F29" s="47"/>
      <c r="G29" s="47"/>
      <c r="H29" s="47"/>
      <c r="I29" s="156"/>
      <c r="J29" s="167">
        <f>ROUND(J87,2)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49</v>
      </c>
      <c r="G31" s="47"/>
      <c r="H31" s="47"/>
      <c r="I31" s="168" t="s">
        <v>48</v>
      </c>
      <c r="J31" s="52" t="s">
        <v>50</v>
      </c>
      <c r="K31" s="51"/>
    </row>
    <row r="32" spans="2:11" s="1" customFormat="1" ht="14.4" customHeight="1">
      <c r="B32" s="46"/>
      <c r="C32" s="47"/>
      <c r="D32" s="55" t="s">
        <v>51</v>
      </c>
      <c r="E32" s="55" t="s">
        <v>52</v>
      </c>
      <c r="F32" s="169">
        <f>ROUND(SUM(BE87:BE134),2)</f>
        <v>0</v>
      </c>
      <c r="G32" s="47"/>
      <c r="H32" s="47"/>
      <c r="I32" s="170">
        <v>0.21</v>
      </c>
      <c r="J32" s="169">
        <f>ROUND(ROUND((SUM(BE87:BE134)),2)*I32,2)</f>
        <v>0</v>
      </c>
      <c r="K32" s="51"/>
    </row>
    <row r="33" spans="2:11" s="1" customFormat="1" ht="14.4" customHeight="1">
      <c r="B33" s="46"/>
      <c r="C33" s="47"/>
      <c r="D33" s="47"/>
      <c r="E33" s="55" t="s">
        <v>53</v>
      </c>
      <c r="F33" s="169">
        <f>ROUND(SUM(BF87:BF134),2)</f>
        <v>0</v>
      </c>
      <c r="G33" s="47"/>
      <c r="H33" s="47"/>
      <c r="I33" s="170">
        <v>0.15</v>
      </c>
      <c r="J33" s="169">
        <f>ROUND(ROUND((SUM(BF87:BF134)),2)*I33,2)</f>
        <v>0</v>
      </c>
      <c r="K33" s="51"/>
    </row>
    <row r="34" spans="2:11" s="1" customFormat="1" ht="14.4" customHeight="1" hidden="1">
      <c r="B34" s="46"/>
      <c r="C34" s="47"/>
      <c r="D34" s="47"/>
      <c r="E34" s="55" t="s">
        <v>54</v>
      </c>
      <c r="F34" s="169">
        <f>ROUND(SUM(BG87:BG134),2)</f>
        <v>0</v>
      </c>
      <c r="G34" s="47"/>
      <c r="H34" s="47"/>
      <c r="I34" s="170">
        <v>0.21</v>
      </c>
      <c r="J34" s="169">
        <v>0</v>
      </c>
      <c r="K34" s="51"/>
    </row>
    <row r="35" spans="2:11" s="1" customFormat="1" ht="14.4" customHeight="1" hidden="1">
      <c r="B35" s="46"/>
      <c r="C35" s="47"/>
      <c r="D35" s="47"/>
      <c r="E35" s="55" t="s">
        <v>55</v>
      </c>
      <c r="F35" s="169">
        <f>ROUND(SUM(BH87:BH134),2)</f>
        <v>0</v>
      </c>
      <c r="G35" s="47"/>
      <c r="H35" s="47"/>
      <c r="I35" s="170">
        <v>0.15</v>
      </c>
      <c r="J35" s="169">
        <v>0</v>
      </c>
      <c r="K35" s="51"/>
    </row>
    <row r="36" spans="2:11" s="1" customFormat="1" ht="14.4" customHeight="1" hidden="1">
      <c r="B36" s="46"/>
      <c r="C36" s="47"/>
      <c r="D36" s="47"/>
      <c r="E36" s="55" t="s">
        <v>56</v>
      </c>
      <c r="F36" s="169">
        <f>ROUND(SUM(BI87:BI134),2)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57</v>
      </c>
      <c r="E38" s="98"/>
      <c r="F38" s="98"/>
      <c r="G38" s="173" t="s">
        <v>58</v>
      </c>
      <c r="H38" s="174" t="s">
        <v>59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29" t="s">
        <v>151</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39" t="s">
        <v>18</v>
      </c>
      <c r="D46" s="47"/>
      <c r="E46" s="47"/>
      <c r="F46" s="47"/>
      <c r="G46" s="47"/>
      <c r="H46" s="47"/>
      <c r="I46" s="156"/>
      <c r="J46" s="47"/>
      <c r="K46" s="51"/>
    </row>
    <row r="47" spans="2:11" s="1" customFormat="1" ht="16.5" customHeight="1">
      <c r="B47" s="46"/>
      <c r="C47" s="47"/>
      <c r="D47" s="47"/>
      <c r="E47" s="155" t="str">
        <f>E7</f>
        <v>Střední odborné učiliště Domažlice</v>
      </c>
      <c r="F47" s="39"/>
      <c r="G47" s="39"/>
      <c r="H47" s="39"/>
      <c r="I47" s="156"/>
      <c r="J47" s="47"/>
      <c r="K47" s="51"/>
    </row>
    <row r="48" spans="2:11" ht="13.5">
      <c r="B48" s="27"/>
      <c r="C48" s="39" t="s">
        <v>149</v>
      </c>
      <c r="D48" s="28"/>
      <c r="E48" s="28"/>
      <c r="F48" s="28"/>
      <c r="G48" s="28"/>
      <c r="H48" s="28"/>
      <c r="I48" s="154"/>
      <c r="J48" s="28"/>
      <c r="K48" s="30"/>
    </row>
    <row r="49" spans="2:11" s="1" customFormat="1" ht="16.5" customHeight="1">
      <c r="B49" s="46"/>
      <c r="C49" s="47"/>
      <c r="D49" s="47"/>
      <c r="E49" s="155" t="s">
        <v>4595</v>
      </c>
      <c r="F49" s="47"/>
      <c r="G49" s="47"/>
      <c r="H49" s="47"/>
      <c r="I49" s="156"/>
      <c r="J49" s="47"/>
      <c r="K49" s="51"/>
    </row>
    <row r="50" spans="2:11" s="1" customFormat="1" ht="14.4" customHeight="1">
      <c r="B50" s="46"/>
      <c r="C50" s="39" t="s">
        <v>4596</v>
      </c>
      <c r="D50" s="47"/>
      <c r="E50" s="47"/>
      <c r="F50" s="47"/>
      <c r="G50" s="47"/>
      <c r="H50" s="47"/>
      <c r="I50" s="156"/>
      <c r="J50" s="47"/>
      <c r="K50" s="51"/>
    </row>
    <row r="51" spans="2:11" s="1" customFormat="1" ht="17.25" customHeight="1">
      <c r="B51" s="46"/>
      <c r="C51" s="47"/>
      <c r="D51" s="47"/>
      <c r="E51" s="157" t="str">
        <f>E11</f>
        <v>D.1.4.6.4 - Přístupový systém a systém objednávky a systém výdeje jídel</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39" t="s">
        <v>26</v>
      </c>
      <c r="D53" s="47"/>
      <c r="E53" s="47"/>
      <c r="F53" s="34" t="str">
        <f>F14</f>
        <v xml:space="preserve"> </v>
      </c>
      <c r="G53" s="47"/>
      <c r="H53" s="47"/>
      <c r="I53" s="158" t="s">
        <v>28</v>
      </c>
      <c r="J53" s="159" t="str">
        <f>IF(J14="","",J14)</f>
        <v>4. 6. 2017</v>
      </c>
      <c r="K53" s="51"/>
    </row>
    <row r="54" spans="2:11" s="1" customFormat="1" ht="6.95" customHeight="1">
      <c r="B54" s="46"/>
      <c r="C54" s="47"/>
      <c r="D54" s="47"/>
      <c r="E54" s="47"/>
      <c r="F54" s="47"/>
      <c r="G54" s="47"/>
      <c r="H54" s="47"/>
      <c r="I54" s="156"/>
      <c r="J54" s="47"/>
      <c r="K54" s="51"/>
    </row>
    <row r="55" spans="2:11" s="1" customFormat="1" ht="13.5">
      <c r="B55" s="46"/>
      <c r="C55" s="39" t="s">
        <v>36</v>
      </c>
      <c r="D55" s="47"/>
      <c r="E55" s="47"/>
      <c r="F55" s="34" t="str">
        <f>E17</f>
        <v>Plzeňský kraj</v>
      </c>
      <c r="G55" s="47"/>
      <c r="H55" s="47"/>
      <c r="I55" s="158" t="s">
        <v>43</v>
      </c>
      <c r="J55" s="44" t="str">
        <f>E23</f>
        <v>Sladký &amp; Partners s.r.o., Nad Šárkou 60, Praha</v>
      </c>
      <c r="K55" s="51"/>
    </row>
    <row r="56" spans="2:11" s="1" customFormat="1" ht="14.4" customHeight="1">
      <c r="B56" s="46"/>
      <c r="C56" s="39" t="s">
        <v>41</v>
      </c>
      <c r="D56" s="47"/>
      <c r="E56" s="47"/>
      <c r="F56" s="34"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152</v>
      </c>
      <c r="D58" s="171"/>
      <c r="E58" s="171"/>
      <c r="F58" s="171"/>
      <c r="G58" s="171"/>
      <c r="H58" s="171"/>
      <c r="I58" s="185"/>
      <c r="J58" s="186" t="s">
        <v>153</v>
      </c>
      <c r="K58" s="187"/>
    </row>
    <row r="59" spans="2:11" s="1" customFormat="1" ht="10.3" customHeight="1">
      <c r="B59" s="46"/>
      <c r="C59" s="47"/>
      <c r="D59" s="47"/>
      <c r="E59" s="47"/>
      <c r="F59" s="47"/>
      <c r="G59" s="47"/>
      <c r="H59" s="47"/>
      <c r="I59" s="156"/>
      <c r="J59" s="47"/>
      <c r="K59" s="51"/>
    </row>
    <row r="60" spans="2:47" s="1" customFormat="1" ht="29.25" customHeight="1">
      <c r="B60" s="46"/>
      <c r="C60" s="188" t="s">
        <v>154</v>
      </c>
      <c r="D60" s="47"/>
      <c r="E60" s="47"/>
      <c r="F60" s="47"/>
      <c r="G60" s="47"/>
      <c r="H60" s="47"/>
      <c r="I60" s="156"/>
      <c r="J60" s="167">
        <f>J87</f>
        <v>0</v>
      </c>
      <c r="K60" s="51"/>
      <c r="AU60" s="23" t="s">
        <v>155</v>
      </c>
    </row>
    <row r="61" spans="2:11" s="8" customFormat="1" ht="24.95" customHeight="1">
      <c r="B61" s="189"/>
      <c r="C61" s="190"/>
      <c r="D61" s="191" t="s">
        <v>172</v>
      </c>
      <c r="E61" s="192"/>
      <c r="F61" s="192"/>
      <c r="G61" s="192"/>
      <c r="H61" s="192"/>
      <c r="I61" s="193"/>
      <c r="J61" s="194">
        <f>J88</f>
        <v>0</v>
      </c>
      <c r="K61" s="195"/>
    </row>
    <row r="62" spans="2:11" s="9" customFormat="1" ht="19.9" customHeight="1">
      <c r="B62" s="196"/>
      <c r="C62" s="197"/>
      <c r="D62" s="198" t="s">
        <v>5191</v>
      </c>
      <c r="E62" s="199"/>
      <c r="F62" s="199"/>
      <c r="G62" s="199"/>
      <c r="H62" s="199"/>
      <c r="I62" s="200"/>
      <c r="J62" s="201">
        <f>J89</f>
        <v>0</v>
      </c>
      <c r="K62" s="202"/>
    </row>
    <row r="63" spans="2:11" s="9" customFormat="1" ht="19.9" customHeight="1">
      <c r="B63" s="196"/>
      <c r="C63" s="197"/>
      <c r="D63" s="198" t="s">
        <v>5192</v>
      </c>
      <c r="E63" s="199"/>
      <c r="F63" s="199"/>
      <c r="G63" s="199"/>
      <c r="H63" s="199"/>
      <c r="I63" s="200"/>
      <c r="J63" s="201">
        <f>J109</f>
        <v>0</v>
      </c>
      <c r="K63" s="202"/>
    </row>
    <row r="64" spans="2:11" s="9" customFormat="1" ht="19.9" customHeight="1">
      <c r="B64" s="196"/>
      <c r="C64" s="197"/>
      <c r="D64" s="198" t="s">
        <v>5193</v>
      </c>
      <c r="E64" s="199"/>
      <c r="F64" s="199"/>
      <c r="G64" s="199"/>
      <c r="H64" s="199"/>
      <c r="I64" s="200"/>
      <c r="J64" s="201">
        <f>J114</f>
        <v>0</v>
      </c>
      <c r="K64" s="202"/>
    </row>
    <row r="65" spans="2:11" s="9" customFormat="1" ht="19.9" customHeight="1">
      <c r="B65" s="196"/>
      <c r="C65" s="197"/>
      <c r="D65" s="198" t="s">
        <v>5194</v>
      </c>
      <c r="E65" s="199"/>
      <c r="F65" s="199"/>
      <c r="G65" s="199"/>
      <c r="H65" s="199"/>
      <c r="I65" s="200"/>
      <c r="J65" s="201">
        <f>J119</f>
        <v>0</v>
      </c>
      <c r="K65" s="202"/>
    </row>
    <row r="66" spans="2:11" s="1" customFormat="1" ht="21.8" customHeight="1">
      <c r="B66" s="46"/>
      <c r="C66" s="47"/>
      <c r="D66" s="47"/>
      <c r="E66" s="47"/>
      <c r="F66" s="47"/>
      <c r="G66" s="47"/>
      <c r="H66" s="47"/>
      <c r="I66" s="156"/>
      <c r="J66" s="47"/>
      <c r="K66" s="51"/>
    </row>
    <row r="67" spans="2:11" s="1" customFormat="1" ht="6.95" customHeight="1">
      <c r="B67" s="67"/>
      <c r="C67" s="68"/>
      <c r="D67" s="68"/>
      <c r="E67" s="68"/>
      <c r="F67" s="68"/>
      <c r="G67" s="68"/>
      <c r="H67" s="68"/>
      <c r="I67" s="178"/>
      <c r="J67" s="68"/>
      <c r="K67" s="69"/>
    </row>
    <row r="71" spans="2:12" s="1" customFormat="1" ht="6.95" customHeight="1">
      <c r="B71" s="70"/>
      <c r="C71" s="71"/>
      <c r="D71" s="71"/>
      <c r="E71" s="71"/>
      <c r="F71" s="71"/>
      <c r="G71" s="71"/>
      <c r="H71" s="71"/>
      <c r="I71" s="181"/>
      <c r="J71" s="71"/>
      <c r="K71" s="71"/>
      <c r="L71" s="72"/>
    </row>
    <row r="72" spans="2:12" s="1" customFormat="1" ht="36.95" customHeight="1">
      <c r="B72" s="46"/>
      <c r="C72" s="73" t="s">
        <v>192</v>
      </c>
      <c r="D72" s="74"/>
      <c r="E72" s="74"/>
      <c r="F72" s="74"/>
      <c r="G72" s="74"/>
      <c r="H72" s="74"/>
      <c r="I72" s="203"/>
      <c r="J72" s="74"/>
      <c r="K72" s="74"/>
      <c r="L72" s="72"/>
    </row>
    <row r="73" spans="2:12" s="1" customFormat="1" ht="6.95" customHeight="1">
      <c r="B73" s="46"/>
      <c r="C73" s="74"/>
      <c r="D73" s="74"/>
      <c r="E73" s="74"/>
      <c r="F73" s="74"/>
      <c r="G73" s="74"/>
      <c r="H73" s="74"/>
      <c r="I73" s="203"/>
      <c r="J73" s="74"/>
      <c r="K73" s="74"/>
      <c r="L73" s="72"/>
    </row>
    <row r="74" spans="2:12" s="1" customFormat="1" ht="14.4" customHeight="1">
      <c r="B74" s="46"/>
      <c r="C74" s="76" t="s">
        <v>18</v>
      </c>
      <c r="D74" s="74"/>
      <c r="E74" s="74"/>
      <c r="F74" s="74"/>
      <c r="G74" s="74"/>
      <c r="H74" s="74"/>
      <c r="I74" s="203"/>
      <c r="J74" s="74"/>
      <c r="K74" s="74"/>
      <c r="L74" s="72"/>
    </row>
    <row r="75" spans="2:12" s="1" customFormat="1" ht="16.5" customHeight="1">
      <c r="B75" s="46"/>
      <c r="C75" s="74"/>
      <c r="D75" s="74"/>
      <c r="E75" s="204" t="str">
        <f>E7</f>
        <v>Střední odborné učiliště Domažlice</v>
      </c>
      <c r="F75" s="76"/>
      <c r="G75" s="76"/>
      <c r="H75" s="76"/>
      <c r="I75" s="203"/>
      <c r="J75" s="74"/>
      <c r="K75" s="74"/>
      <c r="L75" s="72"/>
    </row>
    <row r="76" spans="2:12" ht="13.5">
      <c r="B76" s="27"/>
      <c r="C76" s="76" t="s">
        <v>149</v>
      </c>
      <c r="D76" s="286"/>
      <c r="E76" s="286"/>
      <c r="F76" s="286"/>
      <c r="G76" s="286"/>
      <c r="H76" s="286"/>
      <c r="I76" s="148"/>
      <c r="J76" s="286"/>
      <c r="K76" s="286"/>
      <c r="L76" s="287"/>
    </row>
    <row r="77" spans="2:12" s="1" customFormat="1" ht="16.5" customHeight="1">
      <c r="B77" s="46"/>
      <c r="C77" s="74"/>
      <c r="D77" s="74"/>
      <c r="E77" s="204" t="s">
        <v>4595</v>
      </c>
      <c r="F77" s="74"/>
      <c r="G77" s="74"/>
      <c r="H77" s="74"/>
      <c r="I77" s="203"/>
      <c r="J77" s="74"/>
      <c r="K77" s="74"/>
      <c r="L77" s="72"/>
    </row>
    <row r="78" spans="2:12" s="1" customFormat="1" ht="14.4" customHeight="1">
      <c r="B78" s="46"/>
      <c r="C78" s="76" t="s">
        <v>4596</v>
      </c>
      <c r="D78" s="74"/>
      <c r="E78" s="74"/>
      <c r="F78" s="74"/>
      <c r="G78" s="74"/>
      <c r="H78" s="74"/>
      <c r="I78" s="203"/>
      <c r="J78" s="74"/>
      <c r="K78" s="74"/>
      <c r="L78" s="72"/>
    </row>
    <row r="79" spans="2:12" s="1" customFormat="1" ht="17.25" customHeight="1">
      <c r="B79" s="46"/>
      <c r="C79" s="74"/>
      <c r="D79" s="74"/>
      <c r="E79" s="82" t="str">
        <f>E11</f>
        <v>D.1.4.6.4 - Přístupový systém a systém objednávky a systém výdeje jídel</v>
      </c>
      <c r="F79" s="74"/>
      <c r="G79" s="74"/>
      <c r="H79" s="74"/>
      <c r="I79" s="203"/>
      <c r="J79" s="74"/>
      <c r="K79" s="74"/>
      <c r="L79" s="72"/>
    </row>
    <row r="80" spans="2:12" s="1" customFormat="1" ht="6.95" customHeight="1">
      <c r="B80" s="46"/>
      <c r="C80" s="74"/>
      <c r="D80" s="74"/>
      <c r="E80" s="74"/>
      <c r="F80" s="74"/>
      <c r="G80" s="74"/>
      <c r="H80" s="74"/>
      <c r="I80" s="203"/>
      <c r="J80" s="74"/>
      <c r="K80" s="74"/>
      <c r="L80" s="72"/>
    </row>
    <row r="81" spans="2:12" s="1" customFormat="1" ht="18" customHeight="1">
      <c r="B81" s="46"/>
      <c r="C81" s="76" t="s">
        <v>26</v>
      </c>
      <c r="D81" s="74"/>
      <c r="E81" s="74"/>
      <c r="F81" s="205" t="str">
        <f>F14</f>
        <v xml:space="preserve"> </v>
      </c>
      <c r="G81" s="74"/>
      <c r="H81" s="74"/>
      <c r="I81" s="206" t="s">
        <v>28</v>
      </c>
      <c r="J81" s="85" t="str">
        <f>IF(J14="","",J14)</f>
        <v>4. 6. 2017</v>
      </c>
      <c r="K81" s="74"/>
      <c r="L81" s="72"/>
    </row>
    <row r="82" spans="2:12" s="1" customFormat="1" ht="6.95" customHeight="1">
      <c r="B82" s="46"/>
      <c r="C82" s="74"/>
      <c r="D82" s="74"/>
      <c r="E82" s="74"/>
      <c r="F82" s="74"/>
      <c r="G82" s="74"/>
      <c r="H82" s="74"/>
      <c r="I82" s="203"/>
      <c r="J82" s="74"/>
      <c r="K82" s="74"/>
      <c r="L82" s="72"/>
    </row>
    <row r="83" spans="2:12" s="1" customFormat="1" ht="13.5">
      <c r="B83" s="46"/>
      <c r="C83" s="76" t="s">
        <v>36</v>
      </c>
      <c r="D83" s="74"/>
      <c r="E83" s="74"/>
      <c r="F83" s="205" t="str">
        <f>E17</f>
        <v>Plzeňský kraj</v>
      </c>
      <c r="G83" s="74"/>
      <c r="H83" s="74"/>
      <c r="I83" s="206" t="s">
        <v>43</v>
      </c>
      <c r="J83" s="205" t="str">
        <f>E23</f>
        <v>Sladký &amp; Partners s.r.o., Nad Šárkou 60, Praha</v>
      </c>
      <c r="K83" s="74"/>
      <c r="L83" s="72"/>
    </row>
    <row r="84" spans="2:12" s="1" customFormat="1" ht="14.4" customHeight="1">
      <c r="B84" s="46"/>
      <c r="C84" s="76" t="s">
        <v>41</v>
      </c>
      <c r="D84" s="74"/>
      <c r="E84" s="74"/>
      <c r="F84" s="205" t="str">
        <f>IF(E20="","",E20)</f>
        <v/>
      </c>
      <c r="G84" s="74"/>
      <c r="H84" s="74"/>
      <c r="I84" s="203"/>
      <c r="J84" s="74"/>
      <c r="K84" s="74"/>
      <c r="L84" s="72"/>
    </row>
    <row r="85" spans="2:12" s="1" customFormat="1" ht="10.3" customHeight="1">
      <c r="B85" s="46"/>
      <c r="C85" s="74"/>
      <c r="D85" s="74"/>
      <c r="E85" s="74"/>
      <c r="F85" s="74"/>
      <c r="G85" s="74"/>
      <c r="H85" s="74"/>
      <c r="I85" s="203"/>
      <c r="J85" s="74"/>
      <c r="K85" s="74"/>
      <c r="L85" s="72"/>
    </row>
    <row r="86" spans="2:20" s="10" customFormat="1" ht="29.25" customHeight="1">
      <c r="B86" s="207"/>
      <c r="C86" s="208" t="s">
        <v>193</v>
      </c>
      <c r="D86" s="209" t="s">
        <v>66</v>
      </c>
      <c r="E86" s="209" t="s">
        <v>62</v>
      </c>
      <c r="F86" s="209" t="s">
        <v>194</v>
      </c>
      <c r="G86" s="209" t="s">
        <v>195</v>
      </c>
      <c r="H86" s="209" t="s">
        <v>196</v>
      </c>
      <c r="I86" s="210" t="s">
        <v>197</v>
      </c>
      <c r="J86" s="209" t="s">
        <v>153</v>
      </c>
      <c r="K86" s="211" t="s">
        <v>198</v>
      </c>
      <c r="L86" s="212"/>
      <c r="M86" s="102" t="s">
        <v>199</v>
      </c>
      <c r="N86" s="103" t="s">
        <v>51</v>
      </c>
      <c r="O86" s="103" t="s">
        <v>200</v>
      </c>
      <c r="P86" s="103" t="s">
        <v>201</v>
      </c>
      <c r="Q86" s="103" t="s">
        <v>202</v>
      </c>
      <c r="R86" s="103" t="s">
        <v>203</v>
      </c>
      <c r="S86" s="103" t="s">
        <v>204</v>
      </c>
      <c r="T86" s="104" t="s">
        <v>205</v>
      </c>
    </row>
    <row r="87" spans="2:63" s="1" customFormat="1" ht="29.25" customHeight="1">
      <c r="B87" s="46"/>
      <c r="C87" s="108" t="s">
        <v>154</v>
      </c>
      <c r="D87" s="74"/>
      <c r="E87" s="74"/>
      <c r="F87" s="74"/>
      <c r="G87" s="74"/>
      <c r="H87" s="74"/>
      <c r="I87" s="203"/>
      <c r="J87" s="213">
        <f>BK87</f>
        <v>0</v>
      </c>
      <c r="K87" s="74"/>
      <c r="L87" s="72"/>
      <c r="M87" s="105"/>
      <c r="N87" s="106"/>
      <c r="O87" s="106"/>
      <c r="P87" s="214">
        <f>P88</f>
        <v>0</v>
      </c>
      <c r="Q87" s="106"/>
      <c r="R87" s="214">
        <f>R88</f>
        <v>0</v>
      </c>
      <c r="S87" s="106"/>
      <c r="T87" s="215">
        <f>T88</f>
        <v>0</v>
      </c>
      <c r="AT87" s="23" t="s">
        <v>80</v>
      </c>
      <c r="AU87" s="23" t="s">
        <v>155</v>
      </c>
      <c r="BK87" s="216">
        <f>BK88</f>
        <v>0</v>
      </c>
    </row>
    <row r="88" spans="2:63" s="11" customFormat="1" ht="37.4" customHeight="1">
      <c r="B88" s="217"/>
      <c r="C88" s="218"/>
      <c r="D88" s="219" t="s">
        <v>80</v>
      </c>
      <c r="E88" s="220" t="s">
        <v>1504</v>
      </c>
      <c r="F88" s="220" t="s">
        <v>1505</v>
      </c>
      <c r="G88" s="218"/>
      <c r="H88" s="218"/>
      <c r="I88" s="221"/>
      <c r="J88" s="222">
        <f>BK88</f>
        <v>0</v>
      </c>
      <c r="K88" s="218"/>
      <c r="L88" s="223"/>
      <c r="M88" s="224"/>
      <c r="N88" s="225"/>
      <c r="O88" s="225"/>
      <c r="P88" s="226">
        <f>P89+P109+P114+P119</f>
        <v>0</v>
      </c>
      <c r="Q88" s="225"/>
      <c r="R88" s="226">
        <f>R89+R109+R114+R119</f>
        <v>0</v>
      </c>
      <c r="S88" s="225"/>
      <c r="T88" s="227">
        <f>T89+T109+T114+T119</f>
        <v>0</v>
      </c>
      <c r="AR88" s="228" t="s">
        <v>90</v>
      </c>
      <c r="AT88" s="229" t="s">
        <v>80</v>
      </c>
      <c r="AU88" s="229" t="s">
        <v>81</v>
      </c>
      <c r="AY88" s="228" t="s">
        <v>208</v>
      </c>
      <c r="BK88" s="230">
        <f>BK89+BK109+BK114+BK119</f>
        <v>0</v>
      </c>
    </row>
    <row r="89" spans="2:63" s="11" customFormat="1" ht="19.9" customHeight="1">
      <c r="B89" s="217"/>
      <c r="C89" s="218"/>
      <c r="D89" s="219" t="s">
        <v>80</v>
      </c>
      <c r="E89" s="231" t="s">
        <v>5195</v>
      </c>
      <c r="F89" s="231" t="s">
        <v>5196</v>
      </c>
      <c r="G89" s="218"/>
      <c r="H89" s="218"/>
      <c r="I89" s="221"/>
      <c r="J89" s="232">
        <f>BK89</f>
        <v>0</v>
      </c>
      <c r="K89" s="218"/>
      <c r="L89" s="223"/>
      <c r="M89" s="224"/>
      <c r="N89" s="225"/>
      <c r="O89" s="225"/>
      <c r="P89" s="226">
        <f>SUM(P90:P108)</f>
        <v>0</v>
      </c>
      <c r="Q89" s="225"/>
      <c r="R89" s="226">
        <f>SUM(R90:R108)</f>
        <v>0</v>
      </c>
      <c r="S89" s="225"/>
      <c r="T89" s="227">
        <f>SUM(T90:T108)</f>
        <v>0</v>
      </c>
      <c r="AR89" s="228" t="s">
        <v>25</v>
      </c>
      <c r="AT89" s="229" t="s">
        <v>80</v>
      </c>
      <c r="AU89" s="229" t="s">
        <v>25</v>
      </c>
      <c r="AY89" s="228" t="s">
        <v>208</v>
      </c>
      <c r="BK89" s="230">
        <f>SUM(BK90:BK108)</f>
        <v>0</v>
      </c>
    </row>
    <row r="90" spans="2:65" s="1" customFormat="1" ht="16.5" customHeight="1">
      <c r="B90" s="46"/>
      <c r="C90" s="233" t="s">
        <v>25</v>
      </c>
      <c r="D90" s="233" t="s">
        <v>210</v>
      </c>
      <c r="E90" s="234" t="s">
        <v>5197</v>
      </c>
      <c r="F90" s="235" t="s">
        <v>5198</v>
      </c>
      <c r="G90" s="236" t="s">
        <v>222</v>
      </c>
      <c r="H90" s="237">
        <v>6</v>
      </c>
      <c r="I90" s="238"/>
      <c r="J90" s="239">
        <f>ROUND(I90*H90,2)</f>
        <v>0</v>
      </c>
      <c r="K90" s="235" t="s">
        <v>38</v>
      </c>
      <c r="L90" s="72"/>
      <c r="M90" s="240" t="s">
        <v>38</v>
      </c>
      <c r="N90" s="241" t="s">
        <v>52</v>
      </c>
      <c r="O90" s="47"/>
      <c r="P90" s="242">
        <f>O90*H90</f>
        <v>0</v>
      </c>
      <c r="Q90" s="242">
        <v>0</v>
      </c>
      <c r="R90" s="242">
        <f>Q90*H90</f>
        <v>0</v>
      </c>
      <c r="S90" s="242">
        <v>0</v>
      </c>
      <c r="T90" s="243">
        <f>S90*H90</f>
        <v>0</v>
      </c>
      <c r="AR90" s="23" t="s">
        <v>302</v>
      </c>
      <c r="AT90" s="23" t="s">
        <v>210</v>
      </c>
      <c r="AU90" s="23" t="s">
        <v>90</v>
      </c>
      <c r="AY90" s="23" t="s">
        <v>208</v>
      </c>
      <c r="BE90" s="244">
        <f>IF(N90="základní",J90,0)</f>
        <v>0</v>
      </c>
      <c r="BF90" s="244">
        <f>IF(N90="snížená",J90,0)</f>
        <v>0</v>
      </c>
      <c r="BG90" s="244">
        <f>IF(N90="zákl. přenesená",J90,0)</f>
        <v>0</v>
      </c>
      <c r="BH90" s="244">
        <f>IF(N90="sníž. přenesená",J90,0)</f>
        <v>0</v>
      </c>
      <c r="BI90" s="244">
        <f>IF(N90="nulová",J90,0)</f>
        <v>0</v>
      </c>
      <c r="BJ90" s="23" t="s">
        <v>25</v>
      </c>
      <c r="BK90" s="244">
        <f>ROUND(I90*H90,2)</f>
        <v>0</v>
      </c>
      <c r="BL90" s="23" t="s">
        <v>302</v>
      </c>
      <c r="BM90" s="23" t="s">
        <v>5199</v>
      </c>
    </row>
    <row r="91" spans="2:65" s="1" customFormat="1" ht="16.5" customHeight="1">
      <c r="B91" s="46"/>
      <c r="C91" s="267" t="s">
        <v>90</v>
      </c>
      <c r="D91" s="267" t="s">
        <v>297</v>
      </c>
      <c r="E91" s="268" t="s">
        <v>5200</v>
      </c>
      <c r="F91" s="269" t="s">
        <v>5201</v>
      </c>
      <c r="G91" s="270" t="s">
        <v>2976</v>
      </c>
      <c r="H91" s="271">
        <v>1</v>
      </c>
      <c r="I91" s="272"/>
      <c r="J91" s="273">
        <f>ROUND(I91*H91,2)</f>
        <v>0</v>
      </c>
      <c r="K91" s="269" t="s">
        <v>38</v>
      </c>
      <c r="L91" s="274"/>
      <c r="M91" s="275" t="s">
        <v>38</v>
      </c>
      <c r="N91" s="276" t="s">
        <v>52</v>
      </c>
      <c r="O91" s="47"/>
      <c r="P91" s="242">
        <f>O91*H91</f>
        <v>0</v>
      </c>
      <c r="Q91" s="242">
        <v>0</v>
      </c>
      <c r="R91" s="242">
        <f>Q91*H91</f>
        <v>0</v>
      </c>
      <c r="S91" s="242">
        <v>0</v>
      </c>
      <c r="T91" s="243">
        <f>S91*H91</f>
        <v>0</v>
      </c>
      <c r="AR91" s="23" t="s">
        <v>393</v>
      </c>
      <c r="AT91" s="23" t="s">
        <v>297</v>
      </c>
      <c r="AU91" s="23" t="s">
        <v>90</v>
      </c>
      <c r="AY91" s="23" t="s">
        <v>208</v>
      </c>
      <c r="BE91" s="244">
        <f>IF(N91="základní",J91,0)</f>
        <v>0</v>
      </c>
      <c r="BF91" s="244">
        <f>IF(N91="snížená",J91,0)</f>
        <v>0</v>
      </c>
      <c r="BG91" s="244">
        <f>IF(N91="zákl. přenesená",J91,0)</f>
        <v>0</v>
      </c>
      <c r="BH91" s="244">
        <f>IF(N91="sníž. přenesená",J91,0)</f>
        <v>0</v>
      </c>
      <c r="BI91" s="244">
        <f>IF(N91="nulová",J91,0)</f>
        <v>0</v>
      </c>
      <c r="BJ91" s="23" t="s">
        <v>25</v>
      </c>
      <c r="BK91" s="244">
        <f>ROUND(I91*H91,2)</f>
        <v>0</v>
      </c>
      <c r="BL91" s="23" t="s">
        <v>302</v>
      </c>
      <c r="BM91" s="23" t="s">
        <v>90</v>
      </c>
    </row>
    <row r="92" spans="2:65" s="1" customFormat="1" ht="16.5" customHeight="1">
      <c r="B92" s="46"/>
      <c r="C92" s="233" t="s">
        <v>225</v>
      </c>
      <c r="D92" s="233" t="s">
        <v>210</v>
      </c>
      <c r="E92" s="234" t="s">
        <v>5202</v>
      </c>
      <c r="F92" s="235" t="s">
        <v>5203</v>
      </c>
      <c r="G92" s="236" t="s">
        <v>2976</v>
      </c>
      <c r="H92" s="237">
        <v>1</v>
      </c>
      <c r="I92" s="238"/>
      <c r="J92" s="239">
        <f>ROUND(I92*H92,2)</f>
        <v>0</v>
      </c>
      <c r="K92" s="235" t="s">
        <v>4610</v>
      </c>
      <c r="L92" s="72"/>
      <c r="M92" s="240" t="s">
        <v>38</v>
      </c>
      <c r="N92" s="241" t="s">
        <v>52</v>
      </c>
      <c r="O92" s="47"/>
      <c r="P92" s="242">
        <f>O92*H92</f>
        <v>0</v>
      </c>
      <c r="Q92" s="242">
        <v>0</v>
      </c>
      <c r="R92" s="242">
        <f>Q92*H92</f>
        <v>0</v>
      </c>
      <c r="S92" s="242">
        <v>0</v>
      </c>
      <c r="T92" s="243">
        <f>S92*H92</f>
        <v>0</v>
      </c>
      <c r="AR92" s="23" t="s">
        <v>302</v>
      </c>
      <c r="AT92" s="23" t="s">
        <v>210</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302</v>
      </c>
      <c r="BM92" s="23" t="s">
        <v>5204</v>
      </c>
    </row>
    <row r="93" spans="2:65" s="1" customFormat="1" ht="16.5" customHeight="1">
      <c r="B93" s="46"/>
      <c r="C93" s="267" t="s">
        <v>215</v>
      </c>
      <c r="D93" s="267" t="s">
        <v>297</v>
      </c>
      <c r="E93" s="268" t="s">
        <v>5205</v>
      </c>
      <c r="F93" s="269" t="s">
        <v>5206</v>
      </c>
      <c r="G93" s="270" t="s">
        <v>2976</v>
      </c>
      <c r="H93" s="271">
        <v>1</v>
      </c>
      <c r="I93" s="272"/>
      <c r="J93" s="273">
        <f>ROUND(I93*H93,2)</f>
        <v>0</v>
      </c>
      <c r="K93" s="269" t="s">
        <v>38</v>
      </c>
      <c r="L93" s="274"/>
      <c r="M93" s="275" t="s">
        <v>38</v>
      </c>
      <c r="N93" s="276" t="s">
        <v>52</v>
      </c>
      <c r="O93" s="47"/>
      <c r="P93" s="242">
        <f>O93*H93</f>
        <v>0</v>
      </c>
      <c r="Q93" s="242">
        <v>0</v>
      </c>
      <c r="R93" s="242">
        <f>Q93*H93</f>
        <v>0</v>
      </c>
      <c r="S93" s="242">
        <v>0</v>
      </c>
      <c r="T93" s="243">
        <f>S93*H93</f>
        <v>0</v>
      </c>
      <c r="AR93" s="23" t="s">
        <v>393</v>
      </c>
      <c r="AT93" s="23" t="s">
        <v>297</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302</v>
      </c>
      <c r="BM93" s="23" t="s">
        <v>215</v>
      </c>
    </row>
    <row r="94" spans="2:65" s="1" customFormat="1" ht="25.5" customHeight="1">
      <c r="B94" s="46"/>
      <c r="C94" s="233" t="s">
        <v>237</v>
      </c>
      <c r="D94" s="233" t="s">
        <v>210</v>
      </c>
      <c r="E94" s="234" t="s">
        <v>5207</v>
      </c>
      <c r="F94" s="235" t="s">
        <v>5208</v>
      </c>
      <c r="G94" s="236" t="s">
        <v>2976</v>
      </c>
      <c r="H94" s="237">
        <v>1</v>
      </c>
      <c r="I94" s="238"/>
      <c r="J94" s="239">
        <f>ROUND(I94*H94,2)</f>
        <v>0</v>
      </c>
      <c r="K94" s="235" t="s">
        <v>4610</v>
      </c>
      <c r="L94" s="72"/>
      <c r="M94" s="240" t="s">
        <v>38</v>
      </c>
      <c r="N94" s="241" t="s">
        <v>52</v>
      </c>
      <c r="O94" s="47"/>
      <c r="P94" s="242">
        <f>O94*H94</f>
        <v>0</v>
      </c>
      <c r="Q94" s="242">
        <v>0</v>
      </c>
      <c r="R94" s="242">
        <f>Q94*H94</f>
        <v>0</v>
      </c>
      <c r="S94" s="242">
        <v>0</v>
      </c>
      <c r="T94" s="243">
        <f>S94*H94</f>
        <v>0</v>
      </c>
      <c r="AR94" s="23" t="s">
        <v>302</v>
      </c>
      <c r="AT94" s="23" t="s">
        <v>210</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302</v>
      </c>
      <c r="BM94" s="23" t="s">
        <v>5209</v>
      </c>
    </row>
    <row r="95" spans="2:65" s="1" customFormat="1" ht="16.5" customHeight="1">
      <c r="B95" s="46"/>
      <c r="C95" s="267" t="s">
        <v>241</v>
      </c>
      <c r="D95" s="267" t="s">
        <v>297</v>
      </c>
      <c r="E95" s="268" t="s">
        <v>5210</v>
      </c>
      <c r="F95" s="269" t="s">
        <v>5211</v>
      </c>
      <c r="G95" s="270" t="s">
        <v>2976</v>
      </c>
      <c r="H95" s="271">
        <v>1</v>
      </c>
      <c r="I95" s="272"/>
      <c r="J95" s="273">
        <f>ROUND(I95*H95,2)</f>
        <v>0</v>
      </c>
      <c r="K95" s="269" t="s">
        <v>38</v>
      </c>
      <c r="L95" s="274"/>
      <c r="M95" s="275" t="s">
        <v>38</v>
      </c>
      <c r="N95" s="276" t="s">
        <v>52</v>
      </c>
      <c r="O95" s="47"/>
      <c r="P95" s="242">
        <f>O95*H95</f>
        <v>0</v>
      </c>
      <c r="Q95" s="242">
        <v>0</v>
      </c>
      <c r="R95" s="242">
        <f>Q95*H95</f>
        <v>0</v>
      </c>
      <c r="S95" s="242">
        <v>0</v>
      </c>
      <c r="T95" s="243">
        <f>S95*H95</f>
        <v>0</v>
      </c>
      <c r="AR95" s="23" t="s">
        <v>393</v>
      </c>
      <c r="AT95" s="23" t="s">
        <v>297</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302</v>
      </c>
      <c r="BM95" s="23" t="s">
        <v>241</v>
      </c>
    </row>
    <row r="96" spans="2:65" s="1" customFormat="1" ht="16.5" customHeight="1">
      <c r="B96" s="46"/>
      <c r="C96" s="233" t="s">
        <v>249</v>
      </c>
      <c r="D96" s="233" t="s">
        <v>210</v>
      </c>
      <c r="E96" s="234" t="s">
        <v>5212</v>
      </c>
      <c r="F96" s="235" t="s">
        <v>5213</v>
      </c>
      <c r="G96" s="236" t="s">
        <v>222</v>
      </c>
      <c r="H96" s="237">
        <v>4</v>
      </c>
      <c r="I96" s="238"/>
      <c r="J96" s="239">
        <f>ROUND(I96*H96,2)</f>
        <v>0</v>
      </c>
      <c r="K96" s="235" t="s">
        <v>38</v>
      </c>
      <c r="L96" s="72"/>
      <c r="M96" s="240" t="s">
        <v>38</v>
      </c>
      <c r="N96" s="241" t="s">
        <v>52</v>
      </c>
      <c r="O96" s="47"/>
      <c r="P96" s="242">
        <f>O96*H96</f>
        <v>0</v>
      </c>
      <c r="Q96" s="242">
        <v>0</v>
      </c>
      <c r="R96" s="242">
        <f>Q96*H96</f>
        <v>0</v>
      </c>
      <c r="S96" s="242">
        <v>0</v>
      </c>
      <c r="T96" s="243">
        <f>S96*H96</f>
        <v>0</v>
      </c>
      <c r="AR96" s="23" t="s">
        <v>302</v>
      </c>
      <c r="AT96" s="23" t="s">
        <v>210</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302</v>
      </c>
      <c r="BM96" s="23" t="s">
        <v>5214</v>
      </c>
    </row>
    <row r="97" spans="2:65" s="1" customFormat="1" ht="16.5" customHeight="1">
      <c r="B97" s="46"/>
      <c r="C97" s="267" t="s">
        <v>253</v>
      </c>
      <c r="D97" s="267" t="s">
        <v>297</v>
      </c>
      <c r="E97" s="268" t="s">
        <v>5215</v>
      </c>
      <c r="F97" s="269" t="s">
        <v>5216</v>
      </c>
      <c r="G97" s="270" t="s">
        <v>2976</v>
      </c>
      <c r="H97" s="271">
        <v>2</v>
      </c>
      <c r="I97" s="272"/>
      <c r="J97" s="273">
        <f>ROUND(I97*H97,2)</f>
        <v>0</v>
      </c>
      <c r="K97" s="269" t="s">
        <v>38</v>
      </c>
      <c r="L97" s="274"/>
      <c r="M97" s="275" t="s">
        <v>38</v>
      </c>
      <c r="N97" s="276" t="s">
        <v>52</v>
      </c>
      <c r="O97" s="47"/>
      <c r="P97" s="242">
        <f>O97*H97</f>
        <v>0</v>
      </c>
      <c r="Q97" s="242">
        <v>0</v>
      </c>
      <c r="R97" s="242">
        <f>Q97*H97</f>
        <v>0</v>
      </c>
      <c r="S97" s="242">
        <v>0</v>
      </c>
      <c r="T97" s="243">
        <f>S97*H97</f>
        <v>0</v>
      </c>
      <c r="AR97" s="23" t="s">
        <v>393</v>
      </c>
      <c r="AT97" s="23" t="s">
        <v>297</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302</v>
      </c>
      <c r="BM97" s="23" t="s">
        <v>253</v>
      </c>
    </row>
    <row r="98" spans="2:65" s="1" customFormat="1" ht="16.5" customHeight="1">
      <c r="B98" s="46"/>
      <c r="C98" s="233" t="s">
        <v>257</v>
      </c>
      <c r="D98" s="233" t="s">
        <v>210</v>
      </c>
      <c r="E98" s="234" t="s">
        <v>5217</v>
      </c>
      <c r="F98" s="235" t="s">
        <v>5218</v>
      </c>
      <c r="G98" s="236" t="s">
        <v>222</v>
      </c>
      <c r="H98" s="237">
        <v>4</v>
      </c>
      <c r="I98" s="238"/>
      <c r="J98" s="239">
        <f>ROUND(I98*H98,2)</f>
        <v>0</v>
      </c>
      <c r="K98" s="235" t="s">
        <v>38</v>
      </c>
      <c r="L98" s="72"/>
      <c r="M98" s="240" t="s">
        <v>38</v>
      </c>
      <c r="N98" s="241" t="s">
        <v>52</v>
      </c>
      <c r="O98" s="47"/>
      <c r="P98" s="242">
        <f>O98*H98</f>
        <v>0</v>
      </c>
      <c r="Q98" s="242">
        <v>0</v>
      </c>
      <c r="R98" s="242">
        <f>Q98*H98</f>
        <v>0</v>
      </c>
      <c r="S98" s="242">
        <v>0</v>
      </c>
      <c r="T98" s="243">
        <f>S98*H98</f>
        <v>0</v>
      </c>
      <c r="AR98" s="23" t="s">
        <v>302</v>
      </c>
      <c r="AT98" s="23" t="s">
        <v>210</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302</v>
      </c>
      <c r="BM98" s="23" t="s">
        <v>5219</v>
      </c>
    </row>
    <row r="99" spans="2:65" s="1" customFormat="1" ht="16.5" customHeight="1">
      <c r="B99" s="46"/>
      <c r="C99" s="267" t="s">
        <v>30</v>
      </c>
      <c r="D99" s="267" t="s">
        <v>297</v>
      </c>
      <c r="E99" s="268" t="s">
        <v>5220</v>
      </c>
      <c r="F99" s="269" t="s">
        <v>5221</v>
      </c>
      <c r="G99" s="270" t="s">
        <v>2976</v>
      </c>
      <c r="H99" s="271">
        <v>2</v>
      </c>
      <c r="I99" s="272"/>
      <c r="J99" s="273">
        <f>ROUND(I99*H99,2)</f>
        <v>0</v>
      </c>
      <c r="K99" s="269" t="s">
        <v>38</v>
      </c>
      <c r="L99" s="274"/>
      <c r="M99" s="275" t="s">
        <v>38</v>
      </c>
      <c r="N99" s="276" t="s">
        <v>52</v>
      </c>
      <c r="O99" s="47"/>
      <c r="P99" s="242">
        <f>O99*H99</f>
        <v>0</v>
      </c>
      <c r="Q99" s="242">
        <v>0</v>
      </c>
      <c r="R99" s="242">
        <f>Q99*H99</f>
        <v>0</v>
      </c>
      <c r="S99" s="242">
        <v>0</v>
      </c>
      <c r="T99" s="243">
        <f>S99*H99</f>
        <v>0</v>
      </c>
      <c r="AR99" s="23" t="s">
        <v>393</v>
      </c>
      <c r="AT99" s="23" t="s">
        <v>297</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302</v>
      </c>
      <c r="BM99" s="23" t="s">
        <v>30</v>
      </c>
    </row>
    <row r="100" spans="2:65" s="1" customFormat="1" ht="16.5" customHeight="1">
      <c r="B100" s="46"/>
      <c r="C100" s="233" t="s">
        <v>270</v>
      </c>
      <c r="D100" s="233" t="s">
        <v>210</v>
      </c>
      <c r="E100" s="234" t="s">
        <v>5222</v>
      </c>
      <c r="F100" s="235" t="s">
        <v>5223</v>
      </c>
      <c r="G100" s="236" t="s">
        <v>222</v>
      </c>
      <c r="H100" s="237">
        <v>16</v>
      </c>
      <c r="I100" s="238"/>
      <c r="J100" s="239">
        <f>ROUND(I100*H100,2)</f>
        <v>0</v>
      </c>
      <c r="K100" s="235" t="s">
        <v>38</v>
      </c>
      <c r="L100" s="72"/>
      <c r="M100" s="240" t="s">
        <v>38</v>
      </c>
      <c r="N100" s="241" t="s">
        <v>52</v>
      </c>
      <c r="O100" s="47"/>
      <c r="P100" s="242">
        <f>O100*H100</f>
        <v>0</v>
      </c>
      <c r="Q100" s="242">
        <v>0</v>
      </c>
      <c r="R100" s="242">
        <f>Q100*H100</f>
        <v>0</v>
      </c>
      <c r="S100" s="242">
        <v>0</v>
      </c>
      <c r="T100" s="243">
        <f>S100*H100</f>
        <v>0</v>
      </c>
      <c r="AR100" s="23" t="s">
        <v>302</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302</v>
      </c>
      <c r="BM100" s="23" t="s">
        <v>5224</v>
      </c>
    </row>
    <row r="101" spans="2:65" s="1" customFormat="1" ht="16.5" customHeight="1">
      <c r="B101" s="46"/>
      <c r="C101" s="267" t="s">
        <v>276</v>
      </c>
      <c r="D101" s="267" t="s">
        <v>297</v>
      </c>
      <c r="E101" s="268" t="s">
        <v>5225</v>
      </c>
      <c r="F101" s="269" t="s">
        <v>5223</v>
      </c>
      <c r="G101" s="270" t="s">
        <v>2976</v>
      </c>
      <c r="H101" s="271">
        <v>1</v>
      </c>
      <c r="I101" s="272"/>
      <c r="J101" s="273">
        <f>ROUND(I101*H101,2)</f>
        <v>0</v>
      </c>
      <c r="K101" s="269" t="s">
        <v>38</v>
      </c>
      <c r="L101" s="274"/>
      <c r="M101" s="275" t="s">
        <v>38</v>
      </c>
      <c r="N101" s="276" t="s">
        <v>52</v>
      </c>
      <c r="O101" s="47"/>
      <c r="P101" s="242">
        <f>O101*H101</f>
        <v>0</v>
      </c>
      <c r="Q101" s="242">
        <v>0</v>
      </c>
      <c r="R101" s="242">
        <f>Q101*H101</f>
        <v>0</v>
      </c>
      <c r="S101" s="242">
        <v>0</v>
      </c>
      <c r="T101" s="243">
        <f>S101*H101</f>
        <v>0</v>
      </c>
      <c r="AR101" s="23" t="s">
        <v>393</v>
      </c>
      <c r="AT101" s="23" t="s">
        <v>297</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302</v>
      </c>
      <c r="BM101" s="23" t="s">
        <v>276</v>
      </c>
    </row>
    <row r="102" spans="2:65" s="1" customFormat="1" ht="16.5" customHeight="1">
      <c r="B102" s="46"/>
      <c r="C102" s="233" t="s">
        <v>280</v>
      </c>
      <c r="D102" s="233" t="s">
        <v>210</v>
      </c>
      <c r="E102" s="234" t="s">
        <v>5226</v>
      </c>
      <c r="F102" s="235" t="s">
        <v>5227</v>
      </c>
      <c r="G102" s="236" t="s">
        <v>222</v>
      </c>
      <c r="H102" s="237">
        <v>8</v>
      </c>
      <c r="I102" s="238"/>
      <c r="J102" s="239">
        <f>ROUND(I102*H102,2)</f>
        <v>0</v>
      </c>
      <c r="K102" s="235" t="s">
        <v>38</v>
      </c>
      <c r="L102" s="72"/>
      <c r="M102" s="240" t="s">
        <v>38</v>
      </c>
      <c r="N102" s="241" t="s">
        <v>52</v>
      </c>
      <c r="O102" s="47"/>
      <c r="P102" s="242">
        <f>O102*H102</f>
        <v>0</v>
      </c>
      <c r="Q102" s="242">
        <v>0</v>
      </c>
      <c r="R102" s="242">
        <f>Q102*H102</f>
        <v>0</v>
      </c>
      <c r="S102" s="242">
        <v>0</v>
      </c>
      <c r="T102" s="243">
        <f>S102*H102</f>
        <v>0</v>
      </c>
      <c r="AR102" s="23" t="s">
        <v>302</v>
      </c>
      <c r="AT102" s="23" t="s">
        <v>210</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302</v>
      </c>
      <c r="BM102" s="23" t="s">
        <v>5228</v>
      </c>
    </row>
    <row r="103" spans="2:65" s="1" customFormat="1" ht="16.5" customHeight="1">
      <c r="B103" s="46"/>
      <c r="C103" s="233" t="s">
        <v>286</v>
      </c>
      <c r="D103" s="233" t="s">
        <v>210</v>
      </c>
      <c r="E103" s="234" t="s">
        <v>4954</v>
      </c>
      <c r="F103" s="235" t="s">
        <v>4955</v>
      </c>
      <c r="G103" s="236" t="s">
        <v>2976</v>
      </c>
      <c r="H103" s="237">
        <v>1</v>
      </c>
      <c r="I103" s="238"/>
      <c r="J103" s="239">
        <f>ROUND(I103*H103,2)</f>
        <v>0</v>
      </c>
      <c r="K103" s="235" t="s">
        <v>4610</v>
      </c>
      <c r="L103" s="72"/>
      <c r="M103" s="240" t="s">
        <v>38</v>
      </c>
      <c r="N103" s="241" t="s">
        <v>52</v>
      </c>
      <c r="O103" s="47"/>
      <c r="P103" s="242">
        <f>O103*H103</f>
        <v>0</v>
      </c>
      <c r="Q103" s="242">
        <v>0</v>
      </c>
      <c r="R103" s="242">
        <f>Q103*H103</f>
        <v>0</v>
      </c>
      <c r="S103" s="242">
        <v>0</v>
      </c>
      <c r="T103" s="243">
        <f>S103*H103</f>
        <v>0</v>
      </c>
      <c r="AR103" s="23" t="s">
        <v>302</v>
      </c>
      <c r="AT103" s="23" t="s">
        <v>210</v>
      </c>
      <c r="AU103" s="23" t="s">
        <v>90</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302</v>
      </c>
      <c r="BM103" s="23" t="s">
        <v>5229</v>
      </c>
    </row>
    <row r="104" spans="2:65" s="1" customFormat="1" ht="16.5" customHeight="1">
      <c r="B104" s="46"/>
      <c r="C104" s="267" t="s">
        <v>10</v>
      </c>
      <c r="D104" s="267" t="s">
        <v>297</v>
      </c>
      <c r="E104" s="268" t="s">
        <v>5230</v>
      </c>
      <c r="F104" s="269" t="s">
        <v>5231</v>
      </c>
      <c r="G104" s="270" t="s">
        <v>2976</v>
      </c>
      <c r="H104" s="271">
        <v>1</v>
      </c>
      <c r="I104" s="272"/>
      <c r="J104" s="273">
        <f>ROUND(I104*H104,2)</f>
        <v>0</v>
      </c>
      <c r="K104" s="269" t="s">
        <v>38</v>
      </c>
      <c r="L104" s="274"/>
      <c r="M104" s="275" t="s">
        <v>38</v>
      </c>
      <c r="N104" s="276" t="s">
        <v>52</v>
      </c>
      <c r="O104" s="47"/>
      <c r="P104" s="242">
        <f>O104*H104</f>
        <v>0</v>
      </c>
      <c r="Q104" s="242">
        <v>0</v>
      </c>
      <c r="R104" s="242">
        <f>Q104*H104</f>
        <v>0</v>
      </c>
      <c r="S104" s="242">
        <v>0</v>
      </c>
      <c r="T104" s="243">
        <f>S104*H104</f>
        <v>0</v>
      </c>
      <c r="AR104" s="23" t="s">
        <v>393</v>
      </c>
      <c r="AT104" s="23" t="s">
        <v>297</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302</v>
      </c>
      <c r="BM104" s="23" t="s">
        <v>286</v>
      </c>
    </row>
    <row r="105" spans="2:65" s="1" customFormat="1" ht="16.5" customHeight="1">
      <c r="B105" s="46"/>
      <c r="C105" s="233" t="s">
        <v>302</v>
      </c>
      <c r="D105" s="233" t="s">
        <v>210</v>
      </c>
      <c r="E105" s="234" t="s">
        <v>5232</v>
      </c>
      <c r="F105" s="235" t="s">
        <v>5233</v>
      </c>
      <c r="G105" s="236" t="s">
        <v>2976</v>
      </c>
      <c r="H105" s="237">
        <v>100</v>
      </c>
      <c r="I105" s="238"/>
      <c r="J105" s="239">
        <f>ROUND(I105*H105,2)</f>
        <v>0</v>
      </c>
      <c r="K105" s="235" t="s">
        <v>4610</v>
      </c>
      <c r="L105" s="72"/>
      <c r="M105" s="240" t="s">
        <v>38</v>
      </c>
      <c r="N105" s="241" t="s">
        <v>52</v>
      </c>
      <c r="O105" s="47"/>
      <c r="P105" s="242">
        <f>O105*H105</f>
        <v>0</v>
      </c>
      <c r="Q105" s="242">
        <v>0</v>
      </c>
      <c r="R105" s="242">
        <f>Q105*H105</f>
        <v>0</v>
      </c>
      <c r="S105" s="242">
        <v>0</v>
      </c>
      <c r="T105" s="243">
        <f>S105*H105</f>
        <v>0</v>
      </c>
      <c r="AR105" s="23" t="s">
        <v>302</v>
      </c>
      <c r="AT105" s="23" t="s">
        <v>210</v>
      </c>
      <c r="AU105" s="23" t="s">
        <v>90</v>
      </c>
      <c r="AY105" s="23" t="s">
        <v>208</v>
      </c>
      <c r="BE105" s="244">
        <f>IF(N105="základní",J105,0)</f>
        <v>0</v>
      </c>
      <c r="BF105" s="244">
        <f>IF(N105="snížená",J105,0)</f>
        <v>0</v>
      </c>
      <c r="BG105" s="244">
        <f>IF(N105="zákl. přenesená",J105,0)</f>
        <v>0</v>
      </c>
      <c r="BH105" s="244">
        <f>IF(N105="sníž. přenesená",J105,0)</f>
        <v>0</v>
      </c>
      <c r="BI105" s="244">
        <f>IF(N105="nulová",J105,0)</f>
        <v>0</v>
      </c>
      <c r="BJ105" s="23" t="s">
        <v>25</v>
      </c>
      <c r="BK105" s="244">
        <f>ROUND(I105*H105,2)</f>
        <v>0</v>
      </c>
      <c r="BL105" s="23" t="s">
        <v>302</v>
      </c>
      <c r="BM105" s="23" t="s">
        <v>5234</v>
      </c>
    </row>
    <row r="106" spans="2:65" s="1" customFormat="1" ht="16.5" customHeight="1">
      <c r="B106" s="46"/>
      <c r="C106" s="267" t="s">
        <v>314</v>
      </c>
      <c r="D106" s="267" t="s">
        <v>297</v>
      </c>
      <c r="E106" s="268" t="s">
        <v>5235</v>
      </c>
      <c r="F106" s="269" t="s">
        <v>5236</v>
      </c>
      <c r="G106" s="270" t="s">
        <v>2976</v>
      </c>
      <c r="H106" s="271">
        <v>100</v>
      </c>
      <c r="I106" s="272"/>
      <c r="J106" s="273">
        <f>ROUND(I106*H106,2)</f>
        <v>0</v>
      </c>
      <c r="K106" s="269" t="s">
        <v>38</v>
      </c>
      <c r="L106" s="274"/>
      <c r="M106" s="275" t="s">
        <v>38</v>
      </c>
      <c r="N106" s="276" t="s">
        <v>52</v>
      </c>
      <c r="O106" s="47"/>
      <c r="P106" s="242">
        <f>O106*H106</f>
        <v>0</v>
      </c>
      <c r="Q106" s="242">
        <v>0</v>
      </c>
      <c r="R106" s="242">
        <f>Q106*H106</f>
        <v>0</v>
      </c>
      <c r="S106" s="242">
        <v>0</v>
      </c>
      <c r="T106" s="243">
        <f>S106*H106</f>
        <v>0</v>
      </c>
      <c r="AR106" s="23" t="s">
        <v>393</v>
      </c>
      <c r="AT106" s="23" t="s">
        <v>297</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302</v>
      </c>
      <c r="BM106" s="23" t="s">
        <v>302</v>
      </c>
    </row>
    <row r="107" spans="2:65" s="1" customFormat="1" ht="16.5" customHeight="1">
      <c r="B107" s="46"/>
      <c r="C107" s="233" t="s">
        <v>319</v>
      </c>
      <c r="D107" s="233" t="s">
        <v>210</v>
      </c>
      <c r="E107" s="234" t="s">
        <v>5237</v>
      </c>
      <c r="F107" s="235" t="s">
        <v>5238</v>
      </c>
      <c r="G107" s="236" t="s">
        <v>2976</v>
      </c>
      <c r="H107" s="237">
        <v>1</v>
      </c>
      <c r="I107" s="238"/>
      <c r="J107" s="239">
        <f>ROUND(I107*H107,2)</f>
        <v>0</v>
      </c>
      <c r="K107" s="235" t="s">
        <v>4610</v>
      </c>
      <c r="L107" s="72"/>
      <c r="M107" s="240" t="s">
        <v>38</v>
      </c>
      <c r="N107" s="241" t="s">
        <v>52</v>
      </c>
      <c r="O107" s="47"/>
      <c r="P107" s="242">
        <f>O107*H107</f>
        <v>0</v>
      </c>
      <c r="Q107" s="242">
        <v>0</v>
      </c>
      <c r="R107" s="242">
        <f>Q107*H107</f>
        <v>0</v>
      </c>
      <c r="S107" s="242">
        <v>0</v>
      </c>
      <c r="T107" s="243">
        <f>S107*H107</f>
        <v>0</v>
      </c>
      <c r="AR107" s="23" t="s">
        <v>302</v>
      </c>
      <c r="AT107" s="23" t="s">
        <v>210</v>
      </c>
      <c r="AU107" s="23" t="s">
        <v>90</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302</v>
      </c>
      <c r="BM107" s="23" t="s">
        <v>5239</v>
      </c>
    </row>
    <row r="108" spans="2:65" s="1" customFormat="1" ht="16.5" customHeight="1">
      <c r="B108" s="46"/>
      <c r="C108" s="267" t="s">
        <v>324</v>
      </c>
      <c r="D108" s="267" t="s">
        <v>297</v>
      </c>
      <c r="E108" s="268" t="s">
        <v>5240</v>
      </c>
      <c r="F108" s="269" t="s">
        <v>5241</v>
      </c>
      <c r="G108" s="270" t="s">
        <v>2976</v>
      </c>
      <c r="H108" s="271">
        <v>1</v>
      </c>
      <c r="I108" s="272"/>
      <c r="J108" s="273">
        <f>ROUND(I108*H108,2)</f>
        <v>0</v>
      </c>
      <c r="K108" s="269" t="s">
        <v>38</v>
      </c>
      <c r="L108" s="274"/>
      <c r="M108" s="275" t="s">
        <v>38</v>
      </c>
      <c r="N108" s="276" t="s">
        <v>52</v>
      </c>
      <c r="O108" s="47"/>
      <c r="P108" s="242">
        <f>O108*H108</f>
        <v>0</v>
      </c>
      <c r="Q108" s="242">
        <v>0</v>
      </c>
      <c r="R108" s="242">
        <f>Q108*H108</f>
        <v>0</v>
      </c>
      <c r="S108" s="242">
        <v>0</v>
      </c>
      <c r="T108" s="243">
        <f>S108*H108</f>
        <v>0</v>
      </c>
      <c r="AR108" s="23" t="s">
        <v>393</v>
      </c>
      <c r="AT108" s="23" t="s">
        <v>297</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302</v>
      </c>
      <c r="BM108" s="23" t="s">
        <v>319</v>
      </c>
    </row>
    <row r="109" spans="2:63" s="11" customFormat="1" ht="29.85" customHeight="1">
      <c r="B109" s="217"/>
      <c r="C109" s="218"/>
      <c r="D109" s="219" t="s">
        <v>80</v>
      </c>
      <c r="E109" s="231" t="s">
        <v>5242</v>
      </c>
      <c r="F109" s="231" t="s">
        <v>5243</v>
      </c>
      <c r="G109" s="218"/>
      <c r="H109" s="218"/>
      <c r="I109" s="221"/>
      <c r="J109" s="232">
        <f>BK109</f>
        <v>0</v>
      </c>
      <c r="K109" s="218"/>
      <c r="L109" s="223"/>
      <c r="M109" s="224"/>
      <c r="N109" s="225"/>
      <c r="O109" s="225"/>
      <c r="P109" s="226">
        <f>SUM(P110:P113)</f>
        <v>0</v>
      </c>
      <c r="Q109" s="225"/>
      <c r="R109" s="226">
        <f>SUM(R110:R113)</f>
        <v>0</v>
      </c>
      <c r="S109" s="225"/>
      <c r="T109" s="227">
        <f>SUM(T110:T113)</f>
        <v>0</v>
      </c>
      <c r="AR109" s="228" t="s">
        <v>25</v>
      </c>
      <c r="AT109" s="229" t="s">
        <v>80</v>
      </c>
      <c r="AU109" s="229" t="s">
        <v>25</v>
      </c>
      <c r="AY109" s="228" t="s">
        <v>208</v>
      </c>
      <c r="BK109" s="230">
        <f>SUM(BK110:BK113)</f>
        <v>0</v>
      </c>
    </row>
    <row r="110" spans="2:65" s="1" customFormat="1" ht="25.5" customHeight="1">
      <c r="B110" s="46"/>
      <c r="C110" s="233" t="s">
        <v>328</v>
      </c>
      <c r="D110" s="233" t="s">
        <v>210</v>
      </c>
      <c r="E110" s="234" t="s">
        <v>4827</v>
      </c>
      <c r="F110" s="235" t="s">
        <v>4828</v>
      </c>
      <c r="G110" s="236" t="s">
        <v>336</v>
      </c>
      <c r="H110" s="237">
        <v>50</v>
      </c>
      <c r="I110" s="238"/>
      <c r="J110" s="239">
        <f>ROUND(I110*H110,2)</f>
        <v>0</v>
      </c>
      <c r="K110" s="235" t="s">
        <v>4610</v>
      </c>
      <c r="L110" s="72"/>
      <c r="M110" s="240" t="s">
        <v>38</v>
      </c>
      <c r="N110" s="241" t="s">
        <v>52</v>
      </c>
      <c r="O110" s="47"/>
      <c r="P110" s="242">
        <f>O110*H110</f>
        <v>0</v>
      </c>
      <c r="Q110" s="242">
        <v>0</v>
      </c>
      <c r="R110" s="242">
        <f>Q110*H110</f>
        <v>0</v>
      </c>
      <c r="S110" s="242">
        <v>0</v>
      </c>
      <c r="T110" s="243">
        <f>S110*H110</f>
        <v>0</v>
      </c>
      <c r="AR110" s="23" t="s">
        <v>302</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302</v>
      </c>
      <c r="BM110" s="23" t="s">
        <v>5244</v>
      </c>
    </row>
    <row r="111" spans="2:65" s="1" customFormat="1" ht="16.5" customHeight="1">
      <c r="B111" s="46"/>
      <c r="C111" s="267" t="s">
        <v>9</v>
      </c>
      <c r="D111" s="267" t="s">
        <v>297</v>
      </c>
      <c r="E111" s="268" t="s">
        <v>4832</v>
      </c>
      <c r="F111" s="269" t="s">
        <v>4833</v>
      </c>
      <c r="G111" s="270" t="s">
        <v>336</v>
      </c>
      <c r="H111" s="271">
        <v>50</v>
      </c>
      <c r="I111" s="272"/>
      <c r="J111" s="273">
        <f>ROUND(I111*H111,2)</f>
        <v>0</v>
      </c>
      <c r="K111" s="269" t="s">
        <v>38</v>
      </c>
      <c r="L111" s="274"/>
      <c r="M111" s="275" t="s">
        <v>38</v>
      </c>
      <c r="N111" s="276" t="s">
        <v>52</v>
      </c>
      <c r="O111" s="47"/>
      <c r="P111" s="242">
        <f>O111*H111</f>
        <v>0</v>
      </c>
      <c r="Q111" s="242">
        <v>0</v>
      </c>
      <c r="R111" s="242">
        <f>Q111*H111</f>
        <v>0</v>
      </c>
      <c r="S111" s="242">
        <v>0</v>
      </c>
      <c r="T111" s="243">
        <f>S111*H111</f>
        <v>0</v>
      </c>
      <c r="AR111" s="23" t="s">
        <v>393</v>
      </c>
      <c r="AT111" s="23" t="s">
        <v>297</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302</v>
      </c>
      <c r="BM111" s="23" t="s">
        <v>328</v>
      </c>
    </row>
    <row r="112" spans="2:65" s="1" customFormat="1" ht="25.5" customHeight="1">
      <c r="B112" s="46"/>
      <c r="C112" s="233" t="s">
        <v>340</v>
      </c>
      <c r="D112" s="233" t="s">
        <v>210</v>
      </c>
      <c r="E112" s="234" t="s">
        <v>4840</v>
      </c>
      <c r="F112" s="235" t="s">
        <v>4841</v>
      </c>
      <c r="G112" s="236" t="s">
        <v>336</v>
      </c>
      <c r="H112" s="237">
        <v>50</v>
      </c>
      <c r="I112" s="238"/>
      <c r="J112" s="239">
        <f>ROUND(I112*H112,2)</f>
        <v>0</v>
      </c>
      <c r="K112" s="235" t="s">
        <v>4610</v>
      </c>
      <c r="L112" s="72"/>
      <c r="M112" s="240" t="s">
        <v>38</v>
      </c>
      <c r="N112" s="241" t="s">
        <v>52</v>
      </c>
      <c r="O112" s="47"/>
      <c r="P112" s="242">
        <f>O112*H112</f>
        <v>0</v>
      </c>
      <c r="Q112" s="242">
        <v>0</v>
      </c>
      <c r="R112" s="242">
        <f>Q112*H112</f>
        <v>0</v>
      </c>
      <c r="S112" s="242">
        <v>0</v>
      </c>
      <c r="T112" s="243">
        <f>S112*H112</f>
        <v>0</v>
      </c>
      <c r="AR112" s="23" t="s">
        <v>302</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302</v>
      </c>
      <c r="BM112" s="23" t="s">
        <v>5245</v>
      </c>
    </row>
    <row r="113" spans="2:65" s="1" customFormat="1" ht="25.5" customHeight="1">
      <c r="B113" s="46"/>
      <c r="C113" s="267" t="s">
        <v>348</v>
      </c>
      <c r="D113" s="267" t="s">
        <v>297</v>
      </c>
      <c r="E113" s="268" t="s">
        <v>4113</v>
      </c>
      <c r="F113" s="269" t="s">
        <v>4114</v>
      </c>
      <c r="G113" s="270" t="s">
        <v>336</v>
      </c>
      <c r="H113" s="271">
        <v>50</v>
      </c>
      <c r="I113" s="272"/>
      <c r="J113" s="273">
        <f>ROUND(I113*H113,2)</f>
        <v>0</v>
      </c>
      <c r="K113" s="269" t="s">
        <v>38</v>
      </c>
      <c r="L113" s="274"/>
      <c r="M113" s="275" t="s">
        <v>38</v>
      </c>
      <c r="N113" s="276" t="s">
        <v>52</v>
      </c>
      <c r="O113" s="47"/>
      <c r="P113" s="242">
        <f>O113*H113</f>
        <v>0</v>
      </c>
      <c r="Q113" s="242">
        <v>0</v>
      </c>
      <c r="R113" s="242">
        <f>Q113*H113</f>
        <v>0</v>
      </c>
      <c r="S113" s="242">
        <v>0</v>
      </c>
      <c r="T113" s="243">
        <f>S113*H113</f>
        <v>0</v>
      </c>
      <c r="AR113" s="23" t="s">
        <v>393</v>
      </c>
      <c r="AT113" s="23" t="s">
        <v>297</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302</v>
      </c>
      <c r="BM113" s="23" t="s">
        <v>340</v>
      </c>
    </row>
    <row r="114" spans="2:63" s="11" customFormat="1" ht="29.85" customHeight="1">
      <c r="B114" s="217"/>
      <c r="C114" s="218"/>
      <c r="D114" s="219" t="s">
        <v>80</v>
      </c>
      <c r="E114" s="231" t="s">
        <v>5246</v>
      </c>
      <c r="F114" s="231" t="s">
        <v>4798</v>
      </c>
      <c r="G114" s="218"/>
      <c r="H114" s="218"/>
      <c r="I114" s="221"/>
      <c r="J114" s="232">
        <f>BK114</f>
        <v>0</v>
      </c>
      <c r="K114" s="218"/>
      <c r="L114" s="223"/>
      <c r="M114" s="224"/>
      <c r="N114" s="225"/>
      <c r="O114" s="225"/>
      <c r="P114" s="226">
        <f>SUM(P115:P118)</f>
        <v>0</v>
      </c>
      <c r="Q114" s="225"/>
      <c r="R114" s="226">
        <f>SUM(R115:R118)</f>
        <v>0</v>
      </c>
      <c r="S114" s="225"/>
      <c r="T114" s="227">
        <f>SUM(T115:T118)</f>
        <v>0</v>
      </c>
      <c r="AR114" s="228" t="s">
        <v>25</v>
      </c>
      <c r="AT114" s="229" t="s">
        <v>80</v>
      </c>
      <c r="AU114" s="229" t="s">
        <v>25</v>
      </c>
      <c r="AY114" s="228" t="s">
        <v>208</v>
      </c>
      <c r="BK114" s="230">
        <f>SUM(BK115:BK118)</f>
        <v>0</v>
      </c>
    </row>
    <row r="115" spans="2:65" s="1" customFormat="1" ht="16.5" customHeight="1">
      <c r="B115" s="46"/>
      <c r="C115" s="233" t="s">
        <v>352</v>
      </c>
      <c r="D115" s="233" t="s">
        <v>210</v>
      </c>
      <c r="E115" s="234" t="s">
        <v>4799</v>
      </c>
      <c r="F115" s="235" t="s">
        <v>4800</v>
      </c>
      <c r="G115" s="236" t="s">
        <v>336</v>
      </c>
      <c r="H115" s="237">
        <v>200</v>
      </c>
      <c r="I115" s="238"/>
      <c r="J115" s="239">
        <f>ROUND(I115*H115,2)</f>
        <v>0</v>
      </c>
      <c r="K115" s="235" t="s">
        <v>4610</v>
      </c>
      <c r="L115" s="72"/>
      <c r="M115" s="240" t="s">
        <v>38</v>
      </c>
      <c r="N115" s="241" t="s">
        <v>52</v>
      </c>
      <c r="O115" s="47"/>
      <c r="P115" s="242">
        <f>O115*H115</f>
        <v>0</v>
      </c>
      <c r="Q115" s="242">
        <v>0</v>
      </c>
      <c r="R115" s="242">
        <f>Q115*H115</f>
        <v>0</v>
      </c>
      <c r="S115" s="242">
        <v>0</v>
      </c>
      <c r="T115" s="243">
        <f>S115*H115</f>
        <v>0</v>
      </c>
      <c r="AR115" s="23" t="s">
        <v>302</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302</v>
      </c>
      <c r="BM115" s="23" t="s">
        <v>5247</v>
      </c>
    </row>
    <row r="116" spans="2:65" s="1" customFormat="1" ht="16.5" customHeight="1">
      <c r="B116" s="46"/>
      <c r="C116" s="267" t="s">
        <v>357</v>
      </c>
      <c r="D116" s="267" t="s">
        <v>297</v>
      </c>
      <c r="E116" s="268" t="s">
        <v>4802</v>
      </c>
      <c r="F116" s="269" t="s">
        <v>4803</v>
      </c>
      <c r="G116" s="270" t="s">
        <v>336</v>
      </c>
      <c r="H116" s="271">
        <v>200</v>
      </c>
      <c r="I116" s="272"/>
      <c r="J116" s="273">
        <f>ROUND(I116*H116,2)</f>
        <v>0</v>
      </c>
      <c r="K116" s="269" t="s">
        <v>38</v>
      </c>
      <c r="L116" s="274"/>
      <c r="M116" s="275" t="s">
        <v>38</v>
      </c>
      <c r="N116" s="276" t="s">
        <v>52</v>
      </c>
      <c r="O116" s="47"/>
      <c r="P116" s="242">
        <f>O116*H116</f>
        <v>0</v>
      </c>
      <c r="Q116" s="242">
        <v>0</v>
      </c>
      <c r="R116" s="242">
        <f>Q116*H116</f>
        <v>0</v>
      </c>
      <c r="S116" s="242">
        <v>0</v>
      </c>
      <c r="T116" s="243">
        <f>S116*H116</f>
        <v>0</v>
      </c>
      <c r="AR116" s="23" t="s">
        <v>393</v>
      </c>
      <c r="AT116" s="23" t="s">
        <v>297</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302</v>
      </c>
      <c r="BM116" s="23" t="s">
        <v>352</v>
      </c>
    </row>
    <row r="117" spans="2:65" s="1" customFormat="1" ht="25.5" customHeight="1">
      <c r="B117" s="46"/>
      <c r="C117" s="233" t="s">
        <v>362</v>
      </c>
      <c r="D117" s="233" t="s">
        <v>210</v>
      </c>
      <c r="E117" s="234" t="s">
        <v>5146</v>
      </c>
      <c r="F117" s="235" t="s">
        <v>5147</v>
      </c>
      <c r="G117" s="236" t="s">
        <v>336</v>
      </c>
      <c r="H117" s="237">
        <v>200</v>
      </c>
      <c r="I117" s="238"/>
      <c r="J117" s="239">
        <f>ROUND(I117*H117,2)</f>
        <v>0</v>
      </c>
      <c r="K117" s="235" t="s">
        <v>4610</v>
      </c>
      <c r="L117" s="72"/>
      <c r="M117" s="240" t="s">
        <v>38</v>
      </c>
      <c r="N117" s="241" t="s">
        <v>52</v>
      </c>
      <c r="O117" s="47"/>
      <c r="P117" s="242">
        <f>O117*H117</f>
        <v>0</v>
      </c>
      <c r="Q117" s="242">
        <v>0</v>
      </c>
      <c r="R117" s="242">
        <f>Q117*H117</f>
        <v>0</v>
      </c>
      <c r="S117" s="242">
        <v>0</v>
      </c>
      <c r="T117" s="243">
        <f>S117*H117</f>
        <v>0</v>
      </c>
      <c r="AR117" s="23" t="s">
        <v>302</v>
      </c>
      <c r="AT117" s="23" t="s">
        <v>210</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302</v>
      </c>
      <c r="BM117" s="23" t="s">
        <v>5248</v>
      </c>
    </row>
    <row r="118" spans="2:65" s="1" customFormat="1" ht="16.5" customHeight="1">
      <c r="B118" s="46"/>
      <c r="C118" s="267" t="s">
        <v>369</v>
      </c>
      <c r="D118" s="267" t="s">
        <v>297</v>
      </c>
      <c r="E118" s="268" t="s">
        <v>5149</v>
      </c>
      <c r="F118" s="269" t="s">
        <v>5150</v>
      </c>
      <c r="G118" s="270" t="s">
        <v>336</v>
      </c>
      <c r="H118" s="271">
        <v>200</v>
      </c>
      <c r="I118" s="272"/>
      <c r="J118" s="273">
        <f>ROUND(I118*H118,2)</f>
        <v>0</v>
      </c>
      <c r="K118" s="269" t="s">
        <v>38</v>
      </c>
      <c r="L118" s="274"/>
      <c r="M118" s="275" t="s">
        <v>38</v>
      </c>
      <c r="N118" s="276" t="s">
        <v>52</v>
      </c>
      <c r="O118" s="47"/>
      <c r="P118" s="242">
        <f>O118*H118</f>
        <v>0</v>
      </c>
      <c r="Q118" s="242">
        <v>0</v>
      </c>
      <c r="R118" s="242">
        <f>Q118*H118</f>
        <v>0</v>
      </c>
      <c r="S118" s="242">
        <v>0</v>
      </c>
      <c r="T118" s="243">
        <f>S118*H118</f>
        <v>0</v>
      </c>
      <c r="AR118" s="23" t="s">
        <v>393</v>
      </c>
      <c r="AT118" s="23" t="s">
        <v>297</v>
      </c>
      <c r="AU118" s="23" t="s">
        <v>90</v>
      </c>
      <c r="AY118" s="23" t="s">
        <v>208</v>
      </c>
      <c r="BE118" s="244">
        <f>IF(N118="základní",J118,0)</f>
        <v>0</v>
      </c>
      <c r="BF118" s="244">
        <f>IF(N118="snížená",J118,0)</f>
        <v>0</v>
      </c>
      <c r="BG118" s="244">
        <f>IF(N118="zákl. přenesená",J118,0)</f>
        <v>0</v>
      </c>
      <c r="BH118" s="244">
        <f>IF(N118="sníž. přenesená",J118,0)</f>
        <v>0</v>
      </c>
      <c r="BI118" s="244">
        <f>IF(N118="nulová",J118,0)</f>
        <v>0</v>
      </c>
      <c r="BJ118" s="23" t="s">
        <v>25</v>
      </c>
      <c r="BK118" s="244">
        <f>ROUND(I118*H118,2)</f>
        <v>0</v>
      </c>
      <c r="BL118" s="23" t="s">
        <v>302</v>
      </c>
      <c r="BM118" s="23" t="s">
        <v>362</v>
      </c>
    </row>
    <row r="119" spans="2:63" s="11" customFormat="1" ht="29.85" customHeight="1">
      <c r="B119" s="217"/>
      <c r="C119" s="218"/>
      <c r="D119" s="219" t="s">
        <v>80</v>
      </c>
      <c r="E119" s="231" t="s">
        <v>5249</v>
      </c>
      <c r="F119" s="231" t="s">
        <v>3732</v>
      </c>
      <c r="G119" s="218"/>
      <c r="H119" s="218"/>
      <c r="I119" s="221"/>
      <c r="J119" s="232">
        <f>BK119</f>
        <v>0</v>
      </c>
      <c r="K119" s="218"/>
      <c r="L119" s="223"/>
      <c r="M119" s="224"/>
      <c r="N119" s="225"/>
      <c r="O119" s="225"/>
      <c r="P119" s="226">
        <f>SUM(P120:P134)</f>
        <v>0</v>
      </c>
      <c r="Q119" s="225"/>
      <c r="R119" s="226">
        <f>SUM(R120:R134)</f>
        <v>0</v>
      </c>
      <c r="S119" s="225"/>
      <c r="T119" s="227">
        <f>SUM(T120:T134)</f>
        <v>0</v>
      </c>
      <c r="AR119" s="228" t="s">
        <v>25</v>
      </c>
      <c r="AT119" s="229" t="s">
        <v>80</v>
      </c>
      <c r="AU119" s="229" t="s">
        <v>25</v>
      </c>
      <c r="AY119" s="228" t="s">
        <v>208</v>
      </c>
      <c r="BK119" s="230">
        <f>SUM(BK120:BK134)</f>
        <v>0</v>
      </c>
    </row>
    <row r="120" spans="2:65" s="1" customFormat="1" ht="16.5" customHeight="1">
      <c r="B120" s="46"/>
      <c r="C120" s="233" t="s">
        <v>374</v>
      </c>
      <c r="D120" s="233" t="s">
        <v>210</v>
      </c>
      <c r="E120" s="234" t="s">
        <v>5250</v>
      </c>
      <c r="F120" s="235" t="s">
        <v>5251</v>
      </c>
      <c r="G120" s="236" t="s">
        <v>222</v>
      </c>
      <c r="H120" s="237">
        <v>24</v>
      </c>
      <c r="I120" s="238"/>
      <c r="J120" s="239">
        <f>ROUND(I120*H120,2)</f>
        <v>0</v>
      </c>
      <c r="K120" s="235" t="s">
        <v>38</v>
      </c>
      <c r="L120" s="72"/>
      <c r="M120" s="240" t="s">
        <v>38</v>
      </c>
      <c r="N120" s="241" t="s">
        <v>52</v>
      </c>
      <c r="O120" s="47"/>
      <c r="P120" s="242">
        <f>O120*H120</f>
        <v>0</v>
      </c>
      <c r="Q120" s="242">
        <v>0</v>
      </c>
      <c r="R120" s="242">
        <f>Q120*H120</f>
        <v>0</v>
      </c>
      <c r="S120" s="242">
        <v>0</v>
      </c>
      <c r="T120" s="243">
        <f>S120*H120</f>
        <v>0</v>
      </c>
      <c r="AR120" s="23" t="s">
        <v>302</v>
      </c>
      <c r="AT120" s="23" t="s">
        <v>210</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302</v>
      </c>
      <c r="BM120" s="23" t="s">
        <v>5252</v>
      </c>
    </row>
    <row r="121" spans="2:65" s="1" customFormat="1" ht="16.5" customHeight="1">
      <c r="B121" s="46"/>
      <c r="C121" s="233" t="s">
        <v>380</v>
      </c>
      <c r="D121" s="233" t="s">
        <v>210</v>
      </c>
      <c r="E121" s="234" t="s">
        <v>5253</v>
      </c>
      <c r="F121" s="235" t="s">
        <v>5254</v>
      </c>
      <c r="G121" s="236" t="s">
        <v>222</v>
      </c>
      <c r="H121" s="237">
        <v>75</v>
      </c>
      <c r="I121" s="238"/>
      <c r="J121" s="239">
        <f>ROUND(I121*H121,2)</f>
        <v>0</v>
      </c>
      <c r="K121" s="235" t="s">
        <v>38</v>
      </c>
      <c r="L121" s="72"/>
      <c r="M121" s="240" t="s">
        <v>38</v>
      </c>
      <c r="N121" s="241" t="s">
        <v>52</v>
      </c>
      <c r="O121" s="47"/>
      <c r="P121" s="242">
        <f>O121*H121</f>
        <v>0</v>
      </c>
      <c r="Q121" s="242">
        <v>0</v>
      </c>
      <c r="R121" s="242">
        <f>Q121*H121</f>
        <v>0</v>
      </c>
      <c r="S121" s="242">
        <v>0</v>
      </c>
      <c r="T121" s="243">
        <f>S121*H121</f>
        <v>0</v>
      </c>
      <c r="AR121" s="23" t="s">
        <v>302</v>
      </c>
      <c r="AT121" s="23" t="s">
        <v>210</v>
      </c>
      <c r="AU121" s="23" t="s">
        <v>90</v>
      </c>
      <c r="AY121" s="23" t="s">
        <v>208</v>
      </c>
      <c r="BE121" s="244">
        <f>IF(N121="základní",J121,0)</f>
        <v>0</v>
      </c>
      <c r="BF121" s="244">
        <f>IF(N121="snížená",J121,0)</f>
        <v>0</v>
      </c>
      <c r="BG121" s="244">
        <f>IF(N121="zákl. přenesená",J121,0)</f>
        <v>0</v>
      </c>
      <c r="BH121" s="244">
        <f>IF(N121="sníž. přenesená",J121,0)</f>
        <v>0</v>
      </c>
      <c r="BI121" s="244">
        <f>IF(N121="nulová",J121,0)</f>
        <v>0</v>
      </c>
      <c r="BJ121" s="23" t="s">
        <v>25</v>
      </c>
      <c r="BK121" s="244">
        <f>ROUND(I121*H121,2)</f>
        <v>0</v>
      </c>
      <c r="BL121" s="23" t="s">
        <v>302</v>
      </c>
      <c r="BM121" s="23" t="s">
        <v>5255</v>
      </c>
    </row>
    <row r="122" spans="2:65" s="1" customFormat="1" ht="16.5" customHeight="1">
      <c r="B122" s="46"/>
      <c r="C122" s="233" t="s">
        <v>384</v>
      </c>
      <c r="D122" s="233" t="s">
        <v>210</v>
      </c>
      <c r="E122" s="234" t="s">
        <v>5256</v>
      </c>
      <c r="F122" s="235" t="s">
        <v>5033</v>
      </c>
      <c r="G122" s="236" t="s">
        <v>222</v>
      </c>
      <c r="H122" s="237">
        <v>17</v>
      </c>
      <c r="I122" s="238"/>
      <c r="J122" s="239">
        <f>ROUND(I122*H122,2)</f>
        <v>0</v>
      </c>
      <c r="K122" s="235" t="s">
        <v>38</v>
      </c>
      <c r="L122" s="72"/>
      <c r="M122" s="240" t="s">
        <v>38</v>
      </c>
      <c r="N122" s="241" t="s">
        <v>52</v>
      </c>
      <c r="O122" s="47"/>
      <c r="P122" s="242">
        <f>O122*H122</f>
        <v>0</v>
      </c>
      <c r="Q122" s="242">
        <v>0</v>
      </c>
      <c r="R122" s="242">
        <f>Q122*H122</f>
        <v>0</v>
      </c>
      <c r="S122" s="242">
        <v>0</v>
      </c>
      <c r="T122" s="243">
        <f>S122*H122</f>
        <v>0</v>
      </c>
      <c r="AR122" s="23" t="s">
        <v>302</v>
      </c>
      <c r="AT122" s="23" t="s">
        <v>210</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302</v>
      </c>
      <c r="BM122" s="23" t="s">
        <v>5257</v>
      </c>
    </row>
    <row r="123" spans="2:65" s="1" customFormat="1" ht="16.5" customHeight="1">
      <c r="B123" s="46"/>
      <c r="C123" s="267" t="s">
        <v>389</v>
      </c>
      <c r="D123" s="267" t="s">
        <v>297</v>
      </c>
      <c r="E123" s="268" t="s">
        <v>5032</v>
      </c>
      <c r="F123" s="269" t="s">
        <v>5033</v>
      </c>
      <c r="G123" s="270" t="s">
        <v>2976</v>
      </c>
      <c r="H123" s="271">
        <v>1</v>
      </c>
      <c r="I123" s="272"/>
      <c r="J123" s="273">
        <f>ROUND(I123*H123,2)</f>
        <v>0</v>
      </c>
      <c r="K123" s="269" t="s">
        <v>38</v>
      </c>
      <c r="L123" s="274"/>
      <c r="M123" s="275" t="s">
        <v>38</v>
      </c>
      <c r="N123" s="276" t="s">
        <v>52</v>
      </c>
      <c r="O123" s="47"/>
      <c r="P123" s="242">
        <f>O123*H123</f>
        <v>0</v>
      </c>
      <c r="Q123" s="242">
        <v>0</v>
      </c>
      <c r="R123" s="242">
        <f>Q123*H123</f>
        <v>0</v>
      </c>
      <c r="S123" s="242">
        <v>0</v>
      </c>
      <c r="T123" s="243">
        <f>S123*H123</f>
        <v>0</v>
      </c>
      <c r="AR123" s="23" t="s">
        <v>393</v>
      </c>
      <c r="AT123" s="23" t="s">
        <v>297</v>
      </c>
      <c r="AU123" s="23" t="s">
        <v>90</v>
      </c>
      <c r="AY123" s="23" t="s">
        <v>208</v>
      </c>
      <c r="BE123" s="244">
        <f>IF(N123="základní",J123,0)</f>
        <v>0</v>
      </c>
      <c r="BF123" s="244">
        <f>IF(N123="snížená",J123,0)</f>
        <v>0</v>
      </c>
      <c r="BG123" s="244">
        <f>IF(N123="zákl. přenesená",J123,0)</f>
        <v>0</v>
      </c>
      <c r="BH123" s="244">
        <f>IF(N123="sníž. přenesená",J123,0)</f>
        <v>0</v>
      </c>
      <c r="BI123" s="244">
        <f>IF(N123="nulová",J123,0)</f>
        <v>0</v>
      </c>
      <c r="BJ123" s="23" t="s">
        <v>25</v>
      </c>
      <c r="BK123" s="244">
        <f>ROUND(I123*H123,2)</f>
        <v>0</v>
      </c>
      <c r="BL123" s="23" t="s">
        <v>302</v>
      </c>
      <c r="BM123" s="23" t="s">
        <v>374</v>
      </c>
    </row>
    <row r="124" spans="2:65" s="1" customFormat="1" ht="25.5" customHeight="1">
      <c r="B124" s="46"/>
      <c r="C124" s="233" t="s">
        <v>393</v>
      </c>
      <c r="D124" s="233" t="s">
        <v>210</v>
      </c>
      <c r="E124" s="234" t="s">
        <v>4900</v>
      </c>
      <c r="F124" s="235" t="s">
        <v>4901</v>
      </c>
      <c r="G124" s="236" t="s">
        <v>1571</v>
      </c>
      <c r="H124" s="237">
        <v>5</v>
      </c>
      <c r="I124" s="238"/>
      <c r="J124" s="239">
        <f>ROUND(I124*H124,2)</f>
        <v>0</v>
      </c>
      <c r="K124" s="235" t="s">
        <v>4610</v>
      </c>
      <c r="L124" s="72"/>
      <c r="M124" s="240" t="s">
        <v>38</v>
      </c>
      <c r="N124" s="241" t="s">
        <v>52</v>
      </c>
      <c r="O124" s="47"/>
      <c r="P124" s="242">
        <f>O124*H124</f>
        <v>0</v>
      </c>
      <c r="Q124" s="242">
        <v>0</v>
      </c>
      <c r="R124" s="242">
        <f>Q124*H124</f>
        <v>0</v>
      </c>
      <c r="S124" s="242">
        <v>0</v>
      </c>
      <c r="T124" s="243">
        <f>S124*H124</f>
        <v>0</v>
      </c>
      <c r="AR124" s="23" t="s">
        <v>302</v>
      </c>
      <c r="AT124" s="23" t="s">
        <v>210</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302</v>
      </c>
      <c r="BM124" s="23" t="s">
        <v>5258</v>
      </c>
    </row>
    <row r="125" spans="2:65" s="1" customFormat="1" ht="16.5" customHeight="1">
      <c r="B125" s="46"/>
      <c r="C125" s="267" t="s">
        <v>401</v>
      </c>
      <c r="D125" s="267" t="s">
        <v>297</v>
      </c>
      <c r="E125" s="268" t="s">
        <v>4565</v>
      </c>
      <c r="F125" s="269" t="s">
        <v>4903</v>
      </c>
      <c r="G125" s="270" t="s">
        <v>1571</v>
      </c>
      <c r="H125" s="271">
        <v>5</v>
      </c>
      <c r="I125" s="272"/>
      <c r="J125" s="273">
        <f>ROUND(I125*H125,2)</f>
        <v>0</v>
      </c>
      <c r="K125" s="269" t="s">
        <v>38</v>
      </c>
      <c r="L125" s="274"/>
      <c r="M125" s="275" t="s">
        <v>38</v>
      </c>
      <c r="N125" s="276" t="s">
        <v>52</v>
      </c>
      <c r="O125" s="47"/>
      <c r="P125" s="242">
        <f>O125*H125</f>
        <v>0</v>
      </c>
      <c r="Q125" s="242">
        <v>0</v>
      </c>
      <c r="R125" s="242">
        <f>Q125*H125</f>
        <v>0</v>
      </c>
      <c r="S125" s="242">
        <v>0</v>
      </c>
      <c r="T125" s="243">
        <f>S125*H125</f>
        <v>0</v>
      </c>
      <c r="AR125" s="23" t="s">
        <v>393</v>
      </c>
      <c r="AT125" s="23" t="s">
        <v>297</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302</v>
      </c>
      <c r="BM125" s="23" t="s">
        <v>384</v>
      </c>
    </row>
    <row r="126" spans="2:65" s="1" customFormat="1" ht="25.5" customHeight="1">
      <c r="B126" s="46"/>
      <c r="C126" s="233" t="s">
        <v>412</v>
      </c>
      <c r="D126" s="233" t="s">
        <v>210</v>
      </c>
      <c r="E126" s="234" t="s">
        <v>5177</v>
      </c>
      <c r="F126" s="235" t="s">
        <v>4879</v>
      </c>
      <c r="G126" s="236" t="s">
        <v>2976</v>
      </c>
      <c r="H126" s="237">
        <v>5</v>
      </c>
      <c r="I126" s="238"/>
      <c r="J126" s="239">
        <f>ROUND(I126*H126,2)</f>
        <v>0</v>
      </c>
      <c r="K126" s="235" t="s">
        <v>4610</v>
      </c>
      <c r="L126" s="72"/>
      <c r="M126" s="240" t="s">
        <v>38</v>
      </c>
      <c r="N126" s="241" t="s">
        <v>52</v>
      </c>
      <c r="O126" s="47"/>
      <c r="P126" s="242">
        <f>O126*H126</f>
        <v>0</v>
      </c>
      <c r="Q126" s="242">
        <v>0</v>
      </c>
      <c r="R126" s="242">
        <f>Q126*H126</f>
        <v>0</v>
      </c>
      <c r="S126" s="242">
        <v>0</v>
      </c>
      <c r="T126" s="243">
        <f>S126*H126</f>
        <v>0</v>
      </c>
      <c r="AR126" s="23" t="s">
        <v>302</v>
      </c>
      <c r="AT126" s="23" t="s">
        <v>210</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302</v>
      </c>
      <c r="BM126" s="23" t="s">
        <v>5259</v>
      </c>
    </row>
    <row r="127" spans="2:65" s="1" customFormat="1" ht="25.5" customHeight="1">
      <c r="B127" s="46"/>
      <c r="C127" s="233" t="s">
        <v>416</v>
      </c>
      <c r="D127" s="233" t="s">
        <v>210</v>
      </c>
      <c r="E127" s="234" t="s">
        <v>4881</v>
      </c>
      <c r="F127" s="235" t="s">
        <v>4882</v>
      </c>
      <c r="G127" s="236" t="s">
        <v>2976</v>
      </c>
      <c r="H127" s="237">
        <v>2</v>
      </c>
      <c r="I127" s="238"/>
      <c r="J127" s="239">
        <f>ROUND(I127*H127,2)</f>
        <v>0</v>
      </c>
      <c r="K127" s="235" t="s">
        <v>4610</v>
      </c>
      <c r="L127" s="72"/>
      <c r="M127" s="240" t="s">
        <v>38</v>
      </c>
      <c r="N127" s="241" t="s">
        <v>52</v>
      </c>
      <c r="O127" s="47"/>
      <c r="P127" s="242">
        <f>O127*H127</f>
        <v>0</v>
      </c>
      <c r="Q127" s="242">
        <v>0</v>
      </c>
      <c r="R127" s="242">
        <f>Q127*H127</f>
        <v>0</v>
      </c>
      <c r="S127" s="242">
        <v>0</v>
      </c>
      <c r="T127" s="243">
        <f>S127*H127</f>
        <v>0</v>
      </c>
      <c r="AR127" s="23" t="s">
        <v>302</v>
      </c>
      <c r="AT127" s="23" t="s">
        <v>210</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302</v>
      </c>
      <c r="BM127" s="23" t="s">
        <v>5260</v>
      </c>
    </row>
    <row r="128" spans="2:65" s="1" customFormat="1" ht="25.5" customHeight="1">
      <c r="B128" s="46"/>
      <c r="C128" s="233" t="s">
        <v>422</v>
      </c>
      <c r="D128" s="233" t="s">
        <v>210</v>
      </c>
      <c r="E128" s="234" t="s">
        <v>4887</v>
      </c>
      <c r="F128" s="235" t="s">
        <v>4888</v>
      </c>
      <c r="G128" s="236" t="s">
        <v>336</v>
      </c>
      <c r="H128" s="237">
        <v>50</v>
      </c>
      <c r="I128" s="238"/>
      <c r="J128" s="239">
        <f>ROUND(I128*H128,2)</f>
        <v>0</v>
      </c>
      <c r="K128" s="235" t="s">
        <v>4610</v>
      </c>
      <c r="L128" s="72"/>
      <c r="M128" s="240" t="s">
        <v>38</v>
      </c>
      <c r="N128" s="241" t="s">
        <v>52</v>
      </c>
      <c r="O128" s="47"/>
      <c r="P128" s="242">
        <f>O128*H128</f>
        <v>0</v>
      </c>
      <c r="Q128" s="242">
        <v>0</v>
      </c>
      <c r="R128" s="242">
        <f>Q128*H128</f>
        <v>0</v>
      </c>
      <c r="S128" s="242">
        <v>0</v>
      </c>
      <c r="T128" s="243">
        <f>S128*H128</f>
        <v>0</v>
      </c>
      <c r="AR128" s="23" t="s">
        <v>302</v>
      </c>
      <c r="AT128" s="23" t="s">
        <v>210</v>
      </c>
      <c r="AU128" s="23" t="s">
        <v>90</v>
      </c>
      <c r="AY128" s="23" t="s">
        <v>208</v>
      </c>
      <c r="BE128" s="244">
        <f>IF(N128="základní",J128,0)</f>
        <v>0</v>
      </c>
      <c r="BF128" s="244">
        <f>IF(N128="snížená",J128,0)</f>
        <v>0</v>
      </c>
      <c r="BG128" s="244">
        <f>IF(N128="zákl. přenesená",J128,0)</f>
        <v>0</v>
      </c>
      <c r="BH128" s="244">
        <f>IF(N128="sníž. přenesená",J128,0)</f>
        <v>0</v>
      </c>
      <c r="BI128" s="244">
        <f>IF(N128="nulová",J128,0)</f>
        <v>0</v>
      </c>
      <c r="BJ128" s="23" t="s">
        <v>25</v>
      </c>
      <c r="BK128" s="244">
        <f>ROUND(I128*H128,2)</f>
        <v>0</v>
      </c>
      <c r="BL128" s="23" t="s">
        <v>302</v>
      </c>
      <c r="BM128" s="23" t="s">
        <v>5261</v>
      </c>
    </row>
    <row r="129" spans="2:65" s="1" customFormat="1" ht="25.5" customHeight="1">
      <c r="B129" s="46"/>
      <c r="C129" s="233" t="s">
        <v>432</v>
      </c>
      <c r="D129" s="233" t="s">
        <v>210</v>
      </c>
      <c r="E129" s="234" t="s">
        <v>4904</v>
      </c>
      <c r="F129" s="235" t="s">
        <v>4905</v>
      </c>
      <c r="G129" s="236" t="s">
        <v>2976</v>
      </c>
      <c r="H129" s="237">
        <v>120</v>
      </c>
      <c r="I129" s="238"/>
      <c r="J129" s="239">
        <f>ROUND(I129*H129,2)</f>
        <v>0</v>
      </c>
      <c r="K129" s="235" t="s">
        <v>4610</v>
      </c>
      <c r="L129" s="72"/>
      <c r="M129" s="240" t="s">
        <v>38</v>
      </c>
      <c r="N129" s="241" t="s">
        <v>52</v>
      </c>
      <c r="O129" s="47"/>
      <c r="P129" s="242">
        <f>O129*H129</f>
        <v>0</v>
      </c>
      <c r="Q129" s="242">
        <v>0</v>
      </c>
      <c r="R129" s="242">
        <f>Q129*H129</f>
        <v>0</v>
      </c>
      <c r="S129" s="242">
        <v>0</v>
      </c>
      <c r="T129" s="243">
        <f>S129*H129</f>
        <v>0</v>
      </c>
      <c r="AR129" s="23" t="s">
        <v>302</v>
      </c>
      <c r="AT129" s="23" t="s">
        <v>210</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302</v>
      </c>
      <c r="BM129" s="23" t="s">
        <v>5262</v>
      </c>
    </row>
    <row r="130" spans="2:65" s="1" customFormat="1" ht="16.5" customHeight="1">
      <c r="B130" s="46"/>
      <c r="C130" s="267" t="s">
        <v>443</v>
      </c>
      <c r="D130" s="267" t="s">
        <v>297</v>
      </c>
      <c r="E130" s="268" t="s">
        <v>4907</v>
      </c>
      <c r="F130" s="269" t="s">
        <v>4908</v>
      </c>
      <c r="G130" s="270" t="s">
        <v>2976</v>
      </c>
      <c r="H130" s="271">
        <v>120</v>
      </c>
      <c r="I130" s="272"/>
      <c r="J130" s="273">
        <f>ROUND(I130*H130,2)</f>
        <v>0</v>
      </c>
      <c r="K130" s="269" t="s">
        <v>38</v>
      </c>
      <c r="L130" s="274"/>
      <c r="M130" s="275" t="s">
        <v>38</v>
      </c>
      <c r="N130" s="276" t="s">
        <v>52</v>
      </c>
      <c r="O130" s="47"/>
      <c r="P130" s="242">
        <f>O130*H130</f>
        <v>0</v>
      </c>
      <c r="Q130" s="242">
        <v>0</v>
      </c>
      <c r="R130" s="242">
        <f>Q130*H130</f>
        <v>0</v>
      </c>
      <c r="S130" s="242">
        <v>0</v>
      </c>
      <c r="T130" s="243">
        <f>S130*H130</f>
        <v>0</v>
      </c>
      <c r="AR130" s="23" t="s">
        <v>393</v>
      </c>
      <c r="AT130" s="23" t="s">
        <v>297</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302</v>
      </c>
      <c r="BM130" s="23" t="s">
        <v>393</v>
      </c>
    </row>
    <row r="131" spans="2:65" s="1" customFormat="1" ht="25.5" customHeight="1">
      <c r="B131" s="46"/>
      <c r="C131" s="233" t="s">
        <v>448</v>
      </c>
      <c r="D131" s="233" t="s">
        <v>210</v>
      </c>
      <c r="E131" s="234" t="s">
        <v>4890</v>
      </c>
      <c r="F131" s="235" t="s">
        <v>4891</v>
      </c>
      <c r="G131" s="236" t="s">
        <v>336</v>
      </c>
      <c r="H131" s="237">
        <v>50</v>
      </c>
      <c r="I131" s="238"/>
      <c r="J131" s="239">
        <f>ROUND(I131*H131,2)</f>
        <v>0</v>
      </c>
      <c r="K131" s="235" t="s">
        <v>4610</v>
      </c>
      <c r="L131" s="72"/>
      <c r="M131" s="240" t="s">
        <v>38</v>
      </c>
      <c r="N131" s="241" t="s">
        <v>52</v>
      </c>
      <c r="O131" s="47"/>
      <c r="P131" s="242">
        <f>O131*H131</f>
        <v>0</v>
      </c>
      <c r="Q131" s="242">
        <v>0</v>
      </c>
      <c r="R131" s="242">
        <f>Q131*H131</f>
        <v>0</v>
      </c>
      <c r="S131" s="242">
        <v>0</v>
      </c>
      <c r="T131" s="243">
        <f>S131*H131</f>
        <v>0</v>
      </c>
      <c r="AR131" s="23" t="s">
        <v>302</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302</v>
      </c>
      <c r="BM131" s="23" t="s">
        <v>5263</v>
      </c>
    </row>
    <row r="132" spans="2:65" s="1" customFormat="1" ht="16.5" customHeight="1">
      <c r="B132" s="46"/>
      <c r="C132" s="233" t="s">
        <v>453</v>
      </c>
      <c r="D132" s="233" t="s">
        <v>210</v>
      </c>
      <c r="E132" s="234" t="s">
        <v>5264</v>
      </c>
      <c r="F132" s="235" t="s">
        <v>4921</v>
      </c>
      <c r="G132" s="236" t="s">
        <v>222</v>
      </c>
      <c r="H132" s="237">
        <v>17</v>
      </c>
      <c r="I132" s="238"/>
      <c r="J132" s="239">
        <f>ROUND(I132*H132,2)</f>
        <v>0</v>
      </c>
      <c r="K132" s="235" t="s">
        <v>38</v>
      </c>
      <c r="L132" s="72"/>
      <c r="M132" s="240" t="s">
        <v>38</v>
      </c>
      <c r="N132" s="241" t="s">
        <v>52</v>
      </c>
      <c r="O132" s="47"/>
      <c r="P132" s="242">
        <f>O132*H132</f>
        <v>0</v>
      </c>
      <c r="Q132" s="242">
        <v>0</v>
      </c>
      <c r="R132" s="242">
        <f>Q132*H132</f>
        <v>0</v>
      </c>
      <c r="S132" s="242">
        <v>0</v>
      </c>
      <c r="T132" s="243">
        <f>S132*H132</f>
        <v>0</v>
      </c>
      <c r="AR132" s="23" t="s">
        <v>302</v>
      </c>
      <c r="AT132" s="23" t="s">
        <v>210</v>
      </c>
      <c r="AU132" s="23" t="s">
        <v>90</v>
      </c>
      <c r="AY132" s="23" t="s">
        <v>208</v>
      </c>
      <c r="BE132" s="244">
        <f>IF(N132="základní",J132,0)</f>
        <v>0</v>
      </c>
      <c r="BF132" s="244">
        <f>IF(N132="snížená",J132,0)</f>
        <v>0</v>
      </c>
      <c r="BG132" s="244">
        <f>IF(N132="zákl. přenesená",J132,0)</f>
        <v>0</v>
      </c>
      <c r="BH132" s="244">
        <f>IF(N132="sníž. přenesená",J132,0)</f>
        <v>0</v>
      </c>
      <c r="BI132" s="244">
        <f>IF(N132="nulová",J132,0)</f>
        <v>0</v>
      </c>
      <c r="BJ132" s="23" t="s">
        <v>25</v>
      </c>
      <c r="BK132" s="244">
        <f>ROUND(I132*H132,2)</f>
        <v>0</v>
      </c>
      <c r="BL132" s="23" t="s">
        <v>302</v>
      </c>
      <c r="BM132" s="23" t="s">
        <v>5265</v>
      </c>
    </row>
    <row r="133" spans="2:65" s="1" customFormat="1" ht="16.5" customHeight="1">
      <c r="B133" s="46"/>
      <c r="C133" s="233" t="s">
        <v>457</v>
      </c>
      <c r="D133" s="233" t="s">
        <v>210</v>
      </c>
      <c r="E133" s="234" t="s">
        <v>5266</v>
      </c>
      <c r="F133" s="235" t="s">
        <v>4924</v>
      </c>
      <c r="G133" s="236" t="s">
        <v>222</v>
      </c>
      <c r="H133" s="237">
        <v>24</v>
      </c>
      <c r="I133" s="238"/>
      <c r="J133" s="239">
        <f>ROUND(I133*H133,2)</f>
        <v>0</v>
      </c>
      <c r="K133" s="235" t="s">
        <v>38</v>
      </c>
      <c r="L133" s="72"/>
      <c r="M133" s="240" t="s">
        <v>38</v>
      </c>
      <c r="N133" s="241" t="s">
        <v>52</v>
      </c>
      <c r="O133" s="47"/>
      <c r="P133" s="242">
        <f>O133*H133</f>
        <v>0</v>
      </c>
      <c r="Q133" s="242">
        <v>0</v>
      </c>
      <c r="R133" s="242">
        <f>Q133*H133</f>
        <v>0</v>
      </c>
      <c r="S133" s="242">
        <v>0</v>
      </c>
      <c r="T133" s="243">
        <f>S133*H133</f>
        <v>0</v>
      </c>
      <c r="AR133" s="23" t="s">
        <v>302</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302</v>
      </c>
      <c r="BM133" s="23" t="s">
        <v>5267</v>
      </c>
    </row>
    <row r="134" spans="2:65" s="1" customFormat="1" ht="16.5" customHeight="1">
      <c r="B134" s="46"/>
      <c r="C134" s="233" t="s">
        <v>461</v>
      </c>
      <c r="D134" s="233" t="s">
        <v>210</v>
      </c>
      <c r="E134" s="234" t="s">
        <v>5268</v>
      </c>
      <c r="F134" s="235" t="s">
        <v>4933</v>
      </c>
      <c r="G134" s="236" t="s">
        <v>222</v>
      </c>
      <c r="H134" s="237">
        <v>6</v>
      </c>
      <c r="I134" s="238"/>
      <c r="J134" s="239">
        <f>ROUND(I134*H134,2)</f>
        <v>0</v>
      </c>
      <c r="K134" s="235" t="s">
        <v>38</v>
      </c>
      <c r="L134" s="72"/>
      <c r="M134" s="240" t="s">
        <v>38</v>
      </c>
      <c r="N134" s="279" t="s">
        <v>52</v>
      </c>
      <c r="O134" s="280"/>
      <c r="P134" s="281">
        <f>O134*H134</f>
        <v>0</v>
      </c>
      <c r="Q134" s="281">
        <v>0</v>
      </c>
      <c r="R134" s="281">
        <f>Q134*H134</f>
        <v>0</v>
      </c>
      <c r="S134" s="281">
        <v>0</v>
      </c>
      <c r="T134" s="282">
        <f>S134*H134</f>
        <v>0</v>
      </c>
      <c r="AR134" s="23" t="s">
        <v>302</v>
      </c>
      <c r="AT134" s="23" t="s">
        <v>210</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302</v>
      </c>
      <c r="BM134" s="23" t="s">
        <v>5269</v>
      </c>
    </row>
    <row r="135" spans="2:12" s="1" customFormat="1" ht="6.95" customHeight="1">
      <c r="B135" s="67"/>
      <c r="C135" s="68"/>
      <c r="D135" s="68"/>
      <c r="E135" s="68"/>
      <c r="F135" s="68"/>
      <c r="G135" s="68"/>
      <c r="H135" s="68"/>
      <c r="I135" s="178"/>
      <c r="J135" s="68"/>
      <c r="K135" s="68"/>
      <c r="L135" s="72"/>
    </row>
  </sheetData>
  <sheetProtection password="CC35" sheet="1" objects="1" scenarios="1" formatColumns="0" formatRows="0" autoFilter="0"/>
  <autoFilter ref="C86:K134"/>
  <mergeCells count="13">
    <mergeCell ref="E7:H7"/>
    <mergeCell ref="E9:H9"/>
    <mergeCell ref="E11:H11"/>
    <mergeCell ref="E26:H26"/>
    <mergeCell ref="E47:H47"/>
    <mergeCell ref="E49:H49"/>
    <mergeCell ref="E51:H51"/>
    <mergeCell ref="J55:J56"/>
    <mergeCell ref="E75:H75"/>
    <mergeCell ref="E77:H77"/>
    <mergeCell ref="E79:H79"/>
    <mergeCell ref="G1:H1"/>
    <mergeCell ref="L2:V2"/>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3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124</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ht="13.5">
      <c r="B8" s="27"/>
      <c r="C8" s="28"/>
      <c r="D8" s="39" t="s">
        <v>149</v>
      </c>
      <c r="E8" s="28"/>
      <c r="F8" s="28"/>
      <c r="G8" s="28"/>
      <c r="H8" s="28"/>
      <c r="I8" s="154"/>
      <c r="J8" s="28"/>
      <c r="K8" s="30"/>
    </row>
    <row r="9" spans="2:11" s="1" customFormat="1" ht="16.5" customHeight="1">
      <c r="B9" s="46"/>
      <c r="C9" s="47"/>
      <c r="D9" s="47"/>
      <c r="E9" s="155" t="s">
        <v>4595</v>
      </c>
      <c r="F9" s="47"/>
      <c r="G9" s="47"/>
      <c r="H9" s="47"/>
      <c r="I9" s="156"/>
      <c r="J9" s="47"/>
      <c r="K9" s="51"/>
    </row>
    <row r="10" spans="2:11" s="1" customFormat="1" ht="13.5">
      <c r="B10" s="46"/>
      <c r="C10" s="47"/>
      <c r="D10" s="39" t="s">
        <v>4596</v>
      </c>
      <c r="E10" s="47"/>
      <c r="F10" s="47"/>
      <c r="G10" s="47"/>
      <c r="H10" s="47"/>
      <c r="I10" s="156"/>
      <c r="J10" s="47"/>
      <c r="K10" s="51"/>
    </row>
    <row r="11" spans="2:11" s="1" customFormat="1" ht="36.95" customHeight="1">
      <c r="B11" s="46"/>
      <c r="C11" s="47"/>
      <c r="D11" s="47"/>
      <c r="E11" s="157" t="s">
        <v>5270</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39" t="s">
        <v>21</v>
      </c>
      <c r="E13" s="47"/>
      <c r="F13" s="34" t="s">
        <v>38</v>
      </c>
      <c r="G13" s="47"/>
      <c r="H13" s="47"/>
      <c r="I13" s="158" t="s">
        <v>23</v>
      </c>
      <c r="J13" s="34" t="s">
        <v>38</v>
      </c>
      <c r="K13" s="51"/>
    </row>
    <row r="14" spans="2:11" s="1" customFormat="1" ht="14.4" customHeight="1">
      <c r="B14" s="46"/>
      <c r="C14" s="47"/>
      <c r="D14" s="39" t="s">
        <v>26</v>
      </c>
      <c r="E14" s="47"/>
      <c r="F14" s="34" t="s">
        <v>4026</v>
      </c>
      <c r="G14" s="47"/>
      <c r="H14" s="47"/>
      <c r="I14" s="158" t="s">
        <v>28</v>
      </c>
      <c r="J14" s="159" t="str">
        <f>'Rekapitulace stavby'!AN8</f>
        <v>4. 6. 2017</v>
      </c>
      <c r="K14" s="51"/>
    </row>
    <row r="15" spans="2:11" s="1" customFormat="1" ht="10.8" customHeight="1">
      <c r="B15" s="46"/>
      <c r="C15" s="47"/>
      <c r="D15" s="47"/>
      <c r="E15" s="47"/>
      <c r="F15" s="47"/>
      <c r="G15" s="47"/>
      <c r="H15" s="47"/>
      <c r="I15" s="156"/>
      <c r="J15" s="47"/>
      <c r="K15" s="51"/>
    </row>
    <row r="16" spans="2:11" s="1" customFormat="1" ht="14.4" customHeight="1">
      <c r="B16" s="46"/>
      <c r="C16" s="47"/>
      <c r="D16" s="39" t="s">
        <v>36</v>
      </c>
      <c r="E16" s="47"/>
      <c r="F16" s="47"/>
      <c r="G16" s="47"/>
      <c r="H16" s="47"/>
      <c r="I16" s="158" t="s">
        <v>37</v>
      </c>
      <c r="J16" s="34" t="str">
        <f>IF('Rekapitulace stavby'!AN10="","",'Rekapitulace stavby'!AN10)</f>
        <v/>
      </c>
      <c r="K16" s="51"/>
    </row>
    <row r="17" spans="2:11" s="1" customFormat="1" ht="18" customHeight="1">
      <c r="B17" s="46"/>
      <c r="C17" s="47"/>
      <c r="D17" s="47"/>
      <c r="E17" s="34" t="str">
        <f>IF('Rekapitulace stavby'!E11="","",'Rekapitulace stavby'!E11)</f>
        <v>Plzeňský kraj</v>
      </c>
      <c r="F17" s="47"/>
      <c r="G17" s="47"/>
      <c r="H17" s="47"/>
      <c r="I17" s="158" t="s">
        <v>40</v>
      </c>
      <c r="J17" s="34" t="str">
        <f>IF('Rekapitulace stavby'!AN11="","",'Rekapitulace stavby'!AN11)</f>
        <v/>
      </c>
      <c r="K17" s="51"/>
    </row>
    <row r="18" spans="2:11" s="1" customFormat="1" ht="6.95" customHeight="1">
      <c r="B18" s="46"/>
      <c r="C18" s="47"/>
      <c r="D18" s="47"/>
      <c r="E18" s="47"/>
      <c r="F18" s="47"/>
      <c r="G18" s="47"/>
      <c r="H18" s="47"/>
      <c r="I18" s="156"/>
      <c r="J18" s="47"/>
      <c r="K18" s="51"/>
    </row>
    <row r="19" spans="2:11" s="1" customFormat="1" ht="14.4" customHeight="1">
      <c r="B19" s="46"/>
      <c r="C19" s="47"/>
      <c r="D19" s="39" t="s">
        <v>41</v>
      </c>
      <c r="E19" s="47"/>
      <c r="F19" s="47"/>
      <c r="G19" s="47"/>
      <c r="H19" s="47"/>
      <c r="I19" s="158" t="s">
        <v>37</v>
      </c>
      <c r="J19" s="34" t="str">
        <f>IF('Rekapitulace stavby'!AN13="Vyplň údaj","",IF('Rekapitulace stavby'!AN13="","",'Rekapitulace stavby'!AN13))</f>
        <v/>
      </c>
      <c r="K19" s="51"/>
    </row>
    <row r="20" spans="2:11" s="1" customFormat="1" ht="18" customHeight="1">
      <c r="B20" s="46"/>
      <c r="C20" s="47"/>
      <c r="D20" s="47"/>
      <c r="E20" s="34" t="str">
        <f>IF('Rekapitulace stavby'!E14="Vyplň údaj","",IF('Rekapitulace stavby'!E14="","",'Rekapitulace stavby'!E14))</f>
        <v/>
      </c>
      <c r="F20" s="47"/>
      <c r="G20" s="47"/>
      <c r="H20" s="47"/>
      <c r="I20" s="158" t="s">
        <v>40</v>
      </c>
      <c r="J20" s="34"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39" t="s">
        <v>43</v>
      </c>
      <c r="E22" s="47"/>
      <c r="F22" s="47"/>
      <c r="G22" s="47"/>
      <c r="H22" s="47"/>
      <c r="I22" s="158" t="s">
        <v>37</v>
      </c>
      <c r="J22" s="34" t="str">
        <f>IF('Rekapitulace stavby'!AN16="","",'Rekapitulace stavby'!AN16)</f>
        <v>27439500</v>
      </c>
      <c r="K22" s="51"/>
    </row>
    <row r="23" spans="2:11" s="1" customFormat="1" ht="18" customHeight="1">
      <c r="B23" s="46"/>
      <c r="C23" s="47"/>
      <c r="D23" s="47"/>
      <c r="E23" s="34" t="str">
        <f>IF('Rekapitulace stavby'!E17="","",'Rekapitulace stavby'!E17)</f>
        <v>Sladký &amp; Partners s.r.o., Nad Šárkou 60, Praha</v>
      </c>
      <c r="F23" s="47"/>
      <c r="G23" s="47"/>
      <c r="H23" s="47"/>
      <c r="I23" s="158" t="s">
        <v>40</v>
      </c>
      <c r="J23" s="34" t="str">
        <f>IF('Rekapitulace stavby'!AN17="","",'Rekapitulace stavby'!AN17)</f>
        <v/>
      </c>
      <c r="K23" s="51"/>
    </row>
    <row r="24" spans="2:11" s="1" customFormat="1" ht="6.95" customHeight="1">
      <c r="B24" s="46"/>
      <c r="C24" s="47"/>
      <c r="D24" s="47"/>
      <c r="E24" s="47"/>
      <c r="F24" s="47"/>
      <c r="G24" s="47"/>
      <c r="H24" s="47"/>
      <c r="I24" s="156"/>
      <c r="J24" s="47"/>
      <c r="K24" s="51"/>
    </row>
    <row r="25" spans="2:11" s="1" customFormat="1" ht="14.4" customHeight="1">
      <c r="B25" s="46"/>
      <c r="C25" s="47"/>
      <c r="D25" s="39" t="s">
        <v>46</v>
      </c>
      <c r="E25" s="47"/>
      <c r="F25" s="47"/>
      <c r="G25" s="47"/>
      <c r="H25" s="47"/>
      <c r="I25" s="156"/>
      <c r="J25" s="47"/>
      <c r="K25" s="51"/>
    </row>
    <row r="26" spans="2:11" s="7" customFormat="1" ht="16.5" customHeight="1">
      <c r="B26" s="160"/>
      <c r="C26" s="161"/>
      <c r="D26" s="161"/>
      <c r="E26" s="44" t="s">
        <v>38</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47</v>
      </c>
      <c r="E29" s="47"/>
      <c r="F29" s="47"/>
      <c r="G29" s="47"/>
      <c r="H29" s="47"/>
      <c r="I29" s="156"/>
      <c r="J29" s="167">
        <f>ROUND(J87,2)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49</v>
      </c>
      <c r="G31" s="47"/>
      <c r="H31" s="47"/>
      <c r="I31" s="168" t="s">
        <v>48</v>
      </c>
      <c r="J31" s="52" t="s">
        <v>50</v>
      </c>
      <c r="K31" s="51"/>
    </row>
    <row r="32" spans="2:11" s="1" customFormat="1" ht="14.4" customHeight="1">
      <c r="B32" s="46"/>
      <c r="C32" s="47"/>
      <c r="D32" s="55" t="s">
        <v>51</v>
      </c>
      <c r="E32" s="55" t="s">
        <v>52</v>
      </c>
      <c r="F32" s="169">
        <f>ROUND(SUM(BE87:BE132),2)</f>
        <v>0</v>
      </c>
      <c r="G32" s="47"/>
      <c r="H32" s="47"/>
      <c r="I32" s="170">
        <v>0.21</v>
      </c>
      <c r="J32" s="169">
        <f>ROUND(ROUND((SUM(BE87:BE132)),2)*I32,2)</f>
        <v>0</v>
      </c>
      <c r="K32" s="51"/>
    </row>
    <row r="33" spans="2:11" s="1" customFormat="1" ht="14.4" customHeight="1">
      <c r="B33" s="46"/>
      <c r="C33" s="47"/>
      <c r="D33" s="47"/>
      <c r="E33" s="55" t="s">
        <v>53</v>
      </c>
      <c r="F33" s="169">
        <f>ROUND(SUM(BF87:BF132),2)</f>
        <v>0</v>
      </c>
      <c r="G33" s="47"/>
      <c r="H33" s="47"/>
      <c r="I33" s="170">
        <v>0.15</v>
      </c>
      <c r="J33" s="169">
        <f>ROUND(ROUND((SUM(BF87:BF132)),2)*I33,2)</f>
        <v>0</v>
      </c>
      <c r="K33" s="51"/>
    </row>
    <row r="34" spans="2:11" s="1" customFormat="1" ht="14.4" customHeight="1" hidden="1">
      <c r="B34" s="46"/>
      <c r="C34" s="47"/>
      <c r="D34" s="47"/>
      <c r="E34" s="55" t="s">
        <v>54</v>
      </c>
      <c r="F34" s="169">
        <f>ROUND(SUM(BG87:BG132),2)</f>
        <v>0</v>
      </c>
      <c r="G34" s="47"/>
      <c r="H34" s="47"/>
      <c r="I34" s="170">
        <v>0.21</v>
      </c>
      <c r="J34" s="169">
        <v>0</v>
      </c>
      <c r="K34" s="51"/>
    </row>
    <row r="35" spans="2:11" s="1" customFormat="1" ht="14.4" customHeight="1" hidden="1">
      <c r="B35" s="46"/>
      <c r="C35" s="47"/>
      <c r="D35" s="47"/>
      <c r="E35" s="55" t="s">
        <v>55</v>
      </c>
      <c r="F35" s="169">
        <f>ROUND(SUM(BH87:BH132),2)</f>
        <v>0</v>
      </c>
      <c r="G35" s="47"/>
      <c r="H35" s="47"/>
      <c r="I35" s="170">
        <v>0.15</v>
      </c>
      <c r="J35" s="169">
        <v>0</v>
      </c>
      <c r="K35" s="51"/>
    </row>
    <row r="36" spans="2:11" s="1" customFormat="1" ht="14.4" customHeight="1" hidden="1">
      <c r="B36" s="46"/>
      <c r="C36" s="47"/>
      <c r="D36" s="47"/>
      <c r="E36" s="55" t="s">
        <v>56</v>
      </c>
      <c r="F36" s="169">
        <f>ROUND(SUM(BI87:BI132),2)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57</v>
      </c>
      <c r="E38" s="98"/>
      <c r="F38" s="98"/>
      <c r="G38" s="173" t="s">
        <v>58</v>
      </c>
      <c r="H38" s="174" t="s">
        <v>59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29" t="s">
        <v>151</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39" t="s">
        <v>18</v>
      </c>
      <c r="D46" s="47"/>
      <c r="E46" s="47"/>
      <c r="F46" s="47"/>
      <c r="G46" s="47"/>
      <c r="H46" s="47"/>
      <c r="I46" s="156"/>
      <c r="J46" s="47"/>
      <c r="K46" s="51"/>
    </row>
    <row r="47" spans="2:11" s="1" customFormat="1" ht="16.5" customHeight="1">
      <c r="B47" s="46"/>
      <c r="C47" s="47"/>
      <c r="D47" s="47"/>
      <c r="E47" s="155" t="str">
        <f>E7</f>
        <v>Střední odborné učiliště Domažlice</v>
      </c>
      <c r="F47" s="39"/>
      <c r="G47" s="39"/>
      <c r="H47" s="39"/>
      <c r="I47" s="156"/>
      <c r="J47" s="47"/>
      <c r="K47" s="51"/>
    </row>
    <row r="48" spans="2:11" ht="13.5">
      <c r="B48" s="27"/>
      <c r="C48" s="39" t="s">
        <v>149</v>
      </c>
      <c r="D48" s="28"/>
      <c r="E48" s="28"/>
      <c r="F48" s="28"/>
      <c r="G48" s="28"/>
      <c r="H48" s="28"/>
      <c r="I48" s="154"/>
      <c r="J48" s="28"/>
      <c r="K48" s="30"/>
    </row>
    <row r="49" spans="2:11" s="1" customFormat="1" ht="16.5" customHeight="1">
      <c r="B49" s="46"/>
      <c r="C49" s="47"/>
      <c r="D49" s="47"/>
      <c r="E49" s="155" t="s">
        <v>4595</v>
      </c>
      <c r="F49" s="47"/>
      <c r="G49" s="47"/>
      <c r="H49" s="47"/>
      <c r="I49" s="156"/>
      <c r="J49" s="47"/>
      <c r="K49" s="51"/>
    </row>
    <row r="50" spans="2:11" s="1" customFormat="1" ht="14.4" customHeight="1">
      <c r="B50" s="46"/>
      <c r="C50" s="39" t="s">
        <v>4596</v>
      </c>
      <c r="D50" s="47"/>
      <c r="E50" s="47"/>
      <c r="F50" s="47"/>
      <c r="G50" s="47"/>
      <c r="H50" s="47"/>
      <c r="I50" s="156"/>
      <c r="J50" s="47"/>
      <c r="K50" s="51"/>
    </row>
    <row r="51" spans="2:11" s="1" customFormat="1" ht="17.25" customHeight="1">
      <c r="B51" s="46"/>
      <c r="C51" s="47"/>
      <c r="D51" s="47"/>
      <c r="E51" s="157" t="str">
        <f>E11</f>
        <v>D.1.4.6.5 - Domácí videotelefon</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39" t="s">
        <v>26</v>
      </c>
      <c r="D53" s="47"/>
      <c r="E53" s="47"/>
      <c r="F53" s="34" t="str">
        <f>F14</f>
        <v xml:space="preserve"> </v>
      </c>
      <c r="G53" s="47"/>
      <c r="H53" s="47"/>
      <c r="I53" s="158" t="s">
        <v>28</v>
      </c>
      <c r="J53" s="159" t="str">
        <f>IF(J14="","",J14)</f>
        <v>4. 6. 2017</v>
      </c>
      <c r="K53" s="51"/>
    </row>
    <row r="54" spans="2:11" s="1" customFormat="1" ht="6.95" customHeight="1">
      <c r="B54" s="46"/>
      <c r="C54" s="47"/>
      <c r="D54" s="47"/>
      <c r="E54" s="47"/>
      <c r="F54" s="47"/>
      <c r="G54" s="47"/>
      <c r="H54" s="47"/>
      <c r="I54" s="156"/>
      <c r="J54" s="47"/>
      <c r="K54" s="51"/>
    </row>
    <row r="55" spans="2:11" s="1" customFormat="1" ht="13.5">
      <c r="B55" s="46"/>
      <c r="C55" s="39" t="s">
        <v>36</v>
      </c>
      <c r="D55" s="47"/>
      <c r="E55" s="47"/>
      <c r="F55" s="34" t="str">
        <f>E17</f>
        <v>Plzeňský kraj</v>
      </c>
      <c r="G55" s="47"/>
      <c r="H55" s="47"/>
      <c r="I55" s="158" t="s">
        <v>43</v>
      </c>
      <c r="J55" s="44" t="str">
        <f>E23</f>
        <v>Sladký &amp; Partners s.r.o., Nad Šárkou 60, Praha</v>
      </c>
      <c r="K55" s="51"/>
    </row>
    <row r="56" spans="2:11" s="1" customFormat="1" ht="14.4" customHeight="1">
      <c r="B56" s="46"/>
      <c r="C56" s="39" t="s">
        <v>41</v>
      </c>
      <c r="D56" s="47"/>
      <c r="E56" s="47"/>
      <c r="F56" s="34"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152</v>
      </c>
      <c r="D58" s="171"/>
      <c r="E58" s="171"/>
      <c r="F58" s="171"/>
      <c r="G58" s="171"/>
      <c r="H58" s="171"/>
      <c r="I58" s="185"/>
      <c r="J58" s="186" t="s">
        <v>153</v>
      </c>
      <c r="K58" s="187"/>
    </row>
    <row r="59" spans="2:11" s="1" customFormat="1" ht="10.3" customHeight="1">
      <c r="B59" s="46"/>
      <c r="C59" s="47"/>
      <c r="D59" s="47"/>
      <c r="E59" s="47"/>
      <c r="F59" s="47"/>
      <c r="G59" s="47"/>
      <c r="H59" s="47"/>
      <c r="I59" s="156"/>
      <c r="J59" s="47"/>
      <c r="K59" s="51"/>
    </row>
    <row r="60" spans="2:47" s="1" customFormat="1" ht="29.25" customHeight="1">
      <c r="B60" s="46"/>
      <c r="C60" s="188" t="s">
        <v>154</v>
      </c>
      <c r="D60" s="47"/>
      <c r="E60" s="47"/>
      <c r="F60" s="47"/>
      <c r="G60" s="47"/>
      <c r="H60" s="47"/>
      <c r="I60" s="156"/>
      <c r="J60" s="167">
        <f>J87</f>
        <v>0</v>
      </c>
      <c r="K60" s="51"/>
      <c r="AU60" s="23" t="s">
        <v>155</v>
      </c>
    </row>
    <row r="61" spans="2:11" s="8" customFormat="1" ht="24.95" customHeight="1">
      <c r="B61" s="189"/>
      <c r="C61" s="190"/>
      <c r="D61" s="191" t="s">
        <v>172</v>
      </c>
      <c r="E61" s="192"/>
      <c r="F61" s="192"/>
      <c r="G61" s="192"/>
      <c r="H61" s="192"/>
      <c r="I61" s="193"/>
      <c r="J61" s="194">
        <f>J88</f>
        <v>0</v>
      </c>
      <c r="K61" s="195"/>
    </row>
    <row r="62" spans="2:11" s="9" customFormat="1" ht="19.9" customHeight="1">
      <c r="B62" s="196"/>
      <c r="C62" s="197"/>
      <c r="D62" s="198" t="s">
        <v>5271</v>
      </c>
      <c r="E62" s="199"/>
      <c r="F62" s="199"/>
      <c r="G62" s="199"/>
      <c r="H62" s="199"/>
      <c r="I62" s="200"/>
      <c r="J62" s="201">
        <f>J89</f>
        <v>0</v>
      </c>
      <c r="K62" s="202"/>
    </row>
    <row r="63" spans="2:11" s="9" customFormat="1" ht="19.9" customHeight="1">
      <c r="B63" s="196"/>
      <c r="C63" s="197"/>
      <c r="D63" s="198" t="s">
        <v>5272</v>
      </c>
      <c r="E63" s="199"/>
      <c r="F63" s="199"/>
      <c r="G63" s="199"/>
      <c r="H63" s="199"/>
      <c r="I63" s="200"/>
      <c r="J63" s="201">
        <f>J107</f>
        <v>0</v>
      </c>
      <c r="K63" s="202"/>
    </row>
    <row r="64" spans="2:11" s="9" customFormat="1" ht="19.9" customHeight="1">
      <c r="B64" s="196"/>
      <c r="C64" s="197"/>
      <c r="D64" s="198" t="s">
        <v>5273</v>
      </c>
      <c r="E64" s="199"/>
      <c r="F64" s="199"/>
      <c r="G64" s="199"/>
      <c r="H64" s="199"/>
      <c r="I64" s="200"/>
      <c r="J64" s="201">
        <f>J112</f>
        <v>0</v>
      </c>
      <c r="K64" s="202"/>
    </row>
    <row r="65" spans="2:11" s="9" customFormat="1" ht="19.9" customHeight="1">
      <c r="B65" s="196"/>
      <c r="C65" s="197"/>
      <c r="D65" s="198" t="s">
        <v>5274</v>
      </c>
      <c r="E65" s="199"/>
      <c r="F65" s="199"/>
      <c r="G65" s="199"/>
      <c r="H65" s="199"/>
      <c r="I65" s="200"/>
      <c r="J65" s="201">
        <f>J121</f>
        <v>0</v>
      </c>
      <c r="K65" s="202"/>
    </row>
    <row r="66" spans="2:11" s="1" customFormat="1" ht="21.8" customHeight="1">
      <c r="B66" s="46"/>
      <c r="C66" s="47"/>
      <c r="D66" s="47"/>
      <c r="E66" s="47"/>
      <c r="F66" s="47"/>
      <c r="G66" s="47"/>
      <c r="H66" s="47"/>
      <c r="I66" s="156"/>
      <c r="J66" s="47"/>
      <c r="K66" s="51"/>
    </row>
    <row r="67" spans="2:11" s="1" customFormat="1" ht="6.95" customHeight="1">
      <c r="B67" s="67"/>
      <c r="C67" s="68"/>
      <c r="D67" s="68"/>
      <c r="E67" s="68"/>
      <c r="F67" s="68"/>
      <c r="G67" s="68"/>
      <c r="H67" s="68"/>
      <c r="I67" s="178"/>
      <c r="J67" s="68"/>
      <c r="K67" s="69"/>
    </row>
    <row r="71" spans="2:12" s="1" customFormat="1" ht="6.95" customHeight="1">
      <c r="B71" s="70"/>
      <c r="C71" s="71"/>
      <c r="D71" s="71"/>
      <c r="E71" s="71"/>
      <c r="F71" s="71"/>
      <c r="G71" s="71"/>
      <c r="H71" s="71"/>
      <c r="I71" s="181"/>
      <c r="J71" s="71"/>
      <c r="K71" s="71"/>
      <c r="L71" s="72"/>
    </row>
    <row r="72" spans="2:12" s="1" customFormat="1" ht="36.95" customHeight="1">
      <c r="B72" s="46"/>
      <c r="C72" s="73" t="s">
        <v>192</v>
      </c>
      <c r="D72" s="74"/>
      <c r="E72" s="74"/>
      <c r="F72" s="74"/>
      <c r="G72" s="74"/>
      <c r="H72" s="74"/>
      <c r="I72" s="203"/>
      <c r="J72" s="74"/>
      <c r="K72" s="74"/>
      <c r="L72" s="72"/>
    </row>
    <row r="73" spans="2:12" s="1" customFormat="1" ht="6.95" customHeight="1">
      <c r="B73" s="46"/>
      <c r="C73" s="74"/>
      <c r="D73" s="74"/>
      <c r="E73" s="74"/>
      <c r="F73" s="74"/>
      <c r="G73" s="74"/>
      <c r="H73" s="74"/>
      <c r="I73" s="203"/>
      <c r="J73" s="74"/>
      <c r="K73" s="74"/>
      <c r="L73" s="72"/>
    </row>
    <row r="74" spans="2:12" s="1" customFormat="1" ht="14.4" customHeight="1">
      <c r="B74" s="46"/>
      <c r="C74" s="76" t="s">
        <v>18</v>
      </c>
      <c r="D74" s="74"/>
      <c r="E74" s="74"/>
      <c r="F74" s="74"/>
      <c r="G74" s="74"/>
      <c r="H74" s="74"/>
      <c r="I74" s="203"/>
      <c r="J74" s="74"/>
      <c r="K74" s="74"/>
      <c r="L74" s="72"/>
    </row>
    <row r="75" spans="2:12" s="1" customFormat="1" ht="16.5" customHeight="1">
      <c r="B75" s="46"/>
      <c r="C75" s="74"/>
      <c r="D75" s="74"/>
      <c r="E75" s="204" t="str">
        <f>E7</f>
        <v>Střední odborné učiliště Domažlice</v>
      </c>
      <c r="F75" s="76"/>
      <c r="G75" s="76"/>
      <c r="H75" s="76"/>
      <c r="I75" s="203"/>
      <c r="J75" s="74"/>
      <c r="K75" s="74"/>
      <c r="L75" s="72"/>
    </row>
    <row r="76" spans="2:12" ht="13.5">
      <c r="B76" s="27"/>
      <c r="C76" s="76" t="s">
        <v>149</v>
      </c>
      <c r="D76" s="286"/>
      <c r="E76" s="286"/>
      <c r="F76" s="286"/>
      <c r="G76" s="286"/>
      <c r="H76" s="286"/>
      <c r="I76" s="148"/>
      <c r="J76" s="286"/>
      <c r="K76" s="286"/>
      <c r="L76" s="287"/>
    </row>
    <row r="77" spans="2:12" s="1" customFormat="1" ht="16.5" customHeight="1">
      <c r="B77" s="46"/>
      <c r="C77" s="74"/>
      <c r="D77" s="74"/>
      <c r="E77" s="204" t="s">
        <v>4595</v>
      </c>
      <c r="F77" s="74"/>
      <c r="G77" s="74"/>
      <c r="H77" s="74"/>
      <c r="I77" s="203"/>
      <c r="J77" s="74"/>
      <c r="K77" s="74"/>
      <c r="L77" s="72"/>
    </row>
    <row r="78" spans="2:12" s="1" customFormat="1" ht="14.4" customHeight="1">
      <c r="B78" s="46"/>
      <c r="C78" s="76" t="s">
        <v>4596</v>
      </c>
      <c r="D78" s="74"/>
      <c r="E78" s="74"/>
      <c r="F78" s="74"/>
      <c r="G78" s="74"/>
      <c r="H78" s="74"/>
      <c r="I78" s="203"/>
      <c r="J78" s="74"/>
      <c r="K78" s="74"/>
      <c r="L78" s="72"/>
    </row>
    <row r="79" spans="2:12" s="1" customFormat="1" ht="17.25" customHeight="1">
      <c r="B79" s="46"/>
      <c r="C79" s="74"/>
      <c r="D79" s="74"/>
      <c r="E79" s="82" t="str">
        <f>E11</f>
        <v>D.1.4.6.5 - Domácí videotelefon</v>
      </c>
      <c r="F79" s="74"/>
      <c r="G79" s="74"/>
      <c r="H79" s="74"/>
      <c r="I79" s="203"/>
      <c r="J79" s="74"/>
      <c r="K79" s="74"/>
      <c r="L79" s="72"/>
    </row>
    <row r="80" spans="2:12" s="1" customFormat="1" ht="6.95" customHeight="1">
      <c r="B80" s="46"/>
      <c r="C80" s="74"/>
      <c r="D80" s="74"/>
      <c r="E80" s="74"/>
      <c r="F80" s="74"/>
      <c r="G80" s="74"/>
      <c r="H80" s="74"/>
      <c r="I80" s="203"/>
      <c r="J80" s="74"/>
      <c r="K80" s="74"/>
      <c r="L80" s="72"/>
    </row>
    <row r="81" spans="2:12" s="1" customFormat="1" ht="18" customHeight="1">
      <c r="B81" s="46"/>
      <c r="C81" s="76" t="s">
        <v>26</v>
      </c>
      <c r="D81" s="74"/>
      <c r="E81" s="74"/>
      <c r="F81" s="205" t="str">
        <f>F14</f>
        <v xml:space="preserve"> </v>
      </c>
      <c r="G81" s="74"/>
      <c r="H81" s="74"/>
      <c r="I81" s="206" t="s">
        <v>28</v>
      </c>
      <c r="J81" s="85" t="str">
        <f>IF(J14="","",J14)</f>
        <v>4. 6. 2017</v>
      </c>
      <c r="K81" s="74"/>
      <c r="L81" s="72"/>
    </row>
    <row r="82" spans="2:12" s="1" customFormat="1" ht="6.95" customHeight="1">
      <c r="B82" s="46"/>
      <c r="C82" s="74"/>
      <c r="D82" s="74"/>
      <c r="E82" s="74"/>
      <c r="F82" s="74"/>
      <c r="G82" s="74"/>
      <c r="H82" s="74"/>
      <c r="I82" s="203"/>
      <c r="J82" s="74"/>
      <c r="K82" s="74"/>
      <c r="L82" s="72"/>
    </row>
    <row r="83" spans="2:12" s="1" customFormat="1" ht="13.5">
      <c r="B83" s="46"/>
      <c r="C83" s="76" t="s">
        <v>36</v>
      </c>
      <c r="D83" s="74"/>
      <c r="E83" s="74"/>
      <c r="F83" s="205" t="str">
        <f>E17</f>
        <v>Plzeňský kraj</v>
      </c>
      <c r="G83" s="74"/>
      <c r="H83" s="74"/>
      <c r="I83" s="206" t="s">
        <v>43</v>
      </c>
      <c r="J83" s="205" t="str">
        <f>E23</f>
        <v>Sladký &amp; Partners s.r.o., Nad Šárkou 60, Praha</v>
      </c>
      <c r="K83" s="74"/>
      <c r="L83" s="72"/>
    </row>
    <row r="84" spans="2:12" s="1" customFormat="1" ht="14.4" customHeight="1">
      <c r="B84" s="46"/>
      <c r="C84" s="76" t="s">
        <v>41</v>
      </c>
      <c r="D84" s="74"/>
      <c r="E84" s="74"/>
      <c r="F84" s="205" t="str">
        <f>IF(E20="","",E20)</f>
        <v/>
      </c>
      <c r="G84" s="74"/>
      <c r="H84" s="74"/>
      <c r="I84" s="203"/>
      <c r="J84" s="74"/>
      <c r="K84" s="74"/>
      <c r="L84" s="72"/>
    </row>
    <row r="85" spans="2:12" s="1" customFormat="1" ht="10.3" customHeight="1">
      <c r="B85" s="46"/>
      <c r="C85" s="74"/>
      <c r="D85" s="74"/>
      <c r="E85" s="74"/>
      <c r="F85" s="74"/>
      <c r="G85" s="74"/>
      <c r="H85" s="74"/>
      <c r="I85" s="203"/>
      <c r="J85" s="74"/>
      <c r="K85" s="74"/>
      <c r="L85" s="72"/>
    </row>
    <row r="86" spans="2:20" s="10" customFormat="1" ht="29.25" customHeight="1">
      <c r="B86" s="207"/>
      <c r="C86" s="208" t="s">
        <v>193</v>
      </c>
      <c r="D86" s="209" t="s">
        <v>66</v>
      </c>
      <c r="E86" s="209" t="s">
        <v>62</v>
      </c>
      <c r="F86" s="209" t="s">
        <v>194</v>
      </c>
      <c r="G86" s="209" t="s">
        <v>195</v>
      </c>
      <c r="H86" s="209" t="s">
        <v>196</v>
      </c>
      <c r="I86" s="210" t="s">
        <v>197</v>
      </c>
      <c r="J86" s="209" t="s">
        <v>153</v>
      </c>
      <c r="K86" s="211" t="s">
        <v>198</v>
      </c>
      <c r="L86" s="212"/>
      <c r="M86" s="102" t="s">
        <v>199</v>
      </c>
      <c r="N86" s="103" t="s">
        <v>51</v>
      </c>
      <c r="O86" s="103" t="s">
        <v>200</v>
      </c>
      <c r="P86" s="103" t="s">
        <v>201</v>
      </c>
      <c r="Q86" s="103" t="s">
        <v>202</v>
      </c>
      <c r="R86" s="103" t="s">
        <v>203</v>
      </c>
      <c r="S86" s="103" t="s">
        <v>204</v>
      </c>
      <c r="T86" s="104" t="s">
        <v>205</v>
      </c>
    </row>
    <row r="87" spans="2:63" s="1" customFormat="1" ht="29.25" customHeight="1">
      <c r="B87" s="46"/>
      <c r="C87" s="108" t="s">
        <v>154</v>
      </c>
      <c r="D87" s="74"/>
      <c r="E87" s="74"/>
      <c r="F87" s="74"/>
      <c r="G87" s="74"/>
      <c r="H87" s="74"/>
      <c r="I87" s="203"/>
      <c r="J87" s="213">
        <f>BK87</f>
        <v>0</v>
      </c>
      <c r="K87" s="74"/>
      <c r="L87" s="72"/>
      <c r="M87" s="105"/>
      <c r="N87" s="106"/>
      <c r="O87" s="106"/>
      <c r="P87" s="214">
        <f>P88</f>
        <v>0</v>
      </c>
      <c r="Q87" s="106"/>
      <c r="R87" s="214">
        <f>R88</f>
        <v>0</v>
      </c>
      <c r="S87" s="106"/>
      <c r="T87" s="215">
        <f>T88</f>
        <v>0</v>
      </c>
      <c r="AT87" s="23" t="s">
        <v>80</v>
      </c>
      <c r="AU87" s="23" t="s">
        <v>155</v>
      </c>
      <c r="BK87" s="216">
        <f>BK88</f>
        <v>0</v>
      </c>
    </row>
    <row r="88" spans="2:63" s="11" customFormat="1" ht="37.4" customHeight="1">
      <c r="B88" s="217"/>
      <c r="C88" s="218"/>
      <c r="D88" s="219" t="s">
        <v>80</v>
      </c>
      <c r="E88" s="220" t="s">
        <v>1504</v>
      </c>
      <c r="F88" s="220" t="s">
        <v>1505</v>
      </c>
      <c r="G88" s="218"/>
      <c r="H88" s="218"/>
      <c r="I88" s="221"/>
      <c r="J88" s="222">
        <f>BK88</f>
        <v>0</v>
      </c>
      <c r="K88" s="218"/>
      <c r="L88" s="223"/>
      <c r="M88" s="224"/>
      <c r="N88" s="225"/>
      <c r="O88" s="225"/>
      <c r="P88" s="226">
        <f>P89+P107+P112+P121</f>
        <v>0</v>
      </c>
      <c r="Q88" s="225"/>
      <c r="R88" s="226">
        <f>R89+R107+R112+R121</f>
        <v>0</v>
      </c>
      <c r="S88" s="225"/>
      <c r="T88" s="227">
        <f>T89+T107+T112+T121</f>
        <v>0</v>
      </c>
      <c r="AR88" s="228" t="s">
        <v>90</v>
      </c>
      <c r="AT88" s="229" t="s">
        <v>80</v>
      </c>
      <c r="AU88" s="229" t="s">
        <v>81</v>
      </c>
      <c r="AY88" s="228" t="s">
        <v>208</v>
      </c>
      <c r="BK88" s="230">
        <f>BK89+BK107+BK112+BK121</f>
        <v>0</v>
      </c>
    </row>
    <row r="89" spans="2:63" s="11" customFormat="1" ht="19.9" customHeight="1">
      <c r="B89" s="217"/>
      <c r="C89" s="218"/>
      <c r="D89" s="219" t="s">
        <v>80</v>
      </c>
      <c r="E89" s="231" t="s">
        <v>5275</v>
      </c>
      <c r="F89" s="231" t="s">
        <v>123</v>
      </c>
      <c r="G89" s="218"/>
      <c r="H89" s="218"/>
      <c r="I89" s="221"/>
      <c r="J89" s="232">
        <f>BK89</f>
        <v>0</v>
      </c>
      <c r="K89" s="218"/>
      <c r="L89" s="223"/>
      <c r="M89" s="224"/>
      <c r="N89" s="225"/>
      <c r="O89" s="225"/>
      <c r="P89" s="226">
        <f>SUM(P90:P106)</f>
        <v>0</v>
      </c>
      <c r="Q89" s="225"/>
      <c r="R89" s="226">
        <f>SUM(R90:R106)</f>
        <v>0</v>
      </c>
      <c r="S89" s="225"/>
      <c r="T89" s="227">
        <f>SUM(T90:T106)</f>
        <v>0</v>
      </c>
      <c r="AR89" s="228" t="s">
        <v>25</v>
      </c>
      <c r="AT89" s="229" t="s">
        <v>80</v>
      </c>
      <c r="AU89" s="229" t="s">
        <v>25</v>
      </c>
      <c r="AY89" s="228" t="s">
        <v>208</v>
      </c>
      <c r="BK89" s="230">
        <f>SUM(BK90:BK106)</f>
        <v>0</v>
      </c>
    </row>
    <row r="90" spans="2:65" s="1" customFormat="1" ht="16.5" customHeight="1">
      <c r="B90" s="46"/>
      <c r="C90" s="233" t="s">
        <v>25</v>
      </c>
      <c r="D90" s="233" t="s">
        <v>210</v>
      </c>
      <c r="E90" s="234" t="s">
        <v>5276</v>
      </c>
      <c r="F90" s="235" t="s">
        <v>5277</v>
      </c>
      <c r="G90" s="236" t="s">
        <v>222</v>
      </c>
      <c r="H90" s="237">
        <v>12</v>
      </c>
      <c r="I90" s="238"/>
      <c r="J90" s="239">
        <f>ROUND(I90*H90,2)</f>
        <v>0</v>
      </c>
      <c r="K90" s="235" t="s">
        <v>38</v>
      </c>
      <c r="L90" s="72"/>
      <c r="M90" s="240" t="s">
        <v>38</v>
      </c>
      <c r="N90" s="241" t="s">
        <v>52</v>
      </c>
      <c r="O90" s="47"/>
      <c r="P90" s="242">
        <f>O90*H90</f>
        <v>0</v>
      </c>
      <c r="Q90" s="242">
        <v>0</v>
      </c>
      <c r="R90" s="242">
        <f>Q90*H90</f>
        <v>0</v>
      </c>
      <c r="S90" s="242">
        <v>0</v>
      </c>
      <c r="T90" s="243">
        <f>S90*H90</f>
        <v>0</v>
      </c>
      <c r="AR90" s="23" t="s">
        <v>302</v>
      </c>
      <c r="AT90" s="23" t="s">
        <v>210</v>
      </c>
      <c r="AU90" s="23" t="s">
        <v>90</v>
      </c>
      <c r="AY90" s="23" t="s">
        <v>208</v>
      </c>
      <c r="BE90" s="244">
        <f>IF(N90="základní",J90,0)</f>
        <v>0</v>
      </c>
      <c r="BF90" s="244">
        <f>IF(N90="snížená",J90,0)</f>
        <v>0</v>
      </c>
      <c r="BG90" s="244">
        <f>IF(N90="zákl. přenesená",J90,0)</f>
        <v>0</v>
      </c>
      <c r="BH90" s="244">
        <f>IF(N90="sníž. přenesená",J90,0)</f>
        <v>0</v>
      </c>
      <c r="BI90" s="244">
        <f>IF(N90="nulová",J90,0)</f>
        <v>0</v>
      </c>
      <c r="BJ90" s="23" t="s">
        <v>25</v>
      </c>
      <c r="BK90" s="244">
        <f>ROUND(I90*H90,2)</f>
        <v>0</v>
      </c>
      <c r="BL90" s="23" t="s">
        <v>302</v>
      </c>
      <c r="BM90" s="23" t="s">
        <v>5278</v>
      </c>
    </row>
    <row r="91" spans="2:65" s="1" customFormat="1" ht="114.75" customHeight="1">
      <c r="B91" s="46"/>
      <c r="C91" s="267" t="s">
        <v>90</v>
      </c>
      <c r="D91" s="267" t="s">
        <v>297</v>
      </c>
      <c r="E91" s="268" t="s">
        <v>5279</v>
      </c>
      <c r="F91" s="269" t="s">
        <v>5280</v>
      </c>
      <c r="G91" s="270" t="s">
        <v>2976</v>
      </c>
      <c r="H91" s="271">
        <v>2</v>
      </c>
      <c r="I91" s="272"/>
      <c r="J91" s="273">
        <f>ROUND(I91*H91,2)</f>
        <v>0</v>
      </c>
      <c r="K91" s="269" t="s">
        <v>38</v>
      </c>
      <c r="L91" s="274"/>
      <c r="M91" s="275" t="s">
        <v>38</v>
      </c>
      <c r="N91" s="276" t="s">
        <v>52</v>
      </c>
      <c r="O91" s="47"/>
      <c r="P91" s="242">
        <f>O91*H91</f>
        <v>0</v>
      </c>
      <c r="Q91" s="242">
        <v>0</v>
      </c>
      <c r="R91" s="242">
        <f>Q91*H91</f>
        <v>0</v>
      </c>
      <c r="S91" s="242">
        <v>0</v>
      </c>
      <c r="T91" s="243">
        <f>S91*H91</f>
        <v>0</v>
      </c>
      <c r="AR91" s="23" t="s">
        <v>393</v>
      </c>
      <c r="AT91" s="23" t="s">
        <v>297</v>
      </c>
      <c r="AU91" s="23" t="s">
        <v>90</v>
      </c>
      <c r="AY91" s="23" t="s">
        <v>208</v>
      </c>
      <c r="BE91" s="244">
        <f>IF(N91="základní",J91,0)</f>
        <v>0</v>
      </c>
      <c r="BF91" s="244">
        <f>IF(N91="snížená",J91,0)</f>
        <v>0</v>
      </c>
      <c r="BG91" s="244">
        <f>IF(N91="zákl. přenesená",J91,0)</f>
        <v>0</v>
      </c>
      <c r="BH91" s="244">
        <f>IF(N91="sníž. přenesená",J91,0)</f>
        <v>0</v>
      </c>
      <c r="BI91" s="244">
        <f>IF(N91="nulová",J91,0)</f>
        <v>0</v>
      </c>
      <c r="BJ91" s="23" t="s">
        <v>25</v>
      </c>
      <c r="BK91" s="244">
        <f>ROUND(I91*H91,2)</f>
        <v>0</v>
      </c>
      <c r="BL91" s="23" t="s">
        <v>302</v>
      </c>
      <c r="BM91" s="23" t="s">
        <v>90</v>
      </c>
    </row>
    <row r="92" spans="2:65" s="1" customFormat="1" ht="16.5" customHeight="1">
      <c r="B92" s="46"/>
      <c r="C92" s="233" t="s">
        <v>225</v>
      </c>
      <c r="D92" s="233" t="s">
        <v>210</v>
      </c>
      <c r="E92" s="234" t="s">
        <v>5281</v>
      </c>
      <c r="F92" s="235" t="s">
        <v>5282</v>
      </c>
      <c r="G92" s="236" t="s">
        <v>2976</v>
      </c>
      <c r="H92" s="237">
        <v>2</v>
      </c>
      <c r="I92" s="238"/>
      <c r="J92" s="239">
        <f>ROUND(I92*H92,2)</f>
        <v>0</v>
      </c>
      <c r="K92" s="235" t="s">
        <v>4610</v>
      </c>
      <c r="L92" s="72"/>
      <c r="M92" s="240" t="s">
        <v>38</v>
      </c>
      <c r="N92" s="241" t="s">
        <v>52</v>
      </c>
      <c r="O92" s="47"/>
      <c r="P92" s="242">
        <f>O92*H92</f>
        <v>0</v>
      </c>
      <c r="Q92" s="242">
        <v>0</v>
      </c>
      <c r="R92" s="242">
        <f>Q92*H92</f>
        <v>0</v>
      </c>
      <c r="S92" s="242">
        <v>0</v>
      </c>
      <c r="T92" s="243">
        <f>S92*H92</f>
        <v>0</v>
      </c>
      <c r="AR92" s="23" t="s">
        <v>302</v>
      </c>
      <c r="AT92" s="23" t="s">
        <v>210</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302</v>
      </c>
      <c r="BM92" s="23" t="s">
        <v>5283</v>
      </c>
    </row>
    <row r="93" spans="2:65" s="1" customFormat="1" ht="25.5" customHeight="1">
      <c r="B93" s="46"/>
      <c r="C93" s="267" t="s">
        <v>215</v>
      </c>
      <c r="D93" s="267" t="s">
        <v>297</v>
      </c>
      <c r="E93" s="268" t="s">
        <v>5284</v>
      </c>
      <c r="F93" s="269" t="s">
        <v>5285</v>
      </c>
      <c r="G93" s="270" t="s">
        <v>2976</v>
      </c>
      <c r="H93" s="271">
        <v>2</v>
      </c>
      <c r="I93" s="272"/>
      <c r="J93" s="273">
        <f>ROUND(I93*H93,2)</f>
        <v>0</v>
      </c>
      <c r="K93" s="269" t="s">
        <v>38</v>
      </c>
      <c r="L93" s="274"/>
      <c r="M93" s="275" t="s">
        <v>38</v>
      </c>
      <c r="N93" s="276" t="s">
        <v>52</v>
      </c>
      <c r="O93" s="47"/>
      <c r="P93" s="242">
        <f>O93*H93</f>
        <v>0</v>
      </c>
      <c r="Q93" s="242">
        <v>0</v>
      </c>
      <c r="R93" s="242">
        <f>Q93*H93</f>
        <v>0</v>
      </c>
      <c r="S93" s="242">
        <v>0</v>
      </c>
      <c r="T93" s="243">
        <f>S93*H93</f>
        <v>0</v>
      </c>
      <c r="AR93" s="23" t="s">
        <v>393</v>
      </c>
      <c r="AT93" s="23" t="s">
        <v>297</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302</v>
      </c>
      <c r="BM93" s="23" t="s">
        <v>215</v>
      </c>
    </row>
    <row r="94" spans="2:65" s="1" customFormat="1" ht="16.5" customHeight="1">
      <c r="B94" s="46"/>
      <c r="C94" s="233" t="s">
        <v>237</v>
      </c>
      <c r="D94" s="233" t="s">
        <v>210</v>
      </c>
      <c r="E94" s="234" t="s">
        <v>5286</v>
      </c>
      <c r="F94" s="235" t="s">
        <v>5287</v>
      </c>
      <c r="G94" s="236" t="s">
        <v>2976</v>
      </c>
      <c r="H94" s="237">
        <v>1</v>
      </c>
      <c r="I94" s="238"/>
      <c r="J94" s="239">
        <f>ROUND(I94*H94,2)</f>
        <v>0</v>
      </c>
      <c r="K94" s="235" t="s">
        <v>4610</v>
      </c>
      <c r="L94" s="72"/>
      <c r="M94" s="240" t="s">
        <v>38</v>
      </c>
      <c r="N94" s="241" t="s">
        <v>52</v>
      </c>
      <c r="O94" s="47"/>
      <c r="P94" s="242">
        <f>O94*H94</f>
        <v>0</v>
      </c>
      <c r="Q94" s="242">
        <v>0</v>
      </c>
      <c r="R94" s="242">
        <f>Q94*H94</f>
        <v>0</v>
      </c>
      <c r="S94" s="242">
        <v>0</v>
      </c>
      <c r="T94" s="243">
        <f>S94*H94</f>
        <v>0</v>
      </c>
      <c r="AR94" s="23" t="s">
        <v>302</v>
      </c>
      <c r="AT94" s="23" t="s">
        <v>210</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302</v>
      </c>
      <c r="BM94" s="23" t="s">
        <v>5288</v>
      </c>
    </row>
    <row r="95" spans="2:65" s="1" customFormat="1" ht="38.25" customHeight="1">
      <c r="B95" s="46"/>
      <c r="C95" s="267" t="s">
        <v>241</v>
      </c>
      <c r="D95" s="267" t="s">
        <v>297</v>
      </c>
      <c r="E95" s="268" t="s">
        <v>5289</v>
      </c>
      <c r="F95" s="269" t="s">
        <v>5290</v>
      </c>
      <c r="G95" s="270" t="s">
        <v>2976</v>
      </c>
      <c r="H95" s="271">
        <v>1</v>
      </c>
      <c r="I95" s="272"/>
      <c r="J95" s="273">
        <f>ROUND(I95*H95,2)</f>
        <v>0</v>
      </c>
      <c r="K95" s="269" t="s">
        <v>38</v>
      </c>
      <c r="L95" s="274"/>
      <c r="M95" s="275" t="s">
        <v>38</v>
      </c>
      <c r="N95" s="276" t="s">
        <v>52</v>
      </c>
      <c r="O95" s="47"/>
      <c r="P95" s="242">
        <f>O95*H95</f>
        <v>0</v>
      </c>
      <c r="Q95" s="242">
        <v>0</v>
      </c>
      <c r="R95" s="242">
        <f>Q95*H95</f>
        <v>0</v>
      </c>
      <c r="S95" s="242">
        <v>0</v>
      </c>
      <c r="T95" s="243">
        <f>S95*H95</f>
        <v>0</v>
      </c>
      <c r="AR95" s="23" t="s">
        <v>393</v>
      </c>
      <c r="AT95" s="23" t="s">
        <v>297</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302</v>
      </c>
      <c r="BM95" s="23" t="s">
        <v>241</v>
      </c>
    </row>
    <row r="96" spans="2:65" s="1" customFormat="1" ht="16.5" customHeight="1">
      <c r="B96" s="46"/>
      <c r="C96" s="233" t="s">
        <v>249</v>
      </c>
      <c r="D96" s="233" t="s">
        <v>210</v>
      </c>
      <c r="E96" s="234" t="s">
        <v>5291</v>
      </c>
      <c r="F96" s="235" t="s">
        <v>5292</v>
      </c>
      <c r="G96" s="236" t="s">
        <v>222</v>
      </c>
      <c r="H96" s="237">
        <v>2</v>
      </c>
      <c r="I96" s="238"/>
      <c r="J96" s="239">
        <f>ROUND(I96*H96,2)</f>
        <v>0</v>
      </c>
      <c r="K96" s="235" t="s">
        <v>38</v>
      </c>
      <c r="L96" s="72"/>
      <c r="M96" s="240" t="s">
        <v>38</v>
      </c>
      <c r="N96" s="241" t="s">
        <v>52</v>
      </c>
      <c r="O96" s="47"/>
      <c r="P96" s="242">
        <f>O96*H96</f>
        <v>0</v>
      </c>
      <c r="Q96" s="242">
        <v>0</v>
      </c>
      <c r="R96" s="242">
        <f>Q96*H96</f>
        <v>0</v>
      </c>
      <c r="S96" s="242">
        <v>0</v>
      </c>
      <c r="T96" s="243">
        <f>S96*H96</f>
        <v>0</v>
      </c>
      <c r="AR96" s="23" t="s">
        <v>302</v>
      </c>
      <c r="AT96" s="23" t="s">
        <v>210</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302</v>
      </c>
      <c r="BM96" s="23" t="s">
        <v>5293</v>
      </c>
    </row>
    <row r="97" spans="2:65" s="1" customFormat="1" ht="63.75" customHeight="1">
      <c r="B97" s="46"/>
      <c r="C97" s="267" t="s">
        <v>253</v>
      </c>
      <c r="D97" s="267" t="s">
        <v>297</v>
      </c>
      <c r="E97" s="268" t="s">
        <v>5294</v>
      </c>
      <c r="F97" s="269" t="s">
        <v>5295</v>
      </c>
      <c r="G97" s="270" t="s">
        <v>2976</v>
      </c>
      <c r="H97" s="271">
        <v>1</v>
      </c>
      <c r="I97" s="272"/>
      <c r="J97" s="273">
        <f>ROUND(I97*H97,2)</f>
        <v>0</v>
      </c>
      <c r="K97" s="269" t="s">
        <v>38</v>
      </c>
      <c r="L97" s="274"/>
      <c r="M97" s="275" t="s">
        <v>38</v>
      </c>
      <c r="N97" s="276" t="s">
        <v>52</v>
      </c>
      <c r="O97" s="47"/>
      <c r="P97" s="242">
        <f>O97*H97</f>
        <v>0</v>
      </c>
      <c r="Q97" s="242">
        <v>0</v>
      </c>
      <c r="R97" s="242">
        <f>Q97*H97</f>
        <v>0</v>
      </c>
      <c r="S97" s="242">
        <v>0</v>
      </c>
      <c r="T97" s="243">
        <f>S97*H97</f>
        <v>0</v>
      </c>
      <c r="AR97" s="23" t="s">
        <v>393</v>
      </c>
      <c r="AT97" s="23" t="s">
        <v>297</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302</v>
      </c>
      <c r="BM97" s="23" t="s">
        <v>30</v>
      </c>
    </row>
    <row r="98" spans="2:65" s="1" customFormat="1" ht="16.5" customHeight="1">
      <c r="B98" s="46"/>
      <c r="C98" s="233" t="s">
        <v>257</v>
      </c>
      <c r="D98" s="233" t="s">
        <v>210</v>
      </c>
      <c r="E98" s="234" t="s">
        <v>5296</v>
      </c>
      <c r="F98" s="235" t="s">
        <v>5297</v>
      </c>
      <c r="G98" s="236" t="s">
        <v>2976</v>
      </c>
      <c r="H98" s="237">
        <v>2</v>
      </c>
      <c r="I98" s="238"/>
      <c r="J98" s="239">
        <f>ROUND(I98*H98,2)</f>
        <v>0</v>
      </c>
      <c r="K98" s="235" t="s">
        <v>4610</v>
      </c>
      <c r="L98" s="72"/>
      <c r="M98" s="240" t="s">
        <v>38</v>
      </c>
      <c r="N98" s="241" t="s">
        <v>52</v>
      </c>
      <c r="O98" s="47"/>
      <c r="P98" s="242">
        <f>O98*H98</f>
        <v>0</v>
      </c>
      <c r="Q98" s="242">
        <v>0</v>
      </c>
      <c r="R98" s="242">
        <f>Q98*H98</f>
        <v>0</v>
      </c>
      <c r="S98" s="242">
        <v>0</v>
      </c>
      <c r="T98" s="243">
        <f>S98*H98</f>
        <v>0</v>
      </c>
      <c r="AR98" s="23" t="s">
        <v>302</v>
      </c>
      <c r="AT98" s="23" t="s">
        <v>210</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302</v>
      </c>
      <c r="BM98" s="23" t="s">
        <v>5298</v>
      </c>
    </row>
    <row r="99" spans="2:65" s="1" customFormat="1" ht="51" customHeight="1">
      <c r="B99" s="46"/>
      <c r="C99" s="267" t="s">
        <v>30</v>
      </c>
      <c r="D99" s="267" t="s">
        <v>297</v>
      </c>
      <c r="E99" s="268" t="s">
        <v>5299</v>
      </c>
      <c r="F99" s="269" t="s">
        <v>5300</v>
      </c>
      <c r="G99" s="270" t="s">
        <v>2976</v>
      </c>
      <c r="H99" s="271">
        <v>1</v>
      </c>
      <c r="I99" s="272"/>
      <c r="J99" s="273">
        <f>ROUND(I99*H99,2)</f>
        <v>0</v>
      </c>
      <c r="K99" s="269" t="s">
        <v>38</v>
      </c>
      <c r="L99" s="274"/>
      <c r="M99" s="275" t="s">
        <v>38</v>
      </c>
      <c r="N99" s="276" t="s">
        <v>52</v>
      </c>
      <c r="O99" s="47"/>
      <c r="P99" s="242">
        <f>O99*H99</f>
        <v>0</v>
      </c>
      <c r="Q99" s="242">
        <v>0</v>
      </c>
      <c r="R99" s="242">
        <f>Q99*H99</f>
        <v>0</v>
      </c>
      <c r="S99" s="242">
        <v>0</v>
      </c>
      <c r="T99" s="243">
        <f>S99*H99</f>
        <v>0</v>
      </c>
      <c r="AR99" s="23" t="s">
        <v>393</v>
      </c>
      <c r="AT99" s="23" t="s">
        <v>297</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302</v>
      </c>
      <c r="BM99" s="23" t="s">
        <v>253</v>
      </c>
    </row>
    <row r="100" spans="2:65" s="1" customFormat="1" ht="25.5" customHeight="1">
      <c r="B100" s="46"/>
      <c r="C100" s="267" t="s">
        <v>270</v>
      </c>
      <c r="D100" s="267" t="s">
        <v>297</v>
      </c>
      <c r="E100" s="268" t="s">
        <v>5301</v>
      </c>
      <c r="F100" s="269" t="s">
        <v>5302</v>
      </c>
      <c r="G100" s="270" t="s">
        <v>2976</v>
      </c>
      <c r="H100" s="271">
        <v>1</v>
      </c>
      <c r="I100" s="272"/>
      <c r="J100" s="273">
        <f>ROUND(I100*H100,2)</f>
        <v>0</v>
      </c>
      <c r="K100" s="269" t="s">
        <v>38</v>
      </c>
      <c r="L100" s="274"/>
      <c r="M100" s="275" t="s">
        <v>38</v>
      </c>
      <c r="N100" s="276" t="s">
        <v>52</v>
      </c>
      <c r="O100" s="47"/>
      <c r="P100" s="242">
        <f>O100*H100</f>
        <v>0</v>
      </c>
      <c r="Q100" s="242">
        <v>0</v>
      </c>
      <c r="R100" s="242">
        <f>Q100*H100</f>
        <v>0</v>
      </c>
      <c r="S100" s="242">
        <v>0</v>
      </c>
      <c r="T100" s="243">
        <f>S100*H100</f>
        <v>0</v>
      </c>
      <c r="AR100" s="23" t="s">
        <v>393</v>
      </c>
      <c r="AT100" s="23" t="s">
        <v>297</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302</v>
      </c>
      <c r="BM100" s="23" t="s">
        <v>276</v>
      </c>
    </row>
    <row r="101" spans="2:65" s="1" customFormat="1" ht="16.5" customHeight="1">
      <c r="B101" s="46"/>
      <c r="C101" s="233" t="s">
        <v>276</v>
      </c>
      <c r="D101" s="233" t="s">
        <v>210</v>
      </c>
      <c r="E101" s="234" t="s">
        <v>5303</v>
      </c>
      <c r="F101" s="235" t="s">
        <v>5304</v>
      </c>
      <c r="G101" s="236" t="s">
        <v>2976</v>
      </c>
      <c r="H101" s="237">
        <v>4</v>
      </c>
      <c r="I101" s="238"/>
      <c r="J101" s="239">
        <f>ROUND(I101*H101,2)</f>
        <v>0</v>
      </c>
      <c r="K101" s="235" t="s">
        <v>4610</v>
      </c>
      <c r="L101" s="72"/>
      <c r="M101" s="240" t="s">
        <v>38</v>
      </c>
      <c r="N101" s="241" t="s">
        <v>52</v>
      </c>
      <c r="O101" s="47"/>
      <c r="P101" s="242">
        <f>O101*H101</f>
        <v>0</v>
      </c>
      <c r="Q101" s="242">
        <v>0</v>
      </c>
      <c r="R101" s="242">
        <f>Q101*H101</f>
        <v>0</v>
      </c>
      <c r="S101" s="242">
        <v>0</v>
      </c>
      <c r="T101" s="243">
        <f>S101*H101</f>
        <v>0</v>
      </c>
      <c r="AR101" s="23" t="s">
        <v>302</v>
      </c>
      <c r="AT101" s="23" t="s">
        <v>210</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302</v>
      </c>
      <c r="BM101" s="23" t="s">
        <v>5305</v>
      </c>
    </row>
    <row r="102" spans="2:65" s="1" customFormat="1" ht="89.25" customHeight="1">
      <c r="B102" s="46"/>
      <c r="C102" s="267" t="s">
        <v>280</v>
      </c>
      <c r="D102" s="267" t="s">
        <v>297</v>
      </c>
      <c r="E102" s="268" t="s">
        <v>5306</v>
      </c>
      <c r="F102" s="269" t="s">
        <v>5307</v>
      </c>
      <c r="G102" s="270" t="s">
        <v>2976</v>
      </c>
      <c r="H102" s="271">
        <v>4</v>
      </c>
      <c r="I102" s="272"/>
      <c r="J102" s="273">
        <f>ROUND(I102*H102,2)</f>
        <v>0</v>
      </c>
      <c r="K102" s="269" t="s">
        <v>38</v>
      </c>
      <c r="L102" s="274"/>
      <c r="M102" s="275" t="s">
        <v>38</v>
      </c>
      <c r="N102" s="276" t="s">
        <v>52</v>
      </c>
      <c r="O102" s="47"/>
      <c r="P102" s="242">
        <f>O102*H102</f>
        <v>0</v>
      </c>
      <c r="Q102" s="242">
        <v>0</v>
      </c>
      <c r="R102" s="242">
        <f>Q102*H102</f>
        <v>0</v>
      </c>
      <c r="S102" s="242">
        <v>0</v>
      </c>
      <c r="T102" s="243">
        <f>S102*H102</f>
        <v>0</v>
      </c>
      <c r="AR102" s="23" t="s">
        <v>393</v>
      </c>
      <c r="AT102" s="23" t="s">
        <v>297</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302</v>
      </c>
      <c r="BM102" s="23" t="s">
        <v>286</v>
      </c>
    </row>
    <row r="103" spans="2:65" s="1" customFormat="1" ht="16.5" customHeight="1">
      <c r="B103" s="46"/>
      <c r="C103" s="233" t="s">
        <v>286</v>
      </c>
      <c r="D103" s="233" t="s">
        <v>210</v>
      </c>
      <c r="E103" s="234" t="s">
        <v>5308</v>
      </c>
      <c r="F103" s="235" t="s">
        <v>5309</v>
      </c>
      <c r="G103" s="236" t="s">
        <v>222</v>
      </c>
      <c r="H103" s="237">
        <v>2</v>
      </c>
      <c r="I103" s="238"/>
      <c r="J103" s="239">
        <f>ROUND(I103*H103,2)</f>
        <v>0</v>
      </c>
      <c r="K103" s="235" t="s">
        <v>38</v>
      </c>
      <c r="L103" s="72"/>
      <c r="M103" s="240" t="s">
        <v>38</v>
      </c>
      <c r="N103" s="241" t="s">
        <v>52</v>
      </c>
      <c r="O103" s="47"/>
      <c r="P103" s="242">
        <f>O103*H103</f>
        <v>0</v>
      </c>
      <c r="Q103" s="242">
        <v>0</v>
      </c>
      <c r="R103" s="242">
        <f>Q103*H103</f>
        <v>0</v>
      </c>
      <c r="S103" s="242">
        <v>0</v>
      </c>
      <c r="T103" s="243">
        <f>S103*H103</f>
        <v>0</v>
      </c>
      <c r="AR103" s="23" t="s">
        <v>302</v>
      </c>
      <c r="AT103" s="23" t="s">
        <v>210</v>
      </c>
      <c r="AU103" s="23" t="s">
        <v>90</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302</v>
      </c>
      <c r="BM103" s="23" t="s">
        <v>5310</v>
      </c>
    </row>
    <row r="104" spans="2:65" s="1" customFormat="1" ht="25.5" customHeight="1">
      <c r="B104" s="46"/>
      <c r="C104" s="267" t="s">
        <v>10</v>
      </c>
      <c r="D104" s="267" t="s">
        <v>297</v>
      </c>
      <c r="E104" s="268" t="s">
        <v>5311</v>
      </c>
      <c r="F104" s="269" t="s">
        <v>5312</v>
      </c>
      <c r="G104" s="270" t="s">
        <v>2976</v>
      </c>
      <c r="H104" s="271">
        <v>4</v>
      </c>
      <c r="I104" s="272"/>
      <c r="J104" s="273">
        <f>ROUND(I104*H104,2)</f>
        <v>0</v>
      </c>
      <c r="K104" s="269" t="s">
        <v>38</v>
      </c>
      <c r="L104" s="274"/>
      <c r="M104" s="275" t="s">
        <v>38</v>
      </c>
      <c r="N104" s="276" t="s">
        <v>52</v>
      </c>
      <c r="O104" s="47"/>
      <c r="P104" s="242">
        <f>O104*H104</f>
        <v>0</v>
      </c>
      <c r="Q104" s="242">
        <v>0</v>
      </c>
      <c r="R104" s="242">
        <f>Q104*H104</f>
        <v>0</v>
      </c>
      <c r="S104" s="242">
        <v>0</v>
      </c>
      <c r="T104" s="243">
        <f>S104*H104</f>
        <v>0</v>
      </c>
      <c r="AR104" s="23" t="s">
        <v>393</v>
      </c>
      <c r="AT104" s="23" t="s">
        <v>297</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302</v>
      </c>
      <c r="BM104" s="23" t="s">
        <v>302</v>
      </c>
    </row>
    <row r="105" spans="2:65" s="1" customFormat="1" ht="16.5" customHeight="1">
      <c r="B105" s="46"/>
      <c r="C105" s="233" t="s">
        <v>302</v>
      </c>
      <c r="D105" s="233" t="s">
        <v>210</v>
      </c>
      <c r="E105" s="234" t="s">
        <v>5313</v>
      </c>
      <c r="F105" s="235" t="s">
        <v>5314</v>
      </c>
      <c r="G105" s="236" t="s">
        <v>222</v>
      </c>
      <c r="H105" s="237">
        <v>0.3</v>
      </c>
      <c r="I105" s="238"/>
      <c r="J105" s="239">
        <f>ROUND(I105*H105,2)</f>
        <v>0</v>
      </c>
      <c r="K105" s="235" t="s">
        <v>38</v>
      </c>
      <c r="L105" s="72"/>
      <c r="M105" s="240" t="s">
        <v>38</v>
      </c>
      <c r="N105" s="241" t="s">
        <v>52</v>
      </c>
      <c r="O105" s="47"/>
      <c r="P105" s="242">
        <f>O105*H105</f>
        <v>0</v>
      </c>
      <c r="Q105" s="242">
        <v>0</v>
      </c>
      <c r="R105" s="242">
        <f>Q105*H105</f>
        <v>0</v>
      </c>
      <c r="S105" s="242">
        <v>0</v>
      </c>
      <c r="T105" s="243">
        <f>S105*H105</f>
        <v>0</v>
      </c>
      <c r="AR105" s="23" t="s">
        <v>302</v>
      </c>
      <c r="AT105" s="23" t="s">
        <v>210</v>
      </c>
      <c r="AU105" s="23" t="s">
        <v>90</v>
      </c>
      <c r="AY105" s="23" t="s">
        <v>208</v>
      </c>
      <c r="BE105" s="244">
        <f>IF(N105="základní",J105,0)</f>
        <v>0</v>
      </c>
      <c r="BF105" s="244">
        <f>IF(N105="snížená",J105,0)</f>
        <v>0</v>
      </c>
      <c r="BG105" s="244">
        <f>IF(N105="zákl. přenesená",J105,0)</f>
        <v>0</v>
      </c>
      <c r="BH105" s="244">
        <f>IF(N105="sníž. přenesená",J105,0)</f>
        <v>0</v>
      </c>
      <c r="BI105" s="244">
        <f>IF(N105="nulová",J105,0)</f>
        <v>0</v>
      </c>
      <c r="BJ105" s="23" t="s">
        <v>25</v>
      </c>
      <c r="BK105" s="244">
        <f>ROUND(I105*H105,2)</f>
        <v>0</v>
      </c>
      <c r="BL105" s="23" t="s">
        <v>302</v>
      </c>
      <c r="BM105" s="23" t="s">
        <v>5315</v>
      </c>
    </row>
    <row r="106" spans="2:65" s="1" customFormat="1" ht="16.5" customHeight="1">
      <c r="B106" s="46"/>
      <c r="C106" s="267" t="s">
        <v>314</v>
      </c>
      <c r="D106" s="267" t="s">
        <v>297</v>
      </c>
      <c r="E106" s="268" t="s">
        <v>5316</v>
      </c>
      <c r="F106" s="269" t="s">
        <v>5314</v>
      </c>
      <c r="G106" s="270" t="s">
        <v>2976</v>
      </c>
      <c r="H106" s="271">
        <v>1</v>
      </c>
      <c r="I106" s="272"/>
      <c r="J106" s="273">
        <f>ROUND(I106*H106,2)</f>
        <v>0</v>
      </c>
      <c r="K106" s="269" t="s">
        <v>38</v>
      </c>
      <c r="L106" s="274"/>
      <c r="M106" s="275" t="s">
        <v>38</v>
      </c>
      <c r="N106" s="276" t="s">
        <v>52</v>
      </c>
      <c r="O106" s="47"/>
      <c r="P106" s="242">
        <f>O106*H106</f>
        <v>0</v>
      </c>
      <c r="Q106" s="242">
        <v>0</v>
      </c>
      <c r="R106" s="242">
        <f>Q106*H106</f>
        <v>0</v>
      </c>
      <c r="S106" s="242">
        <v>0</v>
      </c>
      <c r="T106" s="243">
        <f>S106*H106</f>
        <v>0</v>
      </c>
      <c r="AR106" s="23" t="s">
        <v>393</v>
      </c>
      <c r="AT106" s="23" t="s">
        <v>297</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302</v>
      </c>
      <c r="BM106" s="23" t="s">
        <v>319</v>
      </c>
    </row>
    <row r="107" spans="2:63" s="11" customFormat="1" ht="29.85" customHeight="1">
      <c r="B107" s="217"/>
      <c r="C107" s="218"/>
      <c r="D107" s="219" t="s">
        <v>80</v>
      </c>
      <c r="E107" s="231" t="s">
        <v>5317</v>
      </c>
      <c r="F107" s="231" t="s">
        <v>4798</v>
      </c>
      <c r="G107" s="218"/>
      <c r="H107" s="218"/>
      <c r="I107" s="221"/>
      <c r="J107" s="232">
        <f>BK107</f>
        <v>0</v>
      </c>
      <c r="K107" s="218"/>
      <c r="L107" s="223"/>
      <c r="M107" s="224"/>
      <c r="N107" s="225"/>
      <c r="O107" s="225"/>
      <c r="P107" s="226">
        <f>SUM(P108:P111)</f>
        <v>0</v>
      </c>
      <c r="Q107" s="225"/>
      <c r="R107" s="226">
        <f>SUM(R108:R111)</f>
        <v>0</v>
      </c>
      <c r="S107" s="225"/>
      <c r="T107" s="227">
        <f>SUM(T108:T111)</f>
        <v>0</v>
      </c>
      <c r="AR107" s="228" t="s">
        <v>25</v>
      </c>
      <c r="AT107" s="229" t="s">
        <v>80</v>
      </c>
      <c r="AU107" s="229" t="s">
        <v>25</v>
      </c>
      <c r="AY107" s="228" t="s">
        <v>208</v>
      </c>
      <c r="BK107" s="230">
        <f>SUM(BK108:BK111)</f>
        <v>0</v>
      </c>
    </row>
    <row r="108" spans="2:65" s="1" customFormat="1" ht="16.5" customHeight="1">
      <c r="B108" s="46"/>
      <c r="C108" s="233" t="s">
        <v>319</v>
      </c>
      <c r="D108" s="233" t="s">
        <v>210</v>
      </c>
      <c r="E108" s="234" t="s">
        <v>4799</v>
      </c>
      <c r="F108" s="235" t="s">
        <v>4800</v>
      </c>
      <c r="G108" s="236" t="s">
        <v>336</v>
      </c>
      <c r="H108" s="237">
        <v>300</v>
      </c>
      <c r="I108" s="238"/>
      <c r="J108" s="239">
        <f>ROUND(I108*H108,2)</f>
        <v>0</v>
      </c>
      <c r="K108" s="235" t="s">
        <v>4610</v>
      </c>
      <c r="L108" s="72"/>
      <c r="M108" s="240" t="s">
        <v>38</v>
      </c>
      <c r="N108" s="241" t="s">
        <v>52</v>
      </c>
      <c r="O108" s="47"/>
      <c r="P108" s="242">
        <f>O108*H108</f>
        <v>0</v>
      </c>
      <c r="Q108" s="242">
        <v>0</v>
      </c>
      <c r="R108" s="242">
        <f>Q108*H108</f>
        <v>0</v>
      </c>
      <c r="S108" s="242">
        <v>0</v>
      </c>
      <c r="T108" s="243">
        <f>S108*H108</f>
        <v>0</v>
      </c>
      <c r="AR108" s="23" t="s">
        <v>302</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302</v>
      </c>
      <c r="BM108" s="23" t="s">
        <v>5318</v>
      </c>
    </row>
    <row r="109" spans="2:65" s="1" customFormat="1" ht="25.5" customHeight="1">
      <c r="B109" s="46"/>
      <c r="C109" s="267" t="s">
        <v>324</v>
      </c>
      <c r="D109" s="267" t="s">
        <v>297</v>
      </c>
      <c r="E109" s="268" t="s">
        <v>5319</v>
      </c>
      <c r="F109" s="269" t="s">
        <v>5320</v>
      </c>
      <c r="G109" s="270" t="s">
        <v>2976</v>
      </c>
      <c r="H109" s="271">
        <v>3</v>
      </c>
      <c r="I109" s="272"/>
      <c r="J109" s="273">
        <f>ROUND(I109*H109,2)</f>
        <v>0</v>
      </c>
      <c r="K109" s="269" t="s">
        <v>38</v>
      </c>
      <c r="L109" s="274"/>
      <c r="M109" s="275" t="s">
        <v>38</v>
      </c>
      <c r="N109" s="276" t="s">
        <v>52</v>
      </c>
      <c r="O109" s="47"/>
      <c r="P109" s="242">
        <f>O109*H109</f>
        <v>0</v>
      </c>
      <c r="Q109" s="242">
        <v>0</v>
      </c>
      <c r="R109" s="242">
        <f>Q109*H109</f>
        <v>0</v>
      </c>
      <c r="S109" s="242">
        <v>0</v>
      </c>
      <c r="T109" s="243">
        <f>S109*H109</f>
        <v>0</v>
      </c>
      <c r="AR109" s="23" t="s">
        <v>393</v>
      </c>
      <c r="AT109" s="23" t="s">
        <v>297</v>
      </c>
      <c r="AU109" s="23" t="s">
        <v>90</v>
      </c>
      <c r="AY109" s="23" t="s">
        <v>208</v>
      </c>
      <c r="BE109" s="244">
        <f>IF(N109="základní",J109,0)</f>
        <v>0</v>
      </c>
      <c r="BF109" s="244">
        <f>IF(N109="snížená",J109,0)</f>
        <v>0</v>
      </c>
      <c r="BG109" s="244">
        <f>IF(N109="zákl. přenesená",J109,0)</f>
        <v>0</v>
      </c>
      <c r="BH109" s="244">
        <f>IF(N109="sníž. přenesená",J109,0)</f>
        <v>0</v>
      </c>
      <c r="BI109" s="244">
        <f>IF(N109="nulová",J109,0)</f>
        <v>0</v>
      </c>
      <c r="BJ109" s="23" t="s">
        <v>25</v>
      </c>
      <c r="BK109" s="244">
        <f>ROUND(I109*H109,2)</f>
        <v>0</v>
      </c>
      <c r="BL109" s="23" t="s">
        <v>302</v>
      </c>
      <c r="BM109" s="23" t="s">
        <v>328</v>
      </c>
    </row>
    <row r="110" spans="2:65" s="1" customFormat="1" ht="25.5" customHeight="1">
      <c r="B110" s="46"/>
      <c r="C110" s="233" t="s">
        <v>328</v>
      </c>
      <c r="D110" s="233" t="s">
        <v>210</v>
      </c>
      <c r="E110" s="234" t="s">
        <v>5321</v>
      </c>
      <c r="F110" s="235" t="s">
        <v>5322</v>
      </c>
      <c r="G110" s="236" t="s">
        <v>336</v>
      </c>
      <c r="H110" s="237">
        <v>10</v>
      </c>
      <c r="I110" s="238"/>
      <c r="J110" s="239">
        <f>ROUND(I110*H110,2)</f>
        <v>0</v>
      </c>
      <c r="K110" s="235" t="s">
        <v>4610</v>
      </c>
      <c r="L110" s="72"/>
      <c r="M110" s="240" t="s">
        <v>38</v>
      </c>
      <c r="N110" s="241" t="s">
        <v>52</v>
      </c>
      <c r="O110" s="47"/>
      <c r="P110" s="242">
        <f>O110*H110</f>
        <v>0</v>
      </c>
      <c r="Q110" s="242">
        <v>0</v>
      </c>
      <c r="R110" s="242">
        <f>Q110*H110</f>
        <v>0</v>
      </c>
      <c r="S110" s="242">
        <v>0</v>
      </c>
      <c r="T110" s="243">
        <f>S110*H110</f>
        <v>0</v>
      </c>
      <c r="AR110" s="23" t="s">
        <v>302</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302</v>
      </c>
      <c r="BM110" s="23" t="s">
        <v>5323</v>
      </c>
    </row>
    <row r="111" spans="2:65" s="1" customFormat="1" ht="16.5" customHeight="1">
      <c r="B111" s="46"/>
      <c r="C111" s="267" t="s">
        <v>9</v>
      </c>
      <c r="D111" s="267" t="s">
        <v>297</v>
      </c>
      <c r="E111" s="268" t="s">
        <v>5324</v>
      </c>
      <c r="F111" s="269" t="s">
        <v>5325</v>
      </c>
      <c r="G111" s="270" t="s">
        <v>336</v>
      </c>
      <c r="H111" s="271">
        <v>10</v>
      </c>
      <c r="I111" s="272"/>
      <c r="J111" s="273">
        <f>ROUND(I111*H111,2)</f>
        <v>0</v>
      </c>
      <c r="K111" s="269" t="s">
        <v>38</v>
      </c>
      <c r="L111" s="274"/>
      <c r="M111" s="275" t="s">
        <v>38</v>
      </c>
      <c r="N111" s="276" t="s">
        <v>52</v>
      </c>
      <c r="O111" s="47"/>
      <c r="P111" s="242">
        <f>O111*H111</f>
        <v>0</v>
      </c>
      <c r="Q111" s="242">
        <v>0</v>
      </c>
      <c r="R111" s="242">
        <f>Q111*H111</f>
        <v>0</v>
      </c>
      <c r="S111" s="242">
        <v>0</v>
      </c>
      <c r="T111" s="243">
        <f>S111*H111</f>
        <v>0</v>
      </c>
      <c r="AR111" s="23" t="s">
        <v>393</v>
      </c>
      <c r="AT111" s="23" t="s">
        <v>297</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302</v>
      </c>
      <c r="BM111" s="23" t="s">
        <v>340</v>
      </c>
    </row>
    <row r="112" spans="2:63" s="11" customFormat="1" ht="29.85" customHeight="1">
      <c r="B112" s="217"/>
      <c r="C112" s="218"/>
      <c r="D112" s="219" t="s">
        <v>80</v>
      </c>
      <c r="E112" s="231" t="s">
        <v>5326</v>
      </c>
      <c r="F112" s="231" t="s">
        <v>5243</v>
      </c>
      <c r="G112" s="218"/>
      <c r="H112" s="218"/>
      <c r="I112" s="221"/>
      <c r="J112" s="232">
        <f>BK112</f>
        <v>0</v>
      </c>
      <c r="K112" s="218"/>
      <c r="L112" s="223"/>
      <c r="M112" s="224"/>
      <c r="N112" s="225"/>
      <c r="O112" s="225"/>
      <c r="P112" s="226">
        <f>SUM(P113:P120)</f>
        <v>0</v>
      </c>
      <c r="Q112" s="225"/>
      <c r="R112" s="226">
        <f>SUM(R113:R120)</f>
        <v>0</v>
      </c>
      <c r="S112" s="225"/>
      <c r="T112" s="227">
        <f>SUM(T113:T120)</f>
        <v>0</v>
      </c>
      <c r="AR112" s="228" t="s">
        <v>25</v>
      </c>
      <c r="AT112" s="229" t="s">
        <v>80</v>
      </c>
      <c r="AU112" s="229" t="s">
        <v>25</v>
      </c>
      <c r="AY112" s="228" t="s">
        <v>208</v>
      </c>
      <c r="BK112" s="230">
        <f>SUM(BK113:BK120)</f>
        <v>0</v>
      </c>
    </row>
    <row r="113" spans="2:65" s="1" customFormat="1" ht="25.5" customHeight="1">
      <c r="B113" s="46"/>
      <c r="C113" s="233" t="s">
        <v>340</v>
      </c>
      <c r="D113" s="233" t="s">
        <v>210</v>
      </c>
      <c r="E113" s="234" t="s">
        <v>4827</v>
      </c>
      <c r="F113" s="235" t="s">
        <v>4828</v>
      </c>
      <c r="G113" s="236" t="s">
        <v>336</v>
      </c>
      <c r="H113" s="237">
        <v>80</v>
      </c>
      <c r="I113" s="238"/>
      <c r="J113" s="239">
        <f>ROUND(I113*H113,2)</f>
        <v>0</v>
      </c>
      <c r="K113" s="235" t="s">
        <v>4610</v>
      </c>
      <c r="L113" s="72"/>
      <c r="M113" s="240" t="s">
        <v>38</v>
      </c>
      <c r="N113" s="241" t="s">
        <v>52</v>
      </c>
      <c r="O113" s="47"/>
      <c r="P113" s="242">
        <f>O113*H113</f>
        <v>0</v>
      </c>
      <c r="Q113" s="242">
        <v>0</v>
      </c>
      <c r="R113" s="242">
        <f>Q113*H113</f>
        <v>0</v>
      </c>
      <c r="S113" s="242">
        <v>0</v>
      </c>
      <c r="T113" s="243">
        <f>S113*H113</f>
        <v>0</v>
      </c>
      <c r="AR113" s="23" t="s">
        <v>302</v>
      </c>
      <c r="AT113" s="23" t="s">
        <v>210</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302</v>
      </c>
      <c r="BM113" s="23" t="s">
        <v>5327</v>
      </c>
    </row>
    <row r="114" spans="2:65" s="1" customFormat="1" ht="16.5" customHeight="1">
      <c r="B114" s="46"/>
      <c r="C114" s="267" t="s">
        <v>348</v>
      </c>
      <c r="D114" s="267" t="s">
        <v>297</v>
      </c>
      <c r="E114" s="268" t="s">
        <v>4832</v>
      </c>
      <c r="F114" s="269" t="s">
        <v>4833</v>
      </c>
      <c r="G114" s="270" t="s">
        <v>336</v>
      </c>
      <c r="H114" s="271">
        <v>80</v>
      </c>
      <c r="I114" s="272"/>
      <c r="J114" s="273">
        <f>ROUND(I114*H114,2)</f>
        <v>0</v>
      </c>
      <c r="K114" s="269" t="s">
        <v>38</v>
      </c>
      <c r="L114" s="274"/>
      <c r="M114" s="275" t="s">
        <v>38</v>
      </c>
      <c r="N114" s="276" t="s">
        <v>52</v>
      </c>
      <c r="O114" s="47"/>
      <c r="P114" s="242">
        <f>O114*H114</f>
        <v>0</v>
      </c>
      <c r="Q114" s="242">
        <v>0</v>
      </c>
      <c r="R114" s="242">
        <f>Q114*H114</f>
        <v>0</v>
      </c>
      <c r="S114" s="242">
        <v>0</v>
      </c>
      <c r="T114" s="243">
        <f>S114*H114</f>
        <v>0</v>
      </c>
      <c r="AR114" s="23" t="s">
        <v>393</v>
      </c>
      <c r="AT114" s="23" t="s">
        <v>297</v>
      </c>
      <c r="AU114" s="23" t="s">
        <v>90</v>
      </c>
      <c r="AY114" s="23" t="s">
        <v>208</v>
      </c>
      <c r="BE114" s="244">
        <f>IF(N114="základní",J114,0)</f>
        <v>0</v>
      </c>
      <c r="BF114" s="244">
        <f>IF(N114="snížená",J114,0)</f>
        <v>0</v>
      </c>
      <c r="BG114" s="244">
        <f>IF(N114="zákl. přenesená",J114,0)</f>
        <v>0</v>
      </c>
      <c r="BH114" s="244">
        <f>IF(N114="sníž. přenesená",J114,0)</f>
        <v>0</v>
      </c>
      <c r="BI114" s="244">
        <f>IF(N114="nulová",J114,0)</f>
        <v>0</v>
      </c>
      <c r="BJ114" s="23" t="s">
        <v>25</v>
      </c>
      <c r="BK114" s="244">
        <f>ROUND(I114*H114,2)</f>
        <v>0</v>
      </c>
      <c r="BL114" s="23" t="s">
        <v>302</v>
      </c>
      <c r="BM114" s="23" t="s">
        <v>352</v>
      </c>
    </row>
    <row r="115" spans="2:65" s="1" customFormat="1" ht="25.5" customHeight="1">
      <c r="B115" s="46"/>
      <c r="C115" s="233" t="s">
        <v>352</v>
      </c>
      <c r="D115" s="233" t="s">
        <v>210</v>
      </c>
      <c r="E115" s="234" t="s">
        <v>4840</v>
      </c>
      <c r="F115" s="235" t="s">
        <v>4841</v>
      </c>
      <c r="G115" s="236" t="s">
        <v>336</v>
      </c>
      <c r="H115" s="237">
        <v>60</v>
      </c>
      <c r="I115" s="238"/>
      <c r="J115" s="239">
        <f>ROUND(I115*H115,2)</f>
        <v>0</v>
      </c>
      <c r="K115" s="235" t="s">
        <v>4610</v>
      </c>
      <c r="L115" s="72"/>
      <c r="M115" s="240" t="s">
        <v>38</v>
      </c>
      <c r="N115" s="241" t="s">
        <v>52</v>
      </c>
      <c r="O115" s="47"/>
      <c r="P115" s="242">
        <f>O115*H115</f>
        <v>0</v>
      </c>
      <c r="Q115" s="242">
        <v>0</v>
      </c>
      <c r="R115" s="242">
        <f>Q115*H115</f>
        <v>0</v>
      </c>
      <c r="S115" s="242">
        <v>0</v>
      </c>
      <c r="T115" s="243">
        <f>S115*H115</f>
        <v>0</v>
      </c>
      <c r="AR115" s="23" t="s">
        <v>302</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302</v>
      </c>
      <c r="BM115" s="23" t="s">
        <v>5328</v>
      </c>
    </row>
    <row r="116" spans="2:65" s="1" customFormat="1" ht="25.5" customHeight="1">
      <c r="B116" s="46"/>
      <c r="C116" s="267" t="s">
        <v>357</v>
      </c>
      <c r="D116" s="267" t="s">
        <v>297</v>
      </c>
      <c r="E116" s="268" t="s">
        <v>4113</v>
      </c>
      <c r="F116" s="269" t="s">
        <v>4114</v>
      </c>
      <c r="G116" s="270" t="s">
        <v>336</v>
      </c>
      <c r="H116" s="271">
        <v>60</v>
      </c>
      <c r="I116" s="272"/>
      <c r="J116" s="273">
        <f>ROUND(I116*H116,2)</f>
        <v>0</v>
      </c>
      <c r="K116" s="269" t="s">
        <v>38</v>
      </c>
      <c r="L116" s="274"/>
      <c r="M116" s="275" t="s">
        <v>38</v>
      </c>
      <c r="N116" s="276" t="s">
        <v>52</v>
      </c>
      <c r="O116" s="47"/>
      <c r="P116" s="242">
        <f>O116*H116</f>
        <v>0</v>
      </c>
      <c r="Q116" s="242">
        <v>0</v>
      </c>
      <c r="R116" s="242">
        <f>Q116*H116</f>
        <v>0</v>
      </c>
      <c r="S116" s="242">
        <v>0</v>
      </c>
      <c r="T116" s="243">
        <f>S116*H116</f>
        <v>0</v>
      </c>
      <c r="AR116" s="23" t="s">
        <v>393</v>
      </c>
      <c r="AT116" s="23" t="s">
        <v>297</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302</v>
      </c>
      <c r="BM116" s="23" t="s">
        <v>362</v>
      </c>
    </row>
    <row r="117" spans="2:65" s="1" customFormat="1" ht="25.5" customHeight="1">
      <c r="B117" s="46"/>
      <c r="C117" s="233" t="s">
        <v>362</v>
      </c>
      <c r="D117" s="233" t="s">
        <v>210</v>
      </c>
      <c r="E117" s="234" t="s">
        <v>5329</v>
      </c>
      <c r="F117" s="235" t="s">
        <v>5330</v>
      </c>
      <c r="G117" s="236" t="s">
        <v>2976</v>
      </c>
      <c r="H117" s="237">
        <v>1</v>
      </c>
      <c r="I117" s="238"/>
      <c r="J117" s="239">
        <f>ROUND(I117*H117,2)</f>
        <v>0</v>
      </c>
      <c r="K117" s="235" t="s">
        <v>4610</v>
      </c>
      <c r="L117" s="72"/>
      <c r="M117" s="240" t="s">
        <v>38</v>
      </c>
      <c r="N117" s="241" t="s">
        <v>52</v>
      </c>
      <c r="O117" s="47"/>
      <c r="P117" s="242">
        <f>O117*H117</f>
        <v>0</v>
      </c>
      <c r="Q117" s="242">
        <v>0</v>
      </c>
      <c r="R117" s="242">
        <f>Q117*H117</f>
        <v>0</v>
      </c>
      <c r="S117" s="242">
        <v>0</v>
      </c>
      <c r="T117" s="243">
        <f>S117*H117</f>
        <v>0</v>
      </c>
      <c r="AR117" s="23" t="s">
        <v>302</v>
      </c>
      <c r="AT117" s="23" t="s">
        <v>210</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302</v>
      </c>
      <c r="BM117" s="23" t="s">
        <v>5331</v>
      </c>
    </row>
    <row r="118" spans="2:65" s="1" customFormat="1" ht="16.5" customHeight="1">
      <c r="B118" s="46"/>
      <c r="C118" s="267" t="s">
        <v>369</v>
      </c>
      <c r="D118" s="267" t="s">
        <v>297</v>
      </c>
      <c r="E118" s="268" t="s">
        <v>5332</v>
      </c>
      <c r="F118" s="269" t="s">
        <v>5333</v>
      </c>
      <c r="G118" s="270" t="s">
        <v>2976</v>
      </c>
      <c r="H118" s="271">
        <v>1</v>
      </c>
      <c r="I118" s="272"/>
      <c r="J118" s="273">
        <f>ROUND(I118*H118,2)</f>
        <v>0</v>
      </c>
      <c r="K118" s="269" t="s">
        <v>38</v>
      </c>
      <c r="L118" s="274"/>
      <c r="M118" s="275" t="s">
        <v>38</v>
      </c>
      <c r="N118" s="276" t="s">
        <v>52</v>
      </c>
      <c r="O118" s="47"/>
      <c r="P118" s="242">
        <f>O118*H118</f>
        <v>0</v>
      </c>
      <c r="Q118" s="242">
        <v>0</v>
      </c>
      <c r="R118" s="242">
        <f>Q118*H118</f>
        <v>0</v>
      </c>
      <c r="S118" s="242">
        <v>0</v>
      </c>
      <c r="T118" s="243">
        <f>S118*H118</f>
        <v>0</v>
      </c>
      <c r="AR118" s="23" t="s">
        <v>393</v>
      </c>
      <c r="AT118" s="23" t="s">
        <v>297</v>
      </c>
      <c r="AU118" s="23" t="s">
        <v>90</v>
      </c>
      <c r="AY118" s="23" t="s">
        <v>208</v>
      </c>
      <c r="BE118" s="244">
        <f>IF(N118="základní",J118,0)</f>
        <v>0</v>
      </c>
      <c r="BF118" s="244">
        <f>IF(N118="snížená",J118,0)</f>
        <v>0</v>
      </c>
      <c r="BG118" s="244">
        <f>IF(N118="zákl. přenesená",J118,0)</f>
        <v>0</v>
      </c>
      <c r="BH118" s="244">
        <f>IF(N118="sníž. přenesená",J118,0)</f>
        <v>0</v>
      </c>
      <c r="BI118" s="244">
        <f>IF(N118="nulová",J118,0)</f>
        <v>0</v>
      </c>
      <c r="BJ118" s="23" t="s">
        <v>25</v>
      </c>
      <c r="BK118" s="244">
        <f>ROUND(I118*H118,2)</f>
        <v>0</v>
      </c>
      <c r="BL118" s="23" t="s">
        <v>302</v>
      </c>
      <c r="BM118" s="23" t="s">
        <v>374</v>
      </c>
    </row>
    <row r="119" spans="2:65" s="1" customFormat="1" ht="16.5" customHeight="1">
      <c r="B119" s="46"/>
      <c r="C119" s="233" t="s">
        <v>374</v>
      </c>
      <c r="D119" s="233" t="s">
        <v>210</v>
      </c>
      <c r="E119" s="234" t="s">
        <v>4698</v>
      </c>
      <c r="F119" s="235" t="s">
        <v>4699</v>
      </c>
      <c r="G119" s="236" t="s">
        <v>2976</v>
      </c>
      <c r="H119" s="237">
        <v>1</v>
      </c>
      <c r="I119" s="238"/>
      <c r="J119" s="239">
        <f>ROUND(I119*H119,2)</f>
        <v>0</v>
      </c>
      <c r="K119" s="235" t="s">
        <v>4610</v>
      </c>
      <c r="L119" s="72"/>
      <c r="M119" s="240" t="s">
        <v>38</v>
      </c>
      <c r="N119" s="241" t="s">
        <v>52</v>
      </c>
      <c r="O119" s="47"/>
      <c r="P119" s="242">
        <f>O119*H119</f>
        <v>0</v>
      </c>
      <c r="Q119" s="242">
        <v>0</v>
      </c>
      <c r="R119" s="242">
        <f>Q119*H119</f>
        <v>0</v>
      </c>
      <c r="S119" s="242">
        <v>0</v>
      </c>
      <c r="T119" s="243">
        <f>S119*H119</f>
        <v>0</v>
      </c>
      <c r="AR119" s="23" t="s">
        <v>302</v>
      </c>
      <c r="AT119" s="23" t="s">
        <v>210</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302</v>
      </c>
      <c r="BM119" s="23" t="s">
        <v>5334</v>
      </c>
    </row>
    <row r="120" spans="2:65" s="1" customFormat="1" ht="16.5" customHeight="1">
      <c r="B120" s="46"/>
      <c r="C120" s="267" t="s">
        <v>380</v>
      </c>
      <c r="D120" s="267" t="s">
        <v>297</v>
      </c>
      <c r="E120" s="268" t="s">
        <v>5335</v>
      </c>
      <c r="F120" s="269" t="s">
        <v>5336</v>
      </c>
      <c r="G120" s="270" t="s">
        <v>2976</v>
      </c>
      <c r="H120" s="271">
        <v>1</v>
      </c>
      <c r="I120" s="272"/>
      <c r="J120" s="273">
        <f>ROUND(I120*H120,2)</f>
        <v>0</v>
      </c>
      <c r="K120" s="269" t="s">
        <v>38</v>
      </c>
      <c r="L120" s="274"/>
      <c r="M120" s="275" t="s">
        <v>38</v>
      </c>
      <c r="N120" s="276" t="s">
        <v>52</v>
      </c>
      <c r="O120" s="47"/>
      <c r="P120" s="242">
        <f>O120*H120</f>
        <v>0</v>
      </c>
      <c r="Q120" s="242">
        <v>0</v>
      </c>
      <c r="R120" s="242">
        <f>Q120*H120</f>
        <v>0</v>
      </c>
      <c r="S120" s="242">
        <v>0</v>
      </c>
      <c r="T120" s="243">
        <f>S120*H120</f>
        <v>0</v>
      </c>
      <c r="AR120" s="23" t="s">
        <v>393</v>
      </c>
      <c r="AT120" s="23" t="s">
        <v>297</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302</v>
      </c>
      <c r="BM120" s="23" t="s">
        <v>384</v>
      </c>
    </row>
    <row r="121" spans="2:63" s="11" customFormat="1" ht="29.85" customHeight="1">
      <c r="B121" s="217"/>
      <c r="C121" s="218"/>
      <c r="D121" s="219" t="s">
        <v>80</v>
      </c>
      <c r="E121" s="231" t="s">
        <v>5337</v>
      </c>
      <c r="F121" s="231" t="s">
        <v>3732</v>
      </c>
      <c r="G121" s="218"/>
      <c r="H121" s="218"/>
      <c r="I121" s="221"/>
      <c r="J121" s="232">
        <f>BK121</f>
        <v>0</v>
      </c>
      <c r="K121" s="218"/>
      <c r="L121" s="223"/>
      <c r="M121" s="224"/>
      <c r="N121" s="225"/>
      <c r="O121" s="225"/>
      <c r="P121" s="226">
        <f>SUM(P122:P132)</f>
        <v>0</v>
      </c>
      <c r="Q121" s="225"/>
      <c r="R121" s="226">
        <f>SUM(R122:R132)</f>
        <v>0</v>
      </c>
      <c r="S121" s="225"/>
      <c r="T121" s="227">
        <f>SUM(T122:T132)</f>
        <v>0</v>
      </c>
      <c r="AR121" s="228" t="s">
        <v>25</v>
      </c>
      <c r="AT121" s="229" t="s">
        <v>80</v>
      </c>
      <c r="AU121" s="229" t="s">
        <v>25</v>
      </c>
      <c r="AY121" s="228" t="s">
        <v>208</v>
      </c>
      <c r="BK121" s="230">
        <f>SUM(BK122:BK132)</f>
        <v>0</v>
      </c>
    </row>
    <row r="122" spans="2:65" s="1" customFormat="1" ht="25.5" customHeight="1">
      <c r="B122" s="46"/>
      <c r="C122" s="233" t="s">
        <v>384</v>
      </c>
      <c r="D122" s="233" t="s">
        <v>210</v>
      </c>
      <c r="E122" s="234" t="s">
        <v>4900</v>
      </c>
      <c r="F122" s="235" t="s">
        <v>4901</v>
      </c>
      <c r="G122" s="236" t="s">
        <v>1571</v>
      </c>
      <c r="H122" s="237">
        <v>5</v>
      </c>
      <c r="I122" s="238"/>
      <c r="J122" s="239">
        <f>ROUND(I122*H122,2)</f>
        <v>0</v>
      </c>
      <c r="K122" s="235" t="s">
        <v>4610</v>
      </c>
      <c r="L122" s="72"/>
      <c r="M122" s="240" t="s">
        <v>38</v>
      </c>
      <c r="N122" s="241" t="s">
        <v>52</v>
      </c>
      <c r="O122" s="47"/>
      <c r="P122" s="242">
        <f>O122*H122</f>
        <v>0</v>
      </c>
      <c r="Q122" s="242">
        <v>0</v>
      </c>
      <c r="R122" s="242">
        <f>Q122*H122</f>
        <v>0</v>
      </c>
      <c r="S122" s="242">
        <v>0</v>
      </c>
      <c r="T122" s="243">
        <f>S122*H122</f>
        <v>0</v>
      </c>
      <c r="AR122" s="23" t="s">
        <v>302</v>
      </c>
      <c r="AT122" s="23" t="s">
        <v>210</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302</v>
      </c>
      <c r="BM122" s="23" t="s">
        <v>5338</v>
      </c>
    </row>
    <row r="123" spans="2:65" s="1" customFormat="1" ht="16.5" customHeight="1">
      <c r="B123" s="46"/>
      <c r="C123" s="267" t="s">
        <v>389</v>
      </c>
      <c r="D123" s="267" t="s">
        <v>297</v>
      </c>
      <c r="E123" s="268" t="s">
        <v>4565</v>
      </c>
      <c r="F123" s="269" t="s">
        <v>4903</v>
      </c>
      <c r="G123" s="270" t="s">
        <v>1571</v>
      </c>
      <c r="H123" s="271">
        <v>5</v>
      </c>
      <c r="I123" s="272"/>
      <c r="J123" s="273">
        <f>ROUND(I123*H123,2)</f>
        <v>0</v>
      </c>
      <c r="K123" s="269" t="s">
        <v>38</v>
      </c>
      <c r="L123" s="274"/>
      <c r="M123" s="275" t="s">
        <v>38</v>
      </c>
      <c r="N123" s="276" t="s">
        <v>52</v>
      </c>
      <c r="O123" s="47"/>
      <c r="P123" s="242">
        <f>O123*H123</f>
        <v>0</v>
      </c>
      <c r="Q123" s="242">
        <v>0</v>
      </c>
      <c r="R123" s="242">
        <f>Q123*H123</f>
        <v>0</v>
      </c>
      <c r="S123" s="242">
        <v>0</v>
      </c>
      <c r="T123" s="243">
        <f>S123*H123</f>
        <v>0</v>
      </c>
      <c r="AR123" s="23" t="s">
        <v>393</v>
      </c>
      <c r="AT123" s="23" t="s">
        <v>297</v>
      </c>
      <c r="AU123" s="23" t="s">
        <v>90</v>
      </c>
      <c r="AY123" s="23" t="s">
        <v>208</v>
      </c>
      <c r="BE123" s="244">
        <f>IF(N123="základní",J123,0)</f>
        <v>0</v>
      </c>
      <c r="BF123" s="244">
        <f>IF(N123="snížená",J123,0)</f>
        <v>0</v>
      </c>
      <c r="BG123" s="244">
        <f>IF(N123="zákl. přenesená",J123,0)</f>
        <v>0</v>
      </c>
      <c r="BH123" s="244">
        <f>IF(N123="sníž. přenesená",J123,0)</f>
        <v>0</v>
      </c>
      <c r="BI123" s="244">
        <f>IF(N123="nulová",J123,0)</f>
        <v>0</v>
      </c>
      <c r="BJ123" s="23" t="s">
        <v>25</v>
      </c>
      <c r="BK123" s="244">
        <f>ROUND(I123*H123,2)</f>
        <v>0</v>
      </c>
      <c r="BL123" s="23" t="s">
        <v>302</v>
      </c>
      <c r="BM123" s="23" t="s">
        <v>393</v>
      </c>
    </row>
    <row r="124" spans="2:65" s="1" customFormat="1" ht="25.5" customHeight="1">
      <c r="B124" s="46"/>
      <c r="C124" s="233" t="s">
        <v>393</v>
      </c>
      <c r="D124" s="233" t="s">
        <v>210</v>
      </c>
      <c r="E124" s="234" t="s">
        <v>4904</v>
      </c>
      <c r="F124" s="235" t="s">
        <v>4905</v>
      </c>
      <c r="G124" s="236" t="s">
        <v>2976</v>
      </c>
      <c r="H124" s="237">
        <v>180</v>
      </c>
      <c r="I124" s="238"/>
      <c r="J124" s="239">
        <f>ROUND(I124*H124,2)</f>
        <v>0</v>
      </c>
      <c r="K124" s="235" t="s">
        <v>4610</v>
      </c>
      <c r="L124" s="72"/>
      <c r="M124" s="240" t="s">
        <v>38</v>
      </c>
      <c r="N124" s="241" t="s">
        <v>52</v>
      </c>
      <c r="O124" s="47"/>
      <c r="P124" s="242">
        <f>O124*H124</f>
        <v>0</v>
      </c>
      <c r="Q124" s="242">
        <v>0</v>
      </c>
      <c r="R124" s="242">
        <f>Q124*H124</f>
        <v>0</v>
      </c>
      <c r="S124" s="242">
        <v>0</v>
      </c>
      <c r="T124" s="243">
        <f>S124*H124</f>
        <v>0</v>
      </c>
      <c r="AR124" s="23" t="s">
        <v>302</v>
      </c>
      <c r="AT124" s="23" t="s">
        <v>210</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302</v>
      </c>
      <c r="BM124" s="23" t="s">
        <v>5339</v>
      </c>
    </row>
    <row r="125" spans="2:65" s="1" customFormat="1" ht="16.5" customHeight="1">
      <c r="B125" s="46"/>
      <c r="C125" s="267" t="s">
        <v>401</v>
      </c>
      <c r="D125" s="267" t="s">
        <v>297</v>
      </c>
      <c r="E125" s="268" t="s">
        <v>4907</v>
      </c>
      <c r="F125" s="269" t="s">
        <v>4908</v>
      </c>
      <c r="G125" s="270" t="s">
        <v>2976</v>
      </c>
      <c r="H125" s="271">
        <v>180</v>
      </c>
      <c r="I125" s="272"/>
      <c r="J125" s="273">
        <f>ROUND(I125*H125,2)</f>
        <v>0</v>
      </c>
      <c r="K125" s="269" t="s">
        <v>38</v>
      </c>
      <c r="L125" s="274"/>
      <c r="M125" s="275" t="s">
        <v>38</v>
      </c>
      <c r="N125" s="276" t="s">
        <v>52</v>
      </c>
      <c r="O125" s="47"/>
      <c r="P125" s="242">
        <f>O125*H125</f>
        <v>0</v>
      </c>
      <c r="Q125" s="242">
        <v>0</v>
      </c>
      <c r="R125" s="242">
        <f>Q125*H125</f>
        <v>0</v>
      </c>
      <c r="S125" s="242">
        <v>0</v>
      </c>
      <c r="T125" s="243">
        <f>S125*H125</f>
        <v>0</v>
      </c>
      <c r="AR125" s="23" t="s">
        <v>393</v>
      </c>
      <c r="AT125" s="23" t="s">
        <v>297</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302</v>
      </c>
      <c r="BM125" s="23" t="s">
        <v>412</v>
      </c>
    </row>
    <row r="126" spans="2:65" s="1" customFormat="1" ht="25.5" customHeight="1">
      <c r="B126" s="46"/>
      <c r="C126" s="233" t="s">
        <v>412</v>
      </c>
      <c r="D126" s="233" t="s">
        <v>210</v>
      </c>
      <c r="E126" s="234" t="s">
        <v>4887</v>
      </c>
      <c r="F126" s="235" t="s">
        <v>4888</v>
      </c>
      <c r="G126" s="236" t="s">
        <v>336</v>
      </c>
      <c r="H126" s="237">
        <v>60</v>
      </c>
      <c r="I126" s="238"/>
      <c r="J126" s="239">
        <f>ROUND(I126*H126,2)</f>
        <v>0</v>
      </c>
      <c r="K126" s="235" t="s">
        <v>4610</v>
      </c>
      <c r="L126" s="72"/>
      <c r="M126" s="240" t="s">
        <v>38</v>
      </c>
      <c r="N126" s="241" t="s">
        <v>52</v>
      </c>
      <c r="O126" s="47"/>
      <c r="P126" s="242">
        <f>O126*H126</f>
        <v>0</v>
      </c>
      <c r="Q126" s="242">
        <v>0</v>
      </c>
      <c r="R126" s="242">
        <f>Q126*H126</f>
        <v>0</v>
      </c>
      <c r="S126" s="242">
        <v>0</v>
      </c>
      <c r="T126" s="243">
        <f>S126*H126</f>
        <v>0</v>
      </c>
      <c r="AR126" s="23" t="s">
        <v>302</v>
      </c>
      <c r="AT126" s="23" t="s">
        <v>210</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302</v>
      </c>
      <c r="BM126" s="23" t="s">
        <v>5340</v>
      </c>
    </row>
    <row r="127" spans="2:65" s="1" customFormat="1" ht="25.5" customHeight="1">
      <c r="B127" s="46"/>
      <c r="C127" s="233" t="s">
        <v>416</v>
      </c>
      <c r="D127" s="233" t="s">
        <v>210</v>
      </c>
      <c r="E127" s="234" t="s">
        <v>4890</v>
      </c>
      <c r="F127" s="235" t="s">
        <v>4891</v>
      </c>
      <c r="G127" s="236" t="s">
        <v>336</v>
      </c>
      <c r="H127" s="237">
        <v>60</v>
      </c>
      <c r="I127" s="238"/>
      <c r="J127" s="239">
        <f>ROUND(I127*H127,2)</f>
        <v>0</v>
      </c>
      <c r="K127" s="235" t="s">
        <v>4610</v>
      </c>
      <c r="L127" s="72"/>
      <c r="M127" s="240" t="s">
        <v>38</v>
      </c>
      <c r="N127" s="241" t="s">
        <v>52</v>
      </c>
      <c r="O127" s="47"/>
      <c r="P127" s="242">
        <f>O127*H127</f>
        <v>0</v>
      </c>
      <c r="Q127" s="242">
        <v>0</v>
      </c>
      <c r="R127" s="242">
        <f>Q127*H127</f>
        <v>0</v>
      </c>
      <c r="S127" s="242">
        <v>0</v>
      </c>
      <c r="T127" s="243">
        <f>S127*H127</f>
        <v>0</v>
      </c>
      <c r="AR127" s="23" t="s">
        <v>302</v>
      </c>
      <c r="AT127" s="23" t="s">
        <v>210</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302</v>
      </c>
      <c r="BM127" s="23" t="s">
        <v>5341</v>
      </c>
    </row>
    <row r="128" spans="2:65" s="1" customFormat="1" ht="25.5" customHeight="1">
      <c r="B128" s="46"/>
      <c r="C128" s="233" t="s">
        <v>422</v>
      </c>
      <c r="D128" s="233" t="s">
        <v>210</v>
      </c>
      <c r="E128" s="234" t="s">
        <v>4878</v>
      </c>
      <c r="F128" s="235" t="s">
        <v>4879</v>
      </c>
      <c r="G128" s="236" t="s">
        <v>2976</v>
      </c>
      <c r="H128" s="237">
        <v>5</v>
      </c>
      <c r="I128" s="238"/>
      <c r="J128" s="239">
        <f>ROUND(I128*H128,2)</f>
        <v>0</v>
      </c>
      <c r="K128" s="235" t="s">
        <v>4610</v>
      </c>
      <c r="L128" s="72"/>
      <c r="M128" s="240" t="s">
        <v>38</v>
      </c>
      <c r="N128" s="241" t="s">
        <v>52</v>
      </c>
      <c r="O128" s="47"/>
      <c r="P128" s="242">
        <f>O128*H128</f>
        <v>0</v>
      </c>
      <c r="Q128" s="242">
        <v>0</v>
      </c>
      <c r="R128" s="242">
        <f>Q128*H128</f>
        <v>0</v>
      </c>
      <c r="S128" s="242">
        <v>0</v>
      </c>
      <c r="T128" s="243">
        <f>S128*H128</f>
        <v>0</v>
      </c>
      <c r="AR128" s="23" t="s">
        <v>302</v>
      </c>
      <c r="AT128" s="23" t="s">
        <v>210</v>
      </c>
      <c r="AU128" s="23" t="s">
        <v>90</v>
      </c>
      <c r="AY128" s="23" t="s">
        <v>208</v>
      </c>
      <c r="BE128" s="244">
        <f>IF(N128="základní",J128,0)</f>
        <v>0</v>
      </c>
      <c r="BF128" s="244">
        <f>IF(N128="snížená",J128,0)</f>
        <v>0</v>
      </c>
      <c r="BG128" s="244">
        <f>IF(N128="zákl. přenesená",J128,0)</f>
        <v>0</v>
      </c>
      <c r="BH128" s="244">
        <f>IF(N128="sníž. přenesená",J128,0)</f>
        <v>0</v>
      </c>
      <c r="BI128" s="244">
        <f>IF(N128="nulová",J128,0)</f>
        <v>0</v>
      </c>
      <c r="BJ128" s="23" t="s">
        <v>25</v>
      </c>
      <c r="BK128" s="244">
        <f>ROUND(I128*H128,2)</f>
        <v>0</v>
      </c>
      <c r="BL128" s="23" t="s">
        <v>302</v>
      </c>
      <c r="BM128" s="23" t="s">
        <v>5342</v>
      </c>
    </row>
    <row r="129" spans="2:65" s="1" customFormat="1" ht="25.5" customHeight="1">
      <c r="B129" s="46"/>
      <c r="C129" s="233" t="s">
        <v>432</v>
      </c>
      <c r="D129" s="233" t="s">
        <v>210</v>
      </c>
      <c r="E129" s="234" t="s">
        <v>4881</v>
      </c>
      <c r="F129" s="235" t="s">
        <v>4882</v>
      </c>
      <c r="G129" s="236" t="s">
        <v>2976</v>
      </c>
      <c r="H129" s="237">
        <v>5</v>
      </c>
      <c r="I129" s="238"/>
      <c r="J129" s="239">
        <f>ROUND(I129*H129,2)</f>
        <v>0</v>
      </c>
      <c r="K129" s="235" t="s">
        <v>4610</v>
      </c>
      <c r="L129" s="72"/>
      <c r="M129" s="240" t="s">
        <v>38</v>
      </c>
      <c r="N129" s="241" t="s">
        <v>52</v>
      </c>
      <c r="O129" s="47"/>
      <c r="P129" s="242">
        <f>O129*H129</f>
        <v>0</v>
      </c>
      <c r="Q129" s="242">
        <v>0</v>
      </c>
      <c r="R129" s="242">
        <f>Q129*H129</f>
        <v>0</v>
      </c>
      <c r="S129" s="242">
        <v>0</v>
      </c>
      <c r="T129" s="243">
        <f>S129*H129</f>
        <v>0</v>
      </c>
      <c r="AR129" s="23" t="s">
        <v>302</v>
      </c>
      <c r="AT129" s="23" t="s">
        <v>210</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302</v>
      </c>
      <c r="BM129" s="23" t="s">
        <v>5343</v>
      </c>
    </row>
    <row r="130" spans="2:65" s="1" customFormat="1" ht="16.5" customHeight="1">
      <c r="B130" s="46"/>
      <c r="C130" s="233" t="s">
        <v>443</v>
      </c>
      <c r="D130" s="233" t="s">
        <v>210</v>
      </c>
      <c r="E130" s="234" t="s">
        <v>5344</v>
      </c>
      <c r="F130" s="235" t="s">
        <v>4921</v>
      </c>
      <c r="G130" s="236" t="s">
        <v>222</v>
      </c>
      <c r="H130" s="237">
        <v>8</v>
      </c>
      <c r="I130" s="238"/>
      <c r="J130" s="239">
        <f>ROUND(I130*H130,2)</f>
        <v>0</v>
      </c>
      <c r="K130" s="235" t="s">
        <v>38</v>
      </c>
      <c r="L130" s="72"/>
      <c r="M130" s="240" t="s">
        <v>38</v>
      </c>
      <c r="N130" s="241" t="s">
        <v>52</v>
      </c>
      <c r="O130" s="47"/>
      <c r="P130" s="242">
        <f>O130*H130</f>
        <v>0</v>
      </c>
      <c r="Q130" s="242">
        <v>0</v>
      </c>
      <c r="R130" s="242">
        <f>Q130*H130</f>
        <v>0</v>
      </c>
      <c r="S130" s="242">
        <v>0</v>
      </c>
      <c r="T130" s="243">
        <f>S130*H130</f>
        <v>0</v>
      </c>
      <c r="AR130" s="23" t="s">
        <v>302</v>
      </c>
      <c r="AT130" s="23" t="s">
        <v>210</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302</v>
      </c>
      <c r="BM130" s="23" t="s">
        <v>5345</v>
      </c>
    </row>
    <row r="131" spans="2:65" s="1" customFormat="1" ht="16.5" customHeight="1">
      <c r="B131" s="46"/>
      <c r="C131" s="233" t="s">
        <v>448</v>
      </c>
      <c r="D131" s="233" t="s">
        <v>210</v>
      </c>
      <c r="E131" s="234" t="s">
        <v>5346</v>
      </c>
      <c r="F131" s="235" t="s">
        <v>4924</v>
      </c>
      <c r="G131" s="236" t="s">
        <v>222</v>
      </c>
      <c r="H131" s="237">
        <v>17</v>
      </c>
      <c r="I131" s="238"/>
      <c r="J131" s="239">
        <f>ROUND(I131*H131,2)</f>
        <v>0</v>
      </c>
      <c r="K131" s="235" t="s">
        <v>38</v>
      </c>
      <c r="L131" s="72"/>
      <c r="M131" s="240" t="s">
        <v>38</v>
      </c>
      <c r="N131" s="241" t="s">
        <v>52</v>
      </c>
      <c r="O131" s="47"/>
      <c r="P131" s="242">
        <f>O131*H131</f>
        <v>0</v>
      </c>
      <c r="Q131" s="242">
        <v>0</v>
      </c>
      <c r="R131" s="242">
        <f>Q131*H131</f>
        <v>0</v>
      </c>
      <c r="S131" s="242">
        <v>0</v>
      </c>
      <c r="T131" s="243">
        <f>S131*H131</f>
        <v>0</v>
      </c>
      <c r="AR131" s="23" t="s">
        <v>302</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302</v>
      </c>
      <c r="BM131" s="23" t="s">
        <v>5347</v>
      </c>
    </row>
    <row r="132" spans="2:65" s="1" customFormat="1" ht="16.5" customHeight="1">
      <c r="B132" s="46"/>
      <c r="C132" s="233" t="s">
        <v>453</v>
      </c>
      <c r="D132" s="233" t="s">
        <v>210</v>
      </c>
      <c r="E132" s="234" t="s">
        <v>5348</v>
      </c>
      <c r="F132" s="235" t="s">
        <v>4933</v>
      </c>
      <c r="G132" s="236" t="s">
        <v>222</v>
      </c>
      <c r="H132" s="237">
        <v>2</v>
      </c>
      <c r="I132" s="238"/>
      <c r="J132" s="239">
        <f>ROUND(I132*H132,2)</f>
        <v>0</v>
      </c>
      <c r="K132" s="235" t="s">
        <v>38</v>
      </c>
      <c r="L132" s="72"/>
      <c r="M132" s="240" t="s">
        <v>38</v>
      </c>
      <c r="N132" s="279" t="s">
        <v>52</v>
      </c>
      <c r="O132" s="280"/>
      <c r="P132" s="281">
        <f>O132*H132</f>
        <v>0</v>
      </c>
      <c r="Q132" s="281">
        <v>0</v>
      </c>
      <c r="R132" s="281">
        <f>Q132*H132</f>
        <v>0</v>
      </c>
      <c r="S132" s="281">
        <v>0</v>
      </c>
      <c r="T132" s="282">
        <f>S132*H132</f>
        <v>0</v>
      </c>
      <c r="AR132" s="23" t="s">
        <v>302</v>
      </c>
      <c r="AT132" s="23" t="s">
        <v>210</v>
      </c>
      <c r="AU132" s="23" t="s">
        <v>90</v>
      </c>
      <c r="AY132" s="23" t="s">
        <v>208</v>
      </c>
      <c r="BE132" s="244">
        <f>IF(N132="základní",J132,0)</f>
        <v>0</v>
      </c>
      <c r="BF132" s="244">
        <f>IF(N132="snížená",J132,0)</f>
        <v>0</v>
      </c>
      <c r="BG132" s="244">
        <f>IF(N132="zákl. přenesená",J132,0)</f>
        <v>0</v>
      </c>
      <c r="BH132" s="244">
        <f>IF(N132="sníž. přenesená",J132,0)</f>
        <v>0</v>
      </c>
      <c r="BI132" s="244">
        <f>IF(N132="nulová",J132,0)</f>
        <v>0</v>
      </c>
      <c r="BJ132" s="23" t="s">
        <v>25</v>
      </c>
      <c r="BK132" s="244">
        <f>ROUND(I132*H132,2)</f>
        <v>0</v>
      </c>
      <c r="BL132" s="23" t="s">
        <v>302</v>
      </c>
      <c r="BM132" s="23" t="s">
        <v>5349</v>
      </c>
    </row>
    <row r="133" spans="2:12" s="1" customFormat="1" ht="6.95" customHeight="1">
      <c r="B133" s="67"/>
      <c r="C133" s="68"/>
      <c r="D133" s="68"/>
      <c r="E133" s="68"/>
      <c r="F133" s="68"/>
      <c r="G133" s="68"/>
      <c r="H133" s="68"/>
      <c r="I133" s="178"/>
      <c r="J133" s="68"/>
      <c r="K133" s="68"/>
      <c r="L133" s="72"/>
    </row>
  </sheetData>
  <sheetProtection password="CC35" sheet="1" objects="1" scenarios="1" formatColumns="0" formatRows="0" autoFilter="0"/>
  <autoFilter ref="C86:K132"/>
  <mergeCells count="13">
    <mergeCell ref="E7:H7"/>
    <mergeCell ref="E9:H9"/>
    <mergeCell ref="E11:H11"/>
    <mergeCell ref="E26:H26"/>
    <mergeCell ref="E47:H47"/>
    <mergeCell ref="E49:H49"/>
    <mergeCell ref="E51:H51"/>
    <mergeCell ref="J55:J56"/>
    <mergeCell ref="E75:H75"/>
    <mergeCell ref="E77:H77"/>
    <mergeCell ref="E79:H79"/>
    <mergeCell ref="G1:H1"/>
    <mergeCell ref="L2:V2"/>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12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127</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ht="13.5">
      <c r="B8" s="27"/>
      <c r="C8" s="28"/>
      <c r="D8" s="39" t="s">
        <v>149</v>
      </c>
      <c r="E8" s="28"/>
      <c r="F8" s="28"/>
      <c r="G8" s="28"/>
      <c r="H8" s="28"/>
      <c r="I8" s="154"/>
      <c r="J8" s="28"/>
      <c r="K8" s="30"/>
    </row>
    <row r="9" spans="2:11" s="1" customFormat="1" ht="16.5" customHeight="1">
      <c r="B9" s="46"/>
      <c r="C9" s="47"/>
      <c r="D9" s="47"/>
      <c r="E9" s="155" t="s">
        <v>4595</v>
      </c>
      <c r="F9" s="47"/>
      <c r="G9" s="47"/>
      <c r="H9" s="47"/>
      <c r="I9" s="156"/>
      <c r="J9" s="47"/>
      <c r="K9" s="51"/>
    </row>
    <row r="10" spans="2:11" s="1" customFormat="1" ht="13.5">
      <c r="B10" s="46"/>
      <c r="C10" s="47"/>
      <c r="D10" s="39" t="s">
        <v>4596</v>
      </c>
      <c r="E10" s="47"/>
      <c r="F10" s="47"/>
      <c r="G10" s="47"/>
      <c r="H10" s="47"/>
      <c r="I10" s="156"/>
      <c r="J10" s="47"/>
      <c r="K10" s="51"/>
    </row>
    <row r="11" spans="2:11" s="1" customFormat="1" ht="36.95" customHeight="1">
      <c r="B11" s="46"/>
      <c r="C11" s="47"/>
      <c r="D11" s="47"/>
      <c r="E11" s="157" t="s">
        <v>5350</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39" t="s">
        <v>21</v>
      </c>
      <c r="E13" s="47"/>
      <c r="F13" s="34" t="s">
        <v>38</v>
      </c>
      <c r="G13" s="47"/>
      <c r="H13" s="47"/>
      <c r="I13" s="158" t="s">
        <v>23</v>
      </c>
      <c r="J13" s="34" t="s">
        <v>38</v>
      </c>
      <c r="K13" s="51"/>
    </row>
    <row r="14" spans="2:11" s="1" customFormat="1" ht="14.4" customHeight="1">
      <c r="B14" s="46"/>
      <c r="C14" s="47"/>
      <c r="D14" s="39" t="s">
        <v>26</v>
      </c>
      <c r="E14" s="47"/>
      <c r="F14" s="34" t="s">
        <v>4026</v>
      </c>
      <c r="G14" s="47"/>
      <c r="H14" s="47"/>
      <c r="I14" s="158" t="s">
        <v>28</v>
      </c>
      <c r="J14" s="159" t="str">
        <f>'Rekapitulace stavby'!AN8</f>
        <v>4. 6. 2017</v>
      </c>
      <c r="K14" s="51"/>
    </row>
    <row r="15" spans="2:11" s="1" customFormat="1" ht="10.8" customHeight="1">
      <c r="B15" s="46"/>
      <c r="C15" s="47"/>
      <c r="D15" s="47"/>
      <c r="E15" s="47"/>
      <c r="F15" s="47"/>
      <c r="G15" s="47"/>
      <c r="H15" s="47"/>
      <c r="I15" s="156"/>
      <c r="J15" s="47"/>
      <c r="K15" s="51"/>
    </row>
    <row r="16" spans="2:11" s="1" customFormat="1" ht="14.4" customHeight="1">
      <c r="B16" s="46"/>
      <c r="C16" s="47"/>
      <c r="D16" s="39" t="s">
        <v>36</v>
      </c>
      <c r="E16" s="47"/>
      <c r="F16" s="47"/>
      <c r="G16" s="47"/>
      <c r="H16" s="47"/>
      <c r="I16" s="158" t="s">
        <v>37</v>
      </c>
      <c r="J16" s="34" t="str">
        <f>IF('Rekapitulace stavby'!AN10="","",'Rekapitulace stavby'!AN10)</f>
        <v/>
      </c>
      <c r="K16" s="51"/>
    </row>
    <row r="17" spans="2:11" s="1" customFormat="1" ht="18" customHeight="1">
      <c r="B17" s="46"/>
      <c r="C17" s="47"/>
      <c r="D17" s="47"/>
      <c r="E17" s="34" t="str">
        <f>IF('Rekapitulace stavby'!E11="","",'Rekapitulace stavby'!E11)</f>
        <v>Plzeňský kraj</v>
      </c>
      <c r="F17" s="47"/>
      <c r="G17" s="47"/>
      <c r="H17" s="47"/>
      <c r="I17" s="158" t="s">
        <v>40</v>
      </c>
      <c r="J17" s="34" t="str">
        <f>IF('Rekapitulace stavby'!AN11="","",'Rekapitulace stavby'!AN11)</f>
        <v/>
      </c>
      <c r="K17" s="51"/>
    </row>
    <row r="18" spans="2:11" s="1" customFormat="1" ht="6.95" customHeight="1">
      <c r="B18" s="46"/>
      <c r="C18" s="47"/>
      <c r="D18" s="47"/>
      <c r="E18" s="47"/>
      <c r="F18" s="47"/>
      <c r="G18" s="47"/>
      <c r="H18" s="47"/>
      <c r="I18" s="156"/>
      <c r="J18" s="47"/>
      <c r="K18" s="51"/>
    </row>
    <row r="19" spans="2:11" s="1" customFormat="1" ht="14.4" customHeight="1">
      <c r="B19" s="46"/>
      <c r="C19" s="47"/>
      <c r="D19" s="39" t="s">
        <v>41</v>
      </c>
      <c r="E19" s="47"/>
      <c r="F19" s="47"/>
      <c r="G19" s="47"/>
      <c r="H19" s="47"/>
      <c r="I19" s="158" t="s">
        <v>37</v>
      </c>
      <c r="J19" s="34" t="str">
        <f>IF('Rekapitulace stavby'!AN13="Vyplň údaj","",IF('Rekapitulace stavby'!AN13="","",'Rekapitulace stavby'!AN13))</f>
        <v/>
      </c>
      <c r="K19" s="51"/>
    </row>
    <row r="20" spans="2:11" s="1" customFormat="1" ht="18" customHeight="1">
      <c r="B20" s="46"/>
      <c r="C20" s="47"/>
      <c r="D20" s="47"/>
      <c r="E20" s="34" t="str">
        <f>IF('Rekapitulace stavby'!E14="Vyplň údaj","",IF('Rekapitulace stavby'!E14="","",'Rekapitulace stavby'!E14))</f>
        <v/>
      </c>
      <c r="F20" s="47"/>
      <c r="G20" s="47"/>
      <c r="H20" s="47"/>
      <c r="I20" s="158" t="s">
        <v>40</v>
      </c>
      <c r="J20" s="34"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39" t="s">
        <v>43</v>
      </c>
      <c r="E22" s="47"/>
      <c r="F22" s="47"/>
      <c r="G22" s="47"/>
      <c r="H22" s="47"/>
      <c r="I22" s="158" t="s">
        <v>37</v>
      </c>
      <c r="J22" s="34" t="str">
        <f>IF('Rekapitulace stavby'!AN16="","",'Rekapitulace stavby'!AN16)</f>
        <v>27439500</v>
      </c>
      <c r="K22" s="51"/>
    </row>
    <row r="23" spans="2:11" s="1" customFormat="1" ht="18" customHeight="1">
      <c r="B23" s="46"/>
      <c r="C23" s="47"/>
      <c r="D23" s="47"/>
      <c r="E23" s="34" t="str">
        <f>IF('Rekapitulace stavby'!E17="","",'Rekapitulace stavby'!E17)</f>
        <v>Sladký &amp; Partners s.r.o., Nad Šárkou 60, Praha</v>
      </c>
      <c r="F23" s="47"/>
      <c r="G23" s="47"/>
      <c r="H23" s="47"/>
      <c r="I23" s="158" t="s">
        <v>40</v>
      </c>
      <c r="J23" s="34" t="str">
        <f>IF('Rekapitulace stavby'!AN17="","",'Rekapitulace stavby'!AN17)</f>
        <v/>
      </c>
      <c r="K23" s="51"/>
    </row>
    <row r="24" spans="2:11" s="1" customFormat="1" ht="6.95" customHeight="1">
      <c r="B24" s="46"/>
      <c r="C24" s="47"/>
      <c r="D24" s="47"/>
      <c r="E24" s="47"/>
      <c r="F24" s="47"/>
      <c r="G24" s="47"/>
      <c r="H24" s="47"/>
      <c r="I24" s="156"/>
      <c r="J24" s="47"/>
      <c r="K24" s="51"/>
    </row>
    <row r="25" spans="2:11" s="1" customFormat="1" ht="14.4" customHeight="1">
      <c r="B25" s="46"/>
      <c r="C25" s="47"/>
      <c r="D25" s="39" t="s">
        <v>46</v>
      </c>
      <c r="E25" s="47"/>
      <c r="F25" s="47"/>
      <c r="G25" s="47"/>
      <c r="H25" s="47"/>
      <c r="I25" s="156"/>
      <c r="J25" s="47"/>
      <c r="K25" s="51"/>
    </row>
    <row r="26" spans="2:11" s="7" customFormat="1" ht="16.5" customHeight="1">
      <c r="B26" s="160"/>
      <c r="C26" s="161"/>
      <c r="D26" s="161"/>
      <c r="E26" s="44" t="s">
        <v>38</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47</v>
      </c>
      <c r="E29" s="47"/>
      <c r="F29" s="47"/>
      <c r="G29" s="47"/>
      <c r="H29" s="47"/>
      <c r="I29" s="156"/>
      <c r="J29" s="167">
        <f>ROUND(J87,2)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49</v>
      </c>
      <c r="G31" s="47"/>
      <c r="H31" s="47"/>
      <c r="I31" s="168" t="s">
        <v>48</v>
      </c>
      <c r="J31" s="52" t="s">
        <v>50</v>
      </c>
      <c r="K31" s="51"/>
    </row>
    <row r="32" spans="2:11" s="1" customFormat="1" ht="14.4" customHeight="1">
      <c r="B32" s="46"/>
      <c r="C32" s="47"/>
      <c r="D32" s="55" t="s">
        <v>51</v>
      </c>
      <c r="E32" s="55" t="s">
        <v>52</v>
      </c>
      <c r="F32" s="169">
        <f>ROUND(SUM(BE87:BE120),2)</f>
        <v>0</v>
      </c>
      <c r="G32" s="47"/>
      <c r="H32" s="47"/>
      <c r="I32" s="170">
        <v>0.21</v>
      </c>
      <c r="J32" s="169">
        <f>ROUND(ROUND((SUM(BE87:BE120)),2)*I32,2)</f>
        <v>0</v>
      </c>
      <c r="K32" s="51"/>
    </row>
    <row r="33" spans="2:11" s="1" customFormat="1" ht="14.4" customHeight="1">
      <c r="B33" s="46"/>
      <c r="C33" s="47"/>
      <c r="D33" s="47"/>
      <c r="E33" s="55" t="s">
        <v>53</v>
      </c>
      <c r="F33" s="169">
        <f>ROUND(SUM(BF87:BF120),2)</f>
        <v>0</v>
      </c>
      <c r="G33" s="47"/>
      <c r="H33" s="47"/>
      <c r="I33" s="170">
        <v>0.15</v>
      </c>
      <c r="J33" s="169">
        <f>ROUND(ROUND((SUM(BF87:BF120)),2)*I33,2)</f>
        <v>0</v>
      </c>
      <c r="K33" s="51"/>
    </row>
    <row r="34" spans="2:11" s="1" customFormat="1" ht="14.4" customHeight="1" hidden="1">
      <c r="B34" s="46"/>
      <c r="C34" s="47"/>
      <c r="D34" s="47"/>
      <c r="E34" s="55" t="s">
        <v>54</v>
      </c>
      <c r="F34" s="169">
        <f>ROUND(SUM(BG87:BG120),2)</f>
        <v>0</v>
      </c>
      <c r="G34" s="47"/>
      <c r="H34" s="47"/>
      <c r="I34" s="170">
        <v>0.21</v>
      </c>
      <c r="J34" s="169">
        <v>0</v>
      </c>
      <c r="K34" s="51"/>
    </row>
    <row r="35" spans="2:11" s="1" customFormat="1" ht="14.4" customHeight="1" hidden="1">
      <c r="B35" s="46"/>
      <c r="C35" s="47"/>
      <c r="D35" s="47"/>
      <c r="E35" s="55" t="s">
        <v>55</v>
      </c>
      <c r="F35" s="169">
        <f>ROUND(SUM(BH87:BH120),2)</f>
        <v>0</v>
      </c>
      <c r="G35" s="47"/>
      <c r="H35" s="47"/>
      <c r="I35" s="170">
        <v>0.15</v>
      </c>
      <c r="J35" s="169">
        <v>0</v>
      </c>
      <c r="K35" s="51"/>
    </row>
    <row r="36" spans="2:11" s="1" customFormat="1" ht="14.4" customHeight="1" hidden="1">
      <c r="B36" s="46"/>
      <c r="C36" s="47"/>
      <c r="D36" s="47"/>
      <c r="E36" s="55" t="s">
        <v>56</v>
      </c>
      <c r="F36" s="169">
        <f>ROUND(SUM(BI87:BI120),2)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57</v>
      </c>
      <c r="E38" s="98"/>
      <c r="F38" s="98"/>
      <c r="G38" s="173" t="s">
        <v>58</v>
      </c>
      <c r="H38" s="174" t="s">
        <v>59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29" t="s">
        <v>151</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39" t="s">
        <v>18</v>
      </c>
      <c r="D46" s="47"/>
      <c r="E46" s="47"/>
      <c r="F46" s="47"/>
      <c r="G46" s="47"/>
      <c r="H46" s="47"/>
      <c r="I46" s="156"/>
      <c r="J46" s="47"/>
      <c r="K46" s="51"/>
    </row>
    <row r="47" spans="2:11" s="1" customFormat="1" ht="16.5" customHeight="1">
      <c r="B47" s="46"/>
      <c r="C47" s="47"/>
      <c r="D47" s="47"/>
      <c r="E47" s="155" t="str">
        <f>E7</f>
        <v>Střední odborné učiliště Domažlice</v>
      </c>
      <c r="F47" s="39"/>
      <c r="G47" s="39"/>
      <c r="H47" s="39"/>
      <c r="I47" s="156"/>
      <c r="J47" s="47"/>
      <c r="K47" s="51"/>
    </row>
    <row r="48" spans="2:11" ht="13.5">
      <c r="B48" s="27"/>
      <c r="C48" s="39" t="s">
        <v>149</v>
      </c>
      <c r="D48" s="28"/>
      <c r="E48" s="28"/>
      <c r="F48" s="28"/>
      <c r="G48" s="28"/>
      <c r="H48" s="28"/>
      <c r="I48" s="154"/>
      <c r="J48" s="28"/>
      <c r="K48" s="30"/>
    </row>
    <row r="49" spans="2:11" s="1" customFormat="1" ht="16.5" customHeight="1">
      <c r="B49" s="46"/>
      <c r="C49" s="47"/>
      <c r="D49" s="47"/>
      <c r="E49" s="155" t="s">
        <v>4595</v>
      </c>
      <c r="F49" s="47"/>
      <c r="G49" s="47"/>
      <c r="H49" s="47"/>
      <c r="I49" s="156"/>
      <c r="J49" s="47"/>
      <c r="K49" s="51"/>
    </row>
    <row r="50" spans="2:11" s="1" customFormat="1" ht="14.4" customHeight="1">
      <c r="B50" s="46"/>
      <c r="C50" s="39" t="s">
        <v>4596</v>
      </c>
      <c r="D50" s="47"/>
      <c r="E50" s="47"/>
      <c r="F50" s="47"/>
      <c r="G50" s="47"/>
      <c r="H50" s="47"/>
      <c r="I50" s="156"/>
      <c r="J50" s="47"/>
      <c r="K50" s="51"/>
    </row>
    <row r="51" spans="2:11" s="1" customFormat="1" ht="17.25" customHeight="1">
      <c r="B51" s="46"/>
      <c r="C51" s="47"/>
      <c r="D51" s="47"/>
      <c r="E51" s="157" t="str">
        <f>E11</f>
        <v>D.1.4.6.6 - Přivolání pomoci</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39" t="s">
        <v>26</v>
      </c>
      <c r="D53" s="47"/>
      <c r="E53" s="47"/>
      <c r="F53" s="34" t="str">
        <f>F14</f>
        <v xml:space="preserve"> </v>
      </c>
      <c r="G53" s="47"/>
      <c r="H53" s="47"/>
      <c r="I53" s="158" t="s">
        <v>28</v>
      </c>
      <c r="J53" s="159" t="str">
        <f>IF(J14="","",J14)</f>
        <v>4. 6. 2017</v>
      </c>
      <c r="K53" s="51"/>
    </row>
    <row r="54" spans="2:11" s="1" customFormat="1" ht="6.95" customHeight="1">
      <c r="B54" s="46"/>
      <c r="C54" s="47"/>
      <c r="D54" s="47"/>
      <c r="E54" s="47"/>
      <c r="F54" s="47"/>
      <c r="G54" s="47"/>
      <c r="H54" s="47"/>
      <c r="I54" s="156"/>
      <c r="J54" s="47"/>
      <c r="K54" s="51"/>
    </row>
    <row r="55" spans="2:11" s="1" customFormat="1" ht="13.5">
      <c r="B55" s="46"/>
      <c r="C55" s="39" t="s">
        <v>36</v>
      </c>
      <c r="D55" s="47"/>
      <c r="E55" s="47"/>
      <c r="F55" s="34" t="str">
        <f>E17</f>
        <v>Plzeňský kraj</v>
      </c>
      <c r="G55" s="47"/>
      <c r="H55" s="47"/>
      <c r="I55" s="158" t="s">
        <v>43</v>
      </c>
      <c r="J55" s="44" t="str">
        <f>E23</f>
        <v>Sladký &amp; Partners s.r.o., Nad Šárkou 60, Praha</v>
      </c>
      <c r="K55" s="51"/>
    </row>
    <row r="56" spans="2:11" s="1" customFormat="1" ht="14.4" customHeight="1">
      <c r="B56" s="46"/>
      <c r="C56" s="39" t="s">
        <v>41</v>
      </c>
      <c r="D56" s="47"/>
      <c r="E56" s="47"/>
      <c r="F56" s="34"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152</v>
      </c>
      <c r="D58" s="171"/>
      <c r="E58" s="171"/>
      <c r="F58" s="171"/>
      <c r="G58" s="171"/>
      <c r="H58" s="171"/>
      <c r="I58" s="185"/>
      <c r="J58" s="186" t="s">
        <v>153</v>
      </c>
      <c r="K58" s="187"/>
    </row>
    <row r="59" spans="2:11" s="1" customFormat="1" ht="10.3" customHeight="1">
      <c r="B59" s="46"/>
      <c r="C59" s="47"/>
      <c r="D59" s="47"/>
      <c r="E59" s="47"/>
      <c r="F59" s="47"/>
      <c r="G59" s="47"/>
      <c r="H59" s="47"/>
      <c r="I59" s="156"/>
      <c r="J59" s="47"/>
      <c r="K59" s="51"/>
    </row>
    <row r="60" spans="2:47" s="1" customFormat="1" ht="29.25" customHeight="1">
      <c r="B60" s="46"/>
      <c r="C60" s="188" t="s">
        <v>154</v>
      </c>
      <c r="D60" s="47"/>
      <c r="E60" s="47"/>
      <c r="F60" s="47"/>
      <c r="G60" s="47"/>
      <c r="H60" s="47"/>
      <c r="I60" s="156"/>
      <c r="J60" s="167">
        <f>J87</f>
        <v>0</v>
      </c>
      <c r="K60" s="51"/>
      <c r="AU60" s="23" t="s">
        <v>155</v>
      </c>
    </row>
    <row r="61" spans="2:11" s="8" customFormat="1" ht="24.95" customHeight="1">
      <c r="B61" s="189"/>
      <c r="C61" s="190"/>
      <c r="D61" s="191" t="s">
        <v>172</v>
      </c>
      <c r="E61" s="192"/>
      <c r="F61" s="192"/>
      <c r="G61" s="192"/>
      <c r="H61" s="192"/>
      <c r="I61" s="193"/>
      <c r="J61" s="194">
        <f>J88</f>
        <v>0</v>
      </c>
      <c r="K61" s="195"/>
    </row>
    <row r="62" spans="2:11" s="9" customFormat="1" ht="19.9" customHeight="1">
      <c r="B62" s="196"/>
      <c r="C62" s="197"/>
      <c r="D62" s="198" t="s">
        <v>5351</v>
      </c>
      <c r="E62" s="199"/>
      <c r="F62" s="199"/>
      <c r="G62" s="199"/>
      <c r="H62" s="199"/>
      <c r="I62" s="200"/>
      <c r="J62" s="201">
        <f>J89</f>
        <v>0</v>
      </c>
      <c r="K62" s="202"/>
    </row>
    <row r="63" spans="2:11" s="9" customFormat="1" ht="19.9" customHeight="1">
      <c r="B63" s="196"/>
      <c r="C63" s="197"/>
      <c r="D63" s="198" t="s">
        <v>5352</v>
      </c>
      <c r="E63" s="199"/>
      <c r="F63" s="199"/>
      <c r="G63" s="199"/>
      <c r="H63" s="199"/>
      <c r="I63" s="200"/>
      <c r="J63" s="201">
        <f>J102</f>
        <v>0</v>
      </c>
      <c r="K63" s="202"/>
    </row>
    <row r="64" spans="2:11" s="9" customFormat="1" ht="19.9" customHeight="1">
      <c r="B64" s="196"/>
      <c r="C64" s="197"/>
      <c r="D64" s="198" t="s">
        <v>5353</v>
      </c>
      <c r="E64" s="199"/>
      <c r="F64" s="199"/>
      <c r="G64" s="199"/>
      <c r="H64" s="199"/>
      <c r="I64" s="200"/>
      <c r="J64" s="201">
        <f>J105</f>
        <v>0</v>
      </c>
      <c r="K64" s="202"/>
    </row>
    <row r="65" spans="2:11" s="9" customFormat="1" ht="19.9" customHeight="1">
      <c r="B65" s="196"/>
      <c r="C65" s="197"/>
      <c r="D65" s="198" t="s">
        <v>5354</v>
      </c>
      <c r="E65" s="199"/>
      <c r="F65" s="199"/>
      <c r="G65" s="199"/>
      <c r="H65" s="199"/>
      <c r="I65" s="200"/>
      <c r="J65" s="201">
        <f>J110</f>
        <v>0</v>
      </c>
      <c r="K65" s="202"/>
    </row>
    <row r="66" spans="2:11" s="1" customFormat="1" ht="21.8" customHeight="1">
      <c r="B66" s="46"/>
      <c r="C66" s="47"/>
      <c r="D66" s="47"/>
      <c r="E66" s="47"/>
      <c r="F66" s="47"/>
      <c r="G66" s="47"/>
      <c r="H66" s="47"/>
      <c r="I66" s="156"/>
      <c r="J66" s="47"/>
      <c r="K66" s="51"/>
    </row>
    <row r="67" spans="2:11" s="1" customFormat="1" ht="6.95" customHeight="1">
      <c r="B67" s="67"/>
      <c r="C67" s="68"/>
      <c r="D67" s="68"/>
      <c r="E67" s="68"/>
      <c r="F67" s="68"/>
      <c r="G67" s="68"/>
      <c r="H67" s="68"/>
      <c r="I67" s="178"/>
      <c r="J67" s="68"/>
      <c r="K67" s="69"/>
    </row>
    <row r="71" spans="2:12" s="1" customFormat="1" ht="6.95" customHeight="1">
      <c r="B71" s="70"/>
      <c r="C71" s="71"/>
      <c r="D71" s="71"/>
      <c r="E71" s="71"/>
      <c r="F71" s="71"/>
      <c r="G71" s="71"/>
      <c r="H71" s="71"/>
      <c r="I71" s="181"/>
      <c r="J71" s="71"/>
      <c r="K71" s="71"/>
      <c r="L71" s="72"/>
    </row>
    <row r="72" spans="2:12" s="1" customFormat="1" ht="36.95" customHeight="1">
      <c r="B72" s="46"/>
      <c r="C72" s="73" t="s">
        <v>192</v>
      </c>
      <c r="D72" s="74"/>
      <c r="E72" s="74"/>
      <c r="F72" s="74"/>
      <c r="G72" s="74"/>
      <c r="H72" s="74"/>
      <c r="I72" s="203"/>
      <c r="J72" s="74"/>
      <c r="K72" s="74"/>
      <c r="L72" s="72"/>
    </row>
    <row r="73" spans="2:12" s="1" customFormat="1" ht="6.95" customHeight="1">
      <c r="B73" s="46"/>
      <c r="C73" s="74"/>
      <c r="D73" s="74"/>
      <c r="E73" s="74"/>
      <c r="F73" s="74"/>
      <c r="G73" s="74"/>
      <c r="H73" s="74"/>
      <c r="I73" s="203"/>
      <c r="J73" s="74"/>
      <c r="K73" s="74"/>
      <c r="L73" s="72"/>
    </row>
    <row r="74" spans="2:12" s="1" customFormat="1" ht="14.4" customHeight="1">
      <c r="B74" s="46"/>
      <c r="C74" s="76" t="s">
        <v>18</v>
      </c>
      <c r="D74" s="74"/>
      <c r="E74" s="74"/>
      <c r="F74" s="74"/>
      <c r="G74" s="74"/>
      <c r="H74" s="74"/>
      <c r="I74" s="203"/>
      <c r="J74" s="74"/>
      <c r="K74" s="74"/>
      <c r="L74" s="72"/>
    </row>
    <row r="75" spans="2:12" s="1" customFormat="1" ht="16.5" customHeight="1">
      <c r="B75" s="46"/>
      <c r="C75" s="74"/>
      <c r="D75" s="74"/>
      <c r="E75" s="204" t="str">
        <f>E7</f>
        <v>Střední odborné učiliště Domažlice</v>
      </c>
      <c r="F75" s="76"/>
      <c r="G75" s="76"/>
      <c r="H75" s="76"/>
      <c r="I75" s="203"/>
      <c r="J75" s="74"/>
      <c r="K75" s="74"/>
      <c r="L75" s="72"/>
    </row>
    <row r="76" spans="2:12" ht="13.5">
      <c r="B76" s="27"/>
      <c r="C76" s="76" t="s">
        <v>149</v>
      </c>
      <c r="D76" s="286"/>
      <c r="E76" s="286"/>
      <c r="F76" s="286"/>
      <c r="G76" s="286"/>
      <c r="H76" s="286"/>
      <c r="I76" s="148"/>
      <c r="J76" s="286"/>
      <c r="K76" s="286"/>
      <c r="L76" s="287"/>
    </row>
    <row r="77" spans="2:12" s="1" customFormat="1" ht="16.5" customHeight="1">
      <c r="B77" s="46"/>
      <c r="C77" s="74"/>
      <c r="D77" s="74"/>
      <c r="E77" s="204" t="s">
        <v>4595</v>
      </c>
      <c r="F77" s="74"/>
      <c r="G77" s="74"/>
      <c r="H77" s="74"/>
      <c r="I77" s="203"/>
      <c r="J77" s="74"/>
      <c r="K77" s="74"/>
      <c r="L77" s="72"/>
    </row>
    <row r="78" spans="2:12" s="1" customFormat="1" ht="14.4" customHeight="1">
      <c r="B78" s="46"/>
      <c r="C78" s="76" t="s">
        <v>4596</v>
      </c>
      <c r="D78" s="74"/>
      <c r="E78" s="74"/>
      <c r="F78" s="74"/>
      <c r="G78" s="74"/>
      <c r="H78" s="74"/>
      <c r="I78" s="203"/>
      <c r="J78" s="74"/>
      <c r="K78" s="74"/>
      <c r="L78" s="72"/>
    </row>
    <row r="79" spans="2:12" s="1" customFormat="1" ht="17.25" customHeight="1">
      <c r="B79" s="46"/>
      <c r="C79" s="74"/>
      <c r="D79" s="74"/>
      <c r="E79" s="82" t="str">
        <f>E11</f>
        <v>D.1.4.6.6 - Přivolání pomoci</v>
      </c>
      <c r="F79" s="74"/>
      <c r="G79" s="74"/>
      <c r="H79" s="74"/>
      <c r="I79" s="203"/>
      <c r="J79" s="74"/>
      <c r="K79" s="74"/>
      <c r="L79" s="72"/>
    </row>
    <row r="80" spans="2:12" s="1" customFormat="1" ht="6.95" customHeight="1">
      <c r="B80" s="46"/>
      <c r="C80" s="74"/>
      <c r="D80" s="74"/>
      <c r="E80" s="74"/>
      <c r="F80" s="74"/>
      <c r="G80" s="74"/>
      <c r="H80" s="74"/>
      <c r="I80" s="203"/>
      <c r="J80" s="74"/>
      <c r="K80" s="74"/>
      <c r="L80" s="72"/>
    </row>
    <row r="81" spans="2:12" s="1" customFormat="1" ht="18" customHeight="1">
      <c r="B81" s="46"/>
      <c r="C81" s="76" t="s">
        <v>26</v>
      </c>
      <c r="D81" s="74"/>
      <c r="E81" s="74"/>
      <c r="F81" s="205" t="str">
        <f>F14</f>
        <v xml:space="preserve"> </v>
      </c>
      <c r="G81" s="74"/>
      <c r="H81" s="74"/>
      <c r="I81" s="206" t="s">
        <v>28</v>
      </c>
      <c r="J81" s="85" t="str">
        <f>IF(J14="","",J14)</f>
        <v>4. 6. 2017</v>
      </c>
      <c r="K81" s="74"/>
      <c r="L81" s="72"/>
    </row>
    <row r="82" spans="2:12" s="1" customFormat="1" ht="6.95" customHeight="1">
      <c r="B82" s="46"/>
      <c r="C82" s="74"/>
      <c r="D82" s="74"/>
      <c r="E82" s="74"/>
      <c r="F82" s="74"/>
      <c r="G82" s="74"/>
      <c r="H82" s="74"/>
      <c r="I82" s="203"/>
      <c r="J82" s="74"/>
      <c r="K82" s="74"/>
      <c r="L82" s="72"/>
    </row>
    <row r="83" spans="2:12" s="1" customFormat="1" ht="13.5">
      <c r="B83" s="46"/>
      <c r="C83" s="76" t="s">
        <v>36</v>
      </c>
      <c r="D83" s="74"/>
      <c r="E83" s="74"/>
      <c r="F83" s="205" t="str">
        <f>E17</f>
        <v>Plzeňský kraj</v>
      </c>
      <c r="G83" s="74"/>
      <c r="H83" s="74"/>
      <c r="I83" s="206" t="s">
        <v>43</v>
      </c>
      <c r="J83" s="205" t="str">
        <f>E23</f>
        <v>Sladký &amp; Partners s.r.o., Nad Šárkou 60, Praha</v>
      </c>
      <c r="K83" s="74"/>
      <c r="L83" s="72"/>
    </row>
    <row r="84" spans="2:12" s="1" customFormat="1" ht="14.4" customHeight="1">
      <c r="B84" s="46"/>
      <c r="C84" s="76" t="s">
        <v>41</v>
      </c>
      <c r="D84" s="74"/>
      <c r="E84" s="74"/>
      <c r="F84" s="205" t="str">
        <f>IF(E20="","",E20)</f>
        <v/>
      </c>
      <c r="G84" s="74"/>
      <c r="H84" s="74"/>
      <c r="I84" s="203"/>
      <c r="J84" s="74"/>
      <c r="K84" s="74"/>
      <c r="L84" s="72"/>
    </row>
    <row r="85" spans="2:12" s="1" customFormat="1" ht="10.3" customHeight="1">
      <c r="B85" s="46"/>
      <c r="C85" s="74"/>
      <c r="D85" s="74"/>
      <c r="E85" s="74"/>
      <c r="F85" s="74"/>
      <c r="G85" s="74"/>
      <c r="H85" s="74"/>
      <c r="I85" s="203"/>
      <c r="J85" s="74"/>
      <c r="K85" s="74"/>
      <c r="L85" s="72"/>
    </row>
    <row r="86" spans="2:20" s="10" customFormat="1" ht="29.25" customHeight="1">
      <c r="B86" s="207"/>
      <c r="C86" s="208" t="s">
        <v>193</v>
      </c>
      <c r="D86" s="209" t="s">
        <v>66</v>
      </c>
      <c r="E86" s="209" t="s">
        <v>62</v>
      </c>
      <c r="F86" s="209" t="s">
        <v>194</v>
      </c>
      <c r="G86" s="209" t="s">
        <v>195</v>
      </c>
      <c r="H86" s="209" t="s">
        <v>196</v>
      </c>
      <c r="I86" s="210" t="s">
        <v>197</v>
      </c>
      <c r="J86" s="209" t="s">
        <v>153</v>
      </c>
      <c r="K86" s="211" t="s">
        <v>198</v>
      </c>
      <c r="L86" s="212"/>
      <c r="M86" s="102" t="s">
        <v>199</v>
      </c>
      <c r="N86" s="103" t="s">
        <v>51</v>
      </c>
      <c r="O86" s="103" t="s">
        <v>200</v>
      </c>
      <c r="P86" s="103" t="s">
        <v>201</v>
      </c>
      <c r="Q86" s="103" t="s">
        <v>202</v>
      </c>
      <c r="R86" s="103" t="s">
        <v>203</v>
      </c>
      <c r="S86" s="103" t="s">
        <v>204</v>
      </c>
      <c r="T86" s="104" t="s">
        <v>205</v>
      </c>
    </row>
    <row r="87" spans="2:63" s="1" customFormat="1" ht="29.25" customHeight="1">
      <c r="B87" s="46"/>
      <c r="C87" s="108" t="s">
        <v>154</v>
      </c>
      <c r="D87" s="74"/>
      <c r="E87" s="74"/>
      <c r="F87" s="74"/>
      <c r="G87" s="74"/>
      <c r="H87" s="74"/>
      <c r="I87" s="203"/>
      <c r="J87" s="213">
        <f>BK87</f>
        <v>0</v>
      </c>
      <c r="K87" s="74"/>
      <c r="L87" s="72"/>
      <c r="M87" s="105"/>
      <c r="N87" s="106"/>
      <c r="O87" s="106"/>
      <c r="P87" s="214">
        <f>P88</f>
        <v>0</v>
      </c>
      <c r="Q87" s="106"/>
      <c r="R87" s="214">
        <f>R88</f>
        <v>0</v>
      </c>
      <c r="S87" s="106"/>
      <c r="T87" s="215">
        <f>T88</f>
        <v>0</v>
      </c>
      <c r="AT87" s="23" t="s">
        <v>80</v>
      </c>
      <c r="AU87" s="23" t="s">
        <v>155</v>
      </c>
      <c r="BK87" s="216">
        <f>BK88</f>
        <v>0</v>
      </c>
    </row>
    <row r="88" spans="2:63" s="11" customFormat="1" ht="37.4" customHeight="1">
      <c r="B88" s="217"/>
      <c r="C88" s="218"/>
      <c r="D88" s="219" t="s">
        <v>80</v>
      </c>
      <c r="E88" s="220" t="s">
        <v>1504</v>
      </c>
      <c r="F88" s="220" t="s">
        <v>1505</v>
      </c>
      <c r="G88" s="218"/>
      <c r="H88" s="218"/>
      <c r="I88" s="221"/>
      <c r="J88" s="222">
        <f>BK88</f>
        <v>0</v>
      </c>
      <c r="K88" s="218"/>
      <c r="L88" s="223"/>
      <c r="M88" s="224"/>
      <c r="N88" s="225"/>
      <c r="O88" s="225"/>
      <c r="P88" s="226">
        <f>P89+P102+P105+P110</f>
        <v>0</v>
      </c>
      <c r="Q88" s="225"/>
      <c r="R88" s="226">
        <f>R89+R102+R105+R110</f>
        <v>0</v>
      </c>
      <c r="S88" s="225"/>
      <c r="T88" s="227">
        <f>T89+T102+T105+T110</f>
        <v>0</v>
      </c>
      <c r="AR88" s="228" t="s">
        <v>90</v>
      </c>
      <c r="AT88" s="229" t="s">
        <v>80</v>
      </c>
      <c r="AU88" s="229" t="s">
        <v>81</v>
      </c>
      <c r="AY88" s="228" t="s">
        <v>208</v>
      </c>
      <c r="BK88" s="230">
        <f>BK89+BK102+BK105+BK110</f>
        <v>0</v>
      </c>
    </row>
    <row r="89" spans="2:63" s="11" customFormat="1" ht="19.9" customHeight="1">
      <c r="B89" s="217"/>
      <c r="C89" s="218"/>
      <c r="D89" s="219" t="s">
        <v>80</v>
      </c>
      <c r="E89" s="231" t="s">
        <v>5355</v>
      </c>
      <c r="F89" s="231" t="s">
        <v>3773</v>
      </c>
      <c r="G89" s="218"/>
      <c r="H89" s="218"/>
      <c r="I89" s="221"/>
      <c r="J89" s="232">
        <f>BK89</f>
        <v>0</v>
      </c>
      <c r="K89" s="218"/>
      <c r="L89" s="223"/>
      <c r="M89" s="224"/>
      <c r="N89" s="225"/>
      <c r="O89" s="225"/>
      <c r="P89" s="226">
        <f>SUM(P90:P101)</f>
        <v>0</v>
      </c>
      <c r="Q89" s="225"/>
      <c r="R89" s="226">
        <f>SUM(R90:R101)</f>
        <v>0</v>
      </c>
      <c r="S89" s="225"/>
      <c r="T89" s="227">
        <f>SUM(T90:T101)</f>
        <v>0</v>
      </c>
      <c r="AR89" s="228" t="s">
        <v>25</v>
      </c>
      <c r="AT89" s="229" t="s">
        <v>80</v>
      </c>
      <c r="AU89" s="229" t="s">
        <v>25</v>
      </c>
      <c r="AY89" s="228" t="s">
        <v>208</v>
      </c>
      <c r="BK89" s="230">
        <f>SUM(BK90:BK101)</f>
        <v>0</v>
      </c>
    </row>
    <row r="90" spans="2:65" s="1" customFormat="1" ht="16.5" customHeight="1">
      <c r="B90" s="46"/>
      <c r="C90" s="233" t="s">
        <v>25</v>
      </c>
      <c r="D90" s="233" t="s">
        <v>210</v>
      </c>
      <c r="E90" s="234" t="s">
        <v>5356</v>
      </c>
      <c r="F90" s="235" t="s">
        <v>5357</v>
      </c>
      <c r="G90" s="236" t="s">
        <v>2976</v>
      </c>
      <c r="H90" s="237">
        <v>1</v>
      </c>
      <c r="I90" s="238"/>
      <c r="J90" s="239">
        <f>ROUND(I90*H90,2)</f>
        <v>0</v>
      </c>
      <c r="K90" s="235" t="s">
        <v>4610</v>
      </c>
      <c r="L90" s="72"/>
      <c r="M90" s="240" t="s">
        <v>38</v>
      </c>
      <c r="N90" s="241" t="s">
        <v>52</v>
      </c>
      <c r="O90" s="47"/>
      <c r="P90" s="242">
        <f>O90*H90</f>
        <v>0</v>
      </c>
      <c r="Q90" s="242">
        <v>0</v>
      </c>
      <c r="R90" s="242">
        <f>Q90*H90</f>
        <v>0</v>
      </c>
      <c r="S90" s="242">
        <v>0</v>
      </c>
      <c r="T90" s="243">
        <f>S90*H90</f>
        <v>0</v>
      </c>
      <c r="AR90" s="23" t="s">
        <v>302</v>
      </c>
      <c r="AT90" s="23" t="s">
        <v>210</v>
      </c>
      <c r="AU90" s="23" t="s">
        <v>90</v>
      </c>
      <c r="AY90" s="23" t="s">
        <v>208</v>
      </c>
      <c r="BE90" s="244">
        <f>IF(N90="základní",J90,0)</f>
        <v>0</v>
      </c>
      <c r="BF90" s="244">
        <f>IF(N90="snížená",J90,0)</f>
        <v>0</v>
      </c>
      <c r="BG90" s="244">
        <f>IF(N90="zákl. přenesená",J90,0)</f>
        <v>0</v>
      </c>
      <c r="BH90" s="244">
        <f>IF(N90="sníž. přenesená",J90,0)</f>
        <v>0</v>
      </c>
      <c r="BI90" s="244">
        <f>IF(N90="nulová",J90,0)</f>
        <v>0</v>
      </c>
      <c r="BJ90" s="23" t="s">
        <v>25</v>
      </c>
      <c r="BK90" s="244">
        <f>ROUND(I90*H90,2)</f>
        <v>0</v>
      </c>
      <c r="BL90" s="23" t="s">
        <v>302</v>
      </c>
      <c r="BM90" s="23" t="s">
        <v>5358</v>
      </c>
    </row>
    <row r="91" spans="2:65" s="1" customFormat="1" ht="16.5" customHeight="1">
      <c r="B91" s="46"/>
      <c r="C91" s="267" t="s">
        <v>90</v>
      </c>
      <c r="D91" s="267" t="s">
        <v>297</v>
      </c>
      <c r="E91" s="268" t="s">
        <v>5359</v>
      </c>
      <c r="F91" s="269" t="s">
        <v>5360</v>
      </c>
      <c r="G91" s="270" t="s">
        <v>2976</v>
      </c>
      <c r="H91" s="271">
        <v>1</v>
      </c>
      <c r="I91" s="272"/>
      <c r="J91" s="273">
        <f>ROUND(I91*H91,2)</f>
        <v>0</v>
      </c>
      <c r="K91" s="269" t="s">
        <v>38</v>
      </c>
      <c r="L91" s="274"/>
      <c r="M91" s="275" t="s">
        <v>38</v>
      </c>
      <c r="N91" s="276" t="s">
        <v>52</v>
      </c>
      <c r="O91" s="47"/>
      <c r="P91" s="242">
        <f>O91*H91</f>
        <v>0</v>
      </c>
      <c r="Q91" s="242">
        <v>0</v>
      </c>
      <c r="R91" s="242">
        <f>Q91*H91</f>
        <v>0</v>
      </c>
      <c r="S91" s="242">
        <v>0</v>
      </c>
      <c r="T91" s="243">
        <f>S91*H91</f>
        <v>0</v>
      </c>
      <c r="AR91" s="23" t="s">
        <v>393</v>
      </c>
      <c r="AT91" s="23" t="s">
        <v>297</v>
      </c>
      <c r="AU91" s="23" t="s">
        <v>90</v>
      </c>
      <c r="AY91" s="23" t="s">
        <v>208</v>
      </c>
      <c r="BE91" s="244">
        <f>IF(N91="základní",J91,0)</f>
        <v>0</v>
      </c>
      <c r="BF91" s="244">
        <f>IF(N91="snížená",J91,0)</f>
        <v>0</v>
      </c>
      <c r="BG91" s="244">
        <f>IF(N91="zákl. přenesená",J91,0)</f>
        <v>0</v>
      </c>
      <c r="BH91" s="244">
        <f>IF(N91="sníž. přenesená",J91,0)</f>
        <v>0</v>
      </c>
      <c r="BI91" s="244">
        <f>IF(N91="nulová",J91,0)</f>
        <v>0</v>
      </c>
      <c r="BJ91" s="23" t="s">
        <v>25</v>
      </c>
      <c r="BK91" s="244">
        <f>ROUND(I91*H91,2)</f>
        <v>0</v>
      </c>
      <c r="BL91" s="23" t="s">
        <v>302</v>
      </c>
      <c r="BM91" s="23" t="s">
        <v>90</v>
      </c>
    </row>
    <row r="92" spans="2:65" s="1" customFormat="1" ht="16.5" customHeight="1">
      <c r="B92" s="46"/>
      <c r="C92" s="233" t="s">
        <v>225</v>
      </c>
      <c r="D92" s="233" t="s">
        <v>210</v>
      </c>
      <c r="E92" s="234" t="s">
        <v>5361</v>
      </c>
      <c r="F92" s="235" t="s">
        <v>5362</v>
      </c>
      <c r="G92" s="236" t="s">
        <v>2976</v>
      </c>
      <c r="H92" s="237">
        <v>2</v>
      </c>
      <c r="I92" s="238"/>
      <c r="J92" s="239">
        <f>ROUND(I92*H92,2)</f>
        <v>0</v>
      </c>
      <c r="K92" s="235" t="s">
        <v>4610</v>
      </c>
      <c r="L92" s="72"/>
      <c r="M92" s="240" t="s">
        <v>38</v>
      </c>
      <c r="N92" s="241" t="s">
        <v>52</v>
      </c>
      <c r="O92" s="47"/>
      <c r="P92" s="242">
        <f>O92*H92</f>
        <v>0</v>
      </c>
      <c r="Q92" s="242">
        <v>0</v>
      </c>
      <c r="R92" s="242">
        <f>Q92*H92</f>
        <v>0</v>
      </c>
      <c r="S92" s="242">
        <v>0</v>
      </c>
      <c r="T92" s="243">
        <f>S92*H92</f>
        <v>0</v>
      </c>
      <c r="AR92" s="23" t="s">
        <v>302</v>
      </c>
      <c r="AT92" s="23" t="s">
        <v>210</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302</v>
      </c>
      <c r="BM92" s="23" t="s">
        <v>5363</v>
      </c>
    </row>
    <row r="93" spans="2:65" s="1" customFormat="1" ht="16.5" customHeight="1">
      <c r="B93" s="46"/>
      <c r="C93" s="267" t="s">
        <v>215</v>
      </c>
      <c r="D93" s="267" t="s">
        <v>297</v>
      </c>
      <c r="E93" s="268" t="s">
        <v>5364</v>
      </c>
      <c r="F93" s="269" t="s">
        <v>5365</v>
      </c>
      <c r="G93" s="270" t="s">
        <v>2976</v>
      </c>
      <c r="H93" s="271">
        <v>2</v>
      </c>
      <c r="I93" s="272"/>
      <c r="J93" s="273">
        <f>ROUND(I93*H93,2)</f>
        <v>0</v>
      </c>
      <c r="K93" s="269" t="s">
        <v>38</v>
      </c>
      <c r="L93" s="274"/>
      <c r="M93" s="275" t="s">
        <v>38</v>
      </c>
      <c r="N93" s="276" t="s">
        <v>52</v>
      </c>
      <c r="O93" s="47"/>
      <c r="P93" s="242">
        <f>O93*H93</f>
        <v>0</v>
      </c>
      <c r="Q93" s="242">
        <v>0</v>
      </c>
      <c r="R93" s="242">
        <f>Q93*H93</f>
        <v>0</v>
      </c>
      <c r="S93" s="242">
        <v>0</v>
      </c>
      <c r="T93" s="243">
        <f>S93*H93</f>
        <v>0</v>
      </c>
      <c r="AR93" s="23" t="s">
        <v>393</v>
      </c>
      <c r="AT93" s="23" t="s">
        <v>297</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302</v>
      </c>
      <c r="BM93" s="23" t="s">
        <v>215</v>
      </c>
    </row>
    <row r="94" spans="2:65" s="1" customFormat="1" ht="16.5" customHeight="1">
      <c r="B94" s="46"/>
      <c r="C94" s="233" t="s">
        <v>237</v>
      </c>
      <c r="D94" s="233" t="s">
        <v>210</v>
      </c>
      <c r="E94" s="234" t="s">
        <v>5366</v>
      </c>
      <c r="F94" s="235" t="s">
        <v>5367</v>
      </c>
      <c r="G94" s="236" t="s">
        <v>2976</v>
      </c>
      <c r="H94" s="237">
        <v>2</v>
      </c>
      <c r="I94" s="238"/>
      <c r="J94" s="239">
        <f>ROUND(I94*H94,2)</f>
        <v>0</v>
      </c>
      <c r="K94" s="235" t="s">
        <v>4610</v>
      </c>
      <c r="L94" s="72"/>
      <c r="M94" s="240" t="s">
        <v>38</v>
      </c>
      <c r="N94" s="241" t="s">
        <v>52</v>
      </c>
      <c r="O94" s="47"/>
      <c r="P94" s="242">
        <f>O94*H94</f>
        <v>0</v>
      </c>
      <c r="Q94" s="242">
        <v>0</v>
      </c>
      <c r="R94" s="242">
        <f>Q94*H94</f>
        <v>0</v>
      </c>
      <c r="S94" s="242">
        <v>0</v>
      </c>
      <c r="T94" s="243">
        <f>S94*H94</f>
        <v>0</v>
      </c>
      <c r="AR94" s="23" t="s">
        <v>302</v>
      </c>
      <c r="AT94" s="23" t="s">
        <v>210</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302</v>
      </c>
      <c r="BM94" s="23" t="s">
        <v>5368</v>
      </c>
    </row>
    <row r="95" spans="2:65" s="1" customFormat="1" ht="16.5" customHeight="1">
      <c r="B95" s="46"/>
      <c r="C95" s="267" t="s">
        <v>241</v>
      </c>
      <c r="D95" s="267" t="s">
        <v>297</v>
      </c>
      <c r="E95" s="268" t="s">
        <v>5369</v>
      </c>
      <c r="F95" s="269" t="s">
        <v>5370</v>
      </c>
      <c r="G95" s="270" t="s">
        <v>2976</v>
      </c>
      <c r="H95" s="271">
        <v>2</v>
      </c>
      <c r="I95" s="272"/>
      <c r="J95" s="273">
        <f>ROUND(I95*H95,2)</f>
        <v>0</v>
      </c>
      <c r="K95" s="269" t="s">
        <v>38</v>
      </c>
      <c r="L95" s="274"/>
      <c r="M95" s="275" t="s">
        <v>38</v>
      </c>
      <c r="N95" s="276" t="s">
        <v>52</v>
      </c>
      <c r="O95" s="47"/>
      <c r="P95" s="242">
        <f>O95*H95</f>
        <v>0</v>
      </c>
      <c r="Q95" s="242">
        <v>0</v>
      </c>
      <c r="R95" s="242">
        <f>Q95*H95</f>
        <v>0</v>
      </c>
      <c r="S95" s="242">
        <v>0</v>
      </c>
      <c r="T95" s="243">
        <f>S95*H95</f>
        <v>0</v>
      </c>
      <c r="AR95" s="23" t="s">
        <v>393</v>
      </c>
      <c r="AT95" s="23" t="s">
        <v>297</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302</v>
      </c>
      <c r="BM95" s="23" t="s">
        <v>241</v>
      </c>
    </row>
    <row r="96" spans="2:65" s="1" customFormat="1" ht="16.5" customHeight="1">
      <c r="B96" s="46"/>
      <c r="C96" s="233" t="s">
        <v>249</v>
      </c>
      <c r="D96" s="233" t="s">
        <v>210</v>
      </c>
      <c r="E96" s="234" t="s">
        <v>5371</v>
      </c>
      <c r="F96" s="235" t="s">
        <v>5372</v>
      </c>
      <c r="G96" s="236" t="s">
        <v>2976</v>
      </c>
      <c r="H96" s="237">
        <v>2</v>
      </c>
      <c r="I96" s="238"/>
      <c r="J96" s="239">
        <f>ROUND(I96*H96,2)</f>
        <v>0</v>
      </c>
      <c r="K96" s="235" t="s">
        <v>4610</v>
      </c>
      <c r="L96" s="72"/>
      <c r="M96" s="240" t="s">
        <v>38</v>
      </c>
      <c r="N96" s="241" t="s">
        <v>52</v>
      </c>
      <c r="O96" s="47"/>
      <c r="P96" s="242">
        <f>O96*H96</f>
        <v>0</v>
      </c>
      <c r="Q96" s="242">
        <v>0</v>
      </c>
      <c r="R96" s="242">
        <f>Q96*H96</f>
        <v>0</v>
      </c>
      <c r="S96" s="242">
        <v>0</v>
      </c>
      <c r="T96" s="243">
        <f>S96*H96</f>
        <v>0</v>
      </c>
      <c r="AR96" s="23" t="s">
        <v>302</v>
      </c>
      <c r="AT96" s="23" t="s">
        <v>210</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302</v>
      </c>
      <c r="BM96" s="23" t="s">
        <v>5373</v>
      </c>
    </row>
    <row r="97" spans="2:65" s="1" customFormat="1" ht="16.5" customHeight="1">
      <c r="B97" s="46"/>
      <c r="C97" s="267" t="s">
        <v>253</v>
      </c>
      <c r="D97" s="267" t="s">
        <v>297</v>
      </c>
      <c r="E97" s="268" t="s">
        <v>5374</v>
      </c>
      <c r="F97" s="269" t="s">
        <v>5375</v>
      </c>
      <c r="G97" s="270" t="s">
        <v>2976</v>
      </c>
      <c r="H97" s="271">
        <v>2</v>
      </c>
      <c r="I97" s="272"/>
      <c r="J97" s="273">
        <f>ROUND(I97*H97,2)</f>
        <v>0</v>
      </c>
      <c r="K97" s="269" t="s">
        <v>38</v>
      </c>
      <c r="L97" s="274"/>
      <c r="M97" s="275" t="s">
        <v>38</v>
      </c>
      <c r="N97" s="276" t="s">
        <v>52</v>
      </c>
      <c r="O97" s="47"/>
      <c r="P97" s="242">
        <f>O97*H97</f>
        <v>0</v>
      </c>
      <c r="Q97" s="242">
        <v>0</v>
      </c>
      <c r="R97" s="242">
        <f>Q97*H97</f>
        <v>0</v>
      </c>
      <c r="S97" s="242">
        <v>0</v>
      </c>
      <c r="T97" s="243">
        <f>S97*H97</f>
        <v>0</v>
      </c>
      <c r="AR97" s="23" t="s">
        <v>393</v>
      </c>
      <c r="AT97" s="23" t="s">
        <v>297</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302</v>
      </c>
      <c r="BM97" s="23" t="s">
        <v>253</v>
      </c>
    </row>
    <row r="98" spans="2:65" s="1" customFormat="1" ht="16.5" customHeight="1">
      <c r="B98" s="46"/>
      <c r="C98" s="267" t="s">
        <v>257</v>
      </c>
      <c r="D98" s="267" t="s">
        <v>297</v>
      </c>
      <c r="E98" s="268" t="s">
        <v>5376</v>
      </c>
      <c r="F98" s="269" t="s">
        <v>5377</v>
      </c>
      <c r="G98" s="270" t="s">
        <v>2976</v>
      </c>
      <c r="H98" s="271">
        <v>4</v>
      </c>
      <c r="I98" s="272"/>
      <c r="J98" s="273">
        <f>ROUND(I98*H98,2)</f>
        <v>0</v>
      </c>
      <c r="K98" s="269" t="s">
        <v>38</v>
      </c>
      <c r="L98" s="274"/>
      <c r="M98" s="275" t="s">
        <v>38</v>
      </c>
      <c r="N98" s="276" t="s">
        <v>52</v>
      </c>
      <c r="O98" s="47"/>
      <c r="P98" s="242">
        <f>O98*H98</f>
        <v>0</v>
      </c>
      <c r="Q98" s="242">
        <v>0</v>
      </c>
      <c r="R98" s="242">
        <f>Q98*H98</f>
        <v>0</v>
      </c>
      <c r="S98" s="242">
        <v>0</v>
      </c>
      <c r="T98" s="243">
        <f>S98*H98</f>
        <v>0</v>
      </c>
      <c r="AR98" s="23" t="s">
        <v>393</v>
      </c>
      <c r="AT98" s="23" t="s">
        <v>297</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302</v>
      </c>
      <c r="BM98" s="23" t="s">
        <v>30</v>
      </c>
    </row>
    <row r="99" spans="2:65" s="1" customFormat="1" ht="16.5" customHeight="1">
      <c r="B99" s="46"/>
      <c r="C99" s="267" t="s">
        <v>30</v>
      </c>
      <c r="D99" s="267" t="s">
        <v>297</v>
      </c>
      <c r="E99" s="268" t="s">
        <v>5378</v>
      </c>
      <c r="F99" s="269" t="s">
        <v>5379</v>
      </c>
      <c r="G99" s="270" t="s">
        <v>2976</v>
      </c>
      <c r="H99" s="271">
        <v>1</v>
      </c>
      <c r="I99" s="272"/>
      <c r="J99" s="273">
        <f>ROUND(I99*H99,2)</f>
        <v>0</v>
      </c>
      <c r="K99" s="269" t="s">
        <v>38</v>
      </c>
      <c r="L99" s="274"/>
      <c r="M99" s="275" t="s">
        <v>38</v>
      </c>
      <c r="N99" s="276" t="s">
        <v>52</v>
      </c>
      <c r="O99" s="47"/>
      <c r="P99" s="242">
        <f>O99*H99</f>
        <v>0</v>
      </c>
      <c r="Q99" s="242">
        <v>0</v>
      </c>
      <c r="R99" s="242">
        <f>Q99*H99</f>
        <v>0</v>
      </c>
      <c r="S99" s="242">
        <v>0</v>
      </c>
      <c r="T99" s="243">
        <f>S99*H99</f>
        <v>0</v>
      </c>
      <c r="AR99" s="23" t="s">
        <v>393</v>
      </c>
      <c r="AT99" s="23" t="s">
        <v>297</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302</v>
      </c>
      <c r="BM99" s="23" t="s">
        <v>276</v>
      </c>
    </row>
    <row r="100" spans="2:65" s="1" customFormat="1" ht="25.5" customHeight="1">
      <c r="B100" s="46"/>
      <c r="C100" s="233" t="s">
        <v>270</v>
      </c>
      <c r="D100" s="233" t="s">
        <v>210</v>
      </c>
      <c r="E100" s="234" t="s">
        <v>4857</v>
      </c>
      <c r="F100" s="235" t="s">
        <v>4858</v>
      </c>
      <c r="G100" s="236" t="s">
        <v>2976</v>
      </c>
      <c r="H100" s="237">
        <v>13</v>
      </c>
      <c r="I100" s="238"/>
      <c r="J100" s="239">
        <f>ROUND(I100*H100,2)</f>
        <v>0</v>
      </c>
      <c r="K100" s="235" t="s">
        <v>4610</v>
      </c>
      <c r="L100" s="72"/>
      <c r="M100" s="240" t="s">
        <v>38</v>
      </c>
      <c r="N100" s="241" t="s">
        <v>52</v>
      </c>
      <c r="O100" s="47"/>
      <c r="P100" s="242">
        <f>O100*H100</f>
        <v>0</v>
      </c>
      <c r="Q100" s="242">
        <v>0</v>
      </c>
      <c r="R100" s="242">
        <f>Q100*H100</f>
        <v>0</v>
      </c>
      <c r="S100" s="242">
        <v>0</v>
      </c>
      <c r="T100" s="243">
        <f>S100*H100</f>
        <v>0</v>
      </c>
      <c r="AR100" s="23" t="s">
        <v>302</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302</v>
      </c>
      <c r="BM100" s="23" t="s">
        <v>5380</v>
      </c>
    </row>
    <row r="101" spans="2:65" s="1" customFormat="1" ht="16.5" customHeight="1">
      <c r="B101" s="46"/>
      <c r="C101" s="267" t="s">
        <v>276</v>
      </c>
      <c r="D101" s="267" t="s">
        <v>297</v>
      </c>
      <c r="E101" s="268" t="s">
        <v>5381</v>
      </c>
      <c r="F101" s="269" t="s">
        <v>5382</v>
      </c>
      <c r="G101" s="270" t="s">
        <v>2976</v>
      </c>
      <c r="H101" s="271">
        <v>13</v>
      </c>
      <c r="I101" s="272"/>
      <c r="J101" s="273">
        <f>ROUND(I101*H101,2)</f>
        <v>0</v>
      </c>
      <c r="K101" s="269" t="s">
        <v>38</v>
      </c>
      <c r="L101" s="274"/>
      <c r="M101" s="275" t="s">
        <v>38</v>
      </c>
      <c r="N101" s="276" t="s">
        <v>52</v>
      </c>
      <c r="O101" s="47"/>
      <c r="P101" s="242">
        <f>O101*H101</f>
        <v>0</v>
      </c>
      <c r="Q101" s="242">
        <v>0</v>
      </c>
      <c r="R101" s="242">
        <f>Q101*H101</f>
        <v>0</v>
      </c>
      <c r="S101" s="242">
        <v>0</v>
      </c>
      <c r="T101" s="243">
        <f>S101*H101</f>
        <v>0</v>
      </c>
      <c r="AR101" s="23" t="s">
        <v>393</v>
      </c>
      <c r="AT101" s="23" t="s">
        <v>297</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302</v>
      </c>
      <c r="BM101" s="23" t="s">
        <v>286</v>
      </c>
    </row>
    <row r="102" spans="2:63" s="11" customFormat="1" ht="29.85" customHeight="1">
      <c r="B102" s="217"/>
      <c r="C102" s="218"/>
      <c r="D102" s="219" t="s">
        <v>80</v>
      </c>
      <c r="E102" s="231" t="s">
        <v>5383</v>
      </c>
      <c r="F102" s="231" t="s">
        <v>4798</v>
      </c>
      <c r="G102" s="218"/>
      <c r="H102" s="218"/>
      <c r="I102" s="221"/>
      <c r="J102" s="232">
        <f>BK102</f>
        <v>0</v>
      </c>
      <c r="K102" s="218"/>
      <c r="L102" s="223"/>
      <c r="M102" s="224"/>
      <c r="N102" s="225"/>
      <c r="O102" s="225"/>
      <c r="P102" s="226">
        <f>SUM(P103:P104)</f>
        <v>0</v>
      </c>
      <c r="Q102" s="225"/>
      <c r="R102" s="226">
        <f>SUM(R103:R104)</f>
        <v>0</v>
      </c>
      <c r="S102" s="225"/>
      <c r="T102" s="227">
        <f>SUM(T103:T104)</f>
        <v>0</v>
      </c>
      <c r="AR102" s="228" t="s">
        <v>25</v>
      </c>
      <c r="AT102" s="229" t="s">
        <v>80</v>
      </c>
      <c r="AU102" s="229" t="s">
        <v>25</v>
      </c>
      <c r="AY102" s="228" t="s">
        <v>208</v>
      </c>
      <c r="BK102" s="230">
        <f>SUM(BK103:BK104)</f>
        <v>0</v>
      </c>
    </row>
    <row r="103" spans="2:65" s="1" customFormat="1" ht="16.5" customHeight="1">
      <c r="B103" s="46"/>
      <c r="C103" s="233" t="s">
        <v>280</v>
      </c>
      <c r="D103" s="233" t="s">
        <v>210</v>
      </c>
      <c r="E103" s="234" t="s">
        <v>4799</v>
      </c>
      <c r="F103" s="235" t="s">
        <v>4800</v>
      </c>
      <c r="G103" s="236" t="s">
        <v>336</v>
      </c>
      <c r="H103" s="237">
        <v>100</v>
      </c>
      <c r="I103" s="238"/>
      <c r="J103" s="239">
        <f>ROUND(I103*H103,2)</f>
        <v>0</v>
      </c>
      <c r="K103" s="235" t="s">
        <v>4610</v>
      </c>
      <c r="L103" s="72"/>
      <c r="M103" s="240" t="s">
        <v>38</v>
      </c>
      <c r="N103" s="241" t="s">
        <v>52</v>
      </c>
      <c r="O103" s="47"/>
      <c r="P103" s="242">
        <f>O103*H103</f>
        <v>0</v>
      </c>
      <c r="Q103" s="242">
        <v>0</v>
      </c>
      <c r="R103" s="242">
        <f>Q103*H103</f>
        <v>0</v>
      </c>
      <c r="S103" s="242">
        <v>0</v>
      </c>
      <c r="T103" s="243">
        <f>S103*H103</f>
        <v>0</v>
      </c>
      <c r="AR103" s="23" t="s">
        <v>302</v>
      </c>
      <c r="AT103" s="23" t="s">
        <v>210</v>
      </c>
      <c r="AU103" s="23" t="s">
        <v>90</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302</v>
      </c>
      <c r="BM103" s="23" t="s">
        <v>5384</v>
      </c>
    </row>
    <row r="104" spans="2:65" s="1" customFormat="1" ht="16.5" customHeight="1">
      <c r="B104" s="46"/>
      <c r="C104" s="267" t="s">
        <v>286</v>
      </c>
      <c r="D104" s="267" t="s">
        <v>297</v>
      </c>
      <c r="E104" s="268" t="s">
        <v>5385</v>
      </c>
      <c r="F104" s="269" t="s">
        <v>5386</v>
      </c>
      <c r="G104" s="270" t="s">
        <v>336</v>
      </c>
      <c r="H104" s="271">
        <v>100</v>
      </c>
      <c r="I104" s="272"/>
      <c r="J104" s="273">
        <f>ROUND(I104*H104,2)</f>
        <v>0</v>
      </c>
      <c r="K104" s="269" t="s">
        <v>38</v>
      </c>
      <c r="L104" s="274"/>
      <c r="M104" s="275" t="s">
        <v>38</v>
      </c>
      <c r="N104" s="276" t="s">
        <v>52</v>
      </c>
      <c r="O104" s="47"/>
      <c r="P104" s="242">
        <f>O104*H104</f>
        <v>0</v>
      </c>
      <c r="Q104" s="242">
        <v>0</v>
      </c>
      <c r="R104" s="242">
        <f>Q104*H104</f>
        <v>0</v>
      </c>
      <c r="S104" s="242">
        <v>0</v>
      </c>
      <c r="T104" s="243">
        <f>S104*H104</f>
        <v>0</v>
      </c>
      <c r="AR104" s="23" t="s">
        <v>393</v>
      </c>
      <c r="AT104" s="23" t="s">
        <v>297</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302</v>
      </c>
      <c r="BM104" s="23" t="s">
        <v>302</v>
      </c>
    </row>
    <row r="105" spans="2:63" s="11" customFormat="1" ht="29.85" customHeight="1">
      <c r="B105" s="217"/>
      <c r="C105" s="218"/>
      <c r="D105" s="219" t="s">
        <v>80</v>
      </c>
      <c r="E105" s="231" t="s">
        <v>5387</v>
      </c>
      <c r="F105" s="231" t="s">
        <v>4814</v>
      </c>
      <c r="G105" s="218"/>
      <c r="H105" s="218"/>
      <c r="I105" s="221"/>
      <c r="J105" s="232">
        <f>BK105</f>
        <v>0</v>
      </c>
      <c r="K105" s="218"/>
      <c r="L105" s="223"/>
      <c r="M105" s="224"/>
      <c r="N105" s="225"/>
      <c r="O105" s="225"/>
      <c r="P105" s="226">
        <f>SUM(P106:P109)</f>
        <v>0</v>
      </c>
      <c r="Q105" s="225"/>
      <c r="R105" s="226">
        <f>SUM(R106:R109)</f>
        <v>0</v>
      </c>
      <c r="S105" s="225"/>
      <c r="T105" s="227">
        <f>SUM(T106:T109)</f>
        <v>0</v>
      </c>
      <c r="AR105" s="228" t="s">
        <v>25</v>
      </c>
      <c r="AT105" s="229" t="s">
        <v>80</v>
      </c>
      <c r="AU105" s="229" t="s">
        <v>25</v>
      </c>
      <c r="AY105" s="228" t="s">
        <v>208</v>
      </c>
      <c r="BK105" s="230">
        <f>SUM(BK106:BK109)</f>
        <v>0</v>
      </c>
    </row>
    <row r="106" spans="2:65" s="1" customFormat="1" ht="25.5" customHeight="1">
      <c r="B106" s="46"/>
      <c r="C106" s="233" t="s">
        <v>10</v>
      </c>
      <c r="D106" s="233" t="s">
        <v>210</v>
      </c>
      <c r="E106" s="234" t="s">
        <v>4827</v>
      </c>
      <c r="F106" s="235" t="s">
        <v>4828</v>
      </c>
      <c r="G106" s="236" t="s">
        <v>336</v>
      </c>
      <c r="H106" s="237">
        <v>10</v>
      </c>
      <c r="I106" s="238"/>
      <c r="J106" s="239">
        <f>ROUND(I106*H106,2)</f>
        <v>0</v>
      </c>
      <c r="K106" s="235" t="s">
        <v>4610</v>
      </c>
      <c r="L106" s="72"/>
      <c r="M106" s="240" t="s">
        <v>38</v>
      </c>
      <c r="N106" s="241" t="s">
        <v>52</v>
      </c>
      <c r="O106" s="47"/>
      <c r="P106" s="242">
        <f>O106*H106</f>
        <v>0</v>
      </c>
      <c r="Q106" s="242">
        <v>0</v>
      </c>
      <c r="R106" s="242">
        <f>Q106*H106</f>
        <v>0</v>
      </c>
      <c r="S106" s="242">
        <v>0</v>
      </c>
      <c r="T106" s="243">
        <f>S106*H106</f>
        <v>0</v>
      </c>
      <c r="AR106" s="23" t="s">
        <v>302</v>
      </c>
      <c r="AT106" s="23" t="s">
        <v>210</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302</v>
      </c>
      <c r="BM106" s="23" t="s">
        <v>5388</v>
      </c>
    </row>
    <row r="107" spans="2:65" s="1" customFormat="1" ht="16.5" customHeight="1">
      <c r="B107" s="46"/>
      <c r="C107" s="267" t="s">
        <v>302</v>
      </c>
      <c r="D107" s="267" t="s">
        <v>297</v>
      </c>
      <c r="E107" s="268" t="s">
        <v>4832</v>
      </c>
      <c r="F107" s="269" t="s">
        <v>4833</v>
      </c>
      <c r="G107" s="270" t="s">
        <v>336</v>
      </c>
      <c r="H107" s="271">
        <v>10</v>
      </c>
      <c r="I107" s="272"/>
      <c r="J107" s="273">
        <f>ROUND(I107*H107,2)</f>
        <v>0</v>
      </c>
      <c r="K107" s="269" t="s">
        <v>38</v>
      </c>
      <c r="L107" s="274"/>
      <c r="M107" s="275" t="s">
        <v>38</v>
      </c>
      <c r="N107" s="276" t="s">
        <v>52</v>
      </c>
      <c r="O107" s="47"/>
      <c r="P107" s="242">
        <f>O107*H107</f>
        <v>0</v>
      </c>
      <c r="Q107" s="242">
        <v>0</v>
      </c>
      <c r="R107" s="242">
        <f>Q107*H107</f>
        <v>0</v>
      </c>
      <c r="S107" s="242">
        <v>0</v>
      </c>
      <c r="T107" s="243">
        <f>S107*H107</f>
        <v>0</v>
      </c>
      <c r="AR107" s="23" t="s">
        <v>393</v>
      </c>
      <c r="AT107" s="23" t="s">
        <v>297</v>
      </c>
      <c r="AU107" s="23" t="s">
        <v>90</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302</v>
      </c>
      <c r="BM107" s="23" t="s">
        <v>319</v>
      </c>
    </row>
    <row r="108" spans="2:65" s="1" customFormat="1" ht="25.5" customHeight="1">
      <c r="B108" s="46"/>
      <c r="C108" s="233" t="s">
        <v>314</v>
      </c>
      <c r="D108" s="233" t="s">
        <v>210</v>
      </c>
      <c r="E108" s="234" t="s">
        <v>4840</v>
      </c>
      <c r="F108" s="235" t="s">
        <v>4841</v>
      </c>
      <c r="G108" s="236" t="s">
        <v>336</v>
      </c>
      <c r="H108" s="237">
        <v>40</v>
      </c>
      <c r="I108" s="238"/>
      <c r="J108" s="239">
        <f>ROUND(I108*H108,2)</f>
        <v>0</v>
      </c>
      <c r="K108" s="235" t="s">
        <v>4610</v>
      </c>
      <c r="L108" s="72"/>
      <c r="M108" s="240" t="s">
        <v>38</v>
      </c>
      <c r="N108" s="241" t="s">
        <v>52</v>
      </c>
      <c r="O108" s="47"/>
      <c r="P108" s="242">
        <f>O108*H108</f>
        <v>0</v>
      </c>
      <c r="Q108" s="242">
        <v>0</v>
      </c>
      <c r="R108" s="242">
        <f>Q108*H108</f>
        <v>0</v>
      </c>
      <c r="S108" s="242">
        <v>0</v>
      </c>
      <c r="T108" s="243">
        <f>S108*H108</f>
        <v>0</v>
      </c>
      <c r="AR108" s="23" t="s">
        <v>302</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302</v>
      </c>
      <c r="BM108" s="23" t="s">
        <v>5389</v>
      </c>
    </row>
    <row r="109" spans="2:65" s="1" customFormat="1" ht="25.5" customHeight="1">
      <c r="B109" s="46"/>
      <c r="C109" s="267" t="s">
        <v>319</v>
      </c>
      <c r="D109" s="267" t="s">
        <v>297</v>
      </c>
      <c r="E109" s="268" t="s">
        <v>4113</v>
      </c>
      <c r="F109" s="269" t="s">
        <v>4114</v>
      </c>
      <c r="G109" s="270" t="s">
        <v>336</v>
      </c>
      <c r="H109" s="271">
        <v>40</v>
      </c>
      <c r="I109" s="272"/>
      <c r="J109" s="273">
        <f>ROUND(I109*H109,2)</f>
        <v>0</v>
      </c>
      <c r="K109" s="269" t="s">
        <v>38</v>
      </c>
      <c r="L109" s="274"/>
      <c r="M109" s="275" t="s">
        <v>38</v>
      </c>
      <c r="N109" s="276" t="s">
        <v>52</v>
      </c>
      <c r="O109" s="47"/>
      <c r="P109" s="242">
        <f>O109*H109</f>
        <v>0</v>
      </c>
      <c r="Q109" s="242">
        <v>0</v>
      </c>
      <c r="R109" s="242">
        <f>Q109*H109</f>
        <v>0</v>
      </c>
      <c r="S109" s="242">
        <v>0</v>
      </c>
      <c r="T109" s="243">
        <f>S109*H109</f>
        <v>0</v>
      </c>
      <c r="AR109" s="23" t="s">
        <v>393</v>
      </c>
      <c r="AT109" s="23" t="s">
        <v>297</v>
      </c>
      <c r="AU109" s="23" t="s">
        <v>90</v>
      </c>
      <c r="AY109" s="23" t="s">
        <v>208</v>
      </c>
      <c r="BE109" s="244">
        <f>IF(N109="základní",J109,0)</f>
        <v>0</v>
      </c>
      <c r="BF109" s="244">
        <f>IF(N109="snížená",J109,0)</f>
        <v>0</v>
      </c>
      <c r="BG109" s="244">
        <f>IF(N109="zákl. přenesená",J109,0)</f>
        <v>0</v>
      </c>
      <c r="BH109" s="244">
        <f>IF(N109="sníž. přenesená",J109,0)</f>
        <v>0</v>
      </c>
      <c r="BI109" s="244">
        <f>IF(N109="nulová",J109,0)</f>
        <v>0</v>
      </c>
      <c r="BJ109" s="23" t="s">
        <v>25</v>
      </c>
      <c r="BK109" s="244">
        <f>ROUND(I109*H109,2)</f>
        <v>0</v>
      </c>
      <c r="BL109" s="23" t="s">
        <v>302</v>
      </c>
      <c r="BM109" s="23" t="s">
        <v>328</v>
      </c>
    </row>
    <row r="110" spans="2:63" s="11" customFormat="1" ht="29.85" customHeight="1">
      <c r="B110" s="217"/>
      <c r="C110" s="218"/>
      <c r="D110" s="219" t="s">
        <v>80</v>
      </c>
      <c r="E110" s="231" t="s">
        <v>5390</v>
      </c>
      <c r="F110" s="231" t="s">
        <v>3732</v>
      </c>
      <c r="G110" s="218"/>
      <c r="H110" s="218"/>
      <c r="I110" s="221"/>
      <c r="J110" s="232">
        <f>BK110</f>
        <v>0</v>
      </c>
      <c r="K110" s="218"/>
      <c r="L110" s="223"/>
      <c r="M110" s="224"/>
      <c r="N110" s="225"/>
      <c r="O110" s="225"/>
      <c r="P110" s="226">
        <f>SUM(P111:P120)</f>
        <v>0</v>
      </c>
      <c r="Q110" s="225"/>
      <c r="R110" s="226">
        <f>SUM(R111:R120)</f>
        <v>0</v>
      </c>
      <c r="S110" s="225"/>
      <c r="T110" s="227">
        <f>SUM(T111:T120)</f>
        <v>0</v>
      </c>
      <c r="AR110" s="228" t="s">
        <v>25</v>
      </c>
      <c r="AT110" s="229" t="s">
        <v>80</v>
      </c>
      <c r="AU110" s="229" t="s">
        <v>25</v>
      </c>
      <c r="AY110" s="228" t="s">
        <v>208</v>
      </c>
      <c r="BK110" s="230">
        <f>SUM(BK111:BK120)</f>
        <v>0</v>
      </c>
    </row>
    <row r="111" spans="2:65" s="1" customFormat="1" ht="25.5" customHeight="1">
      <c r="B111" s="46"/>
      <c r="C111" s="233" t="s">
        <v>324</v>
      </c>
      <c r="D111" s="233" t="s">
        <v>210</v>
      </c>
      <c r="E111" s="234" t="s">
        <v>4900</v>
      </c>
      <c r="F111" s="235" t="s">
        <v>4901</v>
      </c>
      <c r="G111" s="236" t="s">
        <v>1571</v>
      </c>
      <c r="H111" s="237">
        <v>0.5</v>
      </c>
      <c r="I111" s="238"/>
      <c r="J111" s="239">
        <f>ROUND(I111*H111,2)</f>
        <v>0</v>
      </c>
      <c r="K111" s="235" t="s">
        <v>4610</v>
      </c>
      <c r="L111" s="72"/>
      <c r="M111" s="240" t="s">
        <v>38</v>
      </c>
      <c r="N111" s="241" t="s">
        <v>52</v>
      </c>
      <c r="O111" s="47"/>
      <c r="P111" s="242">
        <f>O111*H111</f>
        <v>0</v>
      </c>
      <c r="Q111" s="242">
        <v>0</v>
      </c>
      <c r="R111" s="242">
        <f>Q111*H111</f>
        <v>0</v>
      </c>
      <c r="S111" s="242">
        <v>0</v>
      </c>
      <c r="T111" s="243">
        <f>S111*H111</f>
        <v>0</v>
      </c>
      <c r="AR111" s="23" t="s">
        <v>302</v>
      </c>
      <c r="AT111" s="23" t="s">
        <v>210</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302</v>
      </c>
      <c r="BM111" s="23" t="s">
        <v>5391</v>
      </c>
    </row>
    <row r="112" spans="2:65" s="1" customFormat="1" ht="16.5" customHeight="1">
      <c r="B112" s="46"/>
      <c r="C112" s="267" t="s">
        <v>328</v>
      </c>
      <c r="D112" s="267" t="s">
        <v>297</v>
      </c>
      <c r="E112" s="268" t="s">
        <v>4565</v>
      </c>
      <c r="F112" s="269" t="s">
        <v>4903</v>
      </c>
      <c r="G112" s="270" t="s">
        <v>1571</v>
      </c>
      <c r="H112" s="271">
        <v>0.5</v>
      </c>
      <c r="I112" s="272"/>
      <c r="J112" s="273">
        <f>ROUND(I112*H112,2)</f>
        <v>0</v>
      </c>
      <c r="K112" s="269" t="s">
        <v>38</v>
      </c>
      <c r="L112" s="274"/>
      <c r="M112" s="275" t="s">
        <v>38</v>
      </c>
      <c r="N112" s="276" t="s">
        <v>52</v>
      </c>
      <c r="O112" s="47"/>
      <c r="P112" s="242">
        <f>O112*H112</f>
        <v>0</v>
      </c>
      <c r="Q112" s="242">
        <v>0</v>
      </c>
      <c r="R112" s="242">
        <f>Q112*H112</f>
        <v>0</v>
      </c>
      <c r="S112" s="242">
        <v>0</v>
      </c>
      <c r="T112" s="243">
        <f>S112*H112</f>
        <v>0</v>
      </c>
      <c r="AR112" s="23" t="s">
        <v>393</v>
      </c>
      <c r="AT112" s="23" t="s">
        <v>297</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302</v>
      </c>
      <c r="BM112" s="23" t="s">
        <v>340</v>
      </c>
    </row>
    <row r="113" spans="2:65" s="1" customFormat="1" ht="25.5" customHeight="1">
      <c r="B113" s="46"/>
      <c r="C113" s="233" t="s">
        <v>9</v>
      </c>
      <c r="D113" s="233" t="s">
        <v>210</v>
      </c>
      <c r="E113" s="234" t="s">
        <v>4904</v>
      </c>
      <c r="F113" s="235" t="s">
        <v>4905</v>
      </c>
      <c r="G113" s="236" t="s">
        <v>2976</v>
      </c>
      <c r="H113" s="237">
        <v>180</v>
      </c>
      <c r="I113" s="238"/>
      <c r="J113" s="239">
        <f>ROUND(I113*H113,2)</f>
        <v>0</v>
      </c>
      <c r="K113" s="235" t="s">
        <v>4610</v>
      </c>
      <c r="L113" s="72"/>
      <c r="M113" s="240" t="s">
        <v>38</v>
      </c>
      <c r="N113" s="241" t="s">
        <v>52</v>
      </c>
      <c r="O113" s="47"/>
      <c r="P113" s="242">
        <f>O113*H113</f>
        <v>0</v>
      </c>
      <c r="Q113" s="242">
        <v>0</v>
      </c>
      <c r="R113" s="242">
        <f>Q113*H113</f>
        <v>0</v>
      </c>
      <c r="S113" s="242">
        <v>0</v>
      </c>
      <c r="T113" s="243">
        <f>S113*H113</f>
        <v>0</v>
      </c>
      <c r="AR113" s="23" t="s">
        <v>302</v>
      </c>
      <c r="AT113" s="23" t="s">
        <v>210</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302</v>
      </c>
      <c r="BM113" s="23" t="s">
        <v>5392</v>
      </c>
    </row>
    <row r="114" spans="2:65" s="1" customFormat="1" ht="16.5" customHeight="1">
      <c r="B114" s="46"/>
      <c r="C114" s="267" t="s">
        <v>340</v>
      </c>
      <c r="D114" s="267" t="s">
        <v>297</v>
      </c>
      <c r="E114" s="268" t="s">
        <v>4907</v>
      </c>
      <c r="F114" s="269" t="s">
        <v>4908</v>
      </c>
      <c r="G114" s="270" t="s">
        <v>2976</v>
      </c>
      <c r="H114" s="271">
        <v>180</v>
      </c>
      <c r="I114" s="272"/>
      <c r="J114" s="273">
        <f>ROUND(I114*H114,2)</f>
        <v>0</v>
      </c>
      <c r="K114" s="269" t="s">
        <v>38</v>
      </c>
      <c r="L114" s="274"/>
      <c r="M114" s="275" t="s">
        <v>38</v>
      </c>
      <c r="N114" s="276" t="s">
        <v>52</v>
      </c>
      <c r="O114" s="47"/>
      <c r="P114" s="242">
        <f>O114*H114</f>
        <v>0</v>
      </c>
      <c r="Q114" s="242">
        <v>0</v>
      </c>
      <c r="R114" s="242">
        <f>Q114*H114</f>
        <v>0</v>
      </c>
      <c r="S114" s="242">
        <v>0</v>
      </c>
      <c r="T114" s="243">
        <f>S114*H114</f>
        <v>0</v>
      </c>
      <c r="AR114" s="23" t="s">
        <v>393</v>
      </c>
      <c r="AT114" s="23" t="s">
        <v>297</v>
      </c>
      <c r="AU114" s="23" t="s">
        <v>90</v>
      </c>
      <c r="AY114" s="23" t="s">
        <v>208</v>
      </c>
      <c r="BE114" s="244">
        <f>IF(N114="základní",J114,0)</f>
        <v>0</v>
      </c>
      <c r="BF114" s="244">
        <f>IF(N114="snížená",J114,0)</f>
        <v>0</v>
      </c>
      <c r="BG114" s="244">
        <f>IF(N114="zákl. přenesená",J114,0)</f>
        <v>0</v>
      </c>
      <c r="BH114" s="244">
        <f>IF(N114="sníž. přenesená",J114,0)</f>
        <v>0</v>
      </c>
      <c r="BI114" s="244">
        <f>IF(N114="nulová",J114,0)</f>
        <v>0</v>
      </c>
      <c r="BJ114" s="23" t="s">
        <v>25</v>
      </c>
      <c r="BK114" s="244">
        <f>ROUND(I114*H114,2)</f>
        <v>0</v>
      </c>
      <c r="BL114" s="23" t="s">
        <v>302</v>
      </c>
      <c r="BM114" s="23" t="s">
        <v>352</v>
      </c>
    </row>
    <row r="115" spans="2:65" s="1" customFormat="1" ht="25.5" customHeight="1">
      <c r="B115" s="46"/>
      <c r="C115" s="233" t="s">
        <v>348</v>
      </c>
      <c r="D115" s="233" t="s">
        <v>210</v>
      </c>
      <c r="E115" s="234" t="s">
        <v>4878</v>
      </c>
      <c r="F115" s="235" t="s">
        <v>4879</v>
      </c>
      <c r="G115" s="236" t="s">
        <v>2976</v>
      </c>
      <c r="H115" s="237">
        <v>3</v>
      </c>
      <c r="I115" s="238"/>
      <c r="J115" s="239">
        <f>ROUND(I115*H115,2)</f>
        <v>0</v>
      </c>
      <c r="K115" s="235" t="s">
        <v>4610</v>
      </c>
      <c r="L115" s="72"/>
      <c r="M115" s="240" t="s">
        <v>38</v>
      </c>
      <c r="N115" s="241" t="s">
        <v>52</v>
      </c>
      <c r="O115" s="47"/>
      <c r="P115" s="242">
        <f>O115*H115</f>
        <v>0</v>
      </c>
      <c r="Q115" s="242">
        <v>0</v>
      </c>
      <c r="R115" s="242">
        <f>Q115*H115</f>
        <v>0</v>
      </c>
      <c r="S115" s="242">
        <v>0</v>
      </c>
      <c r="T115" s="243">
        <f>S115*H115</f>
        <v>0</v>
      </c>
      <c r="AR115" s="23" t="s">
        <v>302</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302</v>
      </c>
      <c r="BM115" s="23" t="s">
        <v>5393</v>
      </c>
    </row>
    <row r="116" spans="2:65" s="1" customFormat="1" ht="25.5" customHeight="1">
      <c r="B116" s="46"/>
      <c r="C116" s="233" t="s">
        <v>352</v>
      </c>
      <c r="D116" s="233" t="s">
        <v>210</v>
      </c>
      <c r="E116" s="234" t="s">
        <v>4881</v>
      </c>
      <c r="F116" s="235" t="s">
        <v>4882</v>
      </c>
      <c r="G116" s="236" t="s">
        <v>2976</v>
      </c>
      <c r="H116" s="237">
        <v>3</v>
      </c>
      <c r="I116" s="238"/>
      <c r="J116" s="239">
        <f>ROUND(I116*H116,2)</f>
        <v>0</v>
      </c>
      <c r="K116" s="235" t="s">
        <v>4610</v>
      </c>
      <c r="L116" s="72"/>
      <c r="M116" s="240" t="s">
        <v>38</v>
      </c>
      <c r="N116" s="241" t="s">
        <v>52</v>
      </c>
      <c r="O116" s="47"/>
      <c r="P116" s="242">
        <f>O116*H116</f>
        <v>0</v>
      </c>
      <c r="Q116" s="242">
        <v>0</v>
      </c>
      <c r="R116" s="242">
        <f>Q116*H116</f>
        <v>0</v>
      </c>
      <c r="S116" s="242">
        <v>0</v>
      </c>
      <c r="T116" s="243">
        <f>S116*H116</f>
        <v>0</v>
      </c>
      <c r="AR116" s="23" t="s">
        <v>302</v>
      </c>
      <c r="AT116" s="23" t="s">
        <v>210</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302</v>
      </c>
      <c r="BM116" s="23" t="s">
        <v>5394</v>
      </c>
    </row>
    <row r="117" spans="2:65" s="1" customFormat="1" ht="25.5" customHeight="1">
      <c r="B117" s="46"/>
      <c r="C117" s="233" t="s">
        <v>357</v>
      </c>
      <c r="D117" s="233" t="s">
        <v>210</v>
      </c>
      <c r="E117" s="234" t="s">
        <v>4887</v>
      </c>
      <c r="F117" s="235" t="s">
        <v>4888</v>
      </c>
      <c r="G117" s="236" t="s">
        <v>336</v>
      </c>
      <c r="H117" s="237">
        <v>40</v>
      </c>
      <c r="I117" s="238"/>
      <c r="J117" s="239">
        <f>ROUND(I117*H117,2)</f>
        <v>0</v>
      </c>
      <c r="K117" s="235" t="s">
        <v>4610</v>
      </c>
      <c r="L117" s="72"/>
      <c r="M117" s="240" t="s">
        <v>38</v>
      </c>
      <c r="N117" s="241" t="s">
        <v>52</v>
      </c>
      <c r="O117" s="47"/>
      <c r="P117" s="242">
        <f>O117*H117</f>
        <v>0</v>
      </c>
      <c r="Q117" s="242">
        <v>0</v>
      </c>
      <c r="R117" s="242">
        <f>Q117*H117</f>
        <v>0</v>
      </c>
      <c r="S117" s="242">
        <v>0</v>
      </c>
      <c r="T117" s="243">
        <f>S117*H117</f>
        <v>0</v>
      </c>
      <c r="AR117" s="23" t="s">
        <v>302</v>
      </c>
      <c r="AT117" s="23" t="s">
        <v>210</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302</v>
      </c>
      <c r="BM117" s="23" t="s">
        <v>5395</v>
      </c>
    </row>
    <row r="118" spans="2:65" s="1" customFormat="1" ht="25.5" customHeight="1">
      <c r="B118" s="46"/>
      <c r="C118" s="233" t="s">
        <v>362</v>
      </c>
      <c r="D118" s="233" t="s">
        <v>210</v>
      </c>
      <c r="E118" s="234" t="s">
        <v>4890</v>
      </c>
      <c r="F118" s="235" t="s">
        <v>4891</v>
      </c>
      <c r="G118" s="236" t="s">
        <v>336</v>
      </c>
      <c r="H118" s="237">
        <v>40</v>
      </c>
      <c r="I118" s="238"/>
      <c r="J118" s="239">
        <f>ROUND(I118*H118,2)</f>
        <v>0</v>
      </c>
      <c r="K118" s="235" t="s">
        <v>4610</v>
      </c>
      <c r="L118" s="72"/>
      <c r="M118" s="240" t="s">
        <v>38</v>
      </c>
      <c r="N118" s="241" t="s">
        <v>52</v>
      </c>
      <c r="O118" s="47"/>
      <c r="P118" s="242">
        <f>O118*H118</f>
        <v>0</v>
      </c>
      <c r="Q118" s="242">
        <v>0</v>
      </c>
      <c r="R118" s="242">
        <f>Q118*H118</f>
        <v>0</v>
      </c>
      <c r="S118" s="242">
        <v>0</v>
      </c>
      <c r="T118" s="243">
        <f>S118*H118</f>
        <v>0</v>
      </c>
      <c r="AR118" s="23" t="s">
        <v>302</v>
      </c>
      <c r="AT118" s="23" t="s">
        <v>210</v>
      </c>
      <c r="AU118" s="23" t="s">
        <v>90</v>
      </c>
      <c r="AY118" s="23" t="s">
        <v>208</v>
      </c>
      <c r="BE118" s="244">
        <f>IF(N118="základní",J118,0)</f>
        <v>0</v>
      </c>
      <c r="BF118" s="244">
        <f>IF(N118="snížená",J118,0)</f>
        <v>0</v>
      </c>
      <c r="BG118" s="244">
        <f>IF(N118="zákl. přenesená",J118,0)</f>
        <v>0</v>
      </c>
      <c r="BH118" s="244">
        <f>IF(N118="sníž. přenesená",J118,0)</f>
        <v>0</v>
      </c>
      <c r="BI118" s="244">
        <f>IF(N118="nulová",J118,0)</f>
        <v>0</v>
      </c>
      <c r="BJ118" s="23" t="s">
        <v>25</v>
      </c>
      <c r="BK118" s="244">
        <f>ROUND(I118*H118,2)</f>
        <v>0</v>
      </c>
      <c r="BL118" s="23" t="s">
        <v>302</v>
      </c>
      <c r="BM118" s="23" t="s">
        <v>5396</v>
      </c>
    </row>
    <row r="119" spans="2:65" s="1" customFormat="1" ht="16.5" customHeight="1">
      <c r="B119" s="46"/>
      <c r="C119" s="233" t="s">
        <v>369</v>
      </c>
      <c r="D119" s="233" t="s">
        <v>210</v>
      </c>
      <c r="E119" s="234" t="s">
        <v>5397</v>
      </c>
      <c r="F119" s="235" t="s">
        <v>4921</v>
      </c>
      <c r="G119" s="236" t="s">
        <v>222</v>
      </c>
      <c r="H119" s="237">
        <v>2</v>
      </c>
      <c r="I119" s="238"/>
      <c r="J119" s="239">
        <f>ROUND(I119*H119,2)</f>
        <v>0</v>
      </c>
      <c r="K119" s="235" t="s">
        <v>38</v>
      </c>
      <c r="L119" s="72"/>
      <c r="M119" s="240" t="s">
        <v>38</v>
      </c>
      <c r="N119" s="241" t="s">
        <v>52</v>
      </c>
      <c r="O119" s="47"/>
      <c r="P119" s="242">
        <f>O119*H119</f>
        <v>0</v>
      </c>
      <c r="Q119" s="242">
        <v>0</v>
      </c>
      <c r="R119" s="242">
        <f>Q119*H119</f>
        <v>0</v>
      </c>
      <c r="S119" s="242">
        <v>0</v>
      </c>
      <c r="T119" s="243">
        <f>S119*H119</f>
        <v>0</v>
      </c>
      <c r="AR119" s="23" t="s">
        <v>302</v>
      </c>
      <c r="AT119" s="23" t="s">
        <v>210</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302</v>
      </c>
      <c r="BM119" s="23" t="s">
        <v>5398</v>
      </c>
    </row>
    <row r="120" spans="2:65" s="1" customFormat="1" ht="16.5" customHeight="1">
      <c r="B120" s="46"/>
      <c r="C120" s="233" t="s">
        <v>374</v>
      </c>
      <c r="D120" s="233" t="s">
        <v>210</v>
      </c>
      <c r="E120" s="234" t="s">
        <v>5399</v>
      </c>
      <c r="F120" s="235" t="s">
        <v>4924</v>
      </c>
      <c r="G120" s="236" t="s">
        <v>222</v>
      </c>
      <c r="H120" s="237">
        <v>2</v>
      </c>
      <c r="I120" s="238"/>
      <c r="J120" s="239">
        <f>ROUND(I120*H120,2)</f>
        <v>0</v>
      </c>
      <c r="K120" s="235" t="s">
        <v>38</v>
      </c>
      <c r="L120" s="72"/>
      <c r="M120" s="240" t="s">
        <v>38</v>
      </c>
      <c r="N120" s="279" t="s">
        <v>52</v>
      </c>
      <c r="O120" s="280"/>
      <c r="P120" s="281">
        <f>O120*H120</f>
        <v>0</v>
      </c>
      <c r="Q120" s="281">
        <v>0</v>
      </c>
      <c r="R120" s="281">
        <f>Q120*H120</f>
        <v>0</v>
      </c>
      <c r="S120" s="281">
        <v>0</v>
      </c>
      <c r="T120" s="282">
        <f>S120*H120</f>
        <v>0</v>
      </c>
      <c r="AR120" s="23" t="s">
        <v>302</v>
      </c>
      <c r="AT120" s="23" t="s">
        <v>210</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302</v>
      </c>
      <c r="BM120" s="23" t="s">
        <v>5400</v>
      </c>
    </row>
    <row r="121" spans="2:12" s="1" customFormat="1" ht="6.95" customHeight="1">
      <c r="B121" s="67"/>
      <c r="C121" s="68"/>
      <c r="D121" s="68"/>
      <c r="E121" s="68"/>
      <c r="F121" s="68"/>
      <c r="G121" s="68"/>
      <c r="H121" s="68"/>
      <c r="I121" s="178"/>
      <c r="J121" s="68"/>
      <c r="K121" s="68"/>
      <c r="L121" s="72"/>
    </row>
  </sheetData>
  <sheetProtection password="CC35" sheet="1" objects="1" scenarios="1" formatColumns="0" formatRows="0" autoFilter="0"/>
  <autoFilter ref="C86:K120"/>
  <mergeCells count="13">
    <mergeCell ref="E7:H7"/>
    <mergeCell ref="E9:H9"/>
    <mergeCell ref="E11:H11"/>
    <mergeCell ref="E26:H26"/>
    <mergeCell ref="E47:H47"/>
    <mergeCell ref="E49:H49"/>
    <mergeCell ref="E51:H51"/>
    <mergeCell ref="J55:J56"/>
    <mergeCell ref="E75:H75"/>
    <mergeCell ref="E77:H77"/>
    <mergeCell ref="E79:H79"/>
    <mergeCell ref="G1:H1"/>
    <mergeCell ref="L2:V2"/>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10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130</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5401</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22</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ROUND(J81,2)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ROUND(SUM(BE81:BE107),2)</f>
        <v>0</v>
      </c>
      <c r="G30" s="47"/>
      <c r="H30" s="47"/>
      <c r="I30" s="170">
        <v>0.21</v>
      </c>
      <c r="J30" s="169">
        <f>ROUND(ROUND((SUM(BE81:BE107)),2)*I30,2)</f>
        <v>0</v>
      </c>
      <c r="K30" s="51"/>
    </row>
    <row r="31" spans="2:11" s="1" customFormat="1" ht="14.4" customHeight="1">
      <c r="B31" s="46"/>
      <c r="C31" s="47"/>
      <c r="D31" s="47"/>
      <c r="E31" s="55" t="s">
        <v>53</v>
      </c>
      <c r="F31" s="169">
        <f>ROUND(SUM(BF81:BF107),2)</f>
        <v>0</v>
      </c>
      <c r="G31" s="47"/>
      <c r="H31" s="47"/>
      <c r="I31" s="170">
        <v>0.15</v>
      </c>
      <c r="J31" s="169">
        <f>ROUND(ROUND((SUM(BF81:BF107)),2)*I31,2)</f>
        <v>0</v>
      </c>
      <c r="K31" s="51"/>
    </row>
    <row r="32" spans="2:11" s="1" customFormat="1" ht="14.4" customHeight="1" hidden="1">
      <c r="B32" s="46"/>
      <c r="C32" s="47"/>
      <c r="D32" s="47"/>
      <c r="E32" s="55" t="s">
        <v>54</v>
      </c>
      <c r="F32" s="169">
        <f>ROUND(SUM(BG81:BG107),2)</f>
        <v>0</v>
      </c>
      <c r="G32" s="47"/>
      <c r="H32" s="47"/>
      <c r="I32" s="170">
        <v>0.21</v>
      </c>
      <c r="J32" s="169">
        <v>0</v>
      </c>
      <c r="K32" s="51"/>
    </row>
    <row r="33" spans="2:11" s="1" customFormat="1" ht="14.4" customHeight="1" hidden="1">
      <c r="B33" s="46"/>
      <c r="C33" s="47"/>
      <c r="D33" s="47"/>
      <c r="E33" s="55" t="s">
        <v>55</v>
      </c>
      <c r="F33" s="169">
        <f>ROUND(SUM(BH81:BH107),2)</f>
        <v>0</v>
      </c>
      <c r="G33" s="47"/>
      <c r="H33" s="47"/>
      <c r="I33" s="170">
        <v>0.15</v>
      </c>
      <c r="J33" s="169">
        <v>0</v>
      </c>
      <c r="K33" s="51"/>
    </row>
    <row r="34" spans="2:11" s="1" customFormat="1" ht="14.4" customHeight="1" hidden="1">
      <c r="B34" s="46"/>
      <c r="C34" s="47"/>
      <c r="D34" s="47"/>
      <c r="E34" s="55" t="s">
        <v>56</v>
      </c>
      <c r="F34" s="169">
        <f>ROUND(SUM(BI81:BI107),2)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D.1.4.7 - Přeložka HUP, vnitřní plynovod</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J81</f>
        <v>0</v>
      </c>
      <c r="K56" s="51"/>
      <c r="AU56" s="23" t="s">
        <v>155</v>
      </c>
    </row>
    <row r="57" spans="2:11" s="8" customFormat="1" ht="24.95" customHeight="1">
      <c r="B57" s="189"/>
      <c r="C57" s="190"/>
      <c r="D57" s="191" t="s">
        <v>172</v>
      </c>
      <c r="E57" s="192"/>
      <c r="F57" s="192"/>
      <c r="G57" s="192"/>
      <c r="H57" s="192"/>
      <c r="I57" s="193"/>
      <c r="J57" s="194">
        <f>J82</f>
        <v>0</v>
      </c>
      <c r="K57" s="195"/>
    </row>
    <row r="58" spans="2:11" s="9" customFormat="1" ht="19.9" customHeight="1">
      <c r="B58" s="196"/>
      <c r="C58" s="197"/>
      <c r="D58" s="198" t="s">
        <v>5402</v>
      </c>
      <c r="E58" s="199"/>
      <c r="F58" s="199"/>
      <c r="G58" s="199"/>
      <c r="H58" s="199"/>
      <c r="I58" s="200"/>
      <c r="J58" s="201">
        <f>J83</f>
        <v>0</v>
      </c>
      <c r="K58" s="202"/>
    </row>
    <row r="59" spans="2:11" s="8" customFormat="1" ht="24.95" customHeight="1">
      <c r="B59" s="189"/>
      <c r="C59" s="190"/>
      <c r="D59" s="191" t="s">
        <v>5403</v>
      </c>
      <c r="E59" s="192"/>
      <c r="F59" s="192"/>
      <c r="G59" s="192"/>
      <c r="H59" s="192"/>
      <c r="I59" s="193"/>
      <c r="J59" s="194">
        <f>J102</f>
        <v>0</v>
      </c>
      <c r="K59" s="195"/>
    </row>
    <row r="60" spans="2:11" s="9" customFormat="1" ht="19.9" customHeight="1">
      <c r="B60" s="196"/>
      <c r="C60" s="197"/>
      <c r="D60" s="198" t="s">
        <v>5404</v>
      </c>
      <c r="E60" s="199"/>
      <c r="F60" s="199"/>
      <c r="G60" s="199"/>
      <c r="H60" s="199"/>
      <c r="I60" s="200"/>
      <c r="J60" s="201">
        <f>J103</f>
        <v>0</v>
      </c>
      <c r="K60" s="202"/>
    </row>
    <row r="61" spans="2:11" s="8" customFormat="1" ht="24.95" customHeight="1">
      <c r="B61" s="189"/>
      <c r="C61" s="190"/>
      <c r="D61" s="191" t="s">
        <v>3349</v>
      </c>
      <c r="E61" s="192"/>
      <c r="F61" s="192"/>
      <c r="G61" s="192"/>
      <c r="H61" s="192"/>
      <c r="I61" s="193"/>
      <c r="J61" s="194">
        <f>J105</f>
        <v>0</v>
      </c>
      <c r="K61" s="195"/>
    </row>
    <row r="62" spans="2:11" s="1" customFormat="1" ht="21.8" customHeight="1">
      <c r="B62" s="46"/>
      <c r="C62" s="47"/>
      <c r="D62" s="47"/>
      <c r="E62" s="47"/>
      <c r="F62" s="47"/>
      <c r="G62" s="47"/>
      <c r="H62" s="47"/>
      <c r="I62" s="156"/>
      <c r="J62" s="47"/>
      <c r="K62" s="51"/>
    </row>
    <row r="63" spans="2:11" s="1" customFormat="1" ht="6.95" customHeight="1">
      <c r="B63" s="67"/>
      <c r="C63" s="68"/>
      <c r="D63" s="68"/>
      <c r="E63" s="68"/>
      <c r="F63" s="68"/>
      <c r="G63" s="68"/>
      <c r="H63" s="68"/>
      <c r="I63" s="178"/>
      <c r="J63" s="68"/>
      <c r="K63" s="69"/>
    </row>
    <row r="67" spans="2:12" s="1" customFormat="1" ht="6.95" customHeight="1">
      <c r="B67" s="70"/>
      <c r="C67" s="71"/>
      <c r="D67" s="71"/>
      <c r="E67" s="71"/>
      <c r="F67" s="71"/>
      <c r="G67" s="71"/>
      <c r="H67" s="71"/>
      <c r="I67" s="181"/>
      <c r="J67" s="71"/>
      <c r="K67" s="71"/>
      <c r="L67" s="72"/>
    </row>
    <row r="68" spans="2:12" s="1" customFormat="1" ht="36.95" customHeight="1">
      <c r="B68" s="46"/>
      <c r="C68" s="73" t="s">
        <v>192</v>
      </c>
      <c r="D68" s="74"/>
      <c r="E68" s="74"/>
      <c r="F68" s="74"/>
      <c r="G68" s="74"/>
      <c r="H68" s="74"/>
      <c r="I68" s="203"/>
      <c r="J68" s="74"/>
      <c r="K68" s="74"/>
      <c r="L68" s="72"/>
    </row>
    <row r="69" spans="2:12" s="1" customFormat="1" ht="6.95" customHeight="1">
      <c r="B69" s="46"/>
      <c r="C69" s="74"/>
      <c r="D69" s="74"/>
      <c r="E69" s="74"/>
      <c r="F69" s="74"/>
      <c r="G69" s="74"/>
      <c r="H69" s="74"/>
      <c r="I69" s="203"/>
      <c r="J69" s="74"/>
      <c r="K69" s="74"/>
      <c r="L69" s="72"/>
    </row>
    <row r="70" spans="2:12" s="1" customFormat="1" ht="14.4" customHeight="1">
      <c r="B70" s="46"/>
      <c r="C70" s="76" t="s">
        <v>18</v>
      </c>
      <c r="D70" s="74"/>
      <c r="E70" s="74"/>
      <c r="F70" s="74"/>
      <c r="G70" s="74"/>
      <c r="H70" s="74"/>
      <c r="I70" s="203"/>
      <c r="J70" s="74"/>
      <c r="K70" s="74"/>
      <c r="L70" s="72"/>
    </row>
    <row r="71" spans="2:12" s="1" customFormat="1" ht="16.5" customHeight="1">
      <c r="B71" s="46"/>
      <c r="C71" s="74"/>
      <c r="D71" s="74"/>
      <c r="E71" s="204" t="str">
        <f>E7</f>
        <v>Střední odborné učiliště Domažlice</v>
      </c>
      <c r="F71" s="76"/>
      <c r="G71" s="76"/>
      <c r="H71" s="76"/>
      <c r="I71" s="203"/>
      <c r="J71" s="74"/>
      <c r="K71" s="74"/>
      <c r="L71" s="72"/>
    </row>
    <row r="72" spans="2:12" s="1" customFormat="1" ht="14.4" customHeight="1">
      <c r="B72" s="46"/>
      <c r="C72" s="76" t="s">
        <v>149</v>
      </c>
      <c r="D72" s="74"/>
      <c r="E72" s="74"/>
      <c r="F72" s="74"/>
      <c r="G72" s="74"/>
      <c r="H72" s="74"/>
      <c r="I72" s="203"/>
      <c r="J72" s="74"/>
      <c r="K72" s="74"/>
      <c r="L72" s="72"/>
    </row>
    <row r="73" spans="2:12" s="1" customFormat="1" ht="17.25" customHeight="1">
      <c r="B73" s="46"/>
      <c r="C73" s="74"/>
      <c r="D73" s="74"/>
      <c r="E73" s="82" t="str">
        <f>E9</f>
        <v>D.1.4.7 - Přeložka HUP, vnitřní plynovod</v>
      </c>
      <c r="F73" s="74"/>
      <c r="G73" s="74"/>
      <c r="H73" s="74"/>
      <c r="I73" s="203"/>
      <c r="J73" s="74"/>
      <c r="K73" s="74"/>
      <c r="L73" s="72"/>
    </row>
    <row r="74" spans="2:12" s="1" customFormat="1" ht="6.95" customHeight="1">
      <c r="B74" s="46"/>
      <c r="C74" s="74"/>
      <c r="D74" s="74"/>
      <c r="E74" s="74"/>
      <c r="F74" s="74"/>
      <c r="G74" s="74"/>
      <c r="H74" s="74"/>
      <c r="I74" s="203"/>
      <c r="J74" s="74"/>
      <c r="K74" s="74"/>
      <c r="L74" s="72"/>
    </row>
    <row r="75" spans="2:12" s="1" customFormat="1" ht="18" customHeight="1">
      <c r="B75" s="46"/>
      <c r="C75" s="76" t="s">
        <v>26</v>
      </c>
      <c r="D75" s="74"/>
      <c r="E75" s="74"/>
      <c r="F75" s="205" t="str">
        <f>F12</f>
        <v>Rohova ulice, parc.č. 946/4, 640/3</v>
      </c>
      <c r="G75" s="74"/>
      <c r="H75" s="74"/>
      <c r="I75" s="206" t="s">
        <v>28</v>
      </c>
      <c r="J75" s="85" t="str">
        <f>IF(J12="","",J12)</f>
        <v>4. 6. 2017</v>
      </c>
      <c r="K75" s="74"/>
      <c r="L75" s="72"/>
    </row>
    <row r="76" spans="2:12" s="1" customFormat="1" ht="6.95" customHeight="1">
      <c r="B76" s="46"/>
      <c r="C76" s="74"/>
      <c r="D76" s="74"/>
      <c r="E76" s="74"/>
      <c r="F76" s="74"/>
      <c r="G76" s="74"/>
      <c r="H76" s="74"/>
      <c r="I76" s="203"/>
      <c r="J76" s="74"/>
      <c r="K76" s="74"/>
      <c r="L76" s="72"/>
    </row>
    <row r="77" spans="2:12" s="1" customFormat="1" ht="13.5">
      <c r="B77" s="46"/>
      <c r="C77" s="76" t="s">
        <v>36</v>
      </c>
      <c r="D77" s="74"/>
      <c r="E77" s="74"/>
      <c r="F77" s="205" t="str">
        <f>E15</f>
        <v>Plzeňský kraj</v>
      </c>
      <c r="G77" s="74"/>
      <c r="H77" s="74"/>
      <c r="I77" s="206" t="s">
        <v>43</v>
      </c>
      <c r="J77" s="205" t="str">
        <f>E21</f>
        <v>Sladký &amp; Partners s.r.o., Nad Šárkou 60, Praha</v>
      </c>
      <c r="K77" s="74"/>
      <c r="L77" s="72"/>
    </row>
    <row r="78" spans="2:12" s="1" customFormat="1" ht="14.4" customHeight="1">
      <c r="B78" s="46"/>
      <c r="C78" s="76" t="s">
        <v>41</v>
      </c>
      <c r="D78" s="74"/>
      <c r="E78" s="74"/>
      <c r="F78" s="205" t="str">
        <f>IF(E18="","",E18)</f>
        <v/>
      </c>
      <c r="G78" s="74"/>
      <c r="H78" s="74"/>
      <c r="I78" s="203"/>
      <c r="J78" s="74"/>
      <c r="K78" s="74"/>
      <c r="L78" s="72"/>
    </row>
    <row r="79" spans="2:12" s="1" customFormat="1" ht="10.3" customHeight="1">
      <c r="B79" s="46"/>
      <c r="C79" s="74"/>
      <c r="D79" s="74"/>
      <c r="E79" s="74"/>
      <c r="F79" s="74"/>
      <c r="G79" s="74"/>
      <c r="H79" s="74"/>
      <c r="I79" s="203"/>
      <c r="J79" s="74"/>
      <c r="K79" s="74"/>
      <c r="L79" s="72"/>
    </row>
    <row r="80" spans="2:20" s="10" customFormat="1" ht="29.25" customHeight="1">
      <c r="B80" s="207"/>
      <c r="C80" s="208" t="s">
        <v>193</v>
      </c>
      <c r="D80" s="209" t="s">
        <v>66</v>
      </c>
      <c r="E80" s="209" t="s">
        <v>62</v>
      </c>
      <c r="F80" s="209" t="s">
        <v>194</v>
      </c>
      <c r="G80" s="209" t="s">
        <v>195</v>
      </c>
      <c r="H80" s="209" t="s">
        <v>196</v>
      </c>
      <c r="I80" s="210" t="s">
        <v>197</v>
      </c>
      <c r="J80" s="209" t="s">
        <v>153</v>
      </c>
      <c r="K80" s="211" t="s">
        <v>198</v>
      </c>
      <c r="L80" s="212"/>
      <c r="M80" s="102" t="s">
        <v>199</v>
      </c>
      <c r="N80" s="103" t="s">
        <v>51</v>
      </c>
      <c r="O80" s="103" t="s">
        <v>200</v>
      </c>
      <c r="P80" s="103" t="s">
        <v>201</v>
      </c>
      <c r="Q80" s="103" t="s">
        <v>202</v>
      </c>
      <c r="R80" s="103" t="s">
        <v>203</v>
      </c>
      <c r="S80" s="103" t="s">
        <v>204</v>
      </c>
      <c r="T80" s="104" t="s">
        <v>205</v>
      </c>
    </row>
    <row r="81" spans="2:63" s="1" customFormat="1" ht="29.25" customHeight="1">
      <c r="B81" s="46"/>
      <c r="C81" s="108" t="s">
        <v>154</v>
      </c>
      <c r="D81" s="74"/>
      <c r="E81" s="74"/>
      <c r="F81" s="74"/>
      <c r="G81" s="74"/>
      <c r="H81" s="74"/>
      <c r="I81" s="203"/>
      <c r="J81" s="213">
        <f>BK81</f>
        <v>0</v>
      </c>
      <c r="K81" s="74"/>
      <c r="L81" s="72"/>
      <c r="M81" s="105"/>
      <c r="N81" s="106"/>
      <c r="O81" s="106"/>
      <c r="P81" s="214">
        <f>P82+P102+P105</f>
        <v>0</v>
      </c>
      <c r="Q81" s="106"/>
      <c r="R81" s="214">
        <f>R82+R102+R105</f>
        <v>0</v>
      </c>
      <c r="S81" s="106"/>
      <c r="T81" s="215">
        <f>T82+T102+T105</f>
        <v>0</v>
      </c>
      <c r="AT81" s="23" t="s">
        <v>80</v>
      </c>
      <c r="AU81" s="23" t="s">
        <v>155</v>
      </c>
      <c r="BK81" s="216">
        <f>BK82+BK102+BK105</f>
        <v>0</v>
      </c>
    </row>
    <row r="82" spans="2:63" s="11" customFormat="1" ht="37.4" customHeight="1">
      <c r="B82" s="217"/>
      <c r="C82" s="218"/>
      <c r="D82" s="219" t="s">
        <v>80</v>
      </c>
      <c r="E82" s="220" t="s">
        <v>1504</v>
      </c>
      <c r="F82" s="220" t="s">
        <v>1505</v>
      </c>
      <c r="G82" s="218"/>
      <c r="H82" s="218"/>
      <c r="I82" s="221"/>
      <c r="J82" s="222">
        <f>BK82</f>
        <v>0</v>
      </c>
      <c r="K82" s="218"/>
      <c r="L82" s="223"/>
      <c r="M82" s="224"/>
      <c r="N82" s="225"/>
      <c r="O82" s="225"/>
      <c r="P82" s="226">
        <f>P83</f>
        <v>0</v>
      </c>
      <c r="Q82" s="225"/>
      <c r="R82" s="226">
        <f>R83</f>
        <v>0</v>
      </c>
      <c r="S82" s="225"/>
      <c r="T82" s="227">
        <f>T83</f>
        <v>0</v>
      </c>
      <c r="AR82" s="228" t="s">
        <v>90</v>
      </c>
      <c r="AT82" s="229" t="s">
        <v>80</v>
      </c>
      <c r="AU82" s="229" t="s">
        <v>81</v>
      </c>
      <c r="AY82" s="228" t="s">
        <v>208</v>
      </c>
      <c r="BK82" s="230">
        <f>BK83</f>
        <v>0</v>
      </c>
    </row>
    <row r="83" spans="2:63" s="11" customFormat="1" ht="19.9" customHeight="1">
      <c r="B83" s="217"/>
      <c r="C83" s="218"/>
      <c r="D83" s="219" t="s">
        <v>80</v>
      </c>
      <c r="E83" s="231" t="s">
        <v>5405</v>
      </c>
      <c r="F83" s="231" t="s">
        <v>5406</v>
      </c>
      <c r="G83" s="218"/>
      <c r="H83" s="218"/>
      <c r="I83" s="221"/>
      <c r="J83" s="232">
        <f>BK83</f>
        <v>0</v>
      </c>
      <c r="K83" s="218"/>
      <c r="L83" s="223"/>
      <c r="M83" s="224"/>
      <c r="N83" s="225"/>
      <c r="O83" s="225"/>
      <c r="P83" s="226">
        <f>SUM(P84:P101)</f>
        <v>0</v>
      </c>
      <c r="Q83" s="225"/>
      <c r="R83" s="226">
        <f>SUM(R84:R101)</f>
        <v>0</v>
      </c>
      <c r="S83" s="225"/>
      <c r="T83" s="227">
        <f>SUM(T84:T101)</f>
        <v>0</v>
      </c>
      <c r="AR83" s="228" t="s">
        <v>90</v>
      </c>
      <c r="AT83" s="229" t="s">
        <v>80</v>
      </c>
      <c r="AU83" s="229" t="s">
        <v>25</v>
      </c>
      <c r="AY83" s="228" t="s">
        <v>208</v>
      </c>
      <c r="BK83" s="230">
        <f>SUM(BK84:BK101)</f>
        <v>0</v>
      </c>
    </row>
    <row r="84" spans="2:65" s="1" customFormat="1" ht="16.5" customHeight="1">
      <c r="B84" s="46"/>
      <c r="C84" s="233" t="s">
        <v>25</v>
      </c>
      <c r="D84" s="233" t="s">
        <v>210</v>
      </c>
      <c r="E84" s="234" t="s">
        <v>5407</v>
      </c>
      <c r="F84" s="235" t="s">
        <v>5408</v>
      </c>
      <c r="G84" s="236" t="s">
        <v>336</v>
      </c>
      <c r="H84" s="237">
        <v>1</v>
      </c>
      <c r="I84" s="238"/>
      <c r="J84" s="239">
        <f>ROUND(I84*H84,2)</f>
        <v>0</v>
      </c>
      <c r="K84" s="235" t="s">
        <v>38</v>
      </c>
      <c r="L84" s="72"/>
      <c r="M84" s="240" t="s">
        <v>38</v>
      </c>
      <c r="N84" s="241" t="s">
        <v>52</v>
      </c>
      <c r="O84" s="47"/>
      <c r="P84" s="242">
        <f>O84*H84</f>
        <v>0</v>
      </c>
      <c r="Q84" s="242">
        <v>0</v>
      </c>
      <c r="R84" s="242">
        <f>Q84*H84</f>
        <v>0</v>
      </c>
      <c r="S84" s="242">
        <v>0</v>
      </c>
      <c r="T84" s="243">
        <f>S84*H84</f>
        <v>0</v>
      </c>
      <c r="AR84" s="23" t="s">
        <v>302</v>
      </c>
      <c r="AT84" s="23" t="s">
        <v>210</v>
      </c>
      <c r="AU84" s="23" t="s">
        <v>90</v>
      </c>
      <c r="AY84" s="23" t="s">
        <v>208</v>
      </c>
      <c r="BE84" s="244">
        <f>IF(N84="základní",J84,0)</f>
        <v>0</v>
      </c>
      <c r="BF84" s="244">
        <f>IF(N84="snížená",J84,0)</f>
        <v>0</v>
      </c>
      <c r="BG84" s="244">
        <f>IF(N84="zákl. přenesená",J84,0)</f>
        <v>0</v>
      </c>
      <c r="BH84" s="244">
        <f>IF(N84="sníž. přenesená",J84,0)</f>
        <v>0</v>
      </c>
      <c r="BI84" s="244">
        <f>IF(N84="nulová",J84,0)</f>
        <v>0</v>
      </c>
      <c r="BJ84" s="23" t="s">
        <v>25</v>
      </c>
      <c r="BK84" s="244">
        <f>ROUND(I84*H84,2)</f>
        <v>0</v>
      </c>
      <c r="BL84" s="23" t="s">
        <v>302</v>
      </c>
      <c r="BM84" s="23" t="s">
        <v>5409</v>
      </c>
    </row>
    <row r="85" spans="2:65" s="1" customFormat="1" ht="16.5" customHeight="1">
      <c r="B85" s="46"/>
      <c r="C85" s="233" t="s">
        <v>90</v>
      </c>
      <c r="D85" s="233" t="s">
        <v>210</v>
      </c>
      <c r="E85" s="234" t="s">
        <v>5410</v>
      </c>
      <c r="F85" s="235" t="s">
        <v>5411</v>
      </c>
      <c r="G85" s="236" t="s">
        <v>336</v>
      </c>
      <c r="H85" s="237">
        <v>4</v>
      </c>
      <c r="I85" s="238"/>
      <c r="J85" s="239">
        <f>ROUND(I85*H85,2)</f>
        <v>0</v>
      </c>
      <c r="K85" s="235" t="s">
        <v>38</v>
      </c>
      <c r="L85" s="72"/>
      <c r="M85" s="240" t="s">
        <v>38</v>
      </c>
      <c r="N85" s="241" t="s">
        <v>52</v>
      </c>
      <c r="O85" s="47"/>
      <c r="P85" s="242">
        <f>O85*H85</f>
        <v>0</v>
      </c>
      <c r="Q85" s="242">
        <v>0</v>
      </c>
      <c r="R85" s="242">
        <f>Q85*H85</f>
        <v>0</v>
      </c>
      <c r="S85" s="242">
        <v>0</v>
      </c>
      <c r="T85" s="243">
        <f>S85*H85</f>
        <v>0</v>
      </c>
      <c r="AR85" s="23" t="s">
        <v>302</v>
      </c>
      <c r="AT85" s="23" t="s">
        <v>210</v>
      </c>
      <c r="AU85" s="23" t="s">
        <v>90</v>
      </c>
      <c r="AY85" s="23" t="s">
        <v>208</v>
      </c>
      <c r="BE85" s="244">
        <f>IF(N85="základní",J85,0)</f>
        <v>0</v>
      </c>
      <c r="BF85" s="244">
        <f>IF(N85="snížená",J85,0)</f>
        <v>0</v>
      </c>
      <c r="BG85" s="244">
        <f>IF(N85="zákl. přenesená",J85,0)</f>
        <v>0</v>
      </c>
      <c r="BH85" s="244">
        <f>IF(N85="sníž. přenesená",J85,0)</f>
        <v>0</v>
      </c>
      <c r="BI85" s="244">
        <f>IF(N85="nulová",J85,0)</f>
        <v>0</v>
      </c>
      <c r="BJ85" s="23" t="s">
        <v>25</v>
      </c>
      <c r="BK85" s="244">
        <f>ROUND(I85*H85,2)</f>
        <v>0</v>
      </c>
      <c r="BL85" s="23" t="s">
        <v>302</v>
      </c>
      <c r="BM85" s="23" t="s">
        <v>5412</v>
      </c>
    </row>
    <row r="86" spans="2:65" s="1" customFormat="1" ht="16.5" customHeight="1">
      <c r="B86" s="46"/>
      <c r="C86" s="233" t="s">
        <v>225</v>
      </c>
      <c r="D86" s="233" t="s">
        <v>210</v>
      </c>
      <c r="E86" s="234" t="s">
        <v>5413</v>
      </c>
      <c r="F86" s="235" t="s">
        <v>5414</v>
      </c>
      <c r="G86" s="236" t="s">
        <v>336</v>
      </c>
      <c r="H86" s="237">
        <v>15.69</v>
      </c>
      <c r="I86" s="238"/>
      <c r="J86" s="239">
        <f>ROUND(I86*H86,2)</f>
        <v>0</v>
      </c>
      <c r="K86" s="235" t="s">
        <v>38</v>
      </c>
      <c r="L86" s="72"/>
      <c r="M86" s="240" t="s">
        <v>38</v>
      </c>
      <c r="N86" s="241" t="s">
        <v>52</v>
      </c>
      <c r="O86" s="47"/>
      <c r="P86" s="242">
        <f>O86*H86</f>
        <v>0</v>
      </c>
      <c r="Q86" s="242">
        <v>0</v>
      </c>
      <c r="R86" s="242">
        <f>Q86*H86</f>
        <v>0</v>
      </c>
      <c r="S86" s="242">
        <v>0</v>
      </c>
      <c r="T86" s="243">
        <f>S86*H86</f>
        <v>0</v>
      </c>
      <c r="AR86" s="23" t="s">
        <v>302</v>
      </c>
      <c r="AT86" s="23" t="s">
        <v>210</v>
      </c>
      <c r="AU86" s="23" t="s">
        <v>90</v>
      </c>
      <c r="AY86" s="23" t="s">
        <v>208</v>
      </c>
      <c r="BE86" s="244">
        <f>IF(N86="základní",J86,0)</f>
        <v>0</v>
      </c>
      <c r="BF86" s="244">
        <f>IF(N86="snížená",J86,0)</f>
        <v>0</v>
      </c>
      <c r="BG86" s="244">
        <f>IF(N86="zákl. přenesená",J86,0)</f>
        <v>0</v>
      </c>
      <c r="BH86" s="244">
        <f>IF(N86="sníž. přenesená",J86,0)</f>
        <v>0</v>
      </c>
      <c r="BI86" s="244">
        <f>IF(N86="nulová",J86,0)</f>
        <v>0</v>
      </c>
      <c r="BJ86" s="23" t="s">
        <v>25</v>
      </c>
      <c r="BK86" s="244">
        <f>ROUND(I86*H86,2)</f>
        <v>0</v>
      </c>
      <c r="BL86" s="23" t="s">
        <v>302</v>
      </c>
      <c r="BM86" s="23" t="s">
        <v>5415</v>
      </c>
    </row>
    <row r="87" spans="2:65" s="1" customFormat="1" ht="16.5" customHeight="1">
      <c r="B87" s="46"/>
      <c r="C87" s="233" t="s">
        <v>215</v>
      </c>
      <c r="D87" s="233" t="s">
        <v>210</v>
      </c>
      <c r="E87" s="234" t="s">
        <v>5416</v>
      </c>
      <c r="F87" s="235" t="s">
        <v>5417</v>
      </c>
      <c r="G87" s="236" t="s">
        <v>336</v>
      </c>
      <c r="H87" s="237">
        <v>34.71</v>
      </c>
      <c r="I87" s="238"/>
      <c r="J87" s="239">
        <f>ROUND(I87*H87,2)</f>
        <v>0</v>
      </c>
      <c r="K87" s="235" t="s">
        <v>38</v>
      </c>
      <c r="L87" s="72"/>
      <c r="M87" s="240" t="s">
        <v>38</v>
      </c>
      <c r="N87" s="241" t="s">
        <v>52</v>
      </c>
      <c r="O87" s="47"/>
      <c r="P87" s="242">
        <f>O87*H87</f>
        <v>0</v>
      </c>
      <c r="Q87" s="242">
        <v>0</v>
      </c>
      <c r="R87" s="242">
        <f>Q87*H87</f>
        <v>0</v>
      </c>
      <c r="S87" s="242">
        <v>0</v>
      </c>
      <c r="T87" s="243">
        <f>S87*H87</f>
        <v>0</v>
      </c>
      <c r="AR87" s="23" t="s">
        <v>302</v>
      </c>
      <c r="AT87" s="23" t="s">
        <v>210</v>
      </c>
      <c r="AU87" s="23" t="s">
        <v>90</v>
      </c>
      <c r="AY87" s="23" t="s">
        <v>208</v>
      </c>
      <c r="BE87" s="244">
        <f>IF(N87="základní",J87,0)</f>
        <v>0</v>
      </c>
      <c r="BF87" s="244">
        <f>IF(N87="snížená",J87,0)</f>
        <v>0</v>
      </c>
      <c r="BG87" s="244">
        <f>IF(N87="zákl. přenesená",J87,0)</f>
        <v>0</v>
      </c>
      <c r="BH87" s="244">
        <f>IF(N87="sníž. přenesená",J87,0)</f>
        <v>0</v>
      </c>
      <c r="BI87" s="244">
        <f>IF(N87="nulová",J87,0)</f>
        <v>0</v>
      </c>
      <c r="BJ87" s="23" t="s">
        <v>25</v>
      </c>
      <c r="BK87" s="244">
        <f>ROUND(I87*H87,2)</f>
        <v>0</v>
      </c>
      <c r="BL87" s="23" t="s">
        <v>302</v>
      </c>
      <c r="BM87" s="23" t="s">
        <v>5418</v>
      </c>
    </row>
    <row r="88" spans="2:65" s="1" customFormat="1" ht="16.5" customHeight="1">
      <c r="B88" s="46"/>
      <c r="C88" s="233" t="s">
        <v>237</v>
      </c>
      <c r="D88" s="233" t="s">
        <v>210</v>
      </c>
      <c r="E88" s="234" t="s">
        <v>5419</v>
      </c>
      <c r="F88" s="235" t="s">
        <v>5420</v>
      </c>
      <c r="G88" s="236" t="s">
        <v>336</v>
      </c>
      <c r="H88" s="237">
        <v>2</v>
      </c>
      <c r="I88" s="238"/>
      <c r="J88" s="239">
        <f>ROUND(I88*H88,2)</f>
        <v>0</v>
      </c>
      <c r="K88" s="235" t="s">
        <v>38</v>
      </c>
      <c r="L88" s="72"/>
      <c r="M88" s="240" t="s">
        <v>38</v>
      </c>
      <c r="N88" s="241" t="s">
        <v>52</v>
      </c>
      <c r="O88" s="47"/>
      <c r="P88" s="242">
        <f>O88*H88</f>
        <v>0</v>
      </c>
      <c r="Q88" s="242">
        <v>0</v>
      </c>
      <c r="R88" s="242">
        <f>Q88*H88</f>
        <v>0</v>
      </c>
      <c r="S88" s="242">
        <v>0</v>
      </c>
      <c r="T88" s="243">
        <f>S88*H88</f>
        <v>0</v>
      </c>
      <c r="AR88" s="23" t="s">
        <v>302</v>
      </c>
      <c r="AT88" s="23" t="s">
        <v>210</v>
      </c>
      <c r="AU88" s="23" t="s">
        <v>90</v>
      </c>
      <c r="AY88" s="23" t="s">
        <v>208</v>
      </c>
      <c r="BE88" s="244">
        <f>IF(N88="základní",J88,0)</f>
        <v>0</v>
      </c>
      <c r="BF88" s="244">
        <f>IF(N88="snížená",J88,0)</f>
        <v>0</v>
      </c>
      <c r="BG88" s="244">
        <f>IF(N88="zákl. přenesená",J88,0)</f>
        <v>0</v>
      </c>
      <c r="BH88" s="244">
        <f>IF(N88="sníž. přenesená",J88,0)</f>
        <v>0</v>
      </c>
      <c r="BI88" s="244">
        <f>IF(N88="nulová",J88,0)</f>
        <v>0</v>
      </c>
      <c r="BJ88" s="23" t="s">
        <v>25</v>
      </c>
      <c r="BK88" s="244">
        <f>ROUND(I88*H88,2)</f>
        <v>0</v>
      </c>
      <c r="BL88" s="23" t="s">
        <v>302</v>
      </c>
      <c r="BM88" s="23" t="s">
        <v>5421</v>
      </c>
    </row>
    <row r="89" spans="2:65" s="1" customFormat="1" ht="16.5" customHeight="1">
      <c r="B89" s="46"/>
      <c r="C89" s="233" t="s">
        <v>241</v>
      </c>
      <c r="D89" s="233" t="s">
        <v>210</v>
      </c>
      <c r="E89" s="234" t="s">
        <v>5422</v>
      </c>
      <c r="F89" s="235" t="s">
        <v>5423</v>
      </c>
      <c r="G89" s="236" t="s">
        <v>336</v>
      </c>
      <c r="H89" s="237">
        <v>7.5</v>
      </c>
      <c r="I89" s="238"/>
      <c r="J89" s="239">
        <f>ROUND(I89*H89,2)</f>
        <v>0</v>
      </c>
      <c r="K89" s="235" t="s">
        <v>38</v>
      </c>
      <c r="L89" s="72"/>
      <c r="M89" s="240" t="s">
        <v>38</v>
      </c>
      <c r="N89" s="241" t="s">
        <v>52</v>
      </c>
      <c r="O89" s="47"/>
      <c r="P89" s="242">
        <f>O89*H89</f>
        <v>0</v>
      </c>
      <c r="Q89" s="242">
        <v>0</v>
      </c>
      <c r="R89" s="242">
        <f>Q89*H89</f>
        <v>0</v>
      </c>
      <c r="S89" s="242">
        <v>0</v>
      </c>
      <c r="T89" s="243">
        <f>S89*H89</f>
        <v>0</v>
      </c>
      <c r="AR89" s="23" t="s">
        <v>302</v>
      </c>
      <c r="AT89" s="23" t="s">
        <v>210</v>
      </c>
      <c r="AU89" s="23" t="s">
        <v>90</v>
      </c>
      <c r="AY89" s="23" t="s">
        <v>208</v>
      </c>
      <c r="BE89" s="244">
        <f>IF(N89="základní",J89,0)</f>
        <v>0</v>
      </c>
      <c r="BF89" s="244">
        <f>IF(N89="snížená",J89,0)</f>
        <v>0</v>
      </c>
      <c r="BG89" s="244">
        <f>IF(N89="zákl. přenesená",J89,0)</f>
        <v>0</v>
      </c>
      <c r="BH89" s="244">
        <f>IF(N89="sníž. přenesená",J89,0)</f>
        <v>0</v>
      </c>
      <c r="BI89" s="244">
        <f>IF(N89="nulová",J89,0)</f>
        <v>0</v>
      </c>
      <c r="BJ89" s="23" t="s">
        <v>25</v>
      </c>
      <c r="BK89" s="244">
        <f>ROUND(I89*H89,2)</f>
        <v>0</v>
      </c>
      <c r="BL89" s="23" t="s">
        <v>302</v>
      </c>
      <c r="BM89" s="23" t="s">
        <v>5424</v>
      </c>
    </row>
    <row r="90" spans="2:65" s="1" customFormat="1" ht="16.5" customHeight="1">
      <c r="B90" s="46"/>
      <c r="C90" s="267" t="s">
        <v>249</v>
      </c>
      <c r="D90" s="267" t="s">
        <v>297</v>
      </c>
      <c r="E90" s="268" t="s">
        <v>5425</v>
      </c>
      <c r="F90" s="269" t="s">
        <v>5426</v>
      </c>
      <c r="G90" s="270" t="s">
        <v>2976</v>
      </c>
      <c r="H90" s="271">
        <v>4</v>
      </c>
      <c r="I90" s="272"/>
      <c r="J90" s="273">
        <f>ROUND(I90*H90,2)</f>
        <v>0</v>
      </c>
      <c r="K90" s="269" t="s">
        <v>38</v>
      </c>
      <c r="L90" s="274"/>
      <c r="M90" s="275" t="s">
        <v>38</v>
      </c>
      <c r="N90" s="276" t="s">
        <v>52</v>
      </c>
      <c r="O90" s="47"/>
      <c r="P90" s="242">
        <f>O90*H90</f>
        <v>0</v>
      </c>
      <c r="Q90" s="242">
        <v>0</v>
      </c>
      <c r="R90" s="242">
        <f>Q90*H90</f>
        <v>0</v>
      </c>
      <c r="S90" s="242">
        <v>0</v>
      </c>
      <c r="T90" s="243">
        <f>S90*H90</f>
        <v>0</v>
      </c>
      <c r="AR90" s="23" t="s">
        <v>393</v>
      </c>
      <c r="AT90" s="23" t="s">
        <v>297</v>
      </c>
      <c r="AU90" s="23" t="s">
        <v>90</v>
      </c>
      <c r="AY90" s="23" t="s">
        <v>208</v>
      </c>
      <c r="BE90" s="244">
        <f>IF(N90="základní",J90,0)</f>
        <v>0</v>
      </c>
      <c r="BF90" s="244">
        <f>IF(N90="snížená",J90,0)</f>
        <v>0</v>
      </c>
      <c r="BG90" s="244">
        <f>IF(N90="zákl. přenesená",J90,0)</f>
        <v>0</v>
      </c>
      <c r="BH90" s="244">
        <f>IF(N90="sníž. přenesená",J90,0)</f>
        <v>0</v>
      </c>
      <c r="BI90" s="244">
        <f>IF(N90="nulová",J90,0)</f>
        <v>0</v>
      </c>
      <c r="BJ90" s="23" t="s">
        <v>25</v>
      </c>
      <c r="BK90" s="244">
        <f>ROUND(I90*H90,2)</f>
        <v>0</v>
      </c>
      <c r="BL90" s="23" t="s">
        <v>302</v>
      </c>
      <c r="BM90" s="23" t="s">
        <v>5427</v>
      </c>
    </row>
    <row r="91" spans="2:65" s="1" customFormat="1" ht="16.5" customHeight="1">
      <c r="B91" s="46"/>
      <c r="C91" s="267" t="s">
        <v>253</v>
      </c>
      <c r="D91" s="267" t="s">
        <v>297</v>
      </c>
      <c r="E91" s="268" t="s">
        <v>5428</v>
      </c>
      <c r="F91" s="269" t="s">
        <v>5429</v>
      </c>
      <c r="G91" s="270" t="s">
        <v>2976</v>
      </c>
      <c r="H91" s="271">
        <v>1</v>
      </c>
      <c r="I91" s="272"/>
      <c r="J91" s="273">
        <f>ROUND(I91*H91,2)</f>
        <v>0</v>
      </c>
      <c r="K91" s="269" t="s">
        <v>38</v>
      </c>
      <c r="L91" s="274"/>
      <c r="M91" s="275" t="s">
        <v>38</v>
      </c>
      <c r="N91" s="276" t="s">
        <v>52</v>
      </c>
      <c r="O91" s="47"/>
      <c r="P91" s="242">
        <f>O91*H91</f>
        <v>0</v>
      </c>
      <c r="Q91" s="242">
        <v>0</v>
      </c>
      <c r="R91" s="242">
        <f>Q91*H91</f>
        <v>0</v>
      </c>
      <c r="S91" s="242">
        <v>0</v>
      </c>
      <c r="T91" s="243">
        <f>S91*H91</f>
        <v>0</v>
      </c>
      <c r="AR91" s="23" t="s">
        <v>393</v>
      </c>
      <c r="AT91" s="23" t="s">
        <v>297</v>
      </c>
      <c r="AU91" s="23" t="s">
        <v>90</v>
      </c>
      <c r="AY91" s="23" t="s">
        <v>208</v>
      </c>
      <c r="BE91" s="244">
        <f>IF(N91="základní",J91,0)</f>
        <v>0</v>
      </c>
      <c r="BF91" s="244">
        <f>IF(N91="snížená",J91,0)</f>
        <v>0</v>
      </c>
      <c r="BG91" s="244">
        <f>IF(N91="zákl. přenesená",J91,0)</f>
        <v>0</v>
      </c>
      <c r="BH91" s="244">
        <f>IF(N91="sníž. přenesená",J91,0)</f>
        <v>0</v>
      </c>
      <c r="BI91" s="244">
        <f>IF(N91="nulová",J91,0)</f>
        <v>0</v>
      </c>
      <c r="BJ91" s="23" t="s">
        <v>25</v>
      </c>
      <c r="BK91" s="244">
        <f>ROUND(I91*H91,2)</f>
        <v>0</v>
      </c>
      <c r="BL91" s="23" t="s">
        <v>302</v>
      </c>
      <c r="BM91" s="23" t="s">
        <v>5430</v>
      </c>
    </row>
    <row r="92" spans="2:65" s="1" customFormat="1" ht="16.5" customHeight="1">
      <c r="B92" s="46"/>
      <c r="C92" s="267" t="s">
        <v>257</v>
      </c>
      <c r="D92" s="267" t="s">
        <v>297</v>
      </c>
      <c r="E92" s="268" t="s">
        <v>5431</v>
      </c>
      <c r="F92" s="269" t="s">
        <v>5432</v>
      </c>
      <c r="G92" s="270" t="s">
        <v>2976</v>
      </c>
      <c r="H92" s="271">
        <v>1</v>
      </c>
      <c r="I92" s="272"/>
      <c r="J92" s="273">
        <f>ROUND(I92*H92,2)</f>
        <v>0</v>
      </c>
      <c r="K92" s="269" t="s">
        <v>38</v>
      </c>
      <c r="L92" s="274"/>
      <c r="M92" s="275" t="s">
        <v>38</v>
      </c>
      <c r="N92" s="276" t="s">
        <v>52</v>
      </c>
      <c r="O92" s="47"/>
      <c r="P92" s="242">
        <f>O92*H92</f>
        <v>0</v>
      </c>
      <c r="Q92" s="242">
        <v>0</v>
      </c>
      <c r="R92" s="242">
        <f>Q92*H92</f>
        <v>0</v>
      </c>
      <c r="S92" s="242">
        <v>0</v>
      </c>
      <c r="T92" s="243">
        <f>S92*H92</f>
        <v>0</v>
      </c>
      <c r="AR92" s="23" t="s">
        <v>393</v>
      </c>
      <c r="AT92" s="23" t="s">
        <v>297</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302</v>
      </c>
      <c r="BM92" s="23" t="s">
        <v>5433</v>
      </c>
    </row>
    <row r="93" spans="2:65" s="1" customFormat="1" ht="16.5" customHeight="1">
      <c r="B93" s="46"/>
      <c r="C93" s="267" t="s">
        <v>30</v>
      </c>
      <c r="D93" s="267" t="s">
        <v>297</v>
      </c>
      <c r="E93" s="268" t="s">
        <v>5434</v>
      </c>
      <c r="F93" s="269" t="s">
        <v>5435</v>
      </c>
      <c r="G93" s="270" t="s">
        <v>2976</v>
      </c>
      <c r="H93" s="271">
        <v>1</v>
      </c>
      <c r="I93" s="272"/>
      <c r="J93" s="273">
        <f>ROUND(I93*H93,2)</f>
        <v>0</v>
      </c>
      <c r="K93" s="269" t="s">
        <v>38</v>
      </c>
      <c r="L93" s="274"/>
      <c r="M93" s="275" t="s">
        <v>38</v>
      </c>
      <c r="N93" s="276" t="s">
        <v>52</v>
      </c>
      <c r="O93" s="47"/>
      <c r="P93" s="242">
        <f>O93*H93</f>
        <v>0</v>
      </c>
      <c r="Q93" s="242">
        <v>0</v>
      </c>
      <c r="R93" s="242">
        <f>Q93*H93</f>
        <v>0</v>
      </c>
      <c r="S93" s="242">
        <v>0</v>
      </c>
      <c r="T93" s="243">
        <f>S93*H93</f>
        <v>0</v>
      </c>
      <c r="AR93" s="23" t="s">
        <v>393</v>
      </c>
      <c r="AT93" s="23" t="s">
        <v>297</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302</v>
      </c>
      <c r="BM93" s="23" t="s">
        <v>5436</v>
      </c>
    </row>
    <row r="94" spans="2:65" s="1" customFormat="1" ht="16.5" customHeight="1">
      <c r="B94" s="46"/>
      <c r="C94" s="267" t="s">
        <v>270</v>
      </c>
      <c r="D94" s="267" t="s">
        <v>297</v>
      </c>
      <c r="E94" s="268" t="s">
        <v>5437</v>
      </c>
      <c r="F94" s="269" t="s">
        <v>5438</v>
      </c>
      <c r="G94" s="270" t="s">
        <v>2976</v>
      </c>
      <c r="H94" s="271">
        <v>4</v>
      </c>
      <c r="I94" s="272"/>
      <c r="J94" s="273">
        <f>ROUND(I94*H94,2)</f>
        <v>0</v>
      </c>
      <c r="K94" s="269" t="s">
        <v>38</v>
      </c>
      <c r="L94" s="274"/>
      <c r="M94" s="275" t="s">
        <v>38</v>
      </c>
      <c r="N94" s="276" t="s">
        <v>52</v>
      </c>
      <c r="O94" s="47"/>
      <c r="P94" s="242">
        <f>O94*H94</f>
        <v>0</v>
      </c>
      <c r="Q94" s="242">
        <v>0</v>
      </c>
      <c r="R94" s="242">
        <f>Q94*H94</f>
        <v>0</v>
      </c>
      <c r="S94" s="242">
        <v>0</v>
      </c>
      <c r="T94" s="243">
        <f>S94*H94</f>
        <v>0</v>
      </c>
      <c r="AR94" s="23" t="s">
        <v>393</v>
      </c>
      <c r="AT94" s="23" t="s">
        <v>297</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302</v>
      </c>
      <c r="BM94" s="23" t="s">
        <v>5439</v>
      </c>
    </row>
    <row r="95" spans="2:65" s="1" customFormat="1" ht="16.5" customHeight="1">
      <c r="B95" s="46"/>
      <c r="C95" s="267" t="s">
        <v>276</v>
      </c>
      <c r="D95" s="267" t="s">
        <v>297</v>
      </c>
      <c r="E95" s="268" t="s">
        <v>5440</v>
      </c>
      <c r="F95" s="269" t="s">
        <v>5441</v>
      </c>
      <c r="G95" s="270" t="s">
        <v>2976</v>
      </c>
      <c r="H95" s="271">
        <v>1</v>
      </c>
      <c r="I95" s="272"/>
      <c r="J95" s="273">
        <f>ROUND(I95*H95,2)</f>
        <v>0</v>
      </c>
      <c r="K95" s="269" t="s">
        <v>38</v>
      </c>
      <c r="L95" s="274"/>
      <c r="M95" s="275" t="s">
        <v>38</v>
      </c>
      <c r="N95" s="276" t="s">
        <v>52</v>
      </c>
      <c r="O95" s="47"/>
      <c r="P95" s="242">
        <f>O95*H95</f>
        <v>0</v>
      </c>
      <c r="Q95" s="242">
        <v>0</v>
      </c>
      <c r="R95" s="242">
        <f>Q95*H95</f>
        <v>0</v>
      </c>
      <c r="S95" s="242">
        <v>0</v>
      </c>
      <c r="T95" s="243">
        <f>S95*H95</f>
        <v>0</v>
      </c>
      <c r="AR95" s="23" t="s">
        <v>393</v>
      </c>
      <c r="AT95" s="23" t="s">
        <v>297</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302</v>
      </c>
      <c r="BM95" s="23" t="s">
        <v>5442</v>
      </c>
    </row>
    <row r="96" spans="2:65" s="1" customFormat="1" ht="16.5" customHeight="1">
      <c r="B96" s="46"/>
      <c r="C96" s="267" t="s">
        <v>280</v>
      </c>
      <c r="D96" s="267" t="s">
        <v>297</v>
      </c>
      <c r="E96" s="268" t="s">
        <v>5443</v>
      </c>
      <c r="F96" s="269" t="s">
        <v>5444</v>
      </c>
      <c r="G96" s="270" t="s">
        <v>574</v>
      </c>
      <c r="H96" s="271">
        <v>5</v>
      </c>
      <c r="I96" s="272"/>
      <c r="J96" s="273">
        <f>ROUND(I96*H96,2)</f>
        <v>0</v>
      </c>
      <c r="K96" s="269" t="s">
        <v>38</v>
      </c>
      <c r="L96" s="274"/>
      <c r="M96" s="275" t="s">
        <v>38</v>
      </c>
      <c r="N96" s="276" t="s">
        <v>52</v>
      </c>
      <c r="O96" s="47"/>
      <c r="P96" s="242">
        <f>O96*H96</f>
        <v>0</v>
      </c>
      <c r="Q96" s="242">
        <v>0</v>
      </c>
      <c r="R96" s="242">
        <f>Q96*H96</f>
        <v>0</v>
      </c>
      <c r="S96" s="242">
        <v>0</v>
      </c>
      <c r="T96" s="243">
        <f>S96*H96</f>
        <v>0</v>
      </c>
      <c r="AR96" s="23" t="s">
        <v>393</v>
      </c>
      <c r="AT96" s="23" t="s">
        <v>297</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302</v>
      </c>
      <c r="BM96" s="23" t="s">
        <v>5445</v>
      </c>
    </row>
    <row r="97" spans="2:65" s="1" customFormat="1" ht="16.5" customHeight="1">
      <c r="B97" s="46"/>
      <c r="C97" s="267" t="s">
        <v>286</v>
      </c>
      <c r="D97" s="267" t="s">
        <v>297</v>
      </c>
      <c r="E97" s="268" t="s">
        <v>5446</v>
      </c>
      <c r="F97" s="269" t="s">
        <v>5447</v>
      </c>
      <c r="G97" s="270" t="s">
        <v>336</v>
      </c>
      <c r="H97" s="271">
        <v>4</v>
      </c>
      <c r="I97" s="272"/>
      <c r="J97" s="273">
        <f>ROUND(I97*H97,2)</f>
        <v>0</v>
      </c>
      <c r="K97" s="269" t="s">
        <v>38</v>
      </c>
      <c r="L97" s="274"/>
      <c r="M97" s="275" t="s">
        <v>38</v>
      </c>
      <c r="N97" s="276" t="s">
        <v>52</v>
      </c>
      <c r="O97" s="47"/>
      <c r="P97" s="242">
        <f>O97*H97</f>
        <v>0</v>
      </c>
      <c r="Q97" s="242">
        <v>0</v>
      </c>
      <c r="R97" s="242">
        <f>Q97*H97</f>
        <v>0</v>
      </c>
      <c r="S97" s="242">
        <v>0</v>
      </c>
      <c r="T97" s="243">
        <f>S97*H97</f>
        <v>0</v>
      </c>
      <c r="AR97" s="23" t="s">
        <v>393</v>
      </c>
      <c r="AT97" s="23" t="s">
        <v>297</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302</v>
      </c>
      <c r="BM97" s="23" t="s">
        <v>5448</v>
      </c>
    </row>
    <row r="98" spans="2:65" s="1" customFormat="1" ht="16.5" customHeight="1">
      <c r="B98" s="46"/>
      <c r="C98" s="267" t="s">
        <v>10</v>
      </c>
      <c r="D98" s="267" t="s">
        <v>297</v>
      </c>
      <c r="E98" s="268" t="s">
        <v>5449</v>
      </c>
      <c r="F98" s="269" t="s">
        <v>5450</v>
      </c>
      <c r="G98" s="270" t="s">
        <v>574</v>
      </c>
      <c r="H98" s="271">
        <v>1</v>
      </c>
      <c r="I98" s="272"/>
      <c r="J98" s="273">
        <f>ROUND(I98*H98,2)</f>
        <v>0</v>
      </c>
      <c r="K98" s="269" t="s">
        <v>38</v>
      </c>
      <c r="L98" s="274"/>
      <c r="M98" s="275" t="s">
        <v>38</v>
      </c>
      <c r="N98" s="276" t="s">
        <v>52</v>
      </c>
      <c r="O98" s="47"/>
      <c r="P98" s="242">
        <f>O98*H98</f>
        <v>0</v>
      </c>
      <c r="Q98" s="242">
        <v>0</v>
      </c>
      <c r="R98" s="242">
        <f>Q98*H98</f>
        <v>0</v>
      </c>
      <c r="S98" s="242">
        <v>0</v>
      </c>
      <c r="T98" s="243">
        <f>S98*H98</f>
        <v>0</v>
      </c>
      <c r="AR98" s="23" t="s">
        <v>393</v>
      </c>
      <c r="AT98" s="23" t="s">
        <v>297</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302</v>
      </c>
      <c r="BM98" s="23" t="s">
        <v>5451</v>
      </c>
    </row>
    <row r="99" spans="2:65" s="1" customFormat="1" ht="16.5" customHeight="1">
      <c r="B99" s="46"/>
      <c r="C99" s="233" t="s">
        <v>302</v>
      </c>
      <c r="D99" s="233" t="s">
        <v>210</v>
      </c>
      <c r="E99" s="234" t="s">
        <v>5452</v>
      </c>
      <c r="F99" s="235" t="s">
        <v>5453</v>
      </c>
      <c r="G99" s="236" t="s">
        <v>574</v>
      </c>
      <c r="H99" s="237">
        <v>1</v>
      </c>
      <c r="I99" s="238"/>
      <c r="J99" s="239">
        <f>ROUND(I99*H99,2)</f>
        <v>0</v>
      </c>
      <c r="K99" s="235" t="s">
        <v>38</v>
      </c>
      <c r="L99" s="72"/>
      <c r="M99" s="240" t="s">
        <v>38</v>
      </c>
      <c r="N99" s="241" t="s">
        <v>52</v>
      </c>
      <c r="O99" s="47"/>
      <c r="P99" s="242">
        <f>O99*H99</f>
        <v>0</v>
      </c>
      <c r="Q99" s="242">
        <v>0</v>
      </c>
      <c r="R99" s="242">
        <f>Q99*H99</f>
        <v>0</v>
      </c>
      <c r="S99" s="242">
        <v>0</v>
      </c>
      <c r="T99" s="243">
        <f>S99*H99</f>
        <v>0</v>
      </c>
      <c r="AR99" s="23" t="s">
        <v>302</v>
      </c>
      <c r="AT99" s="23" t="s">
        <v>210</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302</v>
      </c>
      <c r="BM99" s="23" t="s">
        <v>5454</v>
      </c>
    </row>
    <row r="100" spans="2:65" s="1" customFormat="1" ht="16.5" customHeight="1">
      <c r="B100" s="46"/>
      <c r="C100" s="233" t="s">
        <v>314</v>
      </c>
      <c r="D100" s="233" t="s">
        <v>210</v>
      </c>
      <c r="E100" s="234" t="s">
        <v>5455</v>
      </c>
      <c r="F100" s="235" t="s">
        <v>5456</v>
      </c>
      <c r="G100" s="236" t="s">
        <v>574</v>
      </c>
      <c r="H100" s="237">
        <v>1</v>
      </c>
      <c r="I100" s="238"/>
      <c r="J100" s="239">
        <f>ROUND(I100*H100,2)</f>
        <v>0</v>
      </c>
      <c r="K100" s="235" t="s">
        <v>38</v>
      </c>
      <c r="L100" s="72"/>
      <c r="M100" s="240" t="s">
        <v>38</v>
      </c>
      <c r="N100" s="241" t="s">
        <v>52</v>
      </c>
      <c r="O100" s="47"/>
      <c r="P100" s="242">
        <f>O100*H100</f>
        <v>0</v>
      </c>
      <c r="Q100" s="242">
        <v>0</v>
      </c>
      <c r="R100" s="242">
        <f>Q100*H100</f>
        <v>0</v>
      </c>
      <c r="S100" s="242">
        <v>0</v>
      </c>
      <c r="T100" s="243">
        <f>S100*H100</f>
        <v>0</v>
      </c>
      <c r="AR100" s="23" t="s">
        <v>302</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302</v>
      </c>
      <c r="BM100" s="23" t="s">
        <v>5457</v>
      </c>
    </row>
    <row r="101" spans="2:65" s="1" customFormat="1" ht="16.5" customHeight="1">
      <c r="B101" s="46"/>
      <c r="C101" s="233" t="s">
        <v>319</v>
      </c>
      <c r="D101" s="233" t="s">
        <v>210</v>
      </c>
      <c r="E101" s="234" t="s">
        <v>5458</v>
      </c>
      <c r="F101" s="235" t="s">
        <v>5459</v>
      </c>
      <c r="G101" s="236" t="s">
        <v>574</v>
      </c>
      <c r="H101" s="237">
        <v>1</v>
      </c>
      <c r="I101" s="238"/>
      <c r="J101" s="239">
        <f>ROUND(I101*H101,2)</f>
        <v>0</v>
      </c>
      <c r="K101" s="235" t="s">
        <v>38</v>
      </c>
      <c r="L101" s="72"/>
      <c r="M101" s="240" t="s">
        <v>38</v>
      </c>
      <c r="N101" s="241" t="s">
        <v>52</v>
      </c>
      <c r="O101" s="47"/>
      <c r="P101" s="242">
        <f>O101*H101</f>
        <v>0</v>
      </c>
      <c r="Q101" s="242">
        <v>0</v>
      </c>
      <c r="R101" s="242">
        <f>Q101*H101</f>
        <v>0</v>
      </c>
      <c r="S101" s="242">
        <v>0</v>
      </c>
      <c r="T101" s="243">
        <f>S101*H101</f>
        <v>0</v>
      </c>
      <c r="AR101" s="23" t="s">
        <v>302</v>
      </c>
      <c r="AT101" s="23" t="s">
        <v>210</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302</v>
      </c>
      <c r="BM101" s="23" t="s">
        <v>5460</v>
      </c>
    </row>
    <row r="102" spans="2:63" s="11" customFormat="1" ht="37.4" customHeight="1">
      <c r="B102" s="217"/>
      <c r="C102" s="218"/>
      <c r="D102" s="219" t="s">
        <v>80</v>
      </c>
      <c r="E102" s="220" t="s">
        <v>297</v>
      </c>
      <c r="F102" s="220" t="s">
        <v>5461</v>
      </c>
      <c r="G102" s="218"/>
      <c r="H102" s="218"/>
      <c r="I102" s="221"/>
      <c r="J102" s="222">
        <f>BK102</f>
        <v>0</v>
      </c>
      <c r="K102" s="218"/>
      <c r="L102" s="223"/>
      <c r="M102" s="224"/>
      <c r="N102" s="225"/>
      <c r="O102" s="225"/>
      <c r="P102" s="226">
        <f>P103</f>
        <v>0</v>
      </c>
      <c r="Q102" s="225"/>
      <c r="R102" s="226">
        <f>R103</f>
        <v>0</v>
      </c>
      <c r="S102" s="225"/>
      <c r="T102" s="227">
        <f>T103</f>
        <v>0</v>
      </c>
      <c r="AR102" s="228" t="s">
        <v>225</v>
      </c>
      <c r="AT102" s="229" t="s">
        <v>80</v>
      </c>
      <c r="AU102" s="229" t="s">
        <v>81</v>
      </c>
      <c r="AY102" s="228" t="s">
        <v>208</v>
      </c>
      <c r="BK102" s="230">
        <f>BK103</f>
        <v>0</v>
      </c>
    </row>
    <row r="103" spans="2:63" s="11" customFormat="1" ht="19.9" customHeight="1">
      <c r="B103" s="217"/>
      <c r="C103" s="218"/>
      <c r="D103" s="219" t="s">
        <v>80</v>
      </c>
      <c r="E103" s="231" t="s">
        <v>5462</v>
      </c>
      <c r="F103" s="231" t="s">
        <v>5463</v>
      </c>
      <c r="G103" s="218"/>
      <c r="H103" s="218"/>
      <c r="I103" s="221"/>
      <c r="J103" s="232">
        <f>BK103</f>
        <v>0</v>
      </c>
      <c r="K103" s="218"/>
      <c r="L103" s="223"/>
      <c r="M103" s="224"/>
      <c r="N103" s="225"/>
      <c r="O103" s="225"/>
      <c r="P103" s="226">
        <f>P104</f>
        <v>0</v>
      </c>
      <c r="Q103" s="225"/>
      <c r="R103" s="226">
        <f>R104</f>
        <v>0</v>
      </c>
      <c r="S103" s="225"/>
      <c r="T103" s="227">
        <f>T104</f>
        <v>0</v>
      </c>
      <c r="AR103" s="228" t="s">
        <v>225</v>
      </c>
      <c r="AT103" s="229" t="s">
        <v>80</v>
      </c>
      <c r="AU103" s="229" t="s">
        <v>25</v>
      </c>
      <c r="AY103" s="228" t="s">
        <v>208</v>
      </c>
      <c r="BK103" s="230">
        <f>BK104</f>
        <v>0</v>
      </c>
    </row>
    <row r="104" spans="2:65" s="1" customFormat="1" ht="16.5" customHeight="1">
      <c r="B104" s="46"/>
      <c r="C104" s="233" t="s">
        <v>324</v>
      </c>
      <c r="D104" s="233" t="s">
        <v>210</v>
      </c>
      <c r="E104" s="234" t="s">
        <v>5464</v>
      </c>
      <c r="F104" s="235" t="s">
        <v>5465</v>
      </c>
      <c r="G104" s="236" t="s">
        <v>5466</v>
      </c>
      <c r="H104" s="237">
        <v>1</v>
      </c>
      <c r="I104" s="238"/>
      <c r="J104" s="239">
        <f>ROUND(I104*H104,2)</f>
        <v>0</v>
      </c>
      <c r="K104" s="235" t="s">
        <v>38</v>
      </c>
      <c r="L104" s="72"/>
      <c r="M104" s="240" t="s">
        <v>38</v>
      </c>
      <c r="N104" s="241" t="s">
        <v>52</v>
      </c>
      <c r="O104" s="47"/>
      <c r="P104" s="242">
        <f>O104*H104</f>
        <v>0</v>
      </c>
      <c r="Q104" s="242">
        <v>0</v>
      </c>
      <c r="R104" s="242">
        <f>Q104*H104</f>
        <v>0</v>
      </c>
      <c r="S104" s="242">
        <v>0</v>
      </c>
      <c r="T104" s="243">
        <f>S104*H104</f>
        <v>0</v>
      </c>
      <c r="AR104" s="23" t="s">
        <v>617</v>
      </c>
      <c r="AT104" s="23" t="s">
        <v>210</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617</v>
      </c>
      <c r="BM104" s="23" t="s">
        <v>5467</v>
      </c>
    </row>
    <row r="105" spans="2:63" s="11" customFormat="1" ht="37.4" customHeight="1">
      <c r="B105" s="217"/>
      <c r="C105" s="218"/>
      <c r="D105" s="219" t="s">
        <v>80</v>
      </c>
      <c r="E105" s="220" t="s">
        <v>3731</v>
      </c>
      <c r="F105" s="220" t="s">
        <v>3732</v>
      </c>
      <c r="G105" s="218"/>
      <c r="H105" s="218"/>
      <c r="I105" s="221"/>
      <c r="J105" s="222">
        <f>BK105</f>
        <v>0</v>
      </c>
      <c r="K105" s="218"/>
      <c r="L105" s="223"/>
      <c r="M105" s="224"/>
      <c r="N105" s="225"/>
      <c r="O105" s="225"/>
      <c r="P105" s="226">
        <f>SUM(P106:P107)</f>
        <v>0</v>
      </c>
      <c r="Q105" s="225"/>
      <c r="R105" s="226">
        <f>SUM(R106:R107)</f>
        <v>0</v>
      </c>
      <c r="S105" s="225"/>
      <c r="T105" s="227">
        <f>SUM(T106:T107)</f>
        <v>0</v>
      </c>
      <c r="AR105" s="228" t="s">
        <v>215</v>
      </c>
      <c r="AT105" s="229" t="s">
        <v>80</v>
      </c>
      <c r="AU105" s="229" t="s">
        <v>81</v>
      </c>
      <c r="AY105" s="228" t="s">
        <v>208</v>
      </c>
      <c r="BK105" s="230">
        <f>SUM(BK106:BK107)</f>
        <v>0</v>
      </c>
    </row>
    <row r="106" spans="2:65" s="1" customFormat="1" ht="16.5" customHeight="1">
      <c r="B106" s="46"/>
      <c r="C106" s="233" t="s">
        <v>328</v>
      </c>
      <c r="D106" s="233" t="s">
        <v>210</v>
      </c>
      <c r="E106" s="234" t="s">
        <v>5468</v>
      </c>
      <c r="F106" s="235" t="s">
        <v>5469</v>
      </c>
      <c r="G106" s="236" t="s">
        <v>574</v>
      </c>
      <c r="H106" s="237">
        <v>1</v>
      </c>
      <c r="I106" s="238"/>
      <c r="J106" s="239">
        <f>ROUND(I106*H106,2)</f>
        <v>0</v>
      </c>
      <c r="K106" s="235" t="s">
        <v>38</v>
      </c>
      <c r="L106" s="72"/>
      <c r="M106" s="240" t="s">
        <v>38</v>
      </c>
      <c r="N106" s="241" t="s">
        <v>52</v>
      </c>
      <c r="O106" s="47"/>
      <c r="P106" s="242">
        <f>O106*H106</f>
        <v>0</v>
      </c>
      <c r="Q106" s="242">
        <v>0</v>
      </c>
      <c r="R106" s="242">
        <f>Q106*H106</f>
        <v>0</v>
      </c>
      <c r="S106" s="242">
        <v>0</v>
      </c>
      <c r="T106" s="243">
        <f>S106*H106</f>
        <v>0</v>
      </c>
      <c r="AR106" s="23" t="s">
        <v>3016</v>
      </c>
      <c r="AT106" s="23" t="s">
        <v>210</v>
      </c>
      <c r="AU106" s="23" t="s">
        <v>25</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3016</v>
      </c>
      <c r="BM106" s="23" t="s">
        <v>5470</v>
      </c>
    </row>
    <row r="107" spans="2:65" s="1" customFormat="1" ht="16.5" customHeight="1">
      <c r="B107" s="46"/>
      <c r="C107" s="233" t="s">
        <v>9</v>
      </c>
      <c r="D107" s="233" t="s">
        <v>210</v>
      </c>
      <c r="E107" s="234" t="s">
        <v>5471</v>
      </c>
      <c r="F107" s="235" t="s">
        <v>5472</v>
      </c>
      <c r="G107" s="236" t="s">
        <v>574</v>
      </c>
      <c r="H107" s="237">
        <v>1</v>
      </c>
      <c r="I107" s="238"/>
      <c r="J107" s="239">
        <f>ROUND(I107*H107,2)</f>
        <v>0</v>
      </c>
      <c r="K107" s="235" t="s">
        <v>38</v>
      </c>
      <c r="L107" s="72"/>
      <c r="M107" s="240" t="s">
        <v>38</v>
      </c>
      <c r="N107" s="279" t="s">
        <v>52</v>
      </c>
      <c r="O107" s="280"/>
      <c r="P107" s="281">
        <f>O107*H107</f>
        <v>0</v>
      </c>
      <c r="Q107" s="281">
        <v>0</v>
      </c>
      <c r="R107" s="281">
        <f>Q107*H107</f>
        <v>0</v>
      </c>
      <c r="S107" s="281">
        <v>0</v>
      </c>
      <c r="T107" s="282">
        <f>S107*H107</f>
        <v>0</v>
      </c>
      <c r="AR107" s="23" t="s">
        <v>3016</v>
      </c>
      <c r="AT107" s="23" t="s">
        <v>210</v>
      </c>
      <c r="AU107" s="23" t="s">
        <v>25</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3016</v>
      </c>
      <c r="BM107" s="23" t="s">
        <v>5473</v>
      </c>
    </row>
    <row r="108" spans="2:12" s="1" customFormat="1" ht="6.95" customHeight="1">
      <c r="B108" s="67"/>
      <c r="C108" s="68"/>
      <c r="D108" s="68"/>
      <c r="E108" s="68"/>
      <c r="F108" s="68"/>
      <c r="G108" s="68"/>
      <c r="H108" s="68"/>
      <c r="I108" s="178"/>
      <c r="J108" s="68"/>
      <c r="K108" s="68"/>
      <c r="L108" s="72"/>
    </row>
  </sheetData>
  <sheetProtection password="CC35" sheet="1" objects="1" scenarios="1" formatColumns="0" formatRows="0" autoFilter="0"/>
  <autoFilter ref="C80:K107"/>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18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133</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5474</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22</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ROUND(J83,2)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ROUND(SUM(BE83:BE183),2)</f>
        <v>0</v>
      </c>
      <c r="G30" s="47"/>
      <c r="H30" s="47"/>
      <c r="I30" s="170">
        <v>0.21</v>
      </c>
      <c r="J30" s="169">
        <f>ROUND(ROUND((SUM(BE83:BE183)),2)*I30,2)</f>
        <v>0</v>
      </c>
      <c r="K30" s="51"/>
    </row>
    <row r="31" spans="2:11" s="1" customFormat="1" ht="14.4" customHeight="1">
      <c r="B31" s="46"/>
      <c r="C31" s="47"/>
      <c r="D31" s="47"/>
      <c r="E31" s="55" t="s">
        <v>53</v>
      </c>
      <c r="F31" s="169">
        <f>ROUND(SUM(BF83:BF183),2)</f>
        <v>0</v>
      </c>
      <c r="G31" s="47"/>
      <c r="H31" s="47"/>
      <c r="I31" s="170">
        <v>0.15</v>
      </c>
      <c r="J31" s="169">
        <f>ROUND(ROUND((SUM(BF83:BF183)),2)*I31,2)</f>
        <v>0</v>
      </c>
      <c r="K31" s="51"/>
    </row>
    <row r="32" spans="2:11" s="1" customFormat="1" ht="14.4" customHeight="1" hidden="1">
      <c r="B32" s="46"/>
      <c r="C32" s="47"/>
      <c r="D32" s="47"/>
      <c r="E32" s="55" t="s">
        <v>54</v>
      </c>
      <c r="F32" s="169">
        <f>ROUND(SUM(BG83:BG183),2)</f>
        <v>0</v>
      </c>
      <c r="G32" s="47"/>
      <c r="H32" s="47"/>
      <c r="I32" s="170">
        <v>0.21</v>
      </c>
      <c r="J32" s="169">
        <v>0</v>
      </c>
      <c r="K32" s="51"/>
    </row>
    <row r="33" spans="2:11" s="1" customFormat="1" ht="14.4" customHeight="1" hidden="1">
      <c r="B33" s="46"/>
      <c r="C33" s="47"/>
      <c r="D33" s="47"/>
      <c r="E33" s="55" t="s">
        <v>55</v>
      </c>
      <c r="F33" s="169">
        <f>ROUND(SUM(BH83:BH183),2)</f>
        <v>0</v>
      </c>
      <c r="G33" s="47"/>
      <c r="H33" s="47"/>
      <c r="I33" s="170">
        <v>0.15</v>
      </c>
      <c r="J33" s="169">
        <v>0</v>
      </c>
      <c r="K33" s="51"/>
    </row>
    <row r="34" spans="2:11" s="1" customFormat="1" ht="14.4" customHeight="1" hidden="1">
      <c r="B34" s="46"/>
      <c r="C34" s="47"/>
      <c r="D34" s="47"/>
      <c r="E34" s="55" t="s">
        <v>56</v>
      </c>
      <c r="F34" s="169">
        <f>ROUND(SUM(BI83:BI183),2)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D.2.1 - Plochy mimo areál</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J83</f>
        <v>0</v>
      </c>
      <c r="K56" s="51"/>
      <c r="AU56" s="23" t="s">
        <v>155</v>
      </c>
    </row>
    <row r="57" spans="2:11" s="8" customFormat="1" ht="24.95" customHeight="1">
      <c r="B57" s="189"/>
      <c r="C57" s="190"/>
      <c r="D57" s="191" t="s">
        <v>156</v>
      </c>
      <c r="E57" s="192"/>
      <c r="F57" s="192"/>
      <c r="G57" s="192"/>
      <c r="H57" s="192"/>
      <c r="I57" s="193"/>
      <c r="J57" s="194">
        <f>J84</f>
        <v>0</v>
      </c>
      <c r="K57" s="195"/>
    </row>
    <row r="58" spans="2:11" s="9" customFormat="1" ht="19.9" customHeight="1">
      <c r="B58" s="196"/>
      <c r="C58" s="197"/>
      <c r="D58" s="198" t="s">
        <v>157</v>
      </c>
      <c r="E58" s="199"/>
      <c r="F58" s="199"/>
      <c r="G58" s="199"/>
      <c r="H58" s="199"/>
      <c r="I58" s="200"/>
      <c r="J58" s="201">
        <f>J85</f>
        <v>0</v>
      </c>
      <c r="K58" s="202"/>
    </row>
    <row r="59" spans="2:11" s="9" customFormat="1" ht="19.9" customHeight="1">
      <c r="B59" s="196"/>
      <c r="C59" s="197"/>
      <c r="D59" s="198" t="s">
        <v>3019</v>
      </c>
      <c r="E59" s="199"/>
      <c r="F59" s="199"/>
      <c r="G59" s="199"/>
      <c r="H59" s="199"/>
      <c r="I59" s="200"/>
      <c r="J59" s="201">
        <f>J111</f>
        <v>0</v>
      </c>
      <c r="K59" s="202"/>
    </row>
    <row r="60" spans="2:11" s="9" customFormat="1" ht="19.9" customHeight="1">
      <c r="B60" s="196"/>
      <c r="C60" s="197"/>
      <c r="D60" s="198" t="s">
        <v>2673</v>
      </c>
      <c r="E60" s="199"/>
      <c r="F60" s="199"/>
      <c r="G60" s="199"/>
      <c r="H60" s="199"/>
      <c r="I60" s="200"/>
      <c r="J60" s="201">
        <f>J124</f>
        <v>0</v>
      </c>
      <c r="K60" s="202"/>
    </row>
    <row r="61" spans="2:11" s="9" customFormat="1" ht="19.9" customHeight="1">
      <c r="B61" s="196"/>
      <c r="C61" s="197"/>
      <c r="D61" s="198" t="s">
        <v>2675</v>
      </c>
      <c r="E61" s="199"/>
      <c r="F61" s="199"/>
      <c r="G61" s="199"/>
      <c r="H61" s="199"/>
      <c r="I61" s="200"/>
      <c r="J61" s="201">
        <f>J151</f>
        <v>0</v>
      </c>
      <c r="K61" s="202"/>
    </row>
    <row r="62" spans="2:11" s="9" customFormat="1" ht="19.9" customHeight="1">
      <c r="B62" s="196"/>
      <c r="C62" s="197"/>
      <c r="D62" s="198" t="s">
        <v>170</v>
      </c>
      <c r="E62" s="199"/>
      <c r="F62" s="199"/>
      <c r="G62" s="199"/>
      <c r="H62" s="199"/>
      <c r="I62" s="200"/>
      <c r="J62" s="201">
        <f>J176</f>
        <v>0</v>
      </c>
      <c r="K62" s="202"/>
    </row>
    <row r="63" spans="2:11" s="9" customFormat="1" ht="19.9" customHeight="1">
      <c r="B63" s="196"/>
      <c r="C63" s="197"/>
      <c r="D63" s="198" t="s">
        <v>171</v>
      </c>
      <c r="E63" s="199"/>
      <c r="F63" s="199"/>
      <c r="G63" s="199"/>
      <c r="H63" s="199"/>
      <c r="I63" s="200"/>
      <c r="J63" s="201">
        <f>J182</f>
        <v>0</v>
      </c>
      <c r="K63" s="202"/>
    </row>
    <row r="64" spans="2:11" s="1" customFormat="1" ht="21.8" customHeight="1">
      <c r="B64" s="46"/>
      <c r="C64" s="47"/>
      <c r="D64" s="47"/>
      <c r="E64" s="47"/>
      <c r="F64" s="47"/>
      <c r="G64" s="47"/>
      <c r="H64" s="47"/>
      <c r="I64" s="156"/>
      <c r="J64" s="47"/>
      <c r="K64" s="51"/>
    </row>
    <row r="65" spans="2:11" s="1" customFormat="1" ht="6.95" customHeight="1">
      <c r="B65" s="67"/>
      <c r="C65" s="68"/>
      <c r="D65" s="68"/>
      <c r="E65" s="68"/>
      <c r="F65" s="68"/>
      <c r="G65" s="68"/>
      <c r="H65" s="68"/>
      <c r="I65" s="178"/>
      <c r="J65" s="68"/>
      <c r="K65" s="69"/>
    </row>
    <row r="69" spans="2:12" s="1" customFormat="1" ht="6.95" customHeight="1">
      <c r="B69" s="70"/>
      <c r="C69" s="71"/>
      <c r="D69" s="71"/>
      <c r="E69" s="71"/>
      <c r="F69" s="71"/>
      <c r="G69" s="71"/>
      <c r="H69" s="71"/>
      <c r="I69" s="181"/>
      <c r="J69" s="71"/>
      <c r="K69" s="71"/>
      <c r="L69" s="72"/>
    </row>
    <row r="70" spans="2:12" s="1" customFormat="1" ht="36.95" customHeight="1">
      <c r="B70" s="46"/>
      <c r="C70" s="73" t="s">
        <v>192</v>
      </c>
      <c r="D70" s="74"/>
      <c r="E70" s="74"/>
      <c r="F70" s="74"/>
      <c r="G70" s="74"/>
      <c r="H70" s="74"/>
      <c r="I70" s="203"/>
      <c r="J70" s="74"/>
      <c r="K70" s="74"/>
      <c r="L70" s="72"/>
    </row>
    <row r="71" spans="2:12" s="1" customFormat="1" ht="6.95" customHeight="1">
      <c r="B71" s="46"/>
      <c r="C71" s="74"/>
      <c r="D71" s="74"/>
      <c r="E71" s="74"/>
      <c r="F71" s="74"/>
      <c r="G71" s="74"/>
      <c r="H71" s="74"/>
      <c r="I71" s="203"/>
      <c r="J71" s="74"/>
      <c r="K71" s="74"/>
      <c r="L71" s="72"/>
    </row>
    <row r="72" spans="2:12" s="1" customFormat="1" ht="14.4" customHeight="1">
      <c r="B72" s="46"/>
      <c r="C72" s="76" t="s">
        <v>18</v>
      </c>
      <c r="D72" s="74"/>
      <c r="E72" s="74"/>
      <c r="F72" s="74"/>
      <c r="G72" s="74"/>
      <c r="H72" s="74"/>
      <c r="I72" s="203"/>
      <c r="J72" s="74"/>
      <c r="K72" s="74"/>
      <c r="L72" s="72"/>
    </row>
    <row r="73" spans="2:12" s="1" customFormat="1" ht="16.5" customHeight="1">
      <c r="B73" s="46"/>
      <c r="C73" s="74"/>
      <c r="D73" s="74"/>
      <c r="E73" s="204" t="str">
        <f>E7</f>
        <v>Střední odborné učiliště Domažlice</v>
      </c>
      <c r="F73" s="76"/>
      <c r="G73" s="76"/>
      <c r="H73" s="76"/>
      <c r="I73" s="203"/>
      <c r="J73" s="74"/>
      <c r="K73" s="74"/>
      <c r="L73" s="72"/>
    </row>
    <row r="74" spans="2:12" s="1" customFormat="1" ht="14.4" customHeight="1">
      <c r="B74" s="46"/>
      <c r="C74" s="76" t="s">
        <v>149</v>
      </c>
      <c r="D74" s="74"/>
      <c r="E74" s="74"/>
      <c r="F74" s="74"/>
      <c r="G74" s="74"/>
      <c r="H74" s="74"/>
      <c r="I74" s="203"/>
      <c r="J74" s="74"/>
      <c r="K74" s="74"/>
      <c r="L74" s="72"/>
    </row>
    <row r="75" spans="2:12" s="1" customFormat="1" ht="17.25" customHeight="1">
      <c r="B75" s="46"/>
      <c r="C75" s="74"/>
      <c r="D75" s="74"/>
      <c r="E75" s="82" t="str">
        <f>E9</f>
        <v>D.2.1 - Plochy mimo areál</v>
      </c>
      <c r="F75" s="74"/>
      <c r="G75" s="74"/>
      <c r="H75" s="74"/>
      <c r="I75" s="203"/>
      <c r="J75" s="74"/>
      <c r="K75" s="74"/>
      <c r="L75" s="72"/>
    </row>
    <row r="76" spans="2:12" s="1" customFormat="1" ht="6.95" customHeight="1">
      <c r="B76" s="46"/>
      <c r="C76" s="74"/>
      <c r="D76" s="74"/>
      <c r="E76" s="74"/>
      <c r="F76" s="74"/>
      <c r="G76" s="74"/>
      <c r="H76" s="74"/>
      <c r="I76" s="203"/>
      <c r="J76" s="74"/>
      <c r="K76" s="74"/>
      <c r="L76" s="72"/>
    </row>
    <row r="77" spans="2:12" s="1" customFormat="1" ht="18" customHeight="1">
      <c r="B77" s="46"/>
      <c r="C77" s="76" t="s">
        <v>26</v>
      </c>
      <c r="D77" s="74"/>
      <c r="E77" s="74"/>
      <c r="F77" s="205" t="str">
        <f>F12</f>
        <v>Rohova ulice, parc.č. 946/4, 640/3</v>
      </c>
      <c r="G77" s="74"/>
      <c r="H77" s="74"/>
      <c r="I77" s="206" t="s">
        <v>28</v>
      </c>
      <c r="J77" s="85" t="str">
        <f>IF(J12="","",J12)</f>
        <v>4. 6. 2017</v>
      </c>
      <c r="K77" s="74"/>
      <c r="L77" s="72"/>
    </row>
    <row r="78" spans="2:12" s="1" customFormat="1" ht="6.95" customHeight="1">
      <c r="B78" s="46"/>
      <c r="C78" s="74"/>
      <c r="D78" s="74"/>
      <c r="E78" s="74"/>
      <c r="F78" s="74"/>
      <c r="G78" s="74"/>
      <c r="H78" s="74"/>
      <c r="I78" s="203"/>
      <c r="J78" s="74"/>
      <c r="K78" s="74"/>
      <c r="L78" s="72"/>
    </row>
    <row r="79" spans="2:12" s="1" customFormat="1" ht="13.5">
      <c r="B79" s="46"/>
      <c r="C79" s="76" t="s">
        <v>36</v>
      </c>
      <c r="D79" s="74"/>
      <c r="E79" s="74"/>
      <c r="F79" s="205" t="str">
        <f>E15</f>
        <v>Plzeňský kraj</v>
      </c>
      <c r="G79" s="74"/>
      <c r="H79" s="74"/>
      <c r="I79" s="206" t="s">
        <v>43</v>
      </c>
      <c r="J79" s="205" t="str">
        <f>E21</f>
        <v>Sladký &amp; Partners s.r.o., Nad Šárkou 60, Praha</v>
      </c>
      <c r="K79" s="74"/>
      <c r="L79" s="72"/>
    </row>
    <row r="80" spans="2:12" s="1" customFormat="1" ht="14.4" customHeight="1">
      <c r="B80" s="46"/>
      <c r="C80" s="76" t="s">
        <v>41</v>
      </c>
      <c r="D80" s="74"/>
      <c r="E80" s="74"/>
      <c r="F80" s="205" t="str">
        <f>IF(E18="","",E18)</f>
        <v/>
      </c>
      <c r="G80" s="74"/>
      <c r="H80" s="74"/>
      <c r="I80" s="203"/>
      <c r="J80" s="74"/>
      <c r="K80" s="74"/>
      <c r="L80" s="72"/>
    </row>
    <row r="81" spans="2:12" s="1" customFormat="1" ht="10.3" customHeight="1">
      <c r="B81" s="46"/>
      <c r="C81" s="74"/>
      <c r="D81" s="74"/>
      <c r="E81" s="74"/>
      <c r="F81" s="74"/>
      <c r="G81" s="74"/>
      <c r="H81" s="74"/>
      <c r="I81" s="203"/>
      <c r="J81" s="74"/>
      <c r="K81" s="74"/>
      <c r="L81" s="72"/>
    </row>
    <row r="82" spans="2:20" s="10" customFormat="1" ht="29.25" customHeight="1">
      <c r="B82" s="207"/>
      <c r="C82" s="208" t="s">
        <v>193</v>
      </c>
      <c r="D82" s="209" t="s">
        <v>66</v>
      </c>
      <c r="E82" s="209" t="s">
        <v>62</v>
      </c>
      <c r="F82" s="209" t="s">
        <v>194</v>
      </c>
      <c r="G82" s="209" t="s">
        <v>195</v>
      </c>
      <c r="H82" s="209" t="s">
        <v>196</v>
      </c>
      <c r="I82" s="210" t="s">
        <v>197</v>
      </c>
      <c r="J82" s="209" t="s">
        <v>153</v>
      </c>
      <c r="K82" s="211" t="s">
        <v>198</v>
      </c>
      <c r="L82" s="212"/>
      <c r="M82" s="102" t="s">
        <v>199</v>
      </c>
      <c r="N82" s="103" t="s">
        <v>51</v>
      </c>
      <c r="O82" s="103" t="s">
        <v>200</v>
      </c>
      <c r="P82" s="103" t="s">
        <v>201</v>
      </c>
      <c r="Q82" s="103" t="s">
        <v>202</v>
      </c>
      <c r="R82" s="103" t="s">
        <v>203</v>
      </c>
      <c r="S82" s="103" t="s">
        <v>204</v>
      </c>
      <c r="T82" s="104" t="s">
        <v>205</v>
      </c>
    </row>
    <row r="83" spans="2:63" s="1" customFormat="1" ht="29.25" customHeight="1">
      <c r="B83" s="46"/>
      <c r="C83" s="108" t="s">
        <v>154</v>
      </c>
      <c r="D83" s="74"/>
      <c r="E83" s="74"/>
      <c r="F83" s="74"/>
      <c r="G83" s="74"/>
      <c r="H83" s="74"/>
      <c r="I83" s="203"/>
      <c r="J83" s="213">
        <f>BK83</f>
        <v>0</v>
      </c>
      <c r="K83" s="74"/>
      <c r="L83" s="72"/>
      <c r="M83" s="105"/>
      <c r="N83" s="106"/>
      <c r="O83" s="106"/>
      <c r="P83" s="214">
        <f>P84</f>
        <v>0</v>
      </c>
      <c r="Q83" s="106"/>
      <c r="R83" s="214">
        <f>R84</f>
        <v>478.61951962</v>
      </c>
      <c r="S83" s="106"/>
      <c r="T83" s="215">
        <f>T84</f>
        <v>168.80325</v>
      </c>
      <c r="AT83" s="23" t="s">
        <v>80</v>
      </c>
      <c r="AU83" s="23" t="s">
        <v>155</v>
      </c>
      <c r="BK83" s="216">
        <f>BK84</f>
        <v>0</v>
      </c>
    </row>
    <row r="84" spans="2:63" s="11" customFormat="1" ht="37.4" customHeight="1">
      <c r="B84" s="217"/>
      <c r="C84" s="218"/>
      <c r="D84" s="219" t="s">
        <v>80</v>
      </c>
      <c r="E84" s="220" t="s">
        <v>206</v>
      </c>
      <c r="F84" s="220" t="s">
        <v>207</v>
      </c>
      <c r="G84" s="218"/>
      <c r="H84" s="218"/>
      <c r="I84" s="221"/>
      <c r="J84" s="222">
        <f>BK84</f>
        <v>0</v>
      </c>
      <c r="K84" s="218"/>
      <c r="L84" s="223"/>
      <c r="M84" s="224"/>
      <c r="N84" s="225"/>
      <c r="O84" s="225"/>
      <c r="P84" s="226">
        <f>P85+P111+P124+P151+P176+P182</f>
        <v>0</v>
      </c>
      <c r="Q84" s="225"/>
      <c r="R84" s="226">
        <f>R85+R111+R124+R151+R176+R182</f>
        <v>478.61951962</v>
      </c>
      <c r="S84" s="225"/>
      <c r="T84" s="227">
        <f>T85+T111+T124+T151+T176+T182</f>
        <v>168.80325</v>
      </c>
      <c r="AR84" s="228" t="s">
        <v>25</v>
      </c>
      <c r="AT84" s="229" t="s">
        <v>80</v>
      </c>
      <c r="AU84" s="229" t="s">
        <v>81</v>
      </c>
      <c r="AY84" s="228" t="s">
        <v>208</v>
      </c>
      <c r="BK84" s="230">
        <f>BK85+BK111+BK124+BK151+BK176+BK182</f>
        <v>0</v>
      </c>
    </row>
    <row r="85" spans="2:63" s="11" customFormat="1" ht="19.9" customHeight="1">
      <c r="B85" s="217"/>
      <c r="C85" s="218"/>
      <c r="D85" s="219" t="s">
        <v>80</v>
      </c>
      <c r="E85" s="231" t="s">
        <v>25</v>
      </c>
      <c r="F85" s="231" t="s">
        <v>209</v>
      </c>
      <c r="G85" s="218"/>
      <c r="H85" s="218"/>
      <c r="I85" s="221"/>
      <c r="J85" s="232">
        <f>BK85</f>
        <v>0</v>
      </c>
      <c r="K85" s="218"/>
      <c r="L85" s="223"/>
      <c r="M85" s="224"/>
      <c r="N85" s="225"/>
      <c r="O85" s="225"/>
      <c r="P85" s="226">
        <f>SUM(P86:P110)</f>
        <v>0</v>
      </c>
      <c r="Q85" s="225"/>
      <c r="R85" s="226">
        <f>SUM(R86:R110)</f>
        <v>98.963</v>
      </c>
      <c r="S85" s="225"/>
      <c r="T85" s="227">
        <f>SUM(T86:T110)</f>
        <v>168.72125</v>
      </c>
      <c r="AR85" s="228" t="s">
        <v>25</v>
      </c>
      <c r="AT85" s="229" t="s">
        <v>80</v>
      </c>
      <c r="AU85" s="229" t="s">
        <v>25</v>
      </c>
      <c r="AY85" s="228" t="s">
        <v>208</v>
      </c>
      <c r="BK85" s="230">
        <f>SUM(BK86:BK110)</f>
        <v>0</v>
      </c>
    </row>
    <row r="86" spans="2:65" s="1" customFormat="1" ht="51" customHeight="1">
      <c r="B86" s="46"/>
      <c r="C86" s="233" t="s">
        <v>25</v>
      </c>
      <c r="D86" s="233" t="s">
        <v>210</v>
      </c>
      <c r="E86" s="234" t="s">
        <v>2679</v>
      </c>
      <c r="F86" s="235" t="s">
        <v>2680</v>
      </c>
      <c r="G86" s="236" t="s">
        <v>213</v>
      </c>
      <c r="H86" s="237">
        <v>56.25</v>
      </c>
      <c r="I86" s="238"/>
      <c r="J86" s="239">
        <f>ROUND(I86*H86,2)</f>
        <v>0</v>
      </c>
      <c r="K86" s="235" t="s">
        <v>214</v>
      </c>
      <c r="L86" s="72"/>
      <c r="M86" s="240" t="s">
        <v>38</v>
      </c>
      <c r="N86" s="241" t="s">
        <v>52</v>
      </c>
      <c r="O86" s="47"/>
      <c r="P86" s="242">
        <f>O86*H86</f>
        <v>0</v>
      </c>
      <c r="Q86" s="242">
        <v>0</v>
      </c>
      <c r="R86" s="242">
        <f>Q86*H86</f>
        <v>0</v>
      </c>
      <c r="S86" s="242">
        <v>0.26</v>
      </c>
      <c r="T86" s="243">
        <f>S86*H86</f>
        <v>14.625</v>
      </c>
      <c r="AR86" s="23" t="s">
        <v>215</v>
      </c>
      <c r="AT86" s="23" t="s">
        <v>210</v>
      </c>
      <c r="AU86" s="23" t="s">
        <v>90</v>
      </c>
      <c r="AY86" s="23" t="s">
        <v>208</v>
      </c>
      <c r="BE86" s="244">
        <f>IF(N86="základní",J86,0)</f>
        <v>0</v>
      </c>
      <c r="BF86" s="244">
        <f>IF(N86="snížená",J86,0)</f>
        <v>0</v>
      </c>
      <c r="BG86" s="244">
        <f>IF(N86="zákl. přenesená",J86,0)</f>
        <v>0</v>
      </c>
      <c r="BH86" s="244">
        <f>IF(N86="sníž. přenesená",J86,0)</f>
        <v>0</v>
      </c>
      <c r="BI86" s="244">
        <f>IF(N86="nulová",J86,0)</f>
        <v>0</v>
      </c>
      <c r="BJ86" s="23" t="s">
        <v>25</v>
      </c>
      <c r="BK86" s="244">
        <f>ROUND(I86*H86,2)</f>
        <v>0</v>
      </c>
      <c r="BL86" s="23" t="s">
        <v>215</v>
      </c>
      <c r="BM86" s="23" t="s">
        <v>5475</v>
      </c>
    </row>
    <row r="87" spans="2:51" s="13" customFormat="1" ht="13.5">
      <c r="B87" s="257"/>
      <c r="C87" s="258"/>
      <c r="D87" s="247" t="s">
        <v>217</v>
      </c>
      <c r="E87" s="259" t="s">
        <v>38</v>
      </c>
      <c r="F87" s="260" t="s">
        <v>5476</v>
      </c>
      <c r="G87" s="258"/>
      <c r="H87" s="259" t="s">
        <v>38</v>
      </c>
      <c r="I87" s="261"/>
      <c r="J87" s="258"/>
      <c r="K87" s="258"/>
      <c r="L87" s="262"/>
      <c r="M87" s="263"/>
      <c r="N87" s="264"/>
      <c r="O87" s="264"/>
      <c r="P87" s="264"/>
      <c r="Q87" s="264"/>
      <c r="R87" s="264"/>
      <c r="S87" s="264"/>
      <c r="T87" s="265"/>
      <c r="AT87" s="266" t="s">
        <v>217</v>
      </c>
      <c r="AU87" s="266" t="s">
        <v>90</v>
      </c>
      <c r="AV87" s="13" t="s">
        <v>25</v>
      </c>
      <c r="AW87" s="13" t="s">
        <v>219</v>
      </c>
      <c r="AX87" s="13" t="s">
        <v>81</v>
      </c>
      <c r="AY87" s="266" t="s">
        <v>208</v>
      </c>
    </row>
    <row r="88" spans="2:51" s="12" customFormat="1" ht="13.5">
      <c r="B88" s="245"/>
      <c r="C88" s="246"/>
      <c r="D88" s="247" t="s">
        <v>217</v>
      </c>
      <c r="E88" s="248" t="s">
        <v>38</v>
      </c>
      <c r="F88" s="249" t="s">
        <v>5477</v>
      </c>
      <c r="G88" s="246"/>
      <c r="H88" s="250">
        <v>56.25</v>
      </c>
      <c r="I88" s="251"/>
      <c r="J88" s="246"/>
      <c r="K88" s="246"/>
      <c r="L88" s="252"/>
      <c r="M88" s="253"/>
      <c r="N88" s="254"/>
      <c r="O88" s="254"/>
      <c r="P88" s="254"/>
      <c r="Q88" s="254"/>
      <c r="R88" s="254"/>
      <c r="S88" s="254"/>
      <c r="T88" s="255"/>
      <c r="AT88" s="256" t="s">
        <v>217</v>
      </c>
      <c r="AU88" s="256" t="s">
        <v>90</v>
      </c>
      <c r="AV88" s="12" t="s">
        <v>90</v>
      </c>
      <c r="AW88" s="12" t="s">
        <v>219</v>
      </c>
      <c r="AX88" s="12" t="s">
        <v>81</v>
      </c>
      <c r="AY88" s="256" t="s">
        <v>208</v>
      </c>
    </row>
    <row r="89" spans="2:65" s="1" customFormat="1" ht="16.5" customHeight="1">
      <c r="B89" s="46"/>
      <c r="C89" s="233" t="s">
        <v>90</v>
      </c>
      <c r="D89" s="233" t="s">
        <v>210</v>
      </c>
      <c r="E89" s="234" t="s">
        <v>2684</v>
      </c>
      <c r="F89" s="235" t="s">
        <v>2685</v>
      </c>
      <c r="G89" s="236" t="s">
        <v>213</v>
      </c>
      <c r="H89" s="237">
        <v>320</v>
      </c>
      <c r="I89" s="238"/>
      <c r="J89" s="239">
        <f>ROUND(I89*H89,2)</f>
        <v>0</v>
      </c>
      <c r="K89" s="235" t="s">
        <v>214</v>
      </c>
      <c r="L89" s="72"/>
      <c r="M89" s="240" t="s">
        <v>38</v>
      </c>
      <c r="N89" s="241" t="s">
        <v>52</v>
      </c>
      <c r="O89" s="47"/>
      <c r="P89" s="242">
        <f>O89*H89</f>
        <v>0</v>
      </c>
      <c r="Q89" s="242">
        <v>0</v>
      </c>
      <c r="R89" s="242">
        <f>Q89*H89</f>
        <v>0</v>
      </c>
      <c r="S89" s="242">
        <v>0.45</v>
      </c>
      <c r="T89" s="243">
        <f>S89*H89</f>
        <v>144</v>
      </c>
      <c r="AR89" s="23" t="s">
        <v>215</v>
      </c>
      <c r="AT89" s="23" t="s">
        <v>210</v>
      </c>
      <c r="AU89" s="23" t="s">
        <v>90</v>
      </c>
      <c r="AY89" s="23" t="s">
        <v>208</v>
      </c>
      <c r="BE89" s="244">
        <f>IF(N89="základní",J89,0)</f>
        <v>0</v>
      </c>
      <c r="BF89" s="244">
        <f>IF(N89="snížená",J89,0)</f>
        <v>0</v>
      </c>
      <c r="BG89" s="244">
        <f>IF(N89="zákl. přenesená",J89,0)</f>
        <v>0</v>
      </c>
      <c r="BH89" s="244">
        <f>IF(N89="sníž. přenesená",J89,0)</f>
        <v>0</v>
      </c>
      <c r="BI89" s="244">
        <f>IF(N89="nulová",J89,0)</f>
        <v>0</v>
      </c>
      <c r="BJ89" s="23" t="s">
        <v>25</v>
      </c>
      <c r="BK89" s="244">
        <f>ROUND(I89*H89,2)</f>
        <v>0</v>
      </c>
      <c r="BL89" s="23" t="s">
        <v>215</v>
      </c>
      <c r="BM89" s="23" t="s">
        <v>5478</v>
      </c>
    </row>
    <row r="90" spans="2:51" s="13" customFormat="1" ht="13.5">
      <c r="B90" s="257"/>
      <c r="C90" s="258"/>
      <c r="D90" s="247" t="s">
        <v>217</v>
      </c>
      <c r="E90" s="259" t="s">
        <v>38</v>
      </c>
      <c r="F90" s="260" t="s">
        <v>5476</v>
      </c>
      <c r="G90" s="258"/>
      <c r="H90" s="259" t="s">
        <v>38</v>
      </c>
      <c r="I90" s="261"/>
      <c r="J90" s="258"/>
      <c r="K90" s="258"/>
      <c r="L90" s="262"/>
      <c r="M90" s="263"/>
      <c r="N90" s="264"/>
      <c r="O90" s="264"/>
      <c r="P90" s="264"/>
      <c r="Q90" s="264"/>
      <c r="R90" s="264"/>
      <c r="S90" s="264"/>
      <c r="T90" s="265"/>
      <c r="AT90" s="266" t="s">
        <v>217</v>
      </c>
      <c r="AU90" s="266" t="s">
        <v>90</v>
      </c>
      <c r="AV90" s="13" t="s">
        <v>25</v>
      </c>
      <c r="AW90" s="13" t="s">
        <v>219</v>
      </c>
      <c r="AX90" s="13" t="s">
        <v>81</v>
      </c>
      <c r="AY90" s="266" t="s">
        <v>208</v>
      </c>
    </row>
    <row r="91" spans="2:51" s="12" customFormat="1" ht="13.5">
      <c r="B91" s="245"/>
      <c r="C91" s="246"/>
      <c r="D91" s="247" t="s">
        <v>217</v>
      </c>
      <c r="E91" s="248" t="s">
        <v>38</v>
      </c>
      <c r="F91" s="249" t="s">
        <v>5479</v>
      </c>
      <c r="G91" s="246"/>
      <c r="H91" s="250">
        <v>320</v>
      </c>
      <c r="I91" s="251"/>
      <c r="J91" s="246"/>
      <c r="K91" s="246"/>
      <c r="L91" s="252"/>
      <c r="M91" s="253"/>
      <c r="N91" s="254"/>
      <c r="O91" s="254"/>
      <c r="P91" s="254"/>
      <c r="Q91" s="254"/>
      <c r="R91" s="254"/>
      <c r="S91" s="254"/>
      <c r="T91" s="255"/>
      <c r="AT91" s="256" t="s">
        <v>217</v>
      </c>
      <c r="AU91" s="256" t="s">
        <v>90</v>
      </c>
      <c r="AV91" s="12" t="s">
        <v>90</v>
      </c>
      <c r="AW91" s="12" t="s">
        <v>219</v>
      </c>
      <c r="AX91" s="12" t="s">
        <v>81</v>
      </c>
      <c r="AY91" s="256" t="s">
        <v>208</v>
      </c>
    </row>
    <row r="92" spans="2:65" s="1" customFormat="1" ht="38.25" customHeight="1">
      <c r="B92" s="46"/>
      <c r="C92" s="233" t="s">
        <v>225</v>
      </c>
      <c r="D92" s="233" t="s">
        <v>210</v>
      </c>
      <c r="E92" s="234" t="s">
        <v>2688</v>
      </c>
      <c r="F92" s="235" t="s">
        <v>2689</v>
      </c>
      <c r="G92" s="236" t="s">
        <v>336</v>
      </c>
      <c r="H92" s="237">
        <v>49.25</v>
      </c>
      <c r="I92" s="238"/>
      <c r="J92" s="239">
        <f>ROUND(I92*H92,2)</f>
        <v>0</v>
      </c>
      <c r="K92" s="235" t="s">
        <v>214</v>
      </c>
      <c r="L92" s="72"/>
      <c r="M92" s="240" t="s">
        <v>38</v>
      </c>
      <c r="N92" s="241" t="s">
        <v>52</v>
      </c>
      <c r="O92" s="47"/>
      <c r="P92" s="242">
        <f>O92*H92</f>
        <v>0</v>
      </c>
      <c r="Q92" s="242">
        <v>0</v>
      </c>
      <c r="R92" s="242">
        <f>Q92*H92</f>
        <v>0</v>
      </c>
      <c r="S92" s="242">
        <v>0.205</v>
      </c>
      <c r="T92" s="243">
        <f>S92*H92</f>
        <v>10.09625</v>
      </c>
      <c r="AR92" s="23" t="s">
        <v>215</v>
      </c>
      <c r="AT92" s="23" t="s">
        <v>210</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215</v>
      </c>
      <c r="BM92" s="23" t="s">
        <v>5480</v>
      </c>
    </row>
    <row r="93" spans="2:51" s="13" customFormat="1" ht="13.5">
      <c r="B93" s="257"/>
      <c r="C93" s="258"/>
      <c r="D93" s="247" t="s">
        <v>217</v>
      </c>
      <c r="E93" s="259" t="s">
        <v>38</v>
      </c>
      <c r="F93" s="260" t="s">
        <v>5476</v>
      </c>
      <c r="G93" s="258"/>
      <c r="H93" s="259" t="s">
        <v>38</v>
      </c>
      <c r="I93" s="261"/>
      <c r="J93" s="258"/>
      <c r="K93" s="258"/>
      <c r="L93" s="262"/>
      <c r="M93" s="263"/>
      <c r="N93" s="264"/>
      <c r="O93" s="264"/>
      <c r="P93" s="264"/>
      <c r="Q93" s="264"/>
      <c r="R93" s="264"/>
      <c r="S93" s="264"/>
      <c r="T93" s="265"/>
      <c r="AT93" s="266" t="s">
        <v>217</v>
      </c>
      <c r="AU93" s="266" t="s">
        <v>90</v>
      </c>
      <c r="AV93" s="13" t="s">
        <v>25</v>
      </c>
      <c r="AW93" s="13" t="s">
        <v>219</v>
      </c>
      <c r="AX93" s="13" t="s">
        <v>81</v>
      </c>
      <c r="AY93" s="266" t="s">
        <v>208</v>
      </c>
    </row>
    <row r="94" spans="2:51" s="12" customFormat="1" ht="13.5">
      <c r="B94" s="245"/>
      <c r="C94" s="246"/>
      <c r="D94" s="247" t="s">
        <v>217</v>
      </c>
      <c r="E94" s="248" t="s">
        <v>38</v>
      </c>
      <c r="F94" s="249" t="s">
        <v>5481</v>
      </c>
      <c r="G94" s="246"/>
      <c r="H94" s="250">
        <v>49.25</v>
      </c>
      <c r="I94" s="251"/>
      <c r="J94" s="246"/>
      <c r="K94" s="246"/>
      <c r="L94" s="252"/>
      <c r="M94" s="253"/>
      <c r="N94" s="254"/>
      <c r="O94" s="254"/>
      <c r="P94" s="254"/>
      <c r="Q94" s="254"/>
      <c r="R94" s="254"/>
      <c r="S94" s="254"/>
      <c r="T94" s="255"/>
      <c r="AT94" s="256" t="s">
        <v>217</v>
      </c>
      <c r="AU94" s="256" t="s">
        <v>90</v>
      </c>
      <c r="AV94" s="12" t="s">
        <v>90</v>
      </c>
      <c r="AW94" s="12" t="s">
        <v>219</v>
      </c>
      <c r="AX94" s="12" t="s">
        <v>81</v>
      </c>
      <c r="AY94" s="256" t="s">
        <v>208</v>
      </c>
    </row>
    <row r="95" spans="2:65" s="1" customFormat="1" ht="38.25" customHeight="1">
      <c r="B95" s="46"/>
      <c r="C95" s="233" t="s">
        <v>215</v>
      </c>
      <c r="D95" s="233" t="s">
        <v>210</v>
      </c>
      <c r="E95" s="234" t="s">
        <v>5482</v>
      </c>
      <c r="F95" s="235" t="s">
        <v>5483</v>
      </c>
      <c r="G95" s="236" t="s">
        <v>232</v>
      </c>
      <c r="H95" s="237">
        <v>8.16</v>
      </c>
      <c r="I95" s="238"/>
      <c r="J95" s="239">
        <f>ROUND(I95*H95,2)</f>
        <v>0</v>
      </c>
      <c r="K95" s="235" t="s">
        <v>214</v>
      </c>
      <c r="L95" s="72"/>
      <c r="M95" s="240" t="s">
        <v>38</v>
      </c>
      <c r="N95" s="241" t="s">
        <v>52</v>
      </c>
      <c r="O95" s="47"/>
      <c r="P95" s="242">
        <f>O95*H95</f>
        <v>0</v>
      </c>
      <c r="Q95" s="242">
        <v>0</v>
      </c>
      <c r="R95" s="242">
        <f>Q95*H95</f>
        <v>0</v>
      </c>
      <c r="S95" s="242">
        <v>0</v>
      </c>
      <c r="T95" s="243">
        <f>S95*H95</f>
        <v>0</v>
      </c>
      <c r="AR95" s="23" t="s">
        <v>215</v>
      </c>
      <c r="AT95" s="23" t="s">
        <v>210</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215</v>
      </c>
      <c r="BM95" s="23" t="s">
        <v>5484</v>
      </c>
    </row>
    <row r="96" spans="2:51" s="13" customFormat="1" ht="13.5">
      <c r="B96" s="257"/>
      <c r="C96" s="258"/>
      <c r="D96" s="247" t="s">
        <v>217</v>
      </c>
      <c r="E96" s="259" t="s">
        <v>38</v>
      </c>
      <c r="F96" s="260" t="s">
        <v>5476</v>
      </c>
      <c r="G96" s="258"/>
      <c r="H96" s="259" t="s">
        <v>38</v>
      </c>
      <c r="I96" s="261"/>
      <c r="J96" s="258"/>
      <c r="K96" s="258"/>
      <c r="L96" s="262"/>
      <c r="M96" s="263"/>
      <c r="N96" s="264"/>
      <c r="O96" s="264"/>
      <c r="P96" s="264"/>
      <c r="Q96" s="264"/>
      <c r="R96" s="264"/>
      <c r="S96" s="264"/>
      <c r="T96" s="265"/>
      <c r="AT96" s="266" t="s">
        <v>217</v>
      </c>
      <c r="AU96" s="266" t="s">
        <v>90</v>
      </c>
      <c r="AV96" s="13" t="s">
        <v>25</v>
      </c>
      <c r="AW96" s="13" t="s">
        <v>219</v>
      </c>
      <c r="AX96" s="13" t="s">
        <v>81</v>
      </c>
      <c r="AY96" s="266" t="s">
        <v>208</v>
      </c>
    </row>
    <row r="97" spans="2:51" s="12" customFormat="1" ht="13.5">
      <c r="B97" s="245"/>
      <c r="C97" s="246"/>
      <c r="D97" s="247" t="s">
        <v>217</v>
      </c>
      <c r="E97" s="248" t="s">
        <v>38</v>
      </c>
      <c r="F97" s="249" t="s">
        <v>5485</v>
      </c>
      <c r="G97" s="246"/>
      <c r="H97" s="250">
        <v>8.16</v>
      </c>
      <c r="I97" s="251"/>
      <c r="J97" s="246"/>
      <c r="K97" s="246"/>
      <c r="L97" s="252"/>
      <c r="M97" s="253"/>
      <c r="N97" s="254"/>
      <c r="O97" s="254"/>
      <c r="P97" s="254"/>
      <c r="Q97" s="254"/>
      <c r="R97" s="254"/>
      <c r="S97" s="254"/>
      <c r="T97" s="255"/>
      <c r="AT97" s="256" t="s">
        <v>217</v>
      </c>
      <c r="AU97" s="256" t="s">
        <v>90</v>
      </c>
      <c r="AV97" s="12" t="s">
        <v>90</v>
      </c>
      <c r="AW97" s="12" t="s">
        <v>219</v>
      </c>
      <c r="AX97" s="12" t="s">
        <v>81</v>
      </c>
      <c r="AY97" s="256" t="s">
        <v>208</v>
      </c>
    </row>
    <row r="98" spans="2:65" s="1" customFormat="1" ht="38.25" customHeight="1">
      <c r="B98" s="46"/>
      <c r="C98" s="233" t="s">
        <v>237</v>
      </c>
      <c r="D98" s="233" t="s">
        <v>210</v>
      </c>
      <c r="E98" s="234" t="s">
        <v>5486</v>
      </c>
      <c r="F98" s="235" t="s">
        <v>5487</v>
      </c>
      <c r="G98" s="236" t="s">
        <v>232</v>
      </c>
      <c r="H98" s="237">
        <v>8.16</v>
      </c>
      <c r="I98" s="238"/>
      <c r="J98" s="239">
        <f>ROUND(I98*H98,2)</f>
        <v>0</v>
      </c>
      <c r="K98" s="235" t="s">
        <v>214</v>
      </c>
      <c r="L98" s="72"/>
      <c r="M98" s="240" t="s">
        <v>38</v>
      </c>
      <c r="N98" s="241" t="s">
        <v>52</v>
      </c>
      <c r="O98" s="47"/>
      <c r="P98" s="242">
        <f>O98*H98</f>
        <v>0</v>
      </c>
      <c r="Q98" s="242">
        <v>0</v>
      </c>
      <c r="R98" s="242">
        <f>Q98*H98</f>
        <v>0</v>
      </c>
      <c r="S98" s="242">
        <v>0</v>
      </c>
      <c r="T98" s="243">
        <f>S98*H98</f>
        <v>0</v>
      </c>
      <c r="AR98" s="23" t="s">
        <v>215</v>
      </c>
      <c r="AT98" s="23" t="s">
        <v>210</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215</v>
      </c>
      <c r="BM98" s="23" t="s">
        <v>5488</v>
      </c>
    </row>
    <row r="99" spans="2:65" s="1" customFormat="1" ht="38.25" customHeight="1">
      <c r="B99" s="46"/>
      <c r="C99" s="233" t="s">
        <v>241</v>
      </c>
      <c r="D99" s="233" t="s">
        <v>210</v>
      </c>
      <c r="E99" s="234" t="s">
        <v>258</v>
      </c>
      <c r="F99" s="235" t="s">
        <v>5489</v>
      </c>
      <c r="G99" s="236" t="s">
        <v>232</v>
      </c>
      <c r="H99" s="237">
        <v>8.16</v>
      </c>
      <c r="I99" s="238"/>
      <c r="J99" s="239">
        <f>ROUND(I99*H99,2)</f>
        <v>0</v>
      </c>
      <c r="K99" s="235" t="s">
        <v>214</v>
      </c>
      <c r="L99" s="72"/>
      <c r="M99" s="240" t="s">
        <v>38</v>
      </c>
      <c r="N99" s="241" t="s">
        <v>52</v>
      </c>
      <c r="O99" s="47"/>
      <c r="P99" s="242">
        <f>O99*H99</f>
        <v>0</v>
      </c>
      <c r="Q99" s="242">
        <v>0</v>
      </c>
      <c r="R99" s="242">
        <f>Q99*H99</f>
        <v>0</v>
      </c>
      <c r="S99" s="242">
        <v>0</v>
      </c>
      <c r="T99" s="243">
        <f>S99*H99</f>
        <v>0</v>
      </c>
      <c r="AR99" s="23" t="s">
        <v>215</v>
      </c>
      <c r="AT99" s="23" t="s">
        <v>210</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215</v>
      </c>
      <c r="BM99" s="23" t="s">
        <v>5490</v>
      </c>
    </row>
    <row r="100" spans="2:65" s="1" customFormat="1" ht="51" customHeight="1">
      <c r="B100" s="46"/>
      <c r="C100" s="233" t="s">
        <v>249</v>
      </c>
      <c r="D100" s="233" t="s">
        <v>210</v>
      </c>
      <c r="E100" s="234" t="s">
        <v>267</v>
      </c>
      <c r="F100" s="235" t="s">
        <v>268</v>
      </c>
      <c r="G100" s="236" t="s">
        <v>232</v>
      </c>
      <c r="H100" s="237">
        <v>8.16</v>
      </c>
      <c r="I100" s="238"/>
      <c r="J100" s="239">
        <f>ROUND(I100*H100,2)</f>
        <v>0</v>
      </c>
      <c r="K100" s="235" t="s">
        <v>214</v>
      </c>
      <c r="L100" s="72"/>
      <c r="M100" s="240" t="s">
        <v>38</v>
      </c>
      <c r="N100" s="241" t="s">
        <v>52</v>
      </c>
      <c r="O100" s="47"/>
      <c r="P100" s="242">
        <f>O100*H100</f>
        <v>0</v>
      </c>
      <c r="Q100" s="242">
        <v>0</v>
      </c>
      <c r="R100" s="242">
        <f>Q100*H100</f>
        <v>0</v>
      </c>
      <c r="S100" s="242">
        <v>0</v>
      </c>
      <c r="T100" s="243">
        <f>S100*H100</f>
        <v>0</v>
      </c>
      <c r="AR100" s="23" t="s">
        <v>215</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215</v>
      </c>
      <c r="BM100" s="23" t="s">
        <v>5491</v>
      </c>
    </row>
    <row r="101" spans="2:65" s="1" customFormat="1" ht="51" customHeight="1">
      <c r="B101" s="46"/>
      <c r="C101" s="233" t="s">
        <v>253</v>
      </c>
      <c r="D101" s="233" t="s">
        <v>210</v>
      </c>
      <c r="E101" s="234" t="s">
        <v>5492</v>
      </c>
      <c r="F101" s="235" t="s">
        <v>5493</v>
      </c>
      <c r="G101" s="236" t="s">
        <v>232</v>
      </c>
      <c r="H101" s="237">
        <v>54.375</v>
      </c>
      <c r="I101" s="238"/>
      <c r="J101" s="239">
        <f>ROUND(I101*H101,2)</f>
        <v>0</v>
      </c>
      <c r="K101" s="235" t="s">
        <v>214</v>
      </c>
      <c r="L101" s="72"/>
      <c r="M101" s="240" t="s">
        <v>38</v>
      </c>
      <c r="N101" s="241" t="s">
        <v>52</v>
      </c>
      <c r="O101" s="47"/>
      <c r="P101" s="242">
        <f>O101*H101</f>
        <v>0</v>
      </c>
      <c r="Q101" s="242">
        <v>0</v>
      </c>
      <c r="R101" s="242">
        <f>Q101*H101</f>
        <v>0</v>
      </c>
      <c r="S101" s="242">
        <v>0</v>
      </c>
      <c r="T101" s="243">
        <f>S101*H101</f>
        <v>0</v>
      </c>
      <c r="AR101" s="23" t="s">
        <v>215</v>
      </c>
      <c r="AT101" s="23" t="s">
        <v>210</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215</v>
      </c>
      <c r="BM101" s="23" t="s">
        <v>5494</v>
      </c>
    </row>
    <row r="102" spans="2:51" s="13" customFormat="1" ht="13.5">
      <c r="B102" s="257"/>
      <c r="C102" s="258"/>
      <c r="D102" s="247" t="s">
        <v>217</v>
      </c>
      <c r="E102" s="259" t="s">
        <v>38</v>
      </c>
      <c r="F102" s="260" t="s">
        <v>5476</v>
      </c>
      <c r="G102" s="258"/>
      <c r="H102" s="259" t="s">
        <v>38</v>
      </c>
      <c r="I102" s="261"/>
      <c r="J102" s="258"/>
      <c r="K102" s="258"/>
      <c r="L102" s="262"/>
      <c r="M102" s="263"/>
      <c r="N102" s="264"/>
      <c r="O102" s="264"/>
      <c r="P102" s="264"/>
      <c r="Q102" s="264"/>
      <c r="R102" s="264"/>
      <c r="S102" s="264"/>
      <c r="T102" s="265"/>
      <c r="AT102" s="266" t="s">
        <v>217</v>
      </c>
      <c r="AU102" s="266" t="s">
        <v>90</v>
      </c>
      <c r="AV102" s="13" t="s">
        <v>25</v>
      </c>
      <c r="AW102" s="13" t="s">
        <v>219</v>
      </c>
      <c r="AX102" s="13" t="s">
        <v>81</v>
      </c>
      <c r="AY102" s="266" t="s">
        <v>208</v>
      </c>
    </row>
    <row r="103" spans="2:51" s="12" customFormat="1" ht="13.5">
      <c r="B103" s="245"/>
      <c r="C103" s="246"/>
      <c r="D103" s="247" t="s">
        <v>217</v>
      </c>
      <c r="E103" s="248" t="s">
        <v>38</v>
      </c>
      <c r="F103" s="249" t="s">
        <v>5495</v>
      </c>
      <c r="G103" s="246"/>
      <c r="H103" s="250">
        <v>54.375</v>
      </c>
      <c r="I103" s="251"/>
      <c r="J103" s="246"/>
      <c r="K103" s="246"/>
      <c r="L103" s="252"/>
      <c r="M103" s="253"/>
      <c r="N103" s="254"/>
      <c r="O103" s="254"/>
      <c r="P103" s="254"/>
      <c r="Q103" s="254"/>
      <c r="R103" s="254"/>
      <c r="S103" s="254"/>
      <c r="T103" s="255"/>
      <c r="AT103" s="256" t="s">
        <v>217</v>
      </c>
      <c r="AU103" s="256" t="s">
        <v>90</v>
      </c>
      <c r="AV103" s="12" t="s">
        <v>90</v>
      </c>
      <c r="AW103" s="12" t="s">
        <v>219</v>
      </c>
      <c r="AX103" s="12" t="s">
        <v>81</v>
      </c>
      <c r="AY103" s="256" t="s">
        <v>208</v>
      </c>
    </row>
    <row r="104" spans="2:65" s="1" customFormat="1" ht="16.5" customHeight="1">
      <c r="B104" s="46"/>
      <c r="C104" s="267" t="s">
        <v>257</v>
      </c>
      <c r="D104" s="267" t="s">
        <v>297</v>
      </c>
      <c r="E104" s="268" t="s">
        <v>298</v>
      </c>
      <c r="F104" s="269" t="s">
        <v>299</v>
      </c>
      <c r="G104" s="270" t="s">
        <v>283</v>
      </c>
      <c r="H104" s="271">
        <v>98.963</v>
      </c>
      <c r="I104" s="272"/>
      <c r="J104" s="273">
        <f>ROUND(I104*H104,2)</f>
        <v>0</v>
      </c>
      <c r="K104" s="269" t="s">
        <v>214</v>
      </c>
      <c r="L104" s="274"/>
      <c r="M104" s="275" t="s">
        <v>38</v>
      </c>
      <c r="N104" s="276" t="s">
        <v>52</v>
      </c>
      <c r="O104" s="47"/>
      <c r="P104" s="242">
        <f>O104*H104</f>
        <v>0</v>
      </c>
      <c r="Q104" s="242">
        <v>1</v>
      </c>
      <c r="R104" s="242">
        <f>Q104*H104</f>
        <v>98.963</v>
      </c>
      <c r="S104" s="242">
        <v>0</v>
      </c>
      <c r="T104" s="243">
        <f>S104*H104</f>
        <v>0</v>
      </c>
      <c r="AR104" s="23" t="s">
        <v>253</v>
      </c>
      <c r="AT104" s="23" t="s">
        <v>297</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215</v>
      </c>
      <c r="BM104" s="23" t="s">
        <v>5496</v>
      </c>
    </row>
    <row r="105" spans="2:51" s="12" customFormat="1" ht="13.5">
      <c r="B105" s="245"/>
      <c r="C105" s="246"/>
      <c r="D105" s="247" t="s">
        <v>217</v>
      </c>
      <c r="E105" s="248" t="s">
        <v>38</v>
      </c>
      <c r="F105" s="249" t="s">
        <v>5497</v>
      </c>
      <c r="G105" s="246"/>
      <c r="H105" s="250">
        <v>98.9625</v>
      </c>
      <c r="I105" s="251"/>
      <c r="J105" s="246"/>
      <c r="K105" s="246"/>
      <c r="L105" s="252"/>
      <c r="M105" s="253"/>
      <c r="N105" s="254"/>
      <c r="O105" s="254"/>
      <c r="P105" s="254"/>
      <c r="Q105" s="254"/>
      <c r="R105" s="254"/>
      <c r="S105" s="254"/>
      <c r="T105" s="255"/>
      <c r="AT105" s="256" t="s">
        <v>217</v>
      </c>
      <c r="AU105" s="256" t="s">
        <v>90</v>
      </c>
      <c r="AV105" s="12" t="s">
        <v>90</v>
      </c>
      <c r="AW105" s="12" t="s">
        <v>219</v>
      </c>
      <c r="AX105" s="12" t="s">
        <v>81</v>
      </c>
      <c r="AY105" s="256" t="s">
        <v>208</v>
      </c>
    </row>
    <row r="106" spans="2:65" s="1" customFormat="1" ht="16.5" customHeight="1">
      <c r="B106" s="46"/>
      <c r="C106" s="233" t="s">
        <v>30</v>
      </c>
      <c r="D106" s="233" t="s">
        <v>210</v>
      </c>
      <c r="E106" s="234" t="s">
        <v>281</v>
      </c>
      <c r="F106" s="235" t="s">
        <v>5498</v>
      </c>
      <c r="G106" s="236" t="s">
        <v>283</v>
      </c>
      <c r="H106" s="237">
        <v>14.851</v>
      </c>
      <c r="I106" s="238"/>
      <c r="J106" s="239">
        <f>ROUND(I106*H106,2)</f>
        <v>0</v>
      </c>
      <c r="K106" s="235" t="s">
        <v>214</v>
      </c>
      <c r="L106" s="72"/>
      <c r="M106" s="240" t="s">
        <v>38</v>
      </c>
      <c r="N106" s="241" t="s">
        <v>52</v>
      </c>
      <c r="O106" s="47"/>
      <c r="P106" s="242">
        <f>O106*H106</f>
        <v>0</v>
      </c>
      <c r="Q106" s="242">
        <v>0</v>
      </c>
      <c r="R106" s="242">
        <f>Q106*H106</f>
        <v>0</v>
      </c>
      <c r="S106" s="242">
        <v>0</v>
      </c>
      <c r="T106" s="243">
        <f>S106*H106</f>
        <v>0</v>
      </c>
      <c r="AR106" s="23" t="s">
        <v>215</v>
      </c>
      <c r="AT106" s="23" t="s">
        <v>210</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215</v>
      </c>
      <c r="BM106" s="23" t="s">
        <v>5499</v>
      </c>
    </row>
    <row r="107" spans="2:51" s="12" customFormat="1" ht="13.5">
      <c r="B107" s="245"/>
      <c r="C107" s="246"/>
      <c r="D107" s="247" t="s">
        <v>217</v>
      </c>
      <c r="E107" s="248" t="s">
        <v>38</v>
      </c>
      <c r="F107" s="249" t="s">
        <v>5500</v>
      </c>
      <c r="G107" s="246"/>
      <c r="H107" s="250">
        <v>14.8512</v>
      </c>
      <c r="I107" s="251"/>
      <c r="J107" s="246"/>
      <c r="K107" s="246"/>
      <c r="L107" s="252"/>
      <c r="M107" s="253"/>
      <c r="N107" s="254"/>
      <c r="O107" s="254"/>
      <c r="P107" s="254"/>
      <c r="Q107" s="254"/>
      <c r="R107" s="254"/>
      <c r="S107" s="254"/>
      <c r="T107" s="255"/>
      <c r="AT107" s="256" t="s">
        <v>217</v>
      </c>
      <c r="AU107" s="256" t="s">
        <v>90</v>
      </c>
      <c r="AV107" s="12" t="s">
        <v>90</v>
      </c>
      <c r="AW107" s="12" t="s">
        <v>219</v>
      </c>
      <c r="AX107" s="12" t="s">
        <v>81</v>
      </c>
      <c r="AY107" s="256" t="s">
        <v>208</v>
      </c>
    </row>
    <row r="108" spans="2:65" s="1" customFormat="1" ht="16.5" customHeight="1">
      <c r="B108" s="46"/>
      <c r="C108" s="233" t="s">
        <v>270</v>
      </c>
      <c r="D108" s="233" t="s">
        <v>210</v>
      </c>
      <c r="E108" s="234" t="s">
        <v>5501</v>
      </c>
      <c r="F108" s="235" t="s">
        <v>5502</v>
      </c>
      <c r="G108" s="236" t="s">
        <v>213</v>
      </c>
      <c r="H108" s="237">
        <v>371</v>
      </c>
      <c r="I108" s="238"/>
      <c r="J108" s="239">
        <f>ROUND(I108*H108,2)</f>
        <v>0</v>
      </c>
      <c r="K108" s="235" t="s">
        <v>214</v>
      </c>
      <c r="L108" s="72"/>
      <c r="M108" s="240" t="s">
        <v>38</v>
      </c>
      <c r="N108" s="241" t="s">
        <v>52</v>
      </c>
      <c r="O108" s="47"/>
      <c r="P108" s="242">
        <f>O108*H108</f>
        <v>0</v>
      </c>
      <c r="Q108" s="242">
        <v>0</v>
      </c>
      <c r="R108" s="242">
        <f>Q108*H108</f>
        <v>0</v>
      </c>
      <c r="S108" s="242">
        <v>0</v>
      </c>
      <c r="T108" s="243">
        <f>S108*H108</f>
        <v>0</v>
      </c>
      <c r="AR108" s="23" t="s">
        <v>215</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215</v>
      </c>
      <c r="BM108" s="23" t="s">
        <v>5503</v>
      </c>
    </row>
    <row r="109" spans="2:51" s="13" customFormat="1" ht="13.5">
      <c r="B109" s="257"/>
      <c r="C109" s="258"/>
      <c r="D109" s="247" t="s">
        <v>217</v>
      </c>
      <c r="E109" s="259" t="s">
        <v>38</v>
      </c>
      <c r="F109" s="260" t="s">
        <v>5476</v>
      </c>
      <c r="G109" s="258"/>
      <c r="H109" s="259" t="s">
        <v>38</v>
      </c>
      <c r="I109" s="261"/>
      <c r="J109" s="258"/>
      <c r="K109" s="258"/>
      <c r="L109" s="262"/>
      <c r="M109" s="263"/>
      <c r="N109" s="264"/>
      <c r="O109" s="264"/>
      <c r="P109" s="264"/>
      <c r="Q109" s="264"/>
      <c r="R109" s="264"/>
      <c r="S109" s="264"/>
      <c r="T109" s="265"/>
      <c r="AT109" s="266" t="s">
        <v>217</v>
      </c>
      <c r="AU109" s="266" t="s">
        <v>90</v>
      </c>
      <c r="AV109" s="13" t="s">
        <v>25</v>
      </c>
      <c r="AW109" s="13" t="s">
        <v>219</v>
      </c>
      <c r="AX109" s="13" t="s">
        <v>81</v>
      </c>
      <c r="AY109" s="266" t="s">
        <v>208</v>
      </c>
    </row>
    <row r="110" spans="2:51" s="12" customFormat="1" ht="13.5">
      <c r="B110" s="245"/>
      <c r="C110" s="246"/>
      <c r="D110" s="247" t="s">
        <v>217</v>
      </c>
      <c r="E110" s="248" t="s">
        <v>38</v>
      </c>
      <c r="F110" s="249" t="s">
        <v>5504</v>
      </c>
      <c r="G110" s="246"/>
      <c r="H110" s="250">
        <v>371</v>
      </c>
      <c r="I110" s="251"/>
      <c r="J110" s="246"/>
      <c r="K110" s="246"/>
      <c r="L110" s="252"/>
      <c r="M110" s="253"/>
      <c r="N110" s="254"/>
      <c r="O110" s="254"/>
      <c r="P110" s="254"/>
      <c r="Q110" s="254"/>
      <c r="R110" s="254"/>
      <c r="S110" s="254"/>
      <c r="T110" s="255"/>
      <c r="AT110" s="256" t="s">
        <v>217</v>
      </c>
      <c r="AU110" s="256" t="s">
        <v>90</v>
      </c>
      <c r="AV110" s="12" t="s">
        <v>90</v>
      </c>
      <c r="AW110" s="12" t="s">
        <v>219</v>
      </c>
      <c r="AX110" s="12" t="s">
        <v>81</v>
      </c>
      <c r="AY110" s="256" t="s">
        <v>208</v>
      </c>
    </row>
    <row r="111" spans="2:63" s="11" customFormat="1" ht="29.85" customHeight="1">
      <c r="B111" s="217"/>
      <c r="C111" s="218"/>
      <c r="D111" s="219" t="s">
        <v>80</v>
      </c>
      <c r="E111" s="231" t="s">
        <v>319</v>
      </c>
      <c r="F111" s="231" t="s">
        <v>3046</v>
      </c>
      <c r="G111" s="218"/>
      <c r="H111" s="218"/>
      <c r="I111" s="221"/>
      <c r="J111" s="232">
        <f>BK111</f>
        <v>0</v>
      </c>
      <c r="K111" s="218"/>
      <c r="L111" s="223"/>
      <c r="M111" s="224"/>
      <c r="N111" s="225"/>
      <c r="O111" s="225"/>
      <c r="P111" s="226">
        <f>SUM(P112:P123)</f>
        <v>0</v>
      </c>
      <c r="Q111" s="225"/>
      <c r="R111" s="226">
        <f>SUM(R112:R123)</f>
        <v>110.75917</v>
      </c>
      <c r="S111" s="225"/>
      <c r="T111" s="227">
        <f>SUM(T112:T123)</f>
        <v>0</v>
      </c>
      <c r="AR111" s="228" t="s">
        <v>25</v>
      </c>
      <c r="AT111" s="229" t="s">
        <v>80</v>
      </c>
      <c r="AU111" s="229" t="s">
        <v>25</v>
      </c>
      <c r="AY111" s="228" t="s">
        <v>208</v>
      </c>
      <c r="BK111" s="230">
        <f>SUM(BK112:BK123)</f>
        <v>0</v>
      </c>
    </row>
    <row r="112" spans="2:65" s="1" customFormat="1" ht="25.5" customHeight="1">
      <c r="B112" s="46"/>
      <c r="C112" s="233" t="s">
        <v>276</v>
      </c>
      <c r="D112" s="233" t="s">
        <v>210</v>
      </c>
      <c r="E112" s="234" t="s">
        <v>3047</v>
      </c>
      <c r="F112" s="235" t="s">
        <v>3048</v>
      </c>
      <c r="G112" s="236" t="s">
        <v>213</v>
      </c>
      <c r="H112" s="237">
        <v>304.25</v>
      </c>
      <c r="I112" s="238"/>
      <c r="J112" s="239">
        <f>ROUND(I112*H112,2)</f>
        <v>0</v>
      </c>
      <c r="K112" s="235" t="s">
        <v>214</v>
      </c>
      <c r="L112" s="72"/>
      <c r="M112" s="240" t="s">
        <v>38</v>
      </c>
      <c r="N112" s="241" t="s">
        <v>52</v>
      </c>
      <c r="O112" s="47"/>
      <c r="P112" s="242">
        <f>O112*H112</f>
        <v>0</v>
      </c>
      <c r="Q112" s="242">
        <v>0</v>
      </c>
      <c r="R112" s="242">
        <f>Q112*H112</f>
        <v>0</v>
      </c>
      <c r="S112" s="242">
        <v>0</v>
      </c>
      <c r="T112" s="243">
        <f>S112*H112</f>
        <v>0</v>
      </c>
      <c r="AR112" s="23" t="s">
        <v>215</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215</v>
      </c>
      <c r="BM112" s="23" t="s">
        <v>5505</v>
      </c>
    </row>
    <row r="113" spans="2:51" s="13" customFormat="1" ht="13.5">
      <c r="B113" s="257"/>
      <c r="C113" s="258"/>
      <c r="D113" s="247" t="s">
        <v>217</v>
      </c>
      <c r="E113" s="259" t="s">
        <v>38</v>
      </c>
      <c r="F113" s="260" t="s">
        <v>5476</v>
      </c>
      <c r="G113" s="258"/>
      <c r="H113" s="259" t="s">
        <v>38</v>
      </c>
      <c r="I113" s="261"/>
      <c r="J113" s="258"/>
      <c r="K113" s="258"/>
      <c r="L113" s="262"/>
      <c r="M113" s="263"/>
      <c r="N113" s="264"/>
      <c r="O113" s="264"/>
      <c r="P113" s="264"/>
      <c r="Q113" s="264"/>
      <c r="R113" s="264"/>
      <c r="S113" s="264"/>
      <c r="T113" s="265"/>
      <c r="AT113" s="266" t="s">
        <v>217</v>
      </c>
      <c r="AU113" s="266" t="s">
        <v>90</v>
      </c>
      <c r="AV113" s="13" t="s">
        <v>25</v>
      </c>
      <c r="AW113" s="13" t="s">
        <v>219</v>
      </c>
      <c r="AX113" s="13" t="s">
        <v>81</v>
      </c>
      <c r="AY113" s="266" t="s">
        <v>208</v>
      </c>
    </row>
    <row r="114" spans="2:51" s="12" customFormat="1" ht="13.5">
      <c r="B114" s="245"/>
      <c r="C114" s="246"/>
      <c r="D114" s="247" t="s">
        <v>217</v>
      </c>
      <c r="E114" s="248" t="s">
        <v>38</v>
      </c>
      <c r="F114" s="249" t="s">
        <v>5506</v>
      </c>
      <c r="G114" s="246"/>
      <c r="H114" s="250">
        <v>285</v>
      </c>
      <c r="I114" s="251"/>
      <c r="J114" s="246"/>
      <c r="K114" s="246"/>
      <c r="L114" s="252"/>
      <c r="M114" s="253"/>
      <c r="N114" s="254"/>
      <c r="O114" s="254"/>
      <c r="P114" s="254"/>
      <c r="Q114" s="254"/>
      <c r="R114" s="254"/>
      <c r="S114" s="254"/>
      <c r="T114" s="255"/>
      <c r="AT114" s="256" t="s">
        <v>217</v>
      </c>
      <c r="AU114" s="256" t="s">
        <v>90</v>
      </c>
      <c r="AV114" s="12" t="s">
        <v>90</v>
      </c>
      <c r="AW114" s="12" t="s">
        <v>219</v>
      </c>
      <c r="AX114" s="12" t="s">
        <v>81</v>
      </c>
      <c r="AY114" s="256" t="s">
        <v>208</v>
      </c>
    </row>
    <row r="115" spans="2:51" s="12" customFormat="1" ht="13.5">
      <c r="B115" s="245"/>
      <c r="C115" s="246"/>
      <c r="D115" s="247" t="s">
        <v>217</v>
      </c>
      <c r="E115" s="248" t="s">
        <v>38</v>
      </c>
      <c r="F115" s="249" t="s">
        <v>5507</v>
      </c>
      <c r="G115" s="246"/>
      <c r="H115" s="250">
        <v>19.25</v>
      </c>
      <c r="I115" s="251"/>
      <c r="J115" s="246"/>
      <c r="K115" s="246"/>
      <c r="L115" s="252"/>
      <c r="M115" s="253"/>
      <c r="N115" s="254"/>
      <c r="O115" s="254"/>
      <c r="P115" s="254"/>
      <c r="Q115" s="254"/>
      <c r="R115" s="254"/>
      <c r="S115" s="254"/>
      <c r="T115" s="255"/>
      <c r="AT115" s="256" t="s">
        <v>217</v>
      </c>
      <c r="AU115" s="256" t="s">
        <v>90</v>
      </c>
      <c r="AV115" s="12" t="s">
        <v>90</v>
      </c>
      <c r="AW115" s="12" t="s">
        <v>219</v>
      </c>
      <c r="AX115" s="12" t="s">
        <v>81</v>
      </c>
      <c r="AY115" s="256" t="s">
        <v>208</v>
      </c>
    </row>
    <row r="116" spans="2:65" s="1" customFormat="1" ht="16.5" customHeight="1">
      <c r="B116" s="46"/>
      <c r="C116" s="267" t="s">
        <v>280</v>
      </c>
      <c r="D116" s="267" t="s">
        <v>297</v>
      </c>
      <c r="E116" s="268" t="s">
        <v>3051</v>
      </c>
      <c r="F116" s="269" t="s">
        <v>3052</v>
      </c>
      <c r="G116" s="270" t="s">
        <v>1571</v>
      </c>
      <c r="H116" s="271">
        <v>12.17</v>
      </c>
      <c r="I116" s="272"/>
      <c r="J116" s="273">
        <f>ROUND(I116*H116,2)</f>
        <v>0</v>
      </c>
      <c r="K116" s="269" t="s">
        <v>214</v>
      </c>
      <c r="L116" s="274"/>
      <c r="M116" s="275" t="s">
        <v>38</v>
      </c>
      <c r="N116" s="276" t="s">
        <v>52</v>
      </c>
      <c r="O116" s="47"/>
      <c r="P116" s="242">
        <f>O116*H116</f>
        <v>0</v>
      </c>
      <c r="Q116" s="242">
        <v>0.001</v>
      </c>
      <c r="R116" s="242">
        <f>Q116*H116</f>
        <v>0.01217</v>
      </c>
      <c r="S116" s="242">
        <v>0</v>
      </c>
      <c r="T116" s="243">
        <f>S116*H116</f>
        <v>0</v>
      </c>
      <c r="AR116" s="23" t="s">
        <v>253</v>
      </c>
      <c r="AT116" s="23" t="s">
        <v>297</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215</v>
      </c>
      <c r="BM116" s="23" t="s">
        <v>5508</v>
      </c>
    </row>
    <row r="117" spans="2:51" s="13" customFormat="1" ht="13.5">
      <c r="B117" s="257"/>
      <c r="C117" s="258"/>
      <c r="D117" s="247" t="s">
        <v>217</v>
      </c>
      <c r="E117" s="259" t="s">
        <v>38</v>
      </c>
      <c r="F117" s="260" t="s">
        <v>5476</v>
      </c>
      <c r="G117" s="258"/>
      <c r="H117" s="259" t="s">
        <v>38</v>
      </c>
      <c r="I117" s="261"/>
      <c r="J117" s="258"/>
      <c r="K117" s="258"/>
      <c r="L117" s="262"/>
      <c r="M117" s="263"/>
      <c r="N117" s="264"/>
      <c r="O117" s="264"/>
      <c r="P117" s="264"/>
      <c r="Q117" s="264"/>
      <c r="R117" s="264"/>
      <c r="S117" s="264"/>
      <c r="T117" s="265"/>
      <c r="AT117" s="266" t="s">
        <v>217</v>
      </c>
      <c r="AU117" s="266" t="s">
        <v>90</v>
      </c>
      <c r="AV117" s="13" t="s">
        <v>25</v>
      </c>
      <c r="AW117" s="13" t="s">
        <v>219</v>
      </c>
      <c r="AX117" s="13" t="s">
        <v>81</v>
      </c>
      <c r="AY117" s="266" t="s">
        <v>208</v>
      </c>
    </row>
    <row r="118" spans="2:51" s="12" customFormat="1" ht="13.5">
      <c r="B118" s="245"/>
      <c r="C118" s="246"/>
      <c r="D118" s="247" t="s">
        <v>217</v>
      </c>
      <c r="E118" s="248" t="s">
        <v>38</v>
      </c>
      <c r="F118" s="249" t="s">
        <v>5509</v>
      </c>
      <c r="G118" s="246"/>
      <c r="H118" s="250">
        <v>12.17</v>
      </c>
      <c r="I118" s="251"/>
      <c r="J118" s="246"/>
      <c r="K118" s="246"/>
      <c r="L118" s="252"/>
      <c r="M118" s="253"/>
      <c r="N118" s="254"/>
      <c r="O118" s="254"/>
      <c r="P118" s="254"/>
      <c r="Q118" s="254"/>
      <c r="R118" s="254"/>
      <c r="S118" s="254"/>
      <c r="T118" s="255"/>
      <c r="AT118" s="256" t="s">
        <v>217</v>
      </c>
      <c r="AU118" s="256" t="s">
        <v>90</v>
      </c>
      <c r="AV118" s="12" t="s">
        <v>90</v>
      </c>
      <c r="AW118" s="12" t="s">
        <v>219</v>
      </c>
      <c r="AX118" s="12" t="s">
        <v>81</v>
      </c>
      <c r="AY118" s="256" t="s">
        <v>208</v>
      </c>
    </row>
    <row r="119" spans="2:65" s="1" customFormat="1" ht="25.5" customHeight="1">
      <c r="B119" s="46"/>
      <c r="C119" s="233" t="s">
        <v>286</v>
      </c>
      <c r="D119" s="233" t="s">
        <v>210</v>
      </c>
      <c r="E119" s="234" t="s">
        <v>3055</v>
      </c>
      <c r="F119" s="235" t="s">
        <v>3056</v>
      </c>
      <c r="G119" s="236" t="s">
        <v>213</v>
      </c>
      <c r="H119" s="237">
        <v>304.25</v>
      </c>
      <c r="I119" s="238"/>
      <c r="J119" s="239">
        <f>ROUND(I119*H119,2)</f>
        <v>0</v>
      </c>
      <c r="K119" s="235" t="s">
        <v>214</v>
      </c>
      <c r="L119" s="72"/>
      <c r="M119" s="240" t="s">
        <v>38</v>
      </c>
      <c r="N119" s="241" t="s">
        <v>52</v>
      </c>
      <c r="O119" s="47"/>
      <c r="P119" s="242">
        <f>O119*H119</f>
        <v>0</v>
      </c>
      <c r="Q119" s="242">
        <v>0</v>
      </c>
      <c r="R119" s="242">
        <f>Q119*H119</f>
        <v>0</v>
      </c>
      <c r="S119" s="242">
        <v>0</v>
      </c>
      <c r="T119" s="243">
        <f>S119*H119</f>
        <v>0</v>
      </c>
      <c r="AR119" s="23" t="s">
        <v>215</v>
      </c>
      <c r="AT119" s="23" t="s">
        <v>210</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215</v>
      </c>
      <c r="BM119" s="23" t="s">
        <v>5510</v>
      </c>
    </row>
    <row r="120" spans="2:51" s="12" customFormat="1" ht="13.5">
      <c r="B120" s="245"/>
      <c r="C120" s="246"/>
      <c r="D120" s="247" t="s">
        <v>217</v>
      </c>
      <c r="E120" s="248" t="s">
        <v>38</v>
      </c>
      <c r="F120" s="249" t="s">
        <v>5511</v>
      </c>
      <c r="G120" s="246"/>
      <c r="H120" s="250">
        <v>304.25</v>
      </c>
      <c r="I120" s="251"/>
      <c r="J120" s="246"/>
      <c r="K120" s="246"/>
      <c r="L120" s="252"/>
      <c r="M120" s="253"/>
      <c r="N120" s="254"/>
      <c r="O120" s="254"/>
      <c r="P120" s="254"/>
      <c r="Q120" s="254"/>
      <c r="R120" s="254"/>
      <c r="S120" s="254"/>
      <c r="T120" s="255"/>
      <c r="AT120" s="256" t="s">
        <v>217</v>
      </c>
      <c r="AU120" s="256" t="s">
        <v>90</v>
      </c>
      <c r="AV120" s="12" t="s">
        <v>90</v>
      </c>
      <c r="AW120" s="12" t="s">
        <v>219</v>
      </c>
      <c r="AX120" s="12" t="s">
        <v>81</v>
      </c>
      <c r="AY120" s="256" t="s">
        <v>208</v>
      </c>
    </row>
    <row r="121" spans="2:65" s="1" customFormat="1" ht="16.5" customHeight="1">
      <c r="B121" s="46"/>
      <c r="C121" s="267" t="s">
        <v>10</v>
      </c>
      <c r="D121" s="267" t="s">
        <v>297</v>
      </c>
      <c r="E121" s="268" t="s">
        <v>3058</v>
      </c>
      <c r="F121" s="269" t="s">
        <v>3059</v>
      </c>
      <c r="G121" s="270" t="s">
        <v>283</v>
      </c>
      <c r="H121" s="271">
        <v>110.747</v>
      </c>
      <c r="I121" s="272"/>
      <c r="J121" s="273">
        <f>ROUND(I121*H121,2)</f>
        <v>0</v>
      </c>
      <c r="K121" s="269" t="s">
        <v>38</v>
      </c>
      <c r="L121" s="274"/>
      <c r="M121" s="275" t="s">
        <v>38</v>
      </c>
      <c r="N121" s="276" t="s">
        <v>52</v>
      </c>
      <c r="O121" s="47"/>
      <c r="P121" s="242">
        <f>O121*H121</f>
        <v>0</v>
      </c>
      <c r="Q121" s="242">
        <v>1</v>
      </c>
      <c r="R121" s="242">
        <f>Q121*H121</f>
        <v>110.747</v>
      </c>
      <c r="S121" s="242">
        <v>0</v>
      </c>
      <c r="T121" s="243">
        <f>S121*H121</f>
        <v>0</v>
      </c>
      <c r="AR121" s="23" t="s">
        <v>253</v>
      </c>
      <c r="AT121" s="23" t="s">
        <v>297</v>
      </c>
      <c r="AU121" s="23" t="s">
        <v>90</v>
      </c>
      <c r="AY121" s="23" t="s">
        <v>208</v>
      </c>
      <c r="BE121" s="244">
        <f>IF(N121="základní",J121,0)</f>
        <v>0</v>
      </c>
      <c r="BF121" s="244">
        <f>IF(N121="snížená",J121,0)</f>
        <v>0</v>
      </c>
      <c r="BG121" s="244">
        <f>IF(N121="zákl. přenesená",J121,0)</f>
        <v>0</v>
      </c>
      <c r="BH121" s="244">
        <f>IF(N121="sníž. přenesená",J121,0)</f>
        <v>0</v>
      </c>
      <c r="BI121" s="244">
        <f>IF(N121="nulová",J121,0)</f>
        <v>0</v>
      </c>
      <c r="BJ121" s="23" t="s">
        <v>25</v>
      </c>
      <c r="BK121" s="244">
        <f>ROUND(I121*H121,2)</f>
        <v>0</v>
      </c>
      <c r="BL121" s="23" t="s">
        <v>215</v>
      </c>
      <c r="BM121" s="23" t="s">
        <v>5512</v>
      </c>
    </row>
    <row r="122" spans="2:51" s="12" customFormat="1" ht="13.5">
      <c r="B122" s="245"/>
      <c r="C122" s="246"/>
      <c r="D122" s="247" t="s">
        <v>217</v>
      </c>
      <c r="E122" s="248" t="s">
        <v>38</v>
      </c>
      <c r="F122" s="249" t="s">
        <v>5513</v>
      </c>
      <c r="G122" s="246"/>
      <c r="H122" s="250">
        <v>110.747</v>
      </c>
      <c r="I122" s="251"/>
      <c r="J122" s="246"/>
      <c r="K122" s="246"/>
      <c r="L122" s="252"/>
      <c r="M122" s="253"/>
      <c r="N122" s="254"/>
      <c r="O122" s="254"/>
      <c r="P122" s="254"/>
      <c r="Q122" s="254"/>
      <c r="R122" s="254"/>
      <c r="S122" s="254"/>
      <c r="T122" s="255"/>
      <c r="AT122" s="256" t="s">
        <v>217</v>
      </c>
      <c r="AU122" s="256" t="s">
        <v>90</v>
      </c>
      <c r="AV122" s="12" t="s">
        <v>90</v>
      </c>
      <c r="AW122" s="12" t="s">
        <v>219</v>
      </c>
      <c r="AX122" s="12" t="s">
        <v>81</v>
      </c>
      <c r="AY122" s="256" t="s">
        <v>208</v>
      </c>
    </row>
    <row r="123" spans="2:65" s="1" customFormat="1" ht="38.25" customHeight="1">
      <c r="B123" s="46"/>
      <c r="C123" s="233" t="s">
        <v>302</v>
      </c>
      <c r="D123" s="233" t="s">
        <v>210</v>
      </c>
      <c r="E123" s="234" t="s">
        <v>3062</v>
      </c>
      <c r="F123" s="235" t="s">
        <v>3063</v>
      </c>
      <c r="G123" s="236" t="s">
        <v>213</v>
      </c>
      <c r="H123" s="237">
        <v>304.25</v>
      </c>
      <c r="I123" s="238"/>
      <c r="J123" s="239">
        <f>ROUND(I123*H123,2)</f>
        <v>0</v>
      </c>
      <c r="K123" s="235" t="s">
        <v>214</v>
      </c>
      <c r="L123" s="72"/>
      <c r="M123" s="240" t="s">
        <v>38</v>
      </c>
      <c r="N123" s="241" t="s">
        <v>52</v>
      </c>
      <c r="O123" s="47"/>
      <c r="P123" s="242">
        <f>O123*H123</f>
        <v>0</v>
      </c>
      <c r="Q123" s="242">
        <v>0</v>
      </c>
      <c r="R123" s="242">
        <f>Q123*H123</f>
        <v>0</v>
      </c>
      <c r="S123" s="242">
        <v>0</v>
      </c>
      <c r="T123" s="243">
        <f>S123*H123</f>
        <v>0</v>
      </c>
      <c r="AR123" s="23" t="s">
        <v>215</v>
      </c>
      <c r="AT123" s="23" t="s">
        <v>210</v>
      </c>
      <c r="AU123" s="23" t="s">
        <v>90</v>
      </c>
      <c r="AY123" s="23" t="s">
        <v>208</v>
      </c>
      <c r="BE123" s="244">
        <f>IF(N123="základní",J123,0)</f>
        <v>0</v>
      </c>
      <c r="BF123" s="244">
        <f>IF(N123="snížená",J123,0)</f>
        <v>0</v>
      </c>
      <c r="BG123" s="244">
        <f>IF(N123="zákl. přenesená",J123,0)</f>
        <v>0</v>
      </c>
      <c r="BH123" s="244">
        <f>IF(N123="sníž. přenesená",J123,0)</f>
        <v>0</v>
      </c>
      <c r="BI123" s="244">
        <f>IF(N123="nulová",J123,0)</f>
        <v>0</v>
      </c>
      <c r="BJ123" s="23" t="s">
        <v>25</v>
      </c>
      <c r="BK123" s="244">
        <f>ROUND(I123*H123,2)</f>
        <v>0</v>
      </c>
      <c r="BL123" s="23" t="s">
        <v>215</v>
      </c>
      <c r="BM123" s="23" t="s">
        <v>5514</v>
      </c>
    </row>
    <row r="124" spans="2:63" s="11" customFormat="1" ht="29.85" customHeight="1">
      <c r="B124" s="217"/>
      <c r="C124" s="218"/>
      <c r="D124" s="219" t="s">
        <v>80</v>
      </c>
      <c r="E124" s="231" t="s">
        <v>237</v>
      </c>
      <c r="F124" s="231" t="s">
        <v>2737</v>
      </c>
      <c r="G124" s="218"/>
      <c r="H124" s="218"/>
      <c r="I124" s="221"/>
      <c r="J124" s="232">
        <f>BK124</f>
        <v>0</v>
      </c>
      <c r="K124" s="218"/>
      <c r="L124" s="223"/>
      <c r="M124" s="224"/>
      <c r="N124" s="225"/>
      <c r="O124" s="225"/>
      <c r="P124" s="226">
        <f>SUM(P125:P150)</f>
        <v>0</v>
      </c>
      <c r="Q124" s="225"/>
      <c r="R124" s="226">
        <f>SUM(R125:R150)</f>
        <v>217.27481000000003</v>
      </c>
      <c r="S124" s="225"/>
      <c r="T124" s="227">
        <f>SUM(T125:T150)</f>
        <v>0</v>
      </c>
      <c r="AR124" s="228" t="s">
        <v>25</v>
      </c>
      <c r="AT124" s="229" t="s">
        <v>80</v>
      </c>
      <c r="AU124" s="229" t="s">
        <v>25</v>
      </c>
      <c r="AY124" s="228" t="s">
        <v>208</v>
      </c>
      <c r="BK124" s="230">
        <f>SUM(BK125:BK150)</f>
        <v>0</v>
      </c>
    </row>
    <row r="125" spans="2:65" s="1" customFormat="1" ht="16.5" customHeight="1">
      <c r="B125" s="46"/>
      <c r="C125" s="233" t="s">
        <v>314</v>
      </c>
      <c r="D125" s="233" t="s">
        <v>210</v>
      </c>
      <c r="E125" s="234" t="s">
        <v>5515</v>
      </c>
      <c r="F125" s="235" t="s">
        <v>5516</v>
      </c>
      <c r="G125" s="236" t="s">
        <v>213</v>
      </c>
      <c r="H125" s="237">
        <v>40</v>
      </c>
      <c r="I125" s="238"/>
      <c r="J125" s="239">
        <f>ROUND(I125*H125,2)</f>
        <v>0</v>
      </c>
      <c r="K125" s="235" t="s">
        <v>38</v>
      </c>
      <c r="L125" s="72"/>
      <c r="M125" s="240" t="s">
        <v>38</v>
      </c>
      <c r="N125" s="241" t="s">
        <v>52</v>
      </c>
      <c r="O125" s="47"/>
      <c r="P125" s="242">
        <f>O125*H125</f>
        <v>0</v>
      </c>
      <c r="Q125" s="242">
        <v>0.1012</v>
      </c>
      <c r="R125" s="242">
        <f>Q125*H125</f>
        <v>4.048</v>
      </c>
      <c r="S125" s="242">
        <v>0</v>
      </c>
      <c r="T125" s="243">
        <f>S125*H125</f>
        <v>0</v>
      </c>
      <c r="AR125" s="23" t="s">
        <v>215</v>
      </c>
      <c r="AT125" s="23" t="s">
        <v>210</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215</v>
      </c>
      <c r="BM125" s="23" t="s">
        <v>5517</v>
      </c>
    </row>
    <row r="126" spans="2:51" s="13" customFormat="1" ht="13.5">
      <c r="B126" s="257"/>
      <c r="C126" s="258"/>
      <c r="D126" s="247" t="s">
        <v>217</v>
      </c>
      <c r="E126" s="259" t="s">
        <v>38</v>
      </c>
      <c r="F126" s="260" t="s">
        <v>5476</v>
      </c>
      <c r="G126" s="258"/>
      <c r="H126" s="259" t="s">
        <v>38</v>
      </c>
      <c r="I126" s="261"/>
      <c r="J126" s="258"/>
      <c r="K126" s="258"/>
      <c r="L126" s="262"/>
      <c r="M126" s="263"/>
      <c r="N126" s="264"/>
      <c r="O126" s="264"/>
      <c r="P126" s="264"/>
      <c r="Q126" s="264"/>
      <c r="R126" s="264"/>
      <c r="S126" s="264"/>
      <c r="T126" s="265"/>
      <c r="AT126" s="266" t="s">
        <v>217</v>
      </c>
      <c r="AU126" s="266" t="s">
        <v>90</v>
      </c>
      <c r="AV126" s="13" t="s">
        <v>25</v>
      </c>
      <c r="AW126" s="13" t="s">
        <v>219</v>
      </c>
      <c r="AX126" s="13" t="s">
        <v>81</v>
      </c>
      <c r="AY126" s="266" t="s">
        <v>208</v>
      </c>
    </row>
    <row r="127" spans="2:51" s="12" customFormat="1" ht="13.5">
      <c r="B127" s="245"/>
      <c r="C127" s="246"/>
      <c r="D127" s="247" t="s">
        <v>217</v>
      </c>
      <c r="E127" s="248" t="s">
        <v>38</v>
      </c>
      <c r="F127" s="249" t="s">
        <v>5518</v>
      </c>
      <c r="G127" s="246"/>
      <c r="H127" s="250">
        <v>40</v>
      </c>
      <c r="I127" s="251"/>
      <c r="J127" s="246"/>
      <c r="K127" s="246"/>
      <c r="L127" s="252"/>
      <c r="M127" s="253"/>
      <c r="N127" s="254"/>
      <c r="O127" s="254"/>
      <c r="P127" s="254"/>
      <c r="Q127" s="254"/>
      <c r="R127" s="254"/>
      <c r="S127" s="254"/>
      <c r="T127" s="255"/>
      <c r="AT127" s="256" t="s">
        <v>217</v>
      </c>
      <c r="AU127" s="256" t="s">
        <v>90</v>
      </c>
      <c r="AV127" s="12" t="s">
        <v>90</v>
      </c>
      <c r="AW127" s="12" t="s">
        <v>219</v>
      </c>
      <c r="AX127" s="12" t="s">
        <v>81</v>
      </c>
      <c r="AY127" s="256" t="s">
        <v>208</v>
      </c>
    </row>
    <row r="128" spans="2:65" s="1" customFormat="1" ht="25.5" customHeight="1">
      <c r="B128" s="46"/>
      <c r="C128" s="233" t="s">
        <v>319</v>
      </c>
      <c r="D128" s="233" t="s">
        <v>210</v>
      </c>
      <c r="E128" s="234" t="s">
        <v>2738</v>
      </c>
      <c r="F128" s="235" t="s">
        <v>2739</v>
      </c>
      <c r="G128" s="236" t="s">
        <v>213</v>
      </c>
      <c r="H128" s="237">
        <v>276</v>
      </c>
      <c r="I128" s="238"/>
      <c r="J128" s="239">
        <f>ROUND(I128*H128,2)</f>
        <v>0</v>
      </c>
      <c r="K128" s="235" t="s">
        <v>214</v>
      </c>
      <c r="L128" s="72"/>
      <c r="M128" s="240" t="s">
        <v>38</v>
      </c>
      <c r="N128" s="241" t="s">
        <v>52</v>
      </c>
      <c r="O128" s="47"/>
      <c r="P128" s="242">
        <f>O128*H128</f>
        <v>0</v>
      </c>
      <c r="Q128" s="242">
        <v>0.27994</v>
      </c>
      <c r="R128" s="242">
        <f>Q128*H128</f>
        <v>77.26344</v>
      </c>
      <c r="S128" s="242">
        <v>0</v>
      </c>
      <c r="T128" s="243">
        <f>S128*H128</f>
        <v>0</v>
      </c>
      <c r="AR128" s="23" t="s">
        <v>215</v>
      </c>
      <c r="AT128" s="23" t="s">
        <v>210</v>
      </c>
      <c r="AU128" s="23" t="s">
        <v>90</v>
      </c>
      <c r="AY128" s="23" t="s">
        <v>208</v>
      </c>
      <c r="BE128" s="244">
        <f>IF(N128="základní",J128,0)</f>
        <v>0</v>
      </c>
      <c r="BF128" s="244">
        <f>IF(N128="snížená",J128,0)</f>
        <v>0</v>
      </c>
      <c r="BG128" s="244">
        <f>IF(N128="zákl. přenesená",J128,0)</f>
        <v>0</v>
      </c>
      <c r="BH128" s="244">
        <f>IF(N128="sníž. přenesená",J128,0)</f>
        <v>0</v>
      </c>
      <c r="BI128" s="244">
        <f>IF(N128="nulová",J128,0)</f>
        <v>0</v>
      </c>
      <c r="BJ128" s="23" t="s">
        <v>25</v>
      </c>
      <c r="BK128" s="244">
        <f>ROUND(I128*H128,2)</f>
        <v>0</v>
      </c>
      <c r="BL128" s="23" t="s">
        <v>215</v>
      </c>
      <c r="BM128" s="23" t="s">
        <v>5519</v>
      </c>
    </row>
    <row r="129" spans="2:51" s="13" customFormat="1" ht="13.5">
      <c r="B129" s="257"/>
      <c r="C129" s="258"/>
      <c r="D129" s="247" t="s">
        <v>217</v>
      </c>
      <c r="E129" s="259" t="s">
        <v>38</v>
      </c>
      <c r="F129" s="260" t="s">
        <v>5476</v>
      </c>
      <c r="G129" s="258"/>
      <c r="H129" s="259" t="s">
        <v>38</v>
      </c>
      <c r="I129" s="261"/>
      <c r="J129" s="258"/>
      <c r="K129" s="258"/>
      <c r="L129" s="262"/>
      <c r="M129" s="263"/>
      <c r="N129" s="264"/>
      <c r="O129" s="264"/>
      <c r="P129" s="264"/>
      <c r="Q129" s="264"/>
      <c r="R129" s="264"/>
      <c r="S129" s="264"/>
      <c r="T129" s="265"/>
      <c r="AT129" s="266" t="s">
        <v>217</v>
      </c>
      <c r="AU129" s="266" t="s">
        <v>90</v>
      </c>
      <c r="AV129" s="13" t="s">
        <v>25</v>
      </c>
      <c r="AW129" s="13" t="s">
        <v>219</v>
      </c>
      <c r="AX129" s="13" t="s">
        <v>81</v>
      </c>
      <c r="AY129" s="266" t="s">
        <v>208</v>
      </c>
    </row>
    <row r="130" spans="2:51" s="12" customFormat="1" ht="13.5">
      <c r="B130" s="245"/>
      <c r="C130" s="246"/>
      <c r="D130" s="247" t="s">
        <v>217</v>
      </c>
      <c r="E130" s="248" t="s">
        <v>38</v>
      </c>
      <c r="F130" s="249" t="s">
        <v>5520</v>
      </c>
      <c r="G130" s="246"/>
      <c r="H130" s="250">
        <v>236</v>
      </c>
      <c r="I130" s="251"/>
      <c r="J130" s="246"/>
      <c r="K130" s="246"/>
      <c r="L130" s="252"/>
      <c r="M130" s="253"/>
      <c r="N130" s="254"/>
      <c r="O130" s="254"/>
      <c r="P130" s="254"/>
      <c r="Q130" s="254"/>
      <c r="R130" s="254"/>
      <c r="S130" s="254"/>
      <c r="T130" s="255"/>
      <c r="AT130" s="256" t="s">
        <v>217</v>
      </c>
      <c r="AU130" s="256" t="s">
        <v>90</v>
      </c>
      <c r="AV130" s="12" t="s">
        <v>90</v>
      </c>
      <c r="AW130" s="12" t="s">
        <v>219</v>
      </c>
      <c r="AX130" s="12" t="s">
        <v>81</v>
      </c>
      <c r="AY130" s="256" t="s">
        <v>208</v>
      </c>
    </row>
    <row r="131" spans="2:51" s="13" customFormat="1" ht="13.5">
      <c r="B131" s="257"/>
      <c r="C131" s="258"/>
      <c r="D131" s="247" t="s">
        <v>217</v>
      </c>
      <c r="E131" s="259" t="s">
        <v>38</v>
      </c>
      <c r="F131" s="260" t="s">
        <v>5521</v>
      </c>
      <c r="G131" s="258"/>
      <c r="H131" s="259" t="s">
        <v>38</v>
      </c>
      <c r="I131" s="261"/>
      <c r="J131" s="258"/>
      <c r="K131" s="258"/>
      <c r="L131" s="262"/>
      <c r="M131" s="263"/>
      <c r="N131" s="264"/>
      <c r="O131" s="264"/>
      <c r="P131" s="264"/>
      <c r="Q131" s="264"/>
      <c r="R131" s="264"/>
      <c r="S131" s="264"/>
      <c r="T131" s="265"/>
      <c r="AT131" s="266" t="s">
        <v>217</v>
      </c>
      <c r="AU131" s="266" t="s">
        <v>90</v>
      </c>
      <c r="AV131" s="13" t="s">
        <v>25</v>
      </c>
      <c r="AW131" s="13" t="s">
        <v>219</v>
      </c>
      <c r="AX131" s="13" t="s">
        <v>81</v>
      </c>
      <c r="AY131" s="266" t="s">
        <v>208</v>
      </c>
    </row>
    <row r="132" spans="2:51" s="12" customFormat="1" ht="13.5">
      <c r="B132" s="245"/>
      <c r="C132" s="246"/>
      <c r="D132" s="247" t="s">
        <v>217</v>
      </c>
      <c r="E132" s="248" t="s">
        <v>38</v>
      </c>
      <c r="F132" s="249" t="s">
        <v>5518</v>
      </c>
      <c r="G132" s="246"/>
      <c r="H132" s="250">
        <v>40</v>
      </c>
      <c r="I132" s="251"/>
      <c r="J132" s="246"/>
      <c r="K132" s="246"/>
      <c r="L132" s="252"/>
      <c r="M132" s="253"/>
      <c r="N132" s="254"/>
      <c r="O132" s="254"/>
      <c r="P132" s="254"/>
      <c r="Q132" s="254"/>
      <c r="R132" s="254"/>
      <c r="S132" s="254"/>
      <c r="T132" s="255"/>
      <c r="AT132" s="256" t="s">
        <v>217</v>
      </c>
      <c r="AU132" s="256" t="s">
        <v>90</v>
      </c>
      <c r="AV132" s="12" t="s">
        <v>90</v>
      </c>
      <c r="AW132" s="12" t="s">
        <v>219</v>
      </c>
      <c r="AX132" s="12" t="s">
        <v>81</v>
      </c>
      <c r="AY132" s="256" t="s">
        <v>208</v>
      </c>
    </row>
    <row r="133" spans="2:65" s="1" customFormat="1" ht="25.5" customHeight="1">
      <c r="B133" s="46"/>
      <c r="C133" s="233" t="s">
        <v>324</v>
      </c>
      <c r="D133" s="233" t="s">
        <v>210</v>
      </c>
      <c r="E133" s="234" t="s">
        <v>5522</v>
      </c>
      <c r="F133" s="235" t="s">
        <v>5523</v>
      </c>
      <c r="G133" s="236" t="s">
        <v>213</v>
      </c>
      <c r="H133" s="237">
        <v>95</v>
      </c>
      <c r="I133" s="238"/>
      <c r="J133" s="239">
        <f>ROUND(I133*H133,2)</f>
        <v>0</v>
      </c>
      <c r="K133" s="235" t="s">
        <v>214</v>
      </c>
      <c r="L133" s="72"/>
      <c r="M133" s="240" t="s">
        <v>38</v>
      </c>
      <c r="N133" s="241" t="s">
        <v>52</v>
      </c>
      <c r="O133" s="47"/>
      <c r="P133" s="242">
        <f>O133*H133</f>
        <v>0</v>
      </c>
      <c r="Q133" s="242">
        <v>0.567</v>
      </c>
      <c r="R133" s="242">
        <f>Q133*H133</f>
        <v>53.864999999999995</v>
      </c>
      <c r="S133" s="242">
        <v>0</v>
      </c>
      <c r="T133" s="243">
        <f>S133*H133</f>
        <v>0</v>
      </c>
      <c r="AR133" s="23" t="s">
        <v>215</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215</v>
      </c>
      <c r="BM133" s="23" t="s">
        <v>5524</v>
      </c>
    </row>
    <row r="134" spans="2:51" s="13" customFormat="1" ht="13.5">
      <c r="B134" s="257"/>
      <c r="C134" s="258"/>
      <c r="D134" s="247" t="s">
        <v>217</v>
      </c>
      <c r="E134" s="259" t="s">
        <v>38</v>
      </c>
      <c r="F134" s="260" t="s">
        <v>5476</v>
      </c>
      <c r="G134" s="258"/>
      <c r="H134" s="259" t="s">
        <v>38</v>
      </c>
      <c r="I134" s="261"/>
      <c r="J134" s="258"/>
      <c r="K134" s="258"/>
      <c r="L134" s="262"/>
      <c r="M134" s="263"/>
      <c r="N134" s="264"/>
      <c r="O134" s="264"/>
      <c r="P134" s="264"/>
      <c r="Q134" s="264"/>
      <c r="R134" s="264"/>
      <c r="S134" s="264"/>
      <c r="T134" s="265"/>
      <c r="AT134" s="266" t="s">
        <v>217</v>
      </c>
      <c r="AU134" s="266" t="s">
        <v>90</v>
      </c>
      <c r="AV134" s="13" t="s">
        <v>25</v>
      </c>
      <c r="AW134" s="13" t="s">
        <v>219</v>
      </c>
      <c r="AX134" s="13" t="s">
        <v>81</v>
      </c>
      <c r="AY134" s="266" t="s">
        <v>208</v>
      </c>
    </row>
    <row r="135" spans="2:51" s="12" customFormat="1" ht="13.5">
      <c r="B135" s="245"/>
      <c r="C135" s="246"/>
      <c r="D135" s="247" t="s">
        <v>217</v>
      </c>
      <c r="E135" s="248" t="s">
        <v>38</v>
      </c>
      <c r="F135" s="249" t="s">
        <v>5525</v>
      </c>
      <c r="G135" s="246"/>
      <c r="H135" s="250">
        <v>95</v>
      </c>
      <c r="I135" s="251"/>
      <c r="J135" s="246"/>
      <c r="K135" s="246"/>
      <c r="L135" s="252"/>
      <c r="M135" s="253"/>
      <c r="N135" s="254"/>
      <c r="O135" s="254"/>
      <c r="P135" s="254"/>
      <c r="Q135" s="254"/>
      <c r="R135" s="254"/>
      <c r="S135" s="254"/>
      <c r="T135" s="255"/>
      <c r="AT135" s="256" t="s">
        <v>217</v>
      </c>
      <c r="AU135" s="256" t="s">
        <v>90</v>
      </c>
      <c r="AV135" s="12" t="s">
        <v>90</v>
      </c>
      <c r="AW135" s="12" t="s">
        <v>219</v>
      </c>
      <c r="AX135" s="12" t="s">
        <v>81</v>
      </c>
      <c r="AY135" s="256" t="s">
        <v>208</v>
      </c>
    </row>
    <row r="136" spans="2:65" s="1" customFormat="1" ht="38.25" customHeight="1">
      <c r="B136" s="46"/>
      <c r="C136" s="233" t="s">
        <v>328</v>
      </c>
      <c r="D136" s="233" t="s">
        <v>210</v>
      </c>
      <c r="E136" s="234" t="s">
        <v>5526</v>
      </c>
      <c r="F136" s="235" t="s">
        <v>5527</v>
      </c>
      <c r="G136" s="236" t="s">
        <v>213</v>
      </c>
      <c r="H136" s="237">
        <v>95</v>
      </c>
      <c r="I136" s="238"/>
      <c r="J136" s="239">
        <f>ROUND(I136*H136,2)</f>
        <v>0</v>
      </c>
      <c r="K136" s="235" t="s">
        <v>214</v>
      </c>
      <c r="L136" s="72"/>
      <c r="M136" s="240" t="s">
        <v>38</v>
      </c>
      <c r="N136" s="241" t="s">
        <v>52</v>
      </c>
      <c r="O136" s="47"/>
      <c r="P136" s="242">
        <f>O136*H136</f>
        <v>0</v>
      </c>
      <c r="Q136" s="242">
        <v>0.15826</v>
      </c>
      <c r="R136" s="242">
        <f>Q136*H136</f>
        <v>15.0347</v>
      </c>
      <c r="S136" s="242">
        <v>0</v>
      </c>
      <c r="T136" s="243">
        <f>S136*H136</f>
        <v>0</v>
      </c>
      <c r="AR136" s="23" t="s">
        <v>215</v>
      </c>
      <c r="AT136" s="23" t="s">
        <v>210</v>
      </c>
      <c r="AU136" s="23" t="s">
        <v>90</v>
      </c>
      <c r="AY136" s="23" t="s">
        <v>208</v>
      </c>
      <c r="BE136" s="244">
        <f>IF(N136="základní",J136,0)</f>
        <v>0</v>
      </c>
      <c r="BF136" s="244">
        <f>IF(N136="snížená",J136,0)</f>
        <v>0</v>
      </c>
      <c r="BG136" s="244">
        <f>IF(N136="zákl. přenesená",J136,0)</f>
        <v>0</v>
      </c>
      <c r="BH136" s="244">
        <f>IF(N136="sníž. přenesená",J136,0)</f>
        <v>0</v>
      </c>
      <c r="BI136" s="244">
        <f>IF(N136="nulová",J136,0)</f>
        <v>0</v>
      </c>
      <c r="BJ136" s="23" t="s">
        <v>25</v>
      </c>
      <c r="BK136" s="244">
        <f>ROUND(I136*H136,2)</f>
        <v>0</v>
      </c>
      <c r="BL136" s="23" t="s">
        <v>215</v>
      </c>
      <c r="BM136" s="23" t="s">
        <v>5528</v>
      </c>
    </row>
    <row r="137" spans="2:65" s="1" customFormat="1" ht="25.5" customHeight="1">
      <c r="B137" s="46"/>
      <c r="C137" s="233" t="s">
        <v>9</v>
      </c>
      <c r="D137" s="233" t="s">
        <v>210</v>
      </c>
      <c r="E137" s="234" t="s">
        <v>5529</v>
      </c>
      <c r="F137" s="235" t="s">
        <v>5530</v>
      </c>
      <c r="G137" s="236" t="s">
        <v>213</v>
      </c>
      <c r="H137" s="237">
        <v>95</v>
      </c>
      <c r="I137" s="238"/>
      <c r="J137" s="239">
        <f>ROUND(I137*H137,2)</f>
        <v>0</v>
      </c>
      <c r="K137" s="235" t="s">
        <v>214</v>
      </c>
      <c r="L137" s="72"/>
      <c r="M137" s="240" t="s">
        <v>38</v>
      </c>
      <c r="N137" s="241" t="s">
        <v>52</v>
      </c>
      <c r="O137" s="47"/>
      <c r="P137" s="242">
        <f>O137*H137</f>
        <v>0</v>
      </c>
      <c r="Q137" s="242">
        <v>0.00601</v>
      </c>
      <c r="R137" s="242">
        <f>Q137*H137</f>
        <v>0.57095</v>
      </c>
      <c r="S137" s="242">
        <v>0</v>
      </c>
      <c r="T137" s="243">
        <f>S137*H137</f>
        <v>0</v>
      </c>
      <c r="AR137" s="23" t="s">
        <v>215</v>
      </c>
      <c r="AT137" s="23" t="s">
        <v>210</v>
      </c>
      <c r="AU137" s="23" t="s">
        <v>90</v>
      </c>
      <c r="AY137" s="23" t="s">
        <v>208</v>
      </c>
      <c r="BE137" s="244">
        <f>IF(N137="základní",J137,0)</f>
        <v>0</v>
      </c>
      <c r="BF137" s="244">
        <f>IF(N137="snížená",J137,0)</f>
        <v>0</v>
      </c>
      <c r="BG137" s="244">
        <f>IF(N137="zákl. přenesená",J137,0)</f>
        <v>0</v>
      </c>
      <c r="BH137" s="244">
        <f>IF(N137="sníž. přenesená",J137,0)</f>
        <v>0</v>
      </c>
      <c r="BI137" s="244">
        <f>IF(N137="nulová",J137,0)</f>
        <v>0</v>
      </c>
      <c r="BJ137" s="23" t="s">
        <v>25</v>
      </c>
      <c r="BK137" s="244">
        <f>ROUND(I137*H137,2)</f>
        <v>0</v>
      </c>
      <c r="BL137" s="23" t="s">
        <v>215</v>
      </c>
      <c r="BM137" s="23" t="s">
        <v>5531</v>
      </c>
    </row>
    <row r="138" spans="2:51" s="13" customFormat="1" ht="13.5">
      <c r="B138" s="257"/>
      <c r="C138" s="258"/>
      <c r="D138" s="247" t="s">
        <v>217</v>
      </c>
      <c r="E138" s="259" t="s">
        <v>38</v>
      </c>
      <c r="F138" s="260" t="s">
        <v>5476</v>
      </c>
      <c r="G138" s="258"/>
      <c r="H138" s="259" t="s">
        <v>38</v>
      </c>
      <c r="I138" s="261"/>
      <c r="J138" s="258"/>
      <c r="K138" s="258"/>
      <c r="L138" s="262"/>
      <c r="M138" s="263"/>
      <c r="N138" s="264"/>
      <c r="O138" s="264"/>
      <c r="P138" s="264"/>
      <c r="Q138" s="264"/>
      <c r="R138" s="264"/>
      <c r="S138" s="264"/>
      <c r="T138" s="265"/>
      <c r="AT138" s="266" t="s">
        <v>217</v>
      </c>
      <c r="AU138" s="266" t="s">
        <v>90</v>
      </c>
      <c r="AV138" s="13" t="s">
        <v>25</v>
      </c>
      <c r="AW138" s="13" t="s">
        <v>219</v>
      </c>
      <c r="AX138" s="13" t="s">
        <v>81</v>
      </c>
      <c r="AY138" s="266" t="s">
        <v>208</v>
      </c>
    </row>
    <row r="139" spans="2:51" s="12" customFormat="1" ht="13.5">
      <c r="B139" s="245"/>
      <c r="C139" s="246"/>
      <c r="D139" s="247" t="s">
        <v>217</v>
      </c>
      <c r="E139" s="248" t="s">
        <v>38</v>
      </c>
      <c r="F139" s="249" t="s">
        <v>5525</v>
      </c>
      <c r="G139" s="246"/>
      <c r="H139" s="250">
        <v>95</v>
      </c>
      <c r="I139" s="251"/>
      <c r="J139" s="246"/>
      <c r="K139" s="246"/>
      <c r="L139" s="252"/>
      <c r="M139" s="253"/>
      <c r="N139" s="254"/>
      <c r="O139" s="254"/>
      <c r="P139" s="254"/>
      <c r="Q139" s="254"/>
      <c r="R139" s="254"/>
      <c r="S139" s="254"/>
      <c r="T139" s="255"/>
      <c r="AT139" s="256" t="s">
        <v>217</v>
      </c>
      <c r="AU139" s="256" t="s">
        <v>90</v>
      </c>
      <c r="AV139" s="12" t="s">
        <v>90</v>
      </c>
      <c r="AW139" s="12" t="s">
        <v>219</v>
      </c>
      <c r="AX139" s="12" t="s">
        <v>81</v>
      </c>
      <c r="AY139" s="256" t="s">
        <v>208</v>
      </c>
    </row>
    <row r="140" spans="2:65" s="1" customFormat="1" ht="25.5" customHeight="1">
      <c r="B140" s="46"/>
      <c r="C140" s="233" t="s">
        <v>340</v>
      </c>
      <c r="D140" s="233" t="s">
        <v>210</v>
      </c>
      <c r="E140" s="234" t="s">
        <v>5532</v>
      </c>
      <c r="F140" s="235" t="s">
        <v>5533</v>
      </c>
      <c r="G140" s="236" t="s">
        <v>213</v>
      </c>
      <c r="H140" s="237">
        <v>95</v>
      </c>
      <c r="I140" s="238"/>
      <c r="J140" s="239">
        <f>ROUND(I140*H140,2)</f>
        <v>0</v>
      </c>
      <c r="K140" s="235" t="s">
        <v>214</v>
      </c>
      <c r="L140" s="72"/>
      <c r="M140" s="240" t="s">
        <v>38</v>
      </c>
      <c r="N140" s="241" t="s">
        <v>52</v>
      </c>
      <c r="O140" s="47"/>
      <c r="P140" s="242">
        <f>O140*H140</f>
        <v>0</v>
      </c>
      <c r="Q140" s="242">
        <v>0.00031</v>
      </c>
      <c r="R140" s="242">
        <f>Q140*H140</f>
        <v>0.02945</v>
      </c>
      <c r="S140" s="242">
        <v>0</v>
      </c>
      <c r="T140" s="243">
        <f>S140*H140</f>
        <v>0</v>
      </c>
      <c r="AR140" s="23" t="s">
        <v>215</v>
      </c>
      <c r="AT140" s="23" t="s">
        <v>210</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215</v>
      </c>
      <c r="BM140" s="23" t="s">
        <v>5534</v>
      </c>
    </row>
    <row r="141" spans="2:65" s="1" customFormat="1" ht="25.5" customHeight="1">
      <c r="B141" s="46"/>
      <c r="C141" s="233" t="s">
        <v>348</v>
      </c>
      <c r="D141" s="233" t="s">
        <v>210</v>
      </c>
      <c r="E141" s="234" t="s">
        <v>5535</v>
      </c>
      <c r="F141" s="235" t="s">
        <v>5536</v>
      </c>
      <c r="G141" s="236" t="s">
        <v>213</v>
      </c>
      <c r="H141" s="237">
        <v>95</v>
      </c>
      <c r="I141" s="238"/>
      <c r="J141" s="239">
        <f>ROUND(I141*H141,2)</f>
        <v>0</v>
      </c>
      <c r="K141" s="235" t="s">
        <v>214</v>
      </c>
      <c r="L141" s="72"/>
      <c r="M141" s="240" t="s">
        <v>38</v>
      </c>
      <c r="N141" s="241" t="s">
        <v>52</v>
      </c>
      <c r="O141" s="47"/>
      <c r="P141" s="242">
        <f>O141*H141</f>
        <v>0</v>
      </c>
      <c r="Q141" s="242">
        <v>0.10373</v>
      </c>
      <c r="R141" s="242">
        <f>Q141*H141</f>
        <v>9.85435</v>
      </c>
      <c r="S141" s="242">
        <v>0</v>
      </c>
      <c r="T141" s="243">
        <f>S141*H141</f>
        <v>0</v>
      </c>
      <c r="AR141" s="23" t="s">
        <v>215</v>
      </c>
      <c r="AT141" s="23" t="s">
        <v>210</v>
      </c>
      <c r="AU141" s="23" t="s">
        <v>90</v>
      </c>
      <c r="AY141" s="23" t="s">
        <v>208</v>
      </c>
      <c r="BE141" s="244">
        <f>IF(N141="základní",J141,0)</f>
        <v>0</v>
      </c>
      <c r="BF141" s="244">
        <f>IF(N141="snížená",J141,0)</f>
        <v>0</v>
      </c>
      <c r="BG141" s="244">
        <f>IF(N141="zákl. přenesená",J141,0)</f>
        <v>0</v>
      </c>
      <c r="BH141" s="244">
        <f>IF(N141="sníž. přenesená",J141,0)</f>
        <v>0</v>
      </c>
      <c r="BI141" s="244">
        <f>IF(N141="nulová",J141,0)</f>
        <v>0</v>
      </c>
      <c r="BJ141" s="23" t="s">
        <v>25</v>
      </c>
      <c r="BK141" s="244">
        <f>ROUND(I141*H141,2)</f>
        <v>0</v>
      </c>
      <c r="BL141" s="23" t="s">
        <v>215</v>
      </c>
      <c r="BM141" s="23" t="s">
        <v>5537</v>
      </c>
    </row>
    <row r="142" spans="2:65" s="1" customFormat="1" ht="25.5" customHeight="1">
      <c r="B142" s="46"/>
      <c r="C142" s="233" t="s">
        <v>352</v>
      </c>
      <c r="D142" s="233" t="s">
        <v>210</v>
      </c>
      <c r="E142" s="234" t="s">
        <v>2751</v>
      </c>
      <c r="F142" s="235" t="s">
        <v>2752</v>
      </c>
      <c r="G142" s="236" t="s">
        <v>213</v>
      </c>
      <c r="H142" s="237">
        <v>236</v>
      </c>
      <c r="I142" s="238"/>
      <c r="J142" s="239">
        <f>ROUND(I142*H142,2)</f>
        <v>0</v>
      </c>
      <c r="K142" s="235" t="s">
        <v>214</v>
      </c>
      <c r="L142" s="72"/>
      <c r="M142" s="240" t="s">
        <v>38</v>
      </c>
      <c r="N142" s="241" t="s">
        <v>52</v>
      </c>
      <c r="O142" s="47"/>
      <c r="P142" s="242">
        <f>O142*H142</f>
        <v>0</v>
      </c>
      <c r="Q142" s="242">
        <v>0.08425</v>
      </c>
      <c r="R142" s="242">
        <f>Q142*H142</f>
        <v>19.883000000000003</v>
      </c>
      <c r="S142" s="242">
        <v>0</v>
      </c>
      <c r="T142" s="243">
        <f>S142*H142</f>
        <v>0</v>
      </c>
      <c r="AR142" s="23" t="s">
        <v>215</v>
      </c>
      <c r="AT142" s="23" t="s">
        <v>210</v>
      </c>
      <c r="AU142" s="23" t="s">
        <v>90</v>
      </c>
      <c r="AY142" s="23" t="s">
        <v>208</v>
      </c>
      <c r="BE142" s="244">
        <f>IF(N142="základní",J142,0)</f>
        <v>0</v>
      </c>
      <c r="BF142" s="244">
        <f>IF(N142="snížená",J142,0)</f>
        <v>0</v>
      </c>
      <c r="BG142" s="244">
        <f>IF(N142="zákl. přenesená",J142,0)</f>
        <v>0</v>
      </c>
      <c r="BH142" s="244">
        <f>IF(N142="sníž. přenesená",J142,0)</f>
        <v>0</v>
      </c>
      <c r="BI142" s="244">
        <f>IF(N142="nulová",J142,0)</f>
        <v>0</v>
      </c>
      <c r="BJ142" s="23" t="s">
        <v>25</v>
      </c>
      <c r="BK142" s="244">
        <f>ROUND(I142*H142,2)</f>
        <v>0</v>
      </c>
      <c r="BL142" s="23" t="s">
        <v>215</v>
      </c>
      <c r="BM142" s="23" t="s">
        <v>5538</v>
      </c>
    </row>
    <row r="143" spans="2:51" s="13" customFormat="1" ht="13.5">
      <c r="B143" s="257"/>
      <c r="C143" s="258"/>
      <c r="D143" s="247" t="s">
        <v>217</v>
      </c>
      <c r="E143" s="259" t="s">
        <v>38</v>
      </c>
      <c r="F143" s="260" t="s">
        <v>5476</v>
      </c>
      <c r="G143" s="258"/>
      <c r="H143" s="259" t="s">
        <v>38</v>
      </c>
      <c r="I143" s="261"/>
      <c r="J143" s="258"/>
      <c r="K143" s="258"/>
      <c r="L143" s="262"/>
      <c r="M143" s="263"/>
      <c r="N143" s="264"/>
      <c r="O143" s="264"/>
      <c r="P143" s="264"/>
      <c r="Q143" s="264"/>
      <c r="R143" s="264"/>
      <c r="S143" s="264"/>
      <c r="T143" s="265"/>
      <c r="AT143" s="266" t="s">
        <v>217</v>
      </c>
      <c r="AU143" s="266" t="s">
        <v>90</v>
      </c>
      <c r="AV143" s="13" t="s">
        <v>25</v>
      </c>
      <c r="AW143" s="13" t="s">
        <v>219</v>
      </c>
      <c r="AX143" s="13" t="s">
        <v>81</v>
      </c>
      <c r="AY143" s="266" t="s">
        <v>208</v>
      </c>
    </row>
    <row r="144" spans="2:51" s="12" customFormat="1" ht="13.5">
      <c r="B144" s="245"/>
      <c r="C144" s="246"/>
      <c r="D144" s="247" t="s">
        <v>217</v>
      </c>
      <c r="E144" s="248" t="s">
        <v>38</v>
      </c>
      <c r="F144" s="249" t="s">
        <v>5520</v>
      </c>
      <c r="G144" s="246"/>
      <c r="H144" s="250">
        <v>236</v>
      </c>
      <c r="I144" s="251"/>
      <c r="J144" s="246"/>
      <c r="K144" s="246"/>
      <c r="L144" s="252"/>
      <c r="M144" s="253"/>
      <c r="N144" s="254"/>
      <c r="O144" s="254"/>
      <c r="P144" s="254"/>
      <c r="Q144" s="254"/>
      <c r="R144" s="254"/>
      <c r="S144" s="254"/>
      <c r="T144" s="255"/>
      <c r="AT144" s="256" t="s">
        <v>217</v>
      </c>
      <c r="AU144" s="256" t="s">
        <v>90</v>
      </c>
      <c r="AV144" s="12" t="s">
        <v>90</v>
      </c>
      <c r="AW144" s="12" t="s">
        <v>219</v>
      </c>
      <c r="AX144" s="12" t="s">
        <v>81</v>
      </c>
      <c r="AY144" s="256" t="s">
        <v>208</v>
      </c>
    </row>
    <row r="145" spans="2:65" s="1" customFormat="1" ht="16.5" customHeight="1">
      <c r="B145" s="46"/>
      <c r="C145" s="267" t="s">
        <v>357</v>
      </c>
      <c r="D145" s="267" t="s">
        <v>297</v>
      </c>
      <c r="E145" s="268" t="s">
        <v>2754</v>
      </c>
      <c r="F145" s="269" t="s">
        <v>2755</v>
      </c>
      <c r="G145" s="270" t="s">
        <v>213</v>
      </c>
      <c r="H145" s="271">
        <v>259.6</v>
      </c>
      <c r="I145" s="272"/>
      <c r="J145" s="273">
        <f>ROUND(I145*H145,2)</f>
        <v>0</v>
      </c>
      <c r="K145" s="269" t="s">
        <v>214</v>
      </c>
      <c r="L145" s="274"/>
      <c r="M145" s="275" t="s">
        <v>38</v>
      </c>
      <c r="N145" s="276" t="s">
        <v>52</v>
      </c>
      <c r="O145" s="47"/>
      <c r="P145" s="242">
        <f>O145*H145</f>
        <v>0</v>
      </c>
      <c r="Q145" s="242">
        <v>0.14</v>
      </c>
      <c r="R145" s="242">
        <f>Q145*H145</f>
        <v>36.34400000000001</v>
      </c>
      <c r="S145" s="242">
        <v>0</v>
      </c>
      <c r="T145" s="243">
        <f>S145*H145</f>
        <v>0</v>
      </c>
      <c r="AR145" s="23" t="s">
        <v>253</v>
      </c>
      <c r="AT145" s="23" t="s">
        <v>297</v>
      </c>
      <c r="AU145" s="23" t="s">
        <v>90</v>
      </c>
      <c r="AY145" s="23" t="s">
        <v>208</v>
      </c>
      <c r="BE145" s="244">
        <f>IF(N145="základní",J145,0)</f>
        <v>0</v>
      </c>
      <c r="BF145" s="244">
        <f>IF(N145="snížená",J145,0)</f>
        <v>0</v>
      </c>
      <c r="BG145" s="244">
        <f>IF(N145="zákl. přenesená",J145,0)</f>
        <v>0</v>
      </c>
      <c r="BH145" s="244">
        <f>IF(N145="sníž. přenesená",J145,0)</f>
        <v>0</v>
      </c>
      <c r="BI145" s="244">
        <f>IF(N145="nulová",J145,0)</f>
        <v>0</v>
      </c>
      <c r="BJ145" s="23" t="s">
        <v>25</v>
      </c>
      <c r="BK145" s="244">
        <f>ROUND(I145*H145,2)</f>
        <v>0</v>
      </c>
      <c r="BL145" s="23" t="s">
        <v>215</v>
      </c>
      <c r="BM145" s="23" t="s">
        <v>5539</v>
      </c>
    </row>
    <row r="146" spans="2:51" s="12" customFormat="1" ht="13.5">
      <c r="B146" s="245"/>
      <c r="C146" s="246"/>
      <c r="D146" s="247" t="s">
        <v>217</v>
      </c>
      <c r="E146" s="248" t="s">
        <v>38</v>
      </c>
      <c r="F146" s="249" t="s">
        <v>5540</v>
      </c>
      <c r="G146" s="246"/>
      <c r="H146" s="250">
        <v>259.6</v>
      </c>
      <c r="I146" s="251"/>
      <c r="J146" s="246"/>
      <c r="K146" s="246"/>
      <c r="L146" s="252"/>
      <c r="M146" s="253"/>
      <c r="N146" s="254"/>
      <c r="O146" s="254"/>
      <c r="P146" s="254"/>
      <c r="Q146" s="254"/>
      <c r="R146" s="254"/>
      <c r="S146" s="254"/>
      <c r="T146" s="255"/>
      <c r="AT146" s="256" t="s">
        <v>217</v>
      </c>
      <c r="AU146" s="256" t="s">
        <v>90</v>
      </c>
      <c r="AV146" s="12" t="s">
        <v>90</v>
      </c>
      <c r="AW146" s="12" t="s">
        <v>219</v>
      </c>
      <c r="AX146" s="12" t="s">
        <v>81</v>
      </c>
      <c r="AY146" s="256" t="s">
        <v>208</v>
      </c>
    </row>
    <row r="147" spans="2:65" s="1" customFormat="1" ht="16.5" customHeight="1">
      <c r="B147" s="46"/>
      <c r="C147" s="267" t="s">
        <v>362</v>
      </c>
      <c r="D147" s="267" t="s">
        <v>297</v>
      </c>
      <c r="E147" s="268" t="s">
        <v>5541</v>
      </c>
      <c r="F147" s="269" t="s">
        <v>5542</v>
      </c>
      <c r="G147" s="270" t="s">
        <v>213</v>
      </c>
      <c r="H147" s="271">
        <v>2.728</v>
      </c>
      <c r="I147" s="272"/>
      <c r="J147" s="273">
        <f>ROUND(I147*H147,2)</f>
        <v>0</v>
      </c>
      <c r="K147" s="269" t="s">
        <v>38</v>
      </c>
      <c r="L147" s="274"/>
      <c r="M147" s="275" t="s">
        <v>38</v>
      </c>
      <c r="N147" s="276" t="s">
        <v>52</v>
      </c>
      <c r="O147" s="47"/>
      <c r="P147" s="242">
        <f>O147*H147</f>
        <v>0</v>
      </c>
      <c r="Q147" s="242">
        <v>0.14</v>
      </c>
      <c r="R147" s="242">
        <f>Q147*H147</f>
        <v>0.38192000000000004</v>
      </c>
      <c r="S147" s="242">
        <v>0</v>
      </c>
      <c r="T147" s="243">
        <f>S147*H147</f>
        <v>0</v>
      </c>
      <c r="AR147" s="23" t="s">
        <v>253</v>
      </c>
      <c r="AT147" s="23" t="s">
        <v>297</v>
      </c>
      <c r="AU147" s="23" t="s">
        <v>90</v>
      </c>
      <c r="AY147" s="23" t="s">
        <v>208</v>
      </c>
      <c r="BE147" s="244">
        <f>IF(N147="základní",J147,0)</f>
        <v>0</v>
      </c>
      <c r="BF147" s="244">
        <f>IF(N147="snížená",J147,0)</f>
        <v>0</v>
      </c>
      <c r="BG147" s="244">
        <f>IF(N147="zákl. přenesená",J147,0)</f>
        <v>0</v>
      </c>
      <c r="BH147" s="244">
        <f>IF(N147="sníž. přenesená",J147,0)</f>
        <v>0</v>
      </c>
      <c r="BI147" s="244">
        <f>IF(N147="nulová",J147,0)</f>
        <v>0</v>
      </c>
      <c r="BJ147" s="23" t="s">
        <v>25</v>
      </c>
      <c r="BK147" s="244">
        <f>ROUND(I147*H147,2)</f>
        <v>0</v>
      </c>
      <c r="BL147" s="23" t="s">
        <v>215</v>
      </c>
      <c r="BM147" s="23" t="s">
        <v>5543</v>
      </c>
    </row>
    <row r="148" spans="2:47" s="1" customFormat="1" ht="13.5">
      <c r="B148" s="46"/>
      <c r="C148" s="74"/>
      <c r="D148" s="247" t="s">
        <v>835</v>
      </c>
      <c r="E148" s="74"/>
      <c r="F148" s="277" t="s">
        <v>5544</v>
      </c>
      <c r="G148" s="74"/>
      <c r="H148" s="74"/>
      <c r="I148" s="203"/>
      <c r="J148" s="74"/>
      <c r="K148" s="74"/>
      <c r="L148" s="72"/>
      <c r="M148" s="278"/>
      <c r="N148" s="47"/>
      <c r="O148" s="47"/>
      <c r="P148" s="47"/>
      <c r="Q148" s="47"/>
      <c r="R148" s="47"/>
      <c r="S148" s="47"/>
      <c r="T148" s="95"/>
      <c r="AT148" s="23" t="s">
        <v>835</v>
      </c>
      <c r="AU148" s="23" t="s">
        <v>90</v>
      </c>
    </row>
    <row r="149" spans="2:51" s="13" customFormat="1" ht="13.5">
      <c r="B149" s="257"/>
      <c r="C149" s="258"/>
      <c r="D149" s="247" t="s">
        <v>217</v>
      </c>
      <c r="E149" s="259" t="s">
        <v>38</v>
      </c>
      <c r="F149" s="260" t="s">
        <v>5476</v>
      </c>
      <c r="G149" s="258"/>
      <c r="H149" s="259" t="s">
        <v>38</v>
      </c>
      <c r="I149" s="261"/>
      <c r="J149" s="258"/>
      <c r="K149" s="258"/>
      <c r="L149" s="262"/>
      <c r="M149" s="263"/>
      <c r="N149" s="264"/>
      <c r="O149" s="264"/>
      <c r="P149" s="264"/>
      <c r="Q149" s="264"/>
      <c r="R149" s="264"/>
      <c r="S149" s="264"/>
      <c r="T149" s="265"/>
      <c r="AT149" s="266" t="s">
        <v>217</v>
      </c>
      <c r="AU149" s="266" t="s">
        <v>90</v>
      </c>
      <c r="AV149" s="13" t="s">
        <v>25</v>
      </c>
      <c r="AW149" s="13" t="s">
        <v>219</v>
      </c>
      <c r="AX149" s="13" t="s">
        <v>81</v>
      </c>
      <c r="AY149" s="266" t="s">
        <v>208</v>
      </c>
    </row>
    <row r="150" spans="2:51" s="12" customFormat="1" ht="13.5">
      <c r="B150" s="245"/>
      <c r="C150" s="246"/>
      <c r="D150" s="247" t="s">
        <v>217</v>
      </c>
      <c r="E150" s="248" t="s">
        <v>38</v>
      </c>
      <c r="F150" s="249" t="s">
        <v>5545</v>
      </c>
      <c r="G150" s="246"/>
      <c r="H150" s="250">
        <v>2.728</v>
      </c>
      <c r="I150" s="251"/>
      <c r="J150" s="246"/>
      <c r="K150" s="246"/>
      <c r="L150" s="252"/>
      <c r="M150" s="253"/>
      <c r="N150" s="254"/>
      <c r="O150" s="254"/>
      <c r="P150" s="254"/>
      <c r="Q150" s="254"/>
      <c r="R150" s="254"/>
      <c r="S150" s="254"/>
      <c r="T150" s="255"/>
      <c r="AT150" s="256" t="s">
        <v>217</v>
      </c>
      <c r="AU150" s="256" t="s">
        <v>90</v>
      </c>
      <c r="AV150" s="12" t="s">
        <v>90</v>
      </c>
      <c r="AW150" s="12" t="s">
        <v>219</v>
      </c>
      <c r="AX150" s="12" t="s">
        <v>81</v>
      </c>
      <c r="AY150" s="256" t="s">
        <v>208</v>
      </c>
    </row>
    <row r="151" spans="2:63" s="11" customFormat="1" ht="29.85" customHeight="1">
      <c r="B151" s="217"/>
      <c r="C151" s="218"/>
      <c r="D151" s="219" t="s">
        <v>80</v>
      </c>
      <c r="E151" s="231" t="s">
        <v>820</v>
      </c>
      <c r="F151" s="231" t="s">
        <v>2844</v>
      </c>
      <c r="G151" s="218"/>
      <c r="H151" s="218"/>
      <c r="I151" s="221"/>
      <c r="J151" s="232">
        <f>BK151</f>
        <v>0</v>
      </c>
      <c r="K151" s="218"/>
      <c r="L151" s="223"/>
      <c r="M151" s="224"/>
      <c r="N151" s="225"/>
      <c r="O151" s="225"/>
      <c r="P151" s="226">
        <f>SUM(P152:P175)</f>
        <v>0</v>
      </c>
      <c r="Q151" s="225"/>
      <c r="R151" s="226">
        <f>SUM(R152:R175)</f>
        <v>51.622539620000005</v>
      </c>
      <c r="S151" s="225"/>
      <c r="T151" s="227">
        <f>SUM(T152:T175)</f>
        <v>0.082</v>
      </c>
      <c r="AR151" s="228" t="s">
        <v>25</v>
      </c>
      <c r="AT151" s="229" t="s">
        <v>80</v>
      </c>
      <c r="AU151" s="229" t="s">
        <v>25</v>
      </c>
      <c r="AY151" s="228" t="s">
        <v>208</v>
      </c>
      <c r="BK151" s="230">
        <f>SUM(BK152:BK175)</f>
        <v>0</v>
      </c>
    </row>
    <row r="152" spans="2:65" s="1" customFormat="1" ht="38.25" customHeight="1">
      <c r="B152" s="46"/>
      <c r="C152" s="233" t="s">
        <v>369</v>
      </c>
      <c r="D152" s="233" t="s">
        <v>210</v>
      </c>
      <c r="E152" s="234" t="s">
        <v>5546</v>
      </c>
      <c r="F152" s="235" t="s">
        <v>5547</v>
      </c>
      <c r="G152" s="236" t="s">
        <v>336</v>
      </c>
      <c r="H152" s="237">
        <v>31.2</v>
      </c>
      <c r="I152" s="238"/>
      <c r="J152" s="239">
        <f>ROUND(I152*H152,2)</f>
        <v>0</v>
      </c>
      <c r="K152" s="235" t="s">
        <v>214</v>
      </c>
      <c r="L152" s="72"/>
      <c r="M152" s="240" t="s">
        <v>38</v>
      </c>
      <c r="N152" s="241" t="s">
        <v>52</v>
      </c>
      <c r="O152" s="47"/>
      <c r="P152" s="242">
        <f>O152*H152</f>
        <v>0</v>
      </c>
      <c r="Q152" s="242">
        <v>0.14321</v>
      </c>
      <c r="R152" s="242">
        <f>Q152*H152</f>
        <v>4.468152</v>
      </c>
      <c r="S152" s="242">
        <v>0</v>
      </c>
      <c r="T152" s="243">
        <f>S152*H152</f>
        <v>0</v>
      </c>
      <c r="AR152" s="23" t="s">
        <v>215</v>
      </c>
      <c r="AT152" s="23" t="s">
        <v>210</v>
      </c>
      <c r="AU152" s="23" t="s">
        <v>90</v>
      </c>
      <c r="AY152" s="23" t="s">
        <v>208</v>
      </c>
      <c r="BE152" s="244">
        <f>IF(N152="základní",J152,0)</f>
        <v>0</v>
      </c>
      <c r="BF152" s="244">
        <f>IF(N152="snížená",J152,0)</f>
        <v>0</v>
      </c>
      <c r="BG152" s="244">
        <f>IF(N152="zákl. přenesená",J152,0)</f>
        <v>0</v>
      </c>
      <c r="BH152" s="244">
        <f>IF(N152="sníž. přenesená",J152,0)</f>
        <v>0</v>
      </c>
      <c r="BI152" s="244">
        <f>IF(N152="nulová",J152,0)</f>
        <v>0</v>
      </c>
      <c r="BJ152" s="23" t="s">
        <v>25</v>
      </c>
      <c r="BK152" s="244">
        <f>ROUND(I152*H152,2)</f>
        <v>0</v>
      </c>
      <c r="BL152" s="23" t="s">
        <v>215</v>
      </c>
      <c r="BM152" s="23" t="s">
        <v>5548</v>
      </c>
    </row>
    <row r="153" spans="2:51" s="13" customFormat="1" ht="13.5">
      <c r="B153" s="257"/>
      <c r="C153" s="258"/>
      <c r="D153" s="247" t="s">
        <v>217</v>
      </c>
      <c r="E153" s="259" t="s">
        <v>38</v>
      </c>
      <c r="F153" s="260" t="s">
        <v>5476</v>
      </c>
      <c r="G153" s="258"/>
      <c r="H153" s="259" t="s">
        <v>38</v>
      </c>
      <c r="I153" s="261"/>
      <c r="J153" s="258"/>
      <c r="K153" s="258"/>
      <c r="L153" s="262"/>
      <c r="M153" s="263"/>
      <c r="N153" s="264"/>
      <c r="O153" s="264"/>
      <c r="P153" s="264"/>
      <c r="Q153" s="264"/>
      <c r="R153" s="264"/>
      <c r="S153" s="264"/>
      <c r="T153" s="265"/>
      <c r="AT153" s="266" t="s">
        <v>217</v>
      </c>
      <c r="AU153" s="266" t="s">
        <v>90</v>
      </c>
      <c r="AV153" s="13" t="s">
        <v>25</v>
      </c>
      <c r="AW153" s="13" t="s">
        <v>219</v>
      </c>
      <c r="AX153" s="13" t="s">
        <v>81</v>
      </c>
      <c r="AY153" s="266" t="s">
        <v>208</v>
      </c>
    </row>
    <row r="154" spans="2:51" s="12" customFormat="1" ht="13.5">
      <c r="B154" s="245"/>
      <c r="C154" s="246"/>
      <c r="D154" s="247" t="s">
        <v>217</v>
      </c>
      <c r="E154" s="248" t="s">
        <v>38</v>
      </c>
      <c r="F154" s="249" t="s">
        <v>5549</v>
      </c>
      <c r="G154" s="246"/>
      <c r="H154" s="250">
        <v>31.2</v>
      </c>
      <c r="I154" s="251"/>
      <c r="J154" s="246"/>
      <c r="K154" s="246"/>
      <c r="L154" s="252"/>
      <c r="M154" s="253"/>
      <c r="N154" s="254"/>
      <c r="O154" s="254"/>
      <c r="P154" s="254"/>
      <c r="Q154" s="254"/>
      <c r="R154" s="254"/>
      <c r="S154" s="254"/>
      <c r="T154" s="255"/>
      <c r="AT154" s="256" t="s">
        <v>217</v>
      </c>
      <c r="AU154" s="256" t="s">
        <v>90</v>
      </c>
      <c r="AV154" s="12" t="s">
        <v>90</v>
      </c>
      <c r="AW154" s="12" t="s">
        <v>219</v>
      </c>
      <c r="AX154" s="12" t="s">
        <v>81</v>
      </c>
      <c r="AY154" s="256" t="s">
        <v>208</v>
      </c>
    </row>
    <row r="155" spans="2:65" s="1" customFormat="1" ht="38.25" customHeight="1">
      <c r="B155" s="46"/>
      <c r="C155" s="233" t="s">
        <v>374</v>
      </c>
      <c r="D155" s="233" t="s">
        <v>210</v>
      </c>
      <c r="E155" s="234" t="s">
        <v>2852</v>
      </c>
      <c r="F155" s="235" t="s">
        <v>2853</v>
      </c>
      <c r="G155" s="236" t="s">
        <v>336</v>
      </c>
      <c r="H155" s="237">
        <v>109.25</v>
      </c>
      <c r="I155" s="238"/>
      <c r="J155" s="239">
        <f>ROUND(I155*H155,2)</f>
        <v>0</v>
      </c>
      <c r="K155" s="235" t="s">
        <v>214</v>
      </c>
      <c r="L155" s="72"/>
      <c r="M155" s="240" t="s">
        <v>38</v>
      </c>
      <c r="N155" s="241" t="s">
        <v>52</v>
      </c>
      <c r="O155" s="47"/>
      <c r="P155" s="242">
        <f>O155*H155</f>
        <v>0</v>
      </c>
      <c r="Q155" s="242">
        <v>0.1554</v>
      </c>
      <c r="R155" s="242">
        <f>Q155*H155</f>
        <v>16.97745</v>
      </c>
      <c r="S155" s="242">
        <v>0</v>
      </c>
      <c r="T155" s="243">
        <f>S155*H155</f>
        <v>0</v>
      </c>
      <c r="AR155" s="23" t="s">
        <v>215</v>
      </c>
      <c r="AT155" s="23" t="s">
        <v>210</v>
      </c>
      <c r="AU155" s="23" t="s">
        <v>90</v>
      </c>
      <c r="AY155" s="23" t="s">
        <v>208</v>
      </c>
      <c r="BE155" s="244">
        <f>IF(N155="základní",J155,0)</f>
        <v>0</v>
      </c>
      <c r="BF155" s="244">
        <f>IF(N155="snížená",J155,0)</f>
        <v>0</v>
      </c>
      <c r="BG155" s="244">
        <f>IF(N155="zákl. přenesená",J155,0)</f>
        <v>0</v>
      </c>
      <c r="BH155" s="244">
        <f>IF(N155="sníž. přenesená",J155,0)</f>
        <v>0</v>
      </c>
      <c r="BI155" s="244">
        <f>IF(N155="nulová",J155,0)</f>
        <v>0</v>
      </c>
      <c r="BJ155" s="23" t="s">
        <v>25</v>
      </c>
      <c r="BK155" s="244">
        <f>ROUND(I155*H155,2)</f>
        <v>0</v>
      </c>
      <c r="BL155" s="23" t="s">
        <v>215</v>
      </c>
      <c r="BM155" s="23" t="s">
        <v>5550</v>
      </c>
    </row>
    <row r="156" spans="2:51" s="13" customFormat="1" ht="13.5">
      <c r="B156" s="257"/>
      <c r="C156" s="258"/>
      <c r="D156" s="247" t="s">
        <v>217</v>
      </c>
      <c r="E156" s="259" t="s">
        <v>38</v>
      </c>
      <c r="F156" s="260" t="s">
        <v>5476</v>
      </c>
      <c r="G156" s="258"/>
      <c r="H156" s="259" t="s">
        <v>38</v>
      </c>
      <c r="I156" s="261"/>
      <c r="J156" s="258"/>
      <c r="K156" s="258"/>
      <c r="L156" s="262"/>
      <c r="M156" s="263"/>
      <c r="N156" s="264"/>
      <c r="O156" s="264"/>
      <c r="P156" s="264"/>
      <c r="Q156" s="264"/>
      <c r="R156" s="264"/>
      <c r="S156" s="264"/>
      <c r="T156" s="265"/>
      <c r="AT156" s="266" t="s">
        <v>217</v>
      </c>
      <c r="AU156" s="266" t="s">
        <v>90</v>
      </c>
      <c r="AV156" s="13" t="s">
        <v>25</v>
      </c>
      <c r="AW156" s="13" t="s">
        <v>219</v>
      </c>
      <c r="AX156" s="13" t="s">
        <v>81</v>
      </c>
      <c r="AY156" s="266" t="s">
        <v>208</v>
      </c>
    </row>
    <row r="157" spans="2:51" s="12" customFormat="1" ht="13.5">
      <c r="B157" s="245"/>
      <c r="C157" s="246"/>
      <c r="D157" s="247" t="s">
        <v>217</v>
      </c>
      <c r="E157" s="248" t="s">
        <v>38</v>
      </c>
      <c r="F157" s="249" t="s">
        <v>5551</v>
      </c>
      <c r="G157" s="246"/>
      <c r="H157" s="250">
        <v>109.25</v>
      </c>
      <c r="I157" s="251"/>
      <c r="J157" s="246"/>
      <c r="K157" s="246"/>
      <c r="L157" s="252"/>
      <c r="M157" s="253"/>
      <c r="N157" s="254"/>
      <c r="O157" s="254"/>
      <c r="P157" s="254"/>
      <c r="Q157" s="254"/>
      <c r="R157" s="254"/>
      <c r="S157" s="254"/>
      <c r="T157" s="255"/>
      <c r="AT157" s="256" t="s">
        <v>217</v>
      </c>
      <c r="AU157" s="256" t="s">
        <v>90</v>
      </c>
      <c r="AV157" s="12" t="s">
        <v>90</v>
      </c>
      <c r="AW157" s="12" t="s">
        <v>219</v>
      </c>
      <c r="AX157" s="12" t="s">
        <v>81</v>
      </c>
      <c r="AY157" s="256" t="s">
        <v>208</v>
      </c>
    </row>
    <row r="158" spans="2:65" s="1" customFormat="1" ht="16.5" customHeight="1">
      <c r="B158" s="46"/>
      <c r="C158" s="267" t="s">
        <v>380</v>
      </c>
      <c r="D158" s="267" t="s">
        <v>297</v>
      </c>
      <c r="E158" s="268" t="s">
        <v>2855</v>
      </c>
      <c r="F158" s="269" t="s">
        <v>2856</v>
      </c>
      <c r="G158" s="270" t="s">
        <v>331</v>
      </c>
      <c r="H158" s="271">
        <v>154.495</v>
      </c>
      <c r="I158" s="272"/>
      <c r="J158" s="273">
        <f>ROUND(I158*H158,2)</f>
        <v>0</v>
      </c>
      <c r="K158" s="269" t="s">
        <v>214</v>
      </c>
      <c r="L158" s="274"/>
      <c r="M158" s="275" t="s">
        <v>38</v>
      </c>
      <c r="N158" s="276" t="s">
        <v>52</v>
      </c>
      <c r="O158" s="47"/>
      <c r="P158" s="242">
        <f>O158*H158</f>
        <v>0</v>
      </c>
      <c r="Q158" s="242">
        <v>0.0821</v>
      </c>
      <c r="R158" s="242">
        <f>Q158*H158</f>
        <v>12.6840395</v>
      </c>
      <c r="S158" s="242">
        <v>0</v>
      </c>
      <c r="T158" s="243">
        <f>S158*H158</f>
        <v>0</v>
      </c>
      <c r="AR158" s="23" t="s">
        <v>253</v>
      </c>
      <c r="AT158" s="23" t="s">
        <v>297</v>
      </c>
      <c r="AU158" s="23" t="s">
        <v>90</v>
      </c>
      <c r="AY158" s="23" t="s">
        <v>208</v>
      </c>
      <c r="BE158" s="244">
        <f>IF(N158="základní",J158,0)</f>
        <v>0</v>
      </c>
      <c r="BF158" s="244">
        <f>IF(N158="snížená",J158,0)</f>
        <v>0</v>
      </c>
      <c r="BG158" s="244">
        <f>IF(N158="zákl. přenesená",J158,0)</f>
        <v>0</v>
      </c>
      <c r="BH158" s="244">
        <f>IF(N158="sníž. přenesená",J158,0)</f>
        <v>0</v>
      </c>
      <c r="BI158" s="244">
        <f>IF(N158="nulová",J158,0)</f>
        <v>0</v>
      </c>
      <c r="BJ158" s="23" t="s">
        <v>25</v>
      </c>
      <c r="BK158" s="244">
        <f>ROUND(I158*H158,2)</f>
        <v>0</v>
      </c>
      <c r="BL158" s="23" t="s">
        <v>215</v>
      </c>
      <c r="BM158" s="23" t="s">
        <v>5552</v>
      </c>
    </row>
    <row r="159" spans="2:51" s="13" customFormat="1" ht="13.5">
      <c r="B159" s="257"/>
      <c r="C159" s="258"/>
      <c r="D159" s="247" t="s">
        <v>217</v>
      </c>
      <c r="E159" s="259" t="s">
        <v>38</v>
      </c>
      <c r="F159" s="260" t="s">
        <v>5476</v>
      </c>
      <c r="G159" s="258"/>
      <c r="H159" s="259" t="s">
        <v>38</v>
      </c>
      <c r="I159" s="261"/>
      <c r="J159" s="258"/>
      <c r="K159" s="258"/>
      <c r="L159" s="262"/>
      <c r="M159" s="263"/>
      <c r="N159" s="264"/>
      <c r="O159" s="264"/>
      <c r="P159" s="264"/>
      <c r="Q159" s="264"/>
      <c r="R159" s="264"/>
      <c r="S159" s="264"/>
      <c r="T159" s="265"/>
      <c r="AT159" s="266" t="s">
        <v>217</v>
      </c>
      <c r="AU159" s="266" t="s">
        <v>90</v>
      </c>
      <c r="AV159" s="13" t="s">
        <v>25</v>
      </c>
      <c r="AW159" s="13" t="s">
        <v>219</v>
      </c>
      <c r="AX159" s="13" t="s">
        <v>81</v>
      </c>
      <c r="AY159" s="266" t="s">
        <v>208</v>
      </c>
    </row>
    <row r="160" spans="2:51" s="12" customFormat="1" ht="13.5">
      <c r="B160" s="245"/>
      <c r="C160" s="246"/>
      <c r="D160" s="247" t="s">
        <v>217</v>
      </c>
      <c r="E160" s="248" t="s">
        <v>38</v>
      </c>
      <c r="F160" s="249" t="s">
        <v>5553</v>
      </c>
      <c r="G160" s="246"/>
      <c r="H160" s="250">
        <v>120.175</v>
      </c>
      <c r="I160" s="251"/>
      <c r="J160" s="246"/>
      <c r="K160" s="246"/>
      <c r="L160" s="252"/>
      <c r="M160" s="253"/>
      <c r="N160" s="254"/>
      <c r="O160" s="254"/>
      <c r="P160" s="254"/>
      <c r="Q160" s="254"/>
      <c r="R160" s="254"/>
      <c r="S160" s="254"/>
      <c r="T160" s="255"/>
      <c r="AT160" s="256" t="s">
        <v>217</v>
      </c>
      <c r="AU160" s="256" t="s">
        <v>90</v>
      </c>
      <c r="AV160" s="12" t="s">
        <v>90</v>
      </c>
      <c r="AW160" s="12" t="s">
        <v>219</v>
      </c>
      <c r="AX160" s="12" t="s">
        <v>81</v>
      </c>
      <c r="AY160" s="256" t="s">
        <v>208</v>
      </c>
    </row>
    <row r="161" spans="2:51" s="12" customFormat="1" ht="13.5">
      <c r="B161" s="245"/>
      <c r="C161" s="246"/>
      <c r="D161" s="247" t="s">
        <v>217</v>
      </c>
      <c r="E161" s="248" t="s">
        <v>38</v>
      </c>
      <c r="F161" s="249" t="s">
        <v>5554</v>
      </c>
      <c r="G161" s="246"/>
      <c r="H161" s="250">
        <v>34.32</v>
      </c>
      <c r="I161" s="251"/>
      <c r="J161" s="246"/>
      <c r="K161" s="246"/>
      <c r="L161" s="252"/>
      <c r="M161" s="253"/>
      <c r="N161" s="254"/>
      <c r="O161" s="254"/>
      <c r="P161" s="254"/>
      <c r="Q161" s="254"/>
      <c r="R161" s="254"/>
      <c r="S161" s="254"/>
      <c r="T161" s="255"/>
      <c r="AT161" s="256" t="s">
        <v>217</v>
      </c>
      <c r="AU161" s="256" t="s">
        <v>90</v>
      </c>
      <c r="AV161" s="12" t="s">
        <v>90</v>
      </c>
      <c r="AW161" s="12" t="s">
        <v>219</v>
      </c>
      <c r="AX161" s="12" t="s">
        <v>81</v>
      </c>
      <c r="AY161" s="256" t="s">
        <v>208</v>
      </c>
    </row>
    <row r="162" spans="2:65" s="1" customFormat="1" ht="25.5" customHeight="1">
      <c r="B162" s="46"/>
      <c r="C162" s="233" t="s">
        <v>384</v>
      </c>
      <c r="D162" s="233" t="s">
        <v>210</v>
      </c>
      <c r="E162" s="234" t="s">
        <v>1429</v>
      </c>
      <c r="F162" s="235" t="s">
        <v>1430</v>
      </c>
      <c r="G162" s="236" t="s">
        <v>232</v>
      </c>
      <c r="H162" s="237">
        <v>5.618</v>
      </c>
      <c r="I162" s="238"/>
      <c r="J162" s="239">
        <f>ROUND(I162*H162,2)</f>
        <v>0</v>
      </c>
      <c r="K162" s="235" t="s">
        <v>214</v>
      </c>
      <c r="L162" s="72"/>
      <c r="M162" s="240" t="s">
        <v>38</v>
      </c>
      <c r="N162" s="241" t="s">
        <v>52</v>
      </c>
      <c r="O162" s="47"/>
      <c r="P162" s="242">
        <f>O162*H162</f>
        <v>0</v>
      </c>
      <c r="Q162" s="242">
        <v>2.25634</v>
      </c>
      <c r="R162" s="242">
        <f>Q162*H162</f>
        <v>12.67611812</v>
      </c>
      <c r="S162" s="242">
        <v>0</v>
      </c>
      <c r="T162" s="243">
        <f>S162*H162</f>
        <v>0</v>
      </c>
      <c r="AR162" s="23" t="s">
        <v>215</v>
      </c>
      <c r="AT162" s="23" t="s">
        <v>210</v>
      </c>
      <c r="AU162" s="23" t="s">
        <v>90</v>
      </c>
      <c r="AY162" s="23" t="s">
        <v>208</v>
      </c>
      <c r="BE162" s="244">
        <f>IF(N162="základní",J162,0)</f>
        <v>0</v>
      </c>
      <c r="BF162" s="244">
        <f>IF(N162="snížená",J162,0)</f>
        <v>0</v>
      </c>
      <c r="BG162" s="244">
        <f>IF(N162="zákl. přenesená",J162,0)</f>
        <v>0</v>
      </c>
      <c r="BH162" s="244">
        <f>IF(N162="sníž. přenesená",J162,0)</f>
        <v>0</v>
      </c>
      <c r="BI162" s="244">
        <f>IF(N162="nulová",J162,0)</f>
        <v>0</v>
      </c>
      <c r="BJ162" s="23" t="s">
        <v>25</v>
      </c>
      <c r="BK162" s="244">
        <f>ROUND(I162*H162,2)</f>
        <v>0</v>
      </c>
      <c r="BL162" s="23" t="s">
        <v>215</v>
      </c>
      <c r="BM162" s="23" t="s">
        <v>5555</v>
      </c>
    </row>
    <row r="163" spans="2:51" s="13" customFormat="1" ht="13.5">
      <c r="B163" s="257"/>
      <c r="C163" s="258"/>
      <c r="D163" s="247" t="s">
        <v>217</v>
      </c>
      <c r="E163" s="259" t="s">
        <v>38</v>
      </c>
      <c r="F163" s="260" t="s">
        <v>5476</v>
      </c>
      <c r="G163" s="258"/>
      <c r="H163" s="259" t="s">
        <v>38</v>
      </c>
      <c r="I163" s="261"/>
      <c r="J163" s="258"/>
      <c r="K163" s="258"/>
      <c r="L163" s="262"/>
      <c r="M163" s="263"/>
      <c r="N163" s="264"/>
      <c r="O163" s="264"/>
      <c r="P163" s="264"/>
      <c r="Q163" s="264"/>
      <c r="R163" s="264"/>
      <c r="S163" s="264"/>
      <c r="T163" s="265"/>
      <c r="AT163" s="266" t="s">
        <v>217</v>
      </c>
      <c r="AU163" s="266" t="s">
        <v>90</v>
      </c>
      <c r="AV163" s="13" t="s">
        <v>25</v>
      </c>
      <c r="AW163" s="13" t="s">
        <v>219</v>
      </c>
      <c r="AX163" s="13" t="s">
        <v>81</v>
      </c>
      <c r="AY163" s="266" t="s">
        <v>208</v>
      </c>
    </row>
    <row r="164" spans="2:51" s="12" customFormat="1" ht="13.5">
      <c r="B164" s="245"/>
      <c r="C164" s="246"/>
      <c r="D164" s="247" t="s">
        <v>217</v>
      </c>
      <c r="E164" s="248" t="s">
        <v>38</v>
      </c>
      <c r="F164" s="249" t="s">
        <v>5556</v>
      </c>
      <c r="G164" s="246"/>
      <c r="H164" s="250">
        <v>5.618</v>
      </c>
      <c r="I164" s="251"/>
      <c r="J164" s="246"/>
      <c r="K164" s="246"/>
      <c r="L164" s="252"/>
      <c r="M164" s="253"/>
      <c r="N164" s="254"/>
      <c r="O164" s="254"/>
      <c r="P164" s="254"/>
      <c r="Q164" s="254"/>
      <c r="R164" s="254"/>
      <c r="S164" s="254"/>
      <c r="T164" s="255"/>
      <c r="AT164" s="256" t="s">
        <v>217</v>
      </c>
      <c r="AU164" s="256" t="s">
        <v>90</v>
      </c>
      <c r="AV164" s="12" t="s">
        <v>90</v>
      </c>
      <c r="AW164" s="12" t="s">
        <v>219</v>
      </c>
      <c r="AX164" s="12" t="s">
        <v>81</v>
      </c>
      <c r="AY164" s="256" t="s">
        <v>208</v>
      </c>
    </row>
    <row r="165" spans="2:65" s="1" customFormat="1" ht="16.5" customHeight="1">
      <c r="B165" s="46"/>
      <c r="C165" s="233" t="s">
        <v>389</v>
      </c>
      <c r="D165" s="233" t="s">
        <v>210</v>
      </c>
      <c r="E165" s="234" t="s">
        <v>5557</v>
      </c>
      <c r="F165" s="235" t="s">
        <v>5558</v>
      </c>
      <c r="G165" s="236" t="s">
        <v>336</v>
      </c>
      <c r="H165" s="237">
        <v>42.5</v>
      </c>
      <c r="I165" s="238"/>
      <c r="J165" s="239">
        <f>ROUND(I165*H165,2)</f>
        <v>0</v>
      </c>
      <c r="K165" s="235" t="s">
        <v>214</v>
      </c>
      <c r="L165" s="72"/>
      <c r="M165" s="240" t="s">
        <v>38</v>
      </c>
      <c r="N165" s="241" t="s">
        <v>52</v>
      </c>
      <c r="O165" s="47"/>
      <c r="P165" s="242">
        <f>O165*H165</f>
        <v>0</v>
      </c>
      <c r="Q165" s="242">
        <v>3E-05</v>
      </c>
      <c r="R165" s="242">
        <f>Q165*H165</f>
        <v>0.001275</v>
      </c>
      <c r="S165" s="242">
        <v>0</v>
      </c>
      <c r="T165" s="243">
        <f>S165*H165</f>
        <v>0</v>
      </c>
      <c r="AR165" s="23" t="s">
        <v>215</v>
      </c>
      <c r="AT165" s="23" t="s">
        <v>210</v>
      </c>
      <c r="AU165" s="23" t="s">
        <v>90</v>
      </c>
      <c r="AY165" s="23" t="s">
        <v>208</v>
      </c>
      <c r="BE165" s="244">
        <f>IF(N165="základní",J165,0)</f>
        <v>0</v>
      </c>
      <c r="BF165" s="244">
        <f>IF(N165="snížená",J165,0)</f>
        <v>0</v>
      </c>
      <c r="BG165" s="244">
        <f>IF(N165="zákl. přenesená",J165,0)</f>
        <v>0</v>
      </c>
      <c r="BH165" s="244">
        <f>IF(N165="sníž. přenesená",J165,0)</f>
        <v>0</v>
      </c>
      <c r="BI165" s="244">
        <f>IF(N165="nulová",J165,0)</f>
        <v>0</v>
      </c>
      <c r="BJ165" s="23" t="s">
        <v>25</v>
      </c>
      <c r="BK165" s="244">
        <f>ROUND(I165*H165,2)</f>
        <v>0</v>
      </c>
      <c r="BL165" s="23" t="s">
        <v>215</v>
      </c>
      <c r="BM165" s="23" t="s">
        <v>5559</v>
      </c>
    </row>
    <row r="166" spans="2:51" s="13" customFormat="1" ht="13.5">
      <c r="B166" s="257"/>
      <c r="C166" s="258"/>
      <c r="D166" s="247" t="s">
        <v>217</v>
      </c>
      <c r="E166" s="259" t="s">
        <v>38</v>
      </c>
      <c r="F166" s="260" t="s">
        <v>5476</v>
      </c>
      <c r="G166" s="258"/>
      <c r="H166" s="259" t="s">
        <v>38</v>
      </c>
      <c r="I166" s="261"/>
      <c r="J166" s="258"/>
      <c r="K166" s="258"/>
      <c r="L166" s="262"/>
      <c r="M166" s="263"/>
      <c r="N166" s="264"/>
      <c r="O166" s="264"/>
      <c r="P166" s="264"/>
      <c r="Q166" s="264"/>
      <c r="R166" s="264"/>
      <c r="S166" s="264"/>
      <c r="T166" s="265"/>
      <c r="AT166" s="266" t="s">
        <v>217</v>
      </c>
      <c r="AU166" s="266" t="s">
        <v>90</v>
      </c>
      <c r="AV166" s="13" t="s">
        <v>25</v>
      </c>
      <c r="AW166" s="13" t="s">
        <v>219</v>
      </c>
      <c r="AX166" s="13" t="s">
        <v>81</v>
      </c>
      <c r="AY166" s="266" t="s">
        <v>208</v>
      </c>
    </row>
    <row r="167" spans="2:51" s="12" customFormat="1" ht="13.5">
      <c r="B167" s="245"/>
      <c r="C167" s="246"/>
      <c r="D167" s="247" t="s">
        <v>217</v>
      </c>
      <c r="E167" s="248" t="s">
        <v>38</v>
      </c>
      <c r="F167" s="249" t="s">
        <v>5560</v>
      </c>
      <c r="G167" s="246"/>
      <c r="H167" s="250">
        <v>42.5</v>
      </c>
      <c r="I167" s="251"/>
      <c r="J167" s="246"/>
      <c r="K167" s="246"/>
      <c r="L167" s="252"/>
      <c r="M167" s="253"/>
      <c r="N167" s="254"/>
      <c r="O167" s="254"/>
      <c r="P167" s="254"/>
      <c r="Q167" s="254"/>
      <c r="R167" s="254"/>
      <c r="S167" s="254"/>
      <c r="T167" s="255"/>
      <c r="AT167" s="256" t="s">
        <v>217</v>
      </c>
      <c r="AU167" s="256" t="s">
        <v>90</v>
      </c>
      <c r="AV167" s="12" t="s">
        <v>90</v>
      </c>
      <c r="AW167" s="12" t="s">
        <v>219</v>
      </c>
      <c r="AX167" s="12" t="s">
        <v>81</v>
      </c>
      <c r="AY167" s="256" t="s">
        <v>208</v>
      </c>
    </row>
    <row r="168" spans="2:65" s="1" customFormat="1" ht="16.5" customHeight="1">
      <c r="B168" s="46"/>
      <c r="C168" s="233" t="s">
        <v>393</v>
      </c>
      <c r="D168" s="233" t="s">
        <v>210</v>
      </c>
      <c r="E168" s="234" t="s">
        <v>5561</v>
      </c>
      <c r="F168" s="235" t="s">
        <v>5562</v>
      </c>
      <c r="G168" s="236" t="s">
        <v>336</v>
      </c>
      <c r="H168" s="237">
        <v>15.5</v>
      </c>
      <c r="I168" s="238"/>
      <c r="J168" s="239">
        <f>ROUND(I168*H168,2)</f>
        <v>0</v>
      </c>
      <c r="K168" s="235" t="s">
        <v>214</v>
      </c>
      <c r="L168" s="72"/>
      <c r="M168" s="240" t="s">
        <v>38</v>
      </c>
      <c r="N168" s="241" t="s">
        <v>52</v>
      </c>
      <c r="O168" s="47"/>
      <c r="P168" s="242">
        <f>O168*H168</f>
        <v>0</v>
      </c>
      <c r="Q168" s="242">
        <v>0.29221</v>
      </c>
      <c r="R168" s="242">
        <f>Q168*H168</f>
        <v>4.529255</v>
      </c>
      <c r="S168" s="242">
        <v>0</v>
      </c>
      <c r="T168" s="243">
        <f>S168*H168</f>
        <v>0</v>
      </c>
      <c r="AR168" s="23" t="s">
        <v>215</v>
      </c>
      <c r="AT168" s="23" t="s">
        <v>210</v>
      </c>
      <c r="AU168" s="23" t="s">
        <v>90</v>
      </c>
      <c r="AY168" s="23" t="s">
        <v>208</v>
      </c>
      <c r="BE168" s="244">
        <f>IF(N168="základní",J168,0)</f>
        <v>0</v>
      </c>
      <c r="BF168" s="244">
        <f>IF(N168="snížená",J168,0)</f>
        <v>0</v>
      </c>
      <c r="BG168" s="244">
        <f>IF(N168="zákl. přenesená",J168,0)</f>
        <v>0</v>
      </c>
      <c r="BH168" s="244">
        <f>IF(N168="sníž. přenesená",J168,0)</f>
        <v>0</v>
      </c>
      <c r="BI168" s="244">
        <f>IF(N168="nulová",J168,0)</f>
        <v>0</v>
      </c>
      <c r="BJ168" s="23" t="s">
        <v>25</v>
      </c>
      <c r="BK168" s="244">
        <f>ROUND(I168*H168,2)</f>
        <v>0</v>
      </c>
      <c r="BL168" s="23" t="s">
        <v>215</v>
      </c>
      <c r="BM168" s="23" t="s">
        <v>5563</v>
      </c>
    </row>
    <row r="169" spans="2:65" s="1" customFormat="1" ht="16.5" customHeight="1">
      <c r="B169" s="46"/>
      <c r="C169" s="267" t="s">
        <v>401</v>
      </c>
      <c r="D169" s="267" t="s">
        <v>297</v>
      </c>
      <c r="E169" s="268" t="s">
        <v>5564</v>
      </c>
      <c r="F169" s="269" t="s">
        <v>5565</v>
      </c>
      <c r="G169" s="270" t="s">
        <v>331</v>
      </c>
      <c r="H169" s="271">
        <v>16</v>
      </c>
      <c r="I169" s="272"/>
      <c r="J169" s="273">
        <f>ROUND(I169*H169,2)</f>
        <v>0</v>
      </c>
      <c r="K169" s="269" t="s">
        <v>214</v>
      </c>
      <c r="L169" s="274"/>
      <c r="M169" s="275" t="s">
        <v>38</v>
      </c>
      <c r="N169" s="276" t="s">
        <v>52</v>
      </c>
      <c r="O169" s="47"/>
      <c r="P169" s="242">
        <f>O169*H169</f>
        <v>0</v>
      </c>
      <c r="Q169" s="242">
        <v>0.0156</v>
      </c>
      <c r="R169" s="242">
        <f>Q169*H169</f>
        <v>0.2496</v>
      </c>
      <c r="S169" s="242">
        <v>0</v>
      </c>
      <c r="T169" s="243">
        <f>S169*H169</f>
        <v>0</v>
      </c>
      <c r="AR169" s="23" t="s">
        <v>253</v>
      </c>
      <c r="AT169" s="23" t="s">
        <v>297</v>
      </c>
      <c r="AU169" s="23" t="s">
        <v>90</v>
      </c>
      <c r="AY169" s="23" t="s">
        <v>208</v>
      </c>
      <c r="BE169" s="244">
        <f>IF(N169="základní",J169,0)</f>
        <v>0</v>
      </c>
      <c r="BF169" s="244">
        <f>IF(N169="snížená",J169,0)</f>
        <v>0</v>
      </c>
      <c r="BG169" s="244">
        <f>IF(N169="zákl. přenesená",J169,0)</f>
        <v>0</v>
      </c>
      <c r="BH169" s="244">
        <f>IF(N169="sníž. přenesená",J169,0)</f>
        <v>0</v>
      </c>
      <c r="BI169" s="244">
        <f>IF(N169="nulová",J169,0)</f>
        <v>0</v>
      </c>
      <c r="BJ169" s="23" t="s">
        <v>25</v>
      </c>
      <c r="BK169" s="244">
        <f>ROUND(I169*H169,2)</f>
        <v>0</v>
      </c>
      <c r="BL169" s="23" t="s">
        <v>215</v>
      </c>
      <c r="BM169" s="23" t="s">
        <v>5566</v>
      </c>
    </row>
    <row r="170" spans="2:65" s="1" customFormat="1" ht="25.5" customHeight="1">
      <c r="B170" s="46"/>
      <c r="C170" s="267" t="s">
        <v>412</v>
      </c>
      <c r="D170" s="267" t="s">
        <v>297</v>
      </c>
      <c r="E170" s="268" t="s">
        <v>5567</v>
      </c>
      <c r="F170" s="269" t="s">
        <v>5568</v>
      </c>
      <c r="G170" s="270" t="s">
        <v>331</v>
      </c>
      <c r="H170" s="271">
        <v>16</v>
      </c>
      <c r="I170" s="272"/>
      <c r="J170" s="273">
        <f>ROUND(I170*H170,2)</f>
        <v>0</v>
      </c>
      <c r="K170" s="269" t="s">
        <v>214</v>
      </c>
      <c r="L170" s="274"/>
      <c r="M170" s="275" t="s">
        <v>38</v>
      </c>
      <c r="N170" s="276" t="s">
        <v>52</v>
      </c>
      <c r="O170" s="47"/>
      <c r="P170" s="242">
        <f>O170*H170</f>
        <v>0</v>
      </c>
      <c r="Q170" s="242">
        <v>0.00215</v>
      </c>
      <c r="R170" s="242">
        <f>Q170*H170</f>
        <v>0.0344</v>
      </c>
      <c r="S170" s="242">
        <v>0</v>
      </c>
      <c r="T170" s="243">
        <f>S170*H170</f>
        <v>0</v>
      </c>
      <c r="AR170" s="23" t="s">
        <v>253</v>
      </c>
      <c r="AT170" s="23" t="s">
        <v>297</v>
      </c>
      <c r="AU170" s="23" t="s">
        <v>90</v>
      </c>
      <c r="AY170" s="23" t="s">
        <v>208</v>
      </c>
      <c r="BE170" s="244">
        <f>IF(N170="základní",J170,0)</f>
        <v>0</v>
      </c>
      <c r="BF170" s="244">
        <f>IF(N170="snížená",J170,0)</f>
        <v>0</v>
      </c>
      <c r="BG170" s="244">
        <f>IF(N170="zákl. přenesená",J170,0)</f>
        <v>0</v>
      </c>
      <c r="BH170" s="244">
        <f>IF(N170="sníž. přenesená",J170,0)</f>
        <v>0</v>
      </c>
      <c r="BI170" s="244">
        <f>IF(N170="nulová",J170,0)</f>
        <v>0</v>
      </c>
      <c r="BJ170" s="23" t="s">
        <v>25</v>
      </c>
      <c r="BK170" s="244">
        <f>ROUND(I170*H170,2)</f>
        <v>0</v>
      </c>
      <c r="BL170" s="23" t="s">
        <v>215</v>
      </c>
      <c r="BM170" s="23" t="s">
        <v>5569</v>
      </c>
    </row>
    <row r="171" spans="2:65" s="1" customFormat="1" ht="25.5" customHeight="1">
      <c r="B171" s="46"/>
      <c r="C171" s="267" t="s">
        <v>416</v>
      </c>
      <c r="D171" s="267" t="s">
        <v>297</v>
      </c>
      <c r="E171" s="268" t="s">
        <v>5570</v>
      </c>
      <c r="F171" s="269" t="s">
        <v>5571</v>
      </c>
      <c r="G171" s="270" t="s">
        <v>331</v>
      </c>
      <c r="H171" s="271">
        <v>1</v>
      </c>
      <c r="I171" s="272"/>
      <c r="J171" s="273">
        <f>ROUND(I171*H171,2)</f>
        <v>0</v>
      </c>
      <c r="K171" s="269" t="s">
        <v>214</v>
      </c>
      <c r="L171" s="274"/>
      <c r="M171" s="275" t="s">
        <v>38</v>
      </c>
      <c r="N171" s="276" t="s">
        <v>52</v>
      </c>
      <c r="O171" s="47"/>
      <c r="P171" s="242">
        <f>O171*H171</f>
        <v>0</v>
      </c>
      <c r="Q171" s="242">
        <v>0.00135</v>
      </c>
      <c r="R171" s="242">
        <f>Q171*H171</f>
        <v>0.00135</v>
      </c>
      <c r="S171" s="242">
        <v>0</v>
      </c>
      <c r="T171" s="243">
        <f>S171*H171</f>
        <v>0</v>
      </c>
      <c r="AR171" s="23" t="s">
        <v>253</v>
      </c>
      <c r="AT171" s="23" t="s">
        <v>297</v>
      </c>
      <c r="AU171" s="23" t="s">
        <v>90</v>
      </c>
      <c r="AY171" s="23" t="s">
        <v>208</v>
      </c>
      <c r="BE171" s="244">
        <f>IF(N171="základní",J171,0)</f>
        <v>0</v>
      </c>
      <c r="BF171" s="244">
        <f>IF(N171="snížená",J171,0)</f>
        <v>0</v>
      </c>
      <c r="BG171" s="244">
        <f>IF(N171="zákl. přenesená",J171,0)</f>
        <v>0</v>
      </c>
      <c r="BH171" s="244">
        <f>IF(N171="sníž. přenesená",J171,0)</f>
        <v>0</v>
      </c>
      <c r="BI171" s="244">
        <f>IF(N171="nulová",J171,0)</f>
        <v>0</v>
      </c>
      <c r="BJ171" s="23" t="s">
        <v>25</v>
      </c>
      <c r="BK171" s="244">
        <f>ROUND(I171*H171,2)</f>
        <v>0</v>
      </c>
      <c r="BL171" s="23" t="s">
        <v>215</v>
      </c>
      <c r="BM171" s="23" t="s">
        <v>5572</v>
      </c>
    </row>
    <row r="172" spans="2:65" s="1" customFormat="1" ht="16.5" customHeight="1">
      <c r="B172" s="46"/>
      <c r="C172" s="267" t="s">
        <v>422</v>
      </c>
      <c r="D172" s="267" t="s">
        <v>297</v>
      </c>
      <c r="E172" s="268" t="s">
        <v>5573</v>
      </c>
      <c r="F172" s="269" t="s">
        <v>5574</v>
      </c>
      <c r="G172" s="270" t="s">
        <v>331</v>
      </c>
      <c r="H172" s="271">
        <v>1</v>
      </c>
      <c r="I172" s="272"/>
      <c r="J172" s="273">
        <f>ROUND(I172*H172,2)</f>
        <v>0</v>
      </c>
      <c r="K172" s="269" t="s">
        <v>214</v>
      </c>
      <c r="L172" s="274"/>
      <c r="M172" s="275" t="s">
        <v>38</v>
      </c>
      <c r="N172" s="276" t="s">
        <v>52</v>
      </c>
      <c r="O172" s="47"/>
      <c r="P172" s="242">
        <f>O172*H172</f>
        <v>0</v>
      </c>
      <c r="Q172" s="242">
        <v>0.0009</v>
      </c>
      <c r="R172" s="242">
        <f>Q172*H172</f>
        <v>0.0009</v>
      </c>
      <c r="S172" s="242">
        <v>0</v>
      </c>
      <c r="T172" s="243">
        <f>S172*H172</f>
        <v>0</v>
      </c>
      <c r="AR172" s="23" t="s">
        <v>253</v>
      </c>
      <c r="AT172" s="23" t="s">
        <v>297</v>
      </c>
      <c r="AU172" s="23" t="s">
        <v>90</v>
      </c>
      <c r="AY172" s="23" t="s">
        <v>208</v>
      </c>
      <c r="BE172" s="244">
        <f>IF(N172="základní",J172,0)</f>
        <v>0</v>
      </c>
      <c r="BF172" s="244">
        <f>IF(N172="snížená",J172,0)</f>
        <v>0</v>
      </c>
      <c r="BG172" s="244">
        <f>IF(N172="zákl. přenesená",J172,0)</f>
        <v>0</v>
      </c>
      <c r="BH172" s="244">
        <f>IF(N172="sníž. přenesená",J172,0)</f>
        <v>0</v>
      </c>
      <c r="BI172" s="244">
        <f>IF(N172="nulová",J172,0)</f>
        <v>0</v>
      </c>
      <c r="BJ172" s="23" t="s">
        <v>25</v>
      </c>
      <c r="BK172" s="244">
        <f>ROUND(I172*H172,2)</f>
        <v>0</v>
      </c>
      <c r="BL172" s="23" t="s">
        <v>215</v>
      </c>
      <c r="BM172" s="23" t="s">
        <v>5575</v>
      </c>
    </row>
    <row r="173" spans="2:65" s="1" customFormat="1" ht="25.5" customHeight="1">
      <c r="B173" s="46"/>
      <c r="C173" s="233" t="s">
        <v>432</v>
      </c>
      <c r="D173" s="233" t="s">
        <v>210</v>
      </c>
      <c r="E173" s="234" t="s">
        <v>5576</v>
      </c>
      <c r="F173" s="235" t="s">
        <v>5577</v>
      </c>
      <c r="G173" s="236" t="s">
        <v>331</v>
      </c>
      <c r="H173" s="237">
        <v>1</v>
      </c>
      <c r="I173" s="238"/>
      <c r="J173" s="239">
        <f>ROUND(I173*H173,2)</f>
        <v>0</v>
      </c>
      <c r="K173" s="235" t="s">
        <v>214</v>
      </c>
      <c r="L173" s="72"/>
      <c r="M173" s="240" t="s">
        <v>38</v>
      </c>
      <c r="N173" s="241" t="s">
        <v>52</v>
      </c>
      <c r="O173" s="47"/>
      <c r="P173" s="242">
        <f>O173*H173</f>
        <v>0</v>
      </c>
      <c r="Q173" s="242">
        <v>0</v>
      </c>
      <c r="R173" s="242">
        <f>Q173*H173</f>
        <v>0</v>
      </c>
      <c r="S173" s="242">
        <v>0.082</v>
      </c>
      <c r="T173" s="243">
        <f>S173*H173</f>
        <v>0.082</v>
      </c>
      <c r="AR173" s="23" t="s">
        <v>215</v>
      </c>
      <c r="AT173" s="23" t="s">
        <v>210</v>
      </c>
      <c r="AU173" s="23" t="s">
        <v>90</v>
      </c>
      <c r="AY173" s="23" t="s">
        <v>208</v>
      </c>
      <c r="BE173" s="244">
        <f>IF(N173="základní",J173,0)</f>
        <v>0</v>
      </c>
      <c r="BF173" s="244">
        <f>IF(N173="snížená",J173,0)</f>
        <v>0</v>
      </c>
      <c r="BG173" s="244">
        <f>IF(N173="zákl. přenesená",J173,0)</f>
        <v>0</v>
      </c>
      <c r="BH173" s="244">
        <f>IF(N173="sníž. přenesená",J173,0)</f>
        <v>0</v>
      </c>
      <c r="BI173" s="244">
        <f>IF(N173="nulová",J173,0)</f>
        <v>0</v>
      </c>
      <c r="BJ173" s="23" t="s">
        <v>25</v>
      </c>
      <c r="BK173" s="244">
        <f>ROUND(I173*H173,2)</f>
        <v>0</v>
      </c>
      <c r="BL173" s="23" t="s">
        <v>215</v>
      </c>
      <c r="BM173" s="23" t="s">
        <v>5578</v>
      </c>
    </row>
    <row r="174" spans="2:51" s="13" customFormat="1" ht="13.5">
      <c r="B174" s="257"/>
      <c r="C174" s="258"/>
      <c r="D174" s="247" t="s">
        <v>217</v>
      </c>
      <c r="E174" s="259" t="s">
        <v>38</v>
      </c>
      <c r="F174" s="260" t="s">
        <v>5476</v>
      </c>
      <c r="G174" s="258"/>
      <c r="H174" s="259" t="s">
        <v>38</v>
      </c>
      <c r="I174" s="261"/>
      <c r="J174" s="258"/>
      <c r="K174" s="258"/>
      <c r="L174" s="262"/>
      <c r="M174" s="263"/>
      <c r="N174" s="264"/>
      <c r="O174" s="264"/>
      <c r="P174" s="264"/>
      <c r="Q174" s="264"/>
      <c r="R174" s="264"/>
      <c r="S174" s="264"/>
      <c r="T174" s="265"/>
      <c r="AT174" s="266" t="s">
        <v>217</v>
      </c>
      <c r="AU174" s="266" t="s">
        <v>90</v>
      </c>
      <c r="AV174" s="13" t="s">
        <v>25</v>
      </c>
      <c r="AW174" s="13" t="s">
        <v>219</v>
      </c>
      <c r="AX174" s="13" t="s">
        <v>81</v>
      </c>
      <c r="AY174" s="266" t="s">
        <v>208</v>
      </c>
    </row>
    <row r="175" spans="2:51" s="12" customFormat="1" ht="13.5">
      <c r="B175" s="245"/>
      <c r="C175" s="246"/>
      <c r="D175" s="247" t="s">
        <v>217</v>
      </c>
      <c r="E175" s="248" t="s">
        <v>38</v>
      </c>
      <c r="F175" s="249" t="s">
        <v>25</v>
      </c>
      <c r="G175" s="246"/>
      <c r="H175" s="250">
        <v>1</v>
      </c>
      <c r="I175" s="251"/>
      <c r="J175" s="246"/>
      <c r="K175" s="246"/>
      <c r="L175" s="252"/>
      <c r="M175" s="253"/>
      <c r="N175" s="254"/>
      <c r="O175" s="254"/>
      <c r="P175" s="254"/>
      <c r="Q175" s="254"/>
      <c r="R175" s="254"/>
      <c r="S175" s="254"/>
      <c r="T175" s="255"/>
      <c r="AT175" s="256" t="s">
        <v>217</v>
      </c>
      <c r="AU175" s="256" t="s">
        <v>90</v>
      </c>
      <c r="AV175" s="12" t="s">
        <v>90</v>
      </c>
      <c r="AW175" s="12" t="s">
        <v>219</v>
      </c>
      <c r="AX175" s="12" t="s">
        <v>81</v>
      </c>
      <c r="AY175" s="256" t="s">
        <v>208</v>
      </c>
    </row>
    <row r="176" spans="2:63" s="11" customFormat="1" ht="29.85" customHeight="1">
      <c r="B176" s="217"/>
      <c r="C176" s="218"/>
      <c r="D176" s="219" t="s">
        <v>80</v>
      </c>
      <c r="E176" s="231" t="s">
        <v>1479</v>
      </c>
      <c r="F176" s="231" t="s">
        <v>1480</v>
      </c>
      <c r="G176" s="218"/>
      <c r="H176" s="218"/>
      <c r="I176" s="221"/>
      <c r="J176" s="232">
        <f>BK176</f>
        <v>0</v>
      </c>
      <c r="K176" s="218"/>
      <c r="L176" s="223"/>
      <c r="M176" s="224"/>
      <c r="N176" s="225"/>
      <c r="O176" s="225"/>
      <c r="P176" s="226">
        <f>SUM(P177:P181)</f>
        <v>0</v>
      </c>
      <c r="Q176" s="225"/>
      <c r="R176" s="226">
        <f>SUM(R177:R181)</f>
        <v>0</v>
      </c>
      <c r="S176" s="225"/>
      <c r="T176" s="227">
        <f>SUM(T177:T181)</f>
        <v>0</v>
      </c>
      <c r="AR176" s="228" t="s">
        <v>25</v>
      </c>
      <c r="AT176" s="229" t="s">
        <v>80</v>
      </c>
      <c r="AU176" s="229" t="s">
        <v>25</v>
      </c>
      <c r="AY176" s="228" t="s">
        <v>208</v>
      </c>
      <c r="BK176" s="230">
        <f>SUM(BK177:BK181)</f>
        <v>0</v>
      </c>
    </row>
    <row r="177" spans="2:65" s="1" customFormat="1" ht="38.25" customHeight="1">
      <c r="B177" s="46"/>
      <c r="C177" s="233" t="s">
        <v>443</v>
      </c>
      <c r="D177" s="233" t="s">
        <v>210</v>
      </c>
      <c r="E177" s="234" t="s">
        <v>1482</v>
      </c>
      <c r="F177" s="235" t="s">
        <v>1483</v>
      </c>
      <c r="G177" s="236" t="s">
        <v>283</v>
      </c>
      <c r="H177" s="237">
        <v>1350.424</v>
      </c>
      <c r="I177" s="238"/>
      <c r="J177" s="239">
        <f>ROUND(I177*H177,2)</f>
        <v>0</v>
      </c>
      <c r="K177" s="235" t="s">
        <v>214</v>
      </c>
      <c r="L177" s="72"/>
      <c r="M177" s="240" t="s">
        <v>38</v>
      </c>
      <c r="N177" s="241" t="s">
        <v>52</v>
      </c>
      <c r="O177" s="47"/>
      <c r="P177" s="242">
        <f>O177*H177</f>
        <v>0</v>
      </c>
      <c r="Q177" s="242">
        <v>0</v>
      </c>
      <c r="R177" s="242">
        <f>Q177*H177</f>
        <v>0</v>
      </c>
      <c r="S177" s="242">
        <v>0</v>
      </c>
      <c r="T177" s="243">
        <f>S177*H177</f>
        <v>0</v>
      </c>
      <c r="AR177" s="23" t="s">
        <v>215</v>
      </c>
      <c r="AT177" s="23" t="s">
        <v>210</v>
      </c>
      <c r="AU177" s="23" t="s">
        <v>90</v>
      </c>
      <c r="AY177" s="23" t="s">
        <v>208</v>
      </c>
      <c r="BE177" s="244">
        <f>IF(N177="základní",J177,0)</f>
        <v>0</v>
      </c>
      <c r="BF177" s="244">
        <f>IF(N177="snížená",J177,0)</f>
        <v>0</v>
      </c>
      <c r="BG177" s="244">
        <f>IF(N177="zákl. přenesená",J177,0)</f>
        <v>0</v>
      </c>
      <c r="BH177" s="244">
        <f>IF(N177="sníž. přenesená",J177,0)</f>
        <v>0</v>
      </c>
      <c r="BI177" s="244">
        <f>IF(N177="nulová",J177,0)</f>
        <v>0</v>
      </c>
      <c r="BJ177" s="23" t="s">
        <v>25</v>
      </c>
      <c r="BK177" s="244">
        <f>ROUND(I177*H177,2)</f>
        <v>0</v>
      </c>
      <c r="BL177" s="23" t="s">
        <v>215</v>
      </c>
      <c r="BM177" s="23" t="s">
        <v>5579</v>
      </c>
    </row>
    <row r="178" spans="2:51" s="12" customFormat="1" ht="13.5">
      <c r="B178" s="245"/>
      <c r="C178" s="246"/>
      <c r="D178" s="247" t="s">
        <v>217</v>
      </c>
      <c r="E178" s="246"/>
      <c r="F178" s="249" t="s">
        <v>5580</v>
      </c>
      <c r="G178" s="246"/>
      <c r="H178" s="250">
        <v>1350.424</v>
      </c>
      <c r="I178" s="251"/>
      <c r="J178" s="246"/>
      <c r="K178" s="246"/>
      <c r="L178" s="252"/>
      <c r="M178" s="253"/>
      <c r="N178" s="254"/>
      <c r="O178" s="254"/>
      <c r="P178" s="254"/>
      <c r="Q178" s="254"/>
      <c r="R178" s="254"/>
      <c r="S178" s="254"/>
      <c r="T178" s="255"/>
      <c r="AT178" s="256" t="s">
        <v>217</v>
      </c>
      <c r="AU178" s="256" t="s">
        <v>90</v>
      </c>
      <c r="AV178" s="12" t="s">
        <v>90</v>
      </c>
      <c r="AW178" s="12" t="s">
        <v>6</v>
      </c>
      <c r="AX178" s="12" t="s">
        <v>25</v>
      </c>
      <c r="AY178" s="256" t="s">
        <v>208</v>
      </c>
    </row>
    <row r="179" spans="2:65" s="1" customFormat="1" ht="25.5" customHeight="1">
      <c r="B179" s="46"/>
      <c r="C179" s="233" t="s">
        <v>448</v>
      </c>
      <c r="D179" s="233" t="s">
        <v>210</v>
      </c>
      <c r="E179" s="234" t="s">
        <v>1491</v>
      </c>
      <c r="F179" s="235" t="s">
        <v>1492</v>
      </c>
      <c r="G179" s="236" t="s">
        <v>283</v>
      </c>
      <c r="H179" s="237">
        <v>168.803</v>
      </c>
      <c r="I179" s="238"/>
      <c r="J179" s="239">
        <f>ROUND(I179*H179,2)</f>
        <v>0</v>
      </c>
      <c r="K179" s="235" t="s">
        <v>214</v>
      </c>
      <c r="L179" s="72"/>
      <c r="M179" s="240" t="s">
        <v>38</v>
      </c>
      <c r="N179" s="241" t="s">
        <v>52</v>
      </c>
      <c r="O179" s="47"/>
      <c r="P179" s="242">
        <f>O179*H179</f>
        <v>0</v>
      </c>
      <c r="Q179" s="242">
        <v>0</v>
      </c>
      <c r="R179" s="242">
        <f>Q179*H179</f>
        <v>0</v>
      </c>
      <c r="S179" s="242">
        <v>0</v>
      </c>
      <c r="T179" s="243">
        <f>S179*H179</f>
        <v>0</v>
      </c>
      <c r="AR179" s="23" t="s">
        <v>215</v>
      </c>
      <c r="AT179" s="23" t="s">
        <v>210</v>
      </c>
      <c r="AU179" s="23" t="s">
        <v>90</v>
      </c>
      <c r="AY179" s="23" t="s">
        <v>208</v>
      </c>
      <c r="BE179" s="244">
        <f>IF(N179="základní",J179,0)</f>
        <v>0</v>
      </c>
      <c r="BF179" s="244">
        <f>IF(N179="snížená",J179,0)</f>
        <v>0</v>
      </c>
      <c r="BG179" s="244">
        <f>IF(N179="zákl. přenesená",J179,0)</f>
        <v>0</v>
      </c>
      <c r="BH179" s="244">
        <f>IF(N179="sníž. přenesená",J179,0)</f>
        <v>0</v>
      </c>
      <c r="BI179" s="244">
        <f>IF(N179="nulová",J179,0)</f>
        <v>0</v>
      </c>
      <c r="BJ179" s="23" t="s">
        <v>25</v>
      </c>
      <c r="BK179" s="244">
        <f>ROUND(I179*H179,2)</f>
        <v>0</v>
      </c>
      <c r="BL179" s="23" t="s">
        <v>215</v>
      </c>
      <c r="BM179" s="23" t="s">
        <v>5581</v>
      </c>
    </row>
    <row r="180" spans="2:65" s="1" customFormat="1" ht="16.5" customHeight="1">
      <c r="B180" s="46"/>
      <c r="C180" s="233" t="s">
        <v>453</v>
      </c>
      <c r="D180" s="233" t="s">
        <v>210</v>
      </c>
      <c r="E180" s="234" t="s">
        <v>2870</v>
      </c>
      <c r="F180" s="235" t="s">
        <v>2871</v>
      </c>
      <c r="G180" s="236" t="s">
        <v>283</v>
      </c>
      <c r="H180" s="237">
        <v>24.803</v>
      </c>
      <c r="I180" s="238"/>
      <c r="J180" s="239">
        <f>ROUND(I180*H180,2)</f>
        <v>0</v>
      </c>
      <c r="K180" s="235" t="s">
        <v>214</v>
      </c>
      <c r="L180" s="72"/>
      <c r="M180" s="240" t="s">
        <v>38</v>
      </c>
      <c r="N180" s="241" t="s">
        <v>52</v>
      </c>
      <c r="O180" s="47"/>
      <c r="P180" s="242">
        <f>O180*H180</f>
        <v>0</v>
      </c>
      <c r="Q180" s="242">
        <v>0</v>
      </c>
      <c r="R180" s="242">
        <f>Q180*H180</f>
        <v>0</v>
      </c>
      <c r="S180" s="242">
        <v>0</v>
      </c>
      <c r="T180" s="243">
        <f>S180*H180</f>
        <v>0</v>
      </c>
      <c r="AR180" s="23" t="s">
        <v>215</v>
      </c>
      <c r="AT180" s="23" t="s">
        <v>210</v>
      </c>
      <c r="AU180" s="23" t="s">
        <v>90</v>
      </c>
      <c r="AY180" s="23" t="s">
        <v>208</v>
      </c>
      <c r="BE180" s="244">
        <f>IF(N180="základní",J180,0)</f>
        <v>0</v>
      </c>
      <c r="BF180" s="244">
        <f>IF(N180="snížená",J180,0)</f>
        <v>0</v>
      </c>
      <c r="BG180" s="244">
        <f>IF(N180="zákl. přenesená",J180,0)</f>
        <v>0</v>
      </c>
      <c r="BH180" s="244">
        <f>IF(N180="sníž. přenesená",J180,0)</f>
        <v>0</v>
      </c>
      <c r="BI180" s="244">
        <f>IF(N180="nulová",J180,0)</f>
        <v>0</v>
      </c>
      <c r="BJ180" s="23" t="s">
        <v>25</v>
      </c>
      <c r="BK180" s="244">
        <f>ROUND(I180*H180,2)</f>
        <v>0</v>
      </c>
      <c r="BL180" s="23" t="s">
        <v>215</v>
      </c>
      <c r="BM180" s="23" t="s">
        <v>5582</v>
      </c>
    </row>
    <row r="181" spans="2:65" s="1" customFormat="1" ht="25.5" customHeight="1">
      <c r="B181" s="46"/>
      <c r="C181" s="233" t="s">
        <v>457</v>
      </c>
      <c r="D181" s="233" t="s">
        <v>210</v>
      </c>
      <c r="E181" s="234" t="s">
        <v>2874</v>
      </c>
      <c r="F181" s="235" t="s">
        <v>2875</v>
      </c>
      <c r="G181" s="236" t="s">
        <v>283</v>
      </c>
      <c r="H181" s="237">
        <v>144</v>
      </c>
      <c r="I181" s="238"/>
      <c r="J181" s="239">
        <f>ROUND(I181*H181,2)</f>
        <v>0</v>
      </c>
      <c r="K181" s="235" t="s">
        <v>38</v>
      </c>
      <c r="L181" s="72"/>
      <c r="M181" s="240" t="s">
        <v>38</v>
      </c>
      <c r="N181" s="241" t="s">
        <v>52</v>
      </c>
      <c r="O181" s="47"/>
      <c r="P181" s="242">
        <f>O181*H181</f>
        <v>0</v>
      </c>
      <c r="Q181" s="242">
        <v>0</v>
      </c>
      <c r="R181" s="242">
        <f>Q181*H181</f>
        <v>0</v>
      </c>
      <c r="S181" s="242">
        <v>0</v>
      </c>
      <c r="T181" s="243">
        <f>S181*H181</f>
        <v>0</v>
      </c>
      <c r="AR181" s="23" t="s">
        <v>215</v>
      </c>
      <c r="AT181" s="23" t="s">
        <v>210</v>
      </c>
      <c r="AU181" s="23" t="s">
        <v>90</v>
      </c>
      <c r="AY181" s="23" t="s">
        <v>208</v>
      </c>
      <c r="BE181" s="244">
        <f>IF(N181="základní",J181,0)</f>
        <v>0</v>
      </c>
      <c r="BF181" s="244">
        <f>IF(N181="snížená",J181,0)</f>
        <v>0</v>
      </c>
      <c r="BG181" s="244">
        <f>IF(N181="zákl. přenesená",J181,0)</f>
        <v>0</v>
      </c>
      <c r="BH181" s="244">
        <f>IF(N181="sníž. přenesená",J181,0)</f>
        <v>0</v>
      </c>
      <c r="BI181" s="244">
        <f>IF(N181="nulová",J181,0)</f>
        <v>0</v>
      </c>
      <c r="BJ181" s="23" t="s">
        <v>25</v>
      </c>
      <c r="BK181" s="244">
        <f>ROUND(I181*H181,2)</f>
        <v>0</v>
      </c>
      <c r="BL181" s="23" t="s">
        <v>215</v>
      </c>
      <c r="BM181" s="23" t="s">
        <v>5583</v>
      </c>
    </row>
    <row r="182" spans="2:63" s="11" customFormat="1" ht="29.85" customHeight="1">
      <c r="B182" s="217"/>
      <c r="C182" s="218"/>
      <c r="D182" s="219" t="s">
        <v>80</v>
      </c>
      <c r="E182" s="231" t="s">
        <v>1498</v>
      </c>
      <c r="F182" s="231" t="s">
        <v>1499</v>
      </c>
      <c r="G182" s="218"/>
      <c r="H182" s="218"/>
      <c r="I182" s="221"/>
      <c r="J182" s="232">
        <f>BK182</f>
        <v>0</v>
      </c>
      <c r="K182" s="218"/>
      <c r="L182" s="223"/>
      <c r="M182" s="224"/>
      <c r="N182" s="225"/>
      <c r="O182" s="225"/>
      <c r="P182" s="226">
        <f>P183</f>
        <v>0</v>
      </c>
      <c r="Q182" s="225"/>
      <c r="R182" s="226">
        <f>R183</f>
        <v>0</v>
      </c>
      <c r="S182" s="225"/>
      <c r="T182" s="227">
        <f>T183</f>
        <v>0</v>
      </c>
      <c r="AR182" s="228" t="s">
        <v>25</v>
      </c>
      <c r="AT182" s="229" t="s">
        <v>80</v>
      </c>
      <c r="AU182" s="229" t="s">
        <v>25</v>
      </c>
      <c r="AY182" s="228" t="s">
        <v>208</v>
      </c>
      <c r="BK182" s="230">
        <f>BK183</f>
        <v>0</v>
      </c>
    </row>
    <row r="183" spans="2:65" s="1" customFormat="1" ht="25.5" customHeight="1">
      <c r="B183" s="46"/>
      <c r="C183" s="233" t="s">
        <v>461</v>
      </c>
      <c r="D183" s="233" t="s">
        <v>210</v>
      </c>
      <c r="E183" s="234" t="s">
        <v>5584</v>
      </c>
      <c r="F183" s="235" t="s">
        <v>5585</v>
      </c>
      <c r="G183" s="236" t="s">
        <v>283</v>
      </c>
      <c r="H183" s="237">
        <v>478.62</v>
      </c>
      <c r="I183" s="238"/>
      <c r="J183" s="239">
        <f>ROUND(I183*H183,2)</f>
        <v>0</v>
      </c>
      <c r="K183" s="235" t="s">
        <v>214</v>
      </c>
      <c r="L183" s="72"/>
      <c r="M183" s="240" t="s">
        <v>38</v>
      </c>
      <c r="N183" s="279" t="s">
        <v>52</v>
      </c>
      <c r="O183" s="280"/>
      <c r="P183" s="281">
        <f>O183*H183</f>
        <v>0</v>
      </c>
      <c r="Q183" s="281">
        <v>0</v>
      </c>
      <c r="R183" s="281">
        <f>Q183*H183</f>
        <v>0</v>
      </c>
      <c r="S183" s="281">
        <v>0</v>
      </c>
      <c r="T183" s="282">
        <f>S183*H183</f>
        <v>0</v>
      </c>
      <c r="AR183" s="23" t="s">
        <v>215</v>
      </c>
      <c r="AT183" s="23" t="s">
        <v>210</v>
      </c>
      <c r="AU183" s="23" t="s">
        <v>90</v>
      </c>
      <c r="AY183" s="23" t="s">
        <v>208</v>
      </c>
      <c r="BE183" s="244">
        <f>IF(N183="základní",J183,0)</f>
        <v>0</v>
      </c>
      <c r="BF183" s="244">
        <f>IF(N183="snížená",J183,0)</f>
        <v>0</v>
      </c>
      <c r="BG183" s="244">
        <f>IF(N183="zákl. přenesená",J183,0)</f>
        <v>0</v>
      </c>
      <c r="BH183" s="244">
        <f>IF(N183="sníž. přenesená",J183,0)</f>
        <v>0</v>
      </c>
      <c r="BI183" s="244">
        <f>IF(N183="nulová",J183,0)</f>
        <v>0</v>
      </c>
      <c r="BJ183" s="23" t="s">
        <v>25</v>
      </c>
      <c r="BK183" s="244">
        <f>ROUND(I183*H183,2)</f>
        <v>0</v>
      </c>
      <c r="BL183" s="23" t="s">
        <v>215</v>
      </c>
      <c r="BM183" s="23" t="s">
        <v>5586</v>
      </c>
    </row>
    <row r="184" spans="2:12" s="1" customFormat="1" ht="6.95" customHeight="1">
      <c r="B184" s="67"/>
      <c r="C184" s="68"/>
      <c r="D184" s="68"/>
      <c r="E184" s="68"/>
      <c r="F184" s="68"/>
      <c r="G184" s="68"/>
      <c r="H184" s="68"/>
      <c r="I184" s="178"/>
      <c r="J184" s="68"/>
      <c r="K184" s="68"/>
      <c r="L184" s="72"/>
    </row>
  </sheetData>
  <sheetProtection password="CC35" sheet="1" objects="1" scenarios="1" formatColumns="0" formatRows="0" autoFilter="0"/>
  <autoFilter ref="C82:K183"/>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16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136</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5587</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22</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ROUND(J85,2)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ROUND(SUM(BE85:BE162),2)</f>
        <v>0</v>
      </c>
      <c r="G30" s="47"/>
      <c r="H30" s="47"/>
      <c r="I30" s="170">
        <v>0.21</v>
      </c>
      <c r="J30" s="169">
        <f>ROUND(ROUND((SUM(BE85:BE162)),2)*I30,2)</f>
        <v>0</v>
      </c>
      <c r="K30" s="51"/>
    </row>
    <row r="31" spans="2:11" s="1" customFormat="1" ht="14.4" customHeight="1">
      <c r="B31" s="46"/>
      <c r="C31" s="47"/>
      <c r="D31" s="47"/>
      <c r="E31" s="55" t="s">
        <v>53</v>
      </c>
      <c r="F31" s="169">
        <f>ROUND(SUM(BF85:BF162),2)</f>
        <v>0</v>
      </c>
      <c r="G31" s="47"/>
      <c r="H31" s="47"/>
      <c r="I31" s="170">
        <v>0.15</v>
      </c>
      <c r="J31" s="169">
        <f>ROUND(ROUND((SUM(BF85:BF162)),2)*I31,2)</f>
        <v>0</v>
      </c>
      <c r="K31" s="51"/>
    </row>
    <row r="32" spans="2:11" s="1" customFormat="1" ht="14.4" customHeight="1" hidden="1">
      <c r="B32" s="46"/>
      <c r="C32" s="47"/>
      <c r="D32" s="47"/>
      <c r="E32" s="55" t="s">
        <v>54</v>
      </c>
      <c r="F32" s="169">
        <f>ROUND(SUM(BG85:BG162),2)</f>
        <v>0</v>
      </c>
      <c r="G32" s="47"/>
      <c r="H32" s="47"/>
      <c r="I32" s="170">
        <v>0.21</v>
      </c>
      <c r="J32" s="169">
        <v>0</v>
      </c>
      <c r="K32" s="51"/>
    </row>
    <row r="33" spans="2:11" s="1" customFormat="1" ht="14.4" customHeight="1" hidden="1">
      <c r="B33" s="46"/>
      <c r="C33" s="47"/>
      <c r="D33" s="47"/>
      <c r="E33" s="55" t="s">
        <v>55</v>
      </c>
      <c r="F33" s="169">
        <f>ROUND(SUM(BH85:BH162),2)</f>
        <v>0</v>
      </c>
      <c r="G33" s="47"/>
      <c r="H33" s="47"/>
      <c r="I33" s="170">
        <v>0.15</v>
      </c>
      <c r="J33" s="169">
        <v>0</v>
      </c>
      <c r="K33" s="51"/>
    </row>
    <row r="34" spans="2:11" s="1" customFormat="1" ht="14.4" customHeight="1" hidden="1">
      <c r="B34" s="46"/>
      <c r="C34" s="47"/>
      <c r="D34" s="47"/>
      <c r="E34" s="55" t="s">
        <v>56</v>
      </c>
      <c r="F34" s="169">
        <f>ROUND(SUM(BI85:BI162),2)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D.2.2 - Komunikace</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J85</f>
        <v>0</v>
      </c>
      <c r="K56" s="51"/>
      <c r="AU56" s="23" t="s">
        <v>155</v>
      </c>
    </row>
    <row r="57" spans="2:11" s="8" customFormat="1" ht="24.95" customHeight="1">
      <c r="B57" s="189"/>
      <c r="C57" s="190"/>
      <c r="D57" s="191" t="s">
        <v>156</v>
      </c>
      <c r="E57" s="192"/>
      <c r="F57" s="192"/>
      <c r="G57" s="192"/>
      <c r="H57" s="192"/>
      <c r="I57" s="193"/>
      <c r="J57" s="194">
        <f>J86</f>
        <v>0</v>
      </c>
      <c r="K57" s="195"/>
    </row>
    <row r="58" spans="2:11" s="9" customFormat="1" ht="19.9" customHeight="1">
      <c r="B58" s="196"/>
      <c r="C58" s="197"/>
      <c r="D58" s="198" t="s">
        <v>157</v>
      </c>
      <c r="E58" s="199"/>
      <c r="F58" s="199"/>
      <c r="G58" s="199"/>
      <c r="H58" s="199"/>
      <c r="I58" s="200"/>
      <c r="J58" s="201">
        <f>J87</f>
        <v>0</v>
      </c>
      <c r="K58" s="202"/>
    </row>
    <row r="59" spans="2:11" s="9" customFormat="1" ht="19.9" customHeight="1">
      <c r="B59" s="196"/>
      <c r="C59" s="197"/>
      <c r="D59" s="198" t="s">
        <v>3019</v>
      </c>
      <c r="E59" s="199"/>
      <c r="F59" s="199"/>
      <c r="G59" s="199"/>
      <c r="H59" s="199"/>
      <c r="I59" s="200"/>
      <c r="J59" s="201">
        <f>J118</f>
        <v>0</v>
      </c>
      <c r="K59" s="202"/>
    </row>
    <row r="60" spans="2:11" s="9" customFormat="1" ht="19.9" customHeight="1">
      <c r="B60" s="196"/>
      <c r="C60" s="197"/>
      <c r="D60" s="198" t="s">
        <v>158</v>
      </c>
      <c r="E60" s="199"/>
      <c r="F60" s="199"/>
      <c r="G60" s="199"/>
      <c r="H60" s="199"/>
      <c r="I60" s="200"/>
      <c r="J60" s="201">
        <f>J129</f>
        <v>0</v>
      </c>
      <c r="K60" s="202"/>
    </row>
    <row r="61" spans="2:11" s="9" customFormat="1" ht="19.9" customHeight="1">
      <c r="B61" s="196"/>
      <c r="C61" s="197"/>
      <c r="D61" s="198" t="s">
        <v>2673</v>
      </c>
      <c r="E61" s="199"/>
      <c r="F61" s="199"/>
      <c r="G61" s="199"/>
      <c r="H61" s="199"/>
      <c r="I61" s="200"/>
      <c r="J61" s="201">
        <f>J136</f>
        <v>0</v>
      </c>
      <c r="K61" s="202"/>
    </row>
    <row r="62" spans="2:11" s="9" customFormat="1" ht="19.9" customHeight="1">
      <c r="B62" s="196"/>
      <c r="C62" s="197"/>
      <c r="D62" s="198" t="s">
        <v>2675</v>
      </c>
      <c r="E62" s="199"/>
      <c r="F62" s="199"/>
      <c r="G62" s="199"/>
      <c r="H62" s="199"/>
      <c r="I62" s="200"/>
      <c r="J62" s="201">
        <f>J147</f>
        <v>0</v>
      </c>
      <c r="K62" s="202"/>
    </row>
    <row r="63" spans="2:11" s="9" customFormat="1" ht="19.9" customHeight="1">
      <c r="B63" s="196"/>
      <c r="C63" s="197"/>
      <c r="D63" s="198" t="s">
        <v>171</v>
      </c>
      <c r="E63" s="199"/>
      <c r="F63" s="199"/>
      <c r="G63" s="199"/>
      <c r="H63" s="199"/>
      <c r="I63" s="200"/>
      <c r="J63" s="201">
        <f>J157</f>
        <v>0</v>
      </c>
      <c r="K63" s="202"/>
    </row>
    <row r="64" spans="2:11" s="8" customFormat="1" ht="24.95" customHeight="1">
      <c r="B64" s="189"/>
      <c r="C64" s="190"/>
      <c r="D64" s="191" t="s">
        <v>172</v>
      </c>
      <c r="E64" s="192"/>
      <c r="F64" s="192"/>
      <c r="G64" s="192"/>
      <c r="H64" s="192"/>
      <c r="I64" s="193"/>
      <c r="J64" s="194">
        <f>J159</f>
        <v>0</v>
      </c>
      <c r="K64" s="195"/>
    </row>
    <row r="65" spans="2:11" s="9" customFormat="1" ht="19.9" customHeight="1">
      <c r="B65" s="196"/>
      <c r="C65" s="197"/>
      <c r="D65" s="198" t="s">
        <v>180</v>
      </c>
      <c r="E65" s="199"/>
      <c r="F65" s="199"/>
      <c r="G65" s="199"/>
      <c r="H65" s="199"/>
      <c r="I65" s="200"/>
      <c r="J65" s="201">
        <f>J160</f>
        <v>0</v>
      </c>
      <c r="K65" s="202"/>
    </row>
    <row r="66" spans="2:11" s="1" customFormat="1" ht="21.8" customHeight="1">
      <c r="B66" s="46"/>
      <c r="C66" s="47"/>
      <c r="D66" s="47"/>
      <c r="E66" s="47"/>
      <c r="F66" s="47"/>
      <c r="G66" s="47"/>
      <c r="H66" s="47"/>
      <c r="I66" s="156"/>
      <c r="J66" s="47"/>
      <c r="K66" s="51"/>
    </row>
    <row r="67" spans="2:11" s="1" customFormat="1" ht="6.95" customHeight="1">
      <c r="B67" s="67"/>
      <c r="C67" s="68"/>
      <c r="D67" s="68"/>
      <c r="E67" s="68"/>
      <c r="F67" s="68"/>
      <c r="G67" s="68"/>
      <c r="H67" s="68"/>
      <c r="I67" s="178"/>
      <c r="J67" s="68"/>
      <c r="K67" s="69"/>
    </row>
    <row r="71" spans="2:12" s="1" customFormat="1" ht="6.95" customHeight="1">
      <c r="B71" s="70"/>
      <c r="C71" s="71"/>
      <c r="D71" s="71"/>
      <c r="E71" s="71"/>
      <c r="F71" s="71"/>
      <c r="G71" s="71"/>
      <c r="H71" s="71"/>
      <c r="I71" s="181"/>
      <c r="J71" s="71"/>
      <c r="K71" s="71"/>
      <c r="L71" s="72"/>
    </row>
    <row r="72" spans="2:12" s="1" customFormat="1" ht="36.95" customHeight="1">
      <c r="B72" s="46"/>
      <c r="C72" s="73" t="s">
        <v>192</v>
      </c>
      <c r="D72" s="74"/>
      <c r="E72" s="74"/>
      <c r="F72" s="74"/>
      <c r="G72" s="74"/>
      <c r="H72" s="74"/>
      <c r="I72" s="203"/>
      <c r="J72" s="74"/>
      <c r="K72" s="74"/>
      <c r="L72" s="72"/>
    </row>
    <row r="73" spans="2:12" s="1" customFormat="1" ht="6.95" customHeight="1">
      <c r="B73" s="46"/>
      <c r="C73" s="74"/>
      <c r="D73" s="74"/>
      <c r="E73" s="74"/>
      <c r="F73" s="74"/>
      <c r="G73" s="74"/>
      <c r="H73" s="74"/>
      <c r="I73" s="203"/>
      <c r="J73" s="74"/>
      <c r="K73" s="74"/>
      <c r="L73" s="72"/>
    </row>
    <row r="74" spans="2:12" s="1" customFormat="1" ht="14.4" customHeight="1">
      <c r="B74" s="46"/>
      <c r="C74" s="76" t="s">
        <v>18</v>
      </c>
      <c r="D74" s="74"/>
      <c r="E74" s="74"/>
      <c r="F74" s="74"/>
      <c r="G74" s="74"/>
      <c r="H74" s="74"/>
      <c r="I74" s="203"/>
      <c r="J74" s="74"/>
      <c r="K74" s="74"/>
      <c r="L74" s="72"/>
    </row>
    <row r="75" spans="2:12" s="1" customFormat="1" ht="16.5" customHeight="1">
      <c r="B75" s="46"/>
      <c r="C75" s="74"/>
      <c r="D75" s="74"/>
      <c r="E75" s="204" t="str">
        <f>E7</f>
        <v>Střední odborné učiliště Domažlice</v>
      </c>
      <c r="F75" s="76"/>
      <c r="G75" s="76"/>
      <c r="H75" s="76"/>
      <c r="I75" s="203"/>
      <c r="J75" s="74"/>
      <c r="K75" s="74"/>
      <c r="L75" s="72"/>
    </row>
    <row r="76" spans="2:12" s="1" customFormat="1" ht="14.4" customHeight="1">
      <c r="B76" s="46"/>
      <c r="C76" s="76" t="s">
        <v>149</v>
      </c>
      <c r="D76" s="74"/>
      <c r="E76" s="74"/>
      <c r="F76" s="74"/>
      <c r="G76" s="74"/>
      <c r="H76" s="74"/>
      <c r="I76" s="203"/>
      <c r="J76" s="74"/>
      <c r="K76" s="74"/>
      <c r="L76" s="72"/>
    </row>
    <row r="77" spans="2:12" s="1" customFormat="1" ht="17.25" customHeight="1">
      <c r="B77" s="46"/>
      <c r="C77" s="74"/>
      <c r="D77" s="74"/>
      <c r="E77" s="82" t="str">
        <f>E9</f>
        <v>D.2.2 - Komunikace</v>
      </c>
      <c r="F77" s="74"/>
      <c r="G77" s="74"/>
      <c r="H77" s="74"/>
      <c r="I77" s="203"/>
      <c r="J77" s="74"/>
      <c r="K77" s="74"/>
      <c r="L77" s="72"/>
    </row>
    <row r="78" spans="2:12" s="1" customFormat="1" ht="6.95" customHeight="1">
      <c r="B78" s="46"/>
      <c r="C78" s="74"/>
      <c r="D78" s="74"/>
      <c r="E78" s="74"/>
      <c r="F78" s="74"/>
      <c r="G78" s="74"/>
      <c r="H78" s="74"/>
      <c r="I78" s="203"/>
      <c r="J78" s="74"/>
      <c r="K78" s="74"/>
      <c r="L78" s="72"/>
    </row>
    <row r="79" spans="2:12" s="1" customFormat="1" ht="18" customHeight="1">
      <c r="B79" s="46"/>
      <c r="C79" s="76" t="s">
        <v>26</v>
      </c>
      <c r="D79" s="74"/>
      <c r="E79" s="74"/>
      <c r="F79" s="205" t="str">
        <f>F12</f>
        <v>Rohova ulice, parc.č. 946/4, 640/3</v>
      </c>
      <c r="G79" s="74"/>
      <c r="H79" s="74"/>
      <c r="I79" s="206" t="s">
        <v>28</v>
      </c>
      <c r="J79" s="85" t="str">
        <f>IF(J12="","",J12)</f>
        <v>4. 6. 2017</v>
      </c>
      <c r="K79" s="74"/>
      <c r="L79" s="72"/>
    </row>
    <row r="80" spans="2:12" s="1" customFormat="1" ht="6.95" customHeight="1">
      <c r="B80" s="46"/>
      <c r="C80" s="74"/>
      <c r="D80" s="74"/>
      <c r="E80" s="74"/>
      <c r="F80" s="74"/>
      <c r="G80" s="74"/>
      <c r="H80" s="74"/>
      <c r="I80" s="203"/>
      <c r="J80" s="74"/>
      <c r="K80" s="74"/>
      <c r="L80" s="72"/>
    </row>
    <row r="81" spans="2:12" s="1" customFormat="1" ht="13.5">
      <c r="B81" s="46"/>
      <c r="C81" s="76" t="s">
        <v>36</v>
      </c>
      <c r="D81" s="74"/>
      <c r="E81" s="74"/>
      <c r="F81" s="205" t="str">
        <f>E15</f>
        <v>Plzeňský kraj</v>
      </c>
      <c r="G81" s="74"/>
      <c r="H81" s="74"/>
      <c r="I81" s="206" t="s">
        <v>43</v>
      </c>
      <c r="J81" s="205" t="str">
        <f>E21</f>
        <v>Sladký &amp; Partners s.r.o., Nad Šárkou 60, Praha</v>
      </c>
      <c r="K81" s="74"/>
      <c r="L81" s="72"/>
    </row>
    <row r="82" spans="2:12" s="1" customFormat="1" ht="14.4" customHeight="1">
      <c r="B82" s="46"/>
      <c r="C82" s="76" t="s">
        <v>41</v>
      </c>
      <c r="D82" s="74"/>
      <c r="E82" s="74"/>
      <c r="F82" s="205" t="str">
        <f>IF(E18="","",E18)</f>
        <v/>
      </c>
      <c r="G82" s="74"/>
      <c r="H82" s="74"/>
      <c r="I82" s="203"/>
      <c r="J82" s="74"/>
      <c r="K82" s="74"/>
      <c r="L82" s="72"/>
    </row>
    <row r="83" spans="2:12" s="1" customFormat="1" ht="10.3" customHeight="1">
      <c r="B83" s="46"/>
      <c r="C83" s="74"/>
      <c r="D83" s="74"/>
      <c r="E83" s="74"/>
      <c r="F83" s="74"/>
      <c r="G83" s="74"/>
      <c r="H83" s="74"/>
      <c r="I83" s="203"/>
      <c r="J83" s="74"/>
      <c r="K83" s="74"/>
      <c r="L83" s="72"/>
    </row>
    <row r="84" spans="2:20" s="10" customFormat="1" ht="29.25" customHeight="1">
      <c r="B84" s="207"/>
      <c r="C84" s="208" t="s">
        <v>193</v>
      </c>
      <c r="D84" s="209" t="s">
        <v>66</v>
      </c>
      <c r="E84" s="209" t="s">
        <v>62</v>
      </c>
      <c r="F84" s="209" t="s">
        <v>194</v>
      </c>
      <c r="G84" s="209" t="s">
        <v>195</v>
      </c>
      <c r="H84" s="209" t="s">
        <v>196</v>
      </c>
      <c r="I84" s="210" t="s">
        <v>197</v>
      </c>
      <c r="J84" s="209" t="s">
        <v>153</v>
      </c>
      <c r="K84" s="211" t="s">
        <v>198</v>
      </c>
      <c r="L84" s="212"/>
      <c r="M84" s="102" t="s">
        <v>199</v>
      </c>
      <c r="N84" s="103" t="s">
        <v>51</v>
      </c>
      <c r="O84" s="103" t="s">
        <v>200</v>
      </c>
      <c r="P84" s="103" t="s">
        <v>201</v>
      </c>
      <c r="Q84" s="103" t="s">
        <v>202</v>
      </c>
      <c r="R84" s="103" t="s">
        <v>203</v>
      </c>
      <c r="S84" s="103" t="s">
        <v>204</v>
      </c>
      <c r="T84" s="104" t="s">
        <v>205</v>
      </c>
    </row>
    <row r="85" spans="2:63" s="1" customFormat="1" ht="29.25" customHeight="1">
      <c r="B85" s="46"/>
      <c r="C85" s="108" t="s">
        <v>154</v>
      </c>
      <c r="D85" s="74"/>
      <c r="E85" s="74"/>
      <c r="F85" s="74"/>
      <c r="G85" s="74"/>
      <c r="H85" s="74"/>
      <c r="I85" s="203"/>
      <c r="J85" s="213">
        <f>BK85</f>
        <v>0</v>
      </c>
      <c r="K85" s="74"/>
      <c r="L85" s="72"/>
      <c r="M85" s="105"/>
      <c r="N85" s="106"/>
      <c r="O85" s="106"/>
      <c r="P85" s="214">
        <f>P86+P159</f>
        <v>0</v>
      </c>
      <c r="Q85" s="106"/>
      <c r="R85" s="214">
        <f>R86+R159</f>
        <v>1006.5960433199999</v>
      </c>
      <c r="S85" s="106"/>
      <c r="T85" s="215">
        <f>T86+T159</f>
        <v>0</v>
      </c>
      <c r="AT85" s="23" t="s">
        <v>80</v>
      </c>
      <c r="AU85" s="23" t="s">
        <v>155</v>
      </c>
      <c r="BK85" s="216">
        <f>BK86+BK159</f>
        <v>0</v>
      </c>
    </row>
    <row r="86" spans="2:63" s="11" customFormat="1" ht="37.4" customHeight="1">
      <c r="B86" s="217"/>
      <c r="C86" s="218"/>
      <c r="D86" s="219" t="s">
        <v>80</v>
      </c>
      <c r="E86" s="220" t="s">
        <v>206</v>
      </c>
      <c r="F86" s="220" t="s">
        <v>207</v>
      </c>
      <c r="G86" s="218"/>
      <c r="H86" s="218"/>
      <c r="I86" s="221"/>
      <c r="J86" s="222">
        <f>BK86</f>
        <v>0</v>
      </c>
      <c r="K86" s="218"/>
      <c r="L86" s="223"/>
      <c r="M86" s="224"/>
      <c r="N86" s="225"/>
      <c r="O86" s="225"/>
      <c r="P86" s="226">
        <f>P87+P118+P129+P136+P147+P157</f>
        <v>0</v>
      </c>
      <c r="Q86" s="225"/>
      <c r="R86" s="226">
        <f>R87+R118+R129+R136+R147+R157</f>
        <v>1006.5960433199999</v>
      </c>
      <c r="S86" s="225"/>
      <c r="T86" s="227">
        <f>T87+T118+T129+T136+T147+T157</f>
        <v>0</v>
      </c>
      <c r="AR86" s="228" t="s">
        <v>25</v>
      </c>
      <c r="AT86" s="229" t="s">
        <v>80</v>
      </c>
      <c r="AU86" s="229" t="s">
        <v>81</v>
      </c>
      <c r="AY86" s="228" t="s">
        <v>208</v>
      </c>
      <c r="BK86" s="230">
        <f>BK87+BK118+BK129+BK136+BK147+BK157</f>
        <v>0</v>
      </c>
    </row>
    <row r="87" spans="2:63" s="11" customFormat="1" ht="19.9" customHeight="1">
      <c r="B87" s="217"/>
      <c r="C87" s="218"/>
      <c r="D87" s="219" t="s">
        <v>80</v>
      </c>
      <c r="E87" s="231" t="s">
        <v>25</v>
      </c>
      <c r="F87" s="231" t="s">
        <v>209</v>
      </c>
      <c r="G87" s="218"/>
      <c r="H87" s="218"/>
      <c r="I87" s="221"/>
      <c r="J87" s="232">
        <f>BK87</f>
        <v>0</v>
      </c>
      <c r="K87" s="218"/>
      <c r="L87" s="223"/>
      <c r="M87" s="224"/>
      <c r="N87" s="225"/>
      <c r="O87" s="225"/>
      <c r="P87" s="226">
        <f>SUM(P88:P117)</f>
        <v>0</v>
      </c>
      <c r="Q87" s="225"/>
      <c r="R87" s="226">
        <f>SUM(R88:R117)</f>
        <v>33.306</v>
      </c>
      <c r="S87" s="225"/>
      <c r="T87" s="227">
        <f>SUM(T88:T117)</f>
        <v>0</v>
      </c>
      <c r="AR87" s="228" t="s">
        <v>25</v>
      </c>
      <c r="AT87" s="229" t="s">
        <v>80</v>
      </c>
      <c r="AU87" s="229" t="s">
        <v>25</v>
      </c>
      <c r="AY87" s="228" t="s">
        <v>208</v>
      </c>
      <c r="BK87" s="230">
        <f>SUM(BK88:BK117)</f>
        <v>0</v>
      </c>
    </row>
    <row r="88" spans="2:65" s="1" customFormat="1" ht="38.25" customHeight="1">
      <c r="B88" s="46"/>
      <c r="C88" s="233" t="s">
        <v>25</v>
      </c>
      <c r="D88" s="233" t="s">
        <v>210</v>
      </c>
      <c r="E88" s="234" t="s">
        <v>5482</v>
      </c>
      <c r="F88" s="235" t="s">
        <v>5483</v>
      </c>
      <c r="G88" s="236" t="s">
        <v>232</v>
      </c>
      <c r="H88" s="237">
        <v>270</v>
      </c>
      <c r="I88" s="238"/>
      <c r="J88" s="239">
        <f>ROUND(I88*H88,2)</f>
        <v>0</v>
      </c>
      <c r="K88" s="235" t="s">
        <v>214</v>
      </c>
      <c r="L88" s="72"/>
      <c r="M88" s="240" t="s">
        <v>38</v>
      </c>
      <c r="N88" s="241" t="s">
        <v>52</v>
      </c>
      <c r="O88" s="47"/>
      <c r="P88" s="242">
        <f>O88*H88</f>
        <v>0</v>
      </c>
      <c r="Q88" s="242">
        <v>0</v>
      </c>
      <c r="R88" s="242">
        <f>Q88*H88</f>
        <v>0</v>
      </c>
      <c r="S88" s="242">
        <v>0</v>
      </c>
      <c r="T88" s="243">
        <f>S88*H88</f>
        <v>0</v>
      </c>
      <c r="AR88" s="23" t="s">
        <v>215</v>
      </c>
      <c r="AT88" s="23" t="s">
        <v>210</v>
      </c>
      <c r="AU88" s="23" t="s">
        <v>90</v>
      </c>
      <c r="AY88" s="23" t="s">
        <v>208</v>
      </c>
      <c r="BE88" s="244">
        <f>IF(N88="základní",J88,0)</f>
        <v>0</v>
      </c>
      <c r="BF88" s="244">
        <f>IF(N88="snížená",J88,0)</f>
        <v>0</v>
      </c>
      <c r="BG88" s="244">
        <f>IF(N88="zákl. přenesená",J88,0)</f>
        <v>0</v>
      </c>
      <c r="BH88" s="244">
        <f>IF(N88="sníž. přenesená",J88,0)</f>
        <v>0</v>
      </c>
      <c r="BI88" s="244">
        <f>IF(N88="nulová",J88,0)</f>
        <v>0</v>
      </c>
      <c r="BJ88" s="23" t="s">
        <v>25</v>
      </c>
      <c r="BK88" s="244">
        <f>ROUND(I88*H88,2)</f>
        <v>0</v>
      </c>
      <c r="BL88" s="23" t="s">
        <v>215</v>
      </c>
      <c r="BM88" s="23" t="s">
        <v>5588</v>
      </c>
    </row>
    <row r="89" spans="2:51" s="13" customFormat="1" ht="13.5">
      <c r="B89" s="257"/>
      <c r="C89" s="258"/>
      <c r="D89" s="247" t="s">
        <v>217</v>
      </c>
      <c r="E89" s="259" t="s">
        <v>38</v>
      </c>
      <c r="F89" s="260" t="s">
        <v>5589</v>
      </c>
      <c r="G89" s="258"/>
      <c r="H89" s="259" t="s">
        <v>38</v>
      </c>
      <c r="I89" s="261"/>
      <c r="J89" s="258"/>
      <c r="K89" s="258"/>
      <c r="L89" s="262"/>
      <c r="M89" s="263"/>
      <c r="N89" s="264"/>
      <c r="O89" s="264"/>
      <c r="P89" s="264"/>
      <c r="Q89" s="264"/>
      <c r="R89" s="264"/>
      <c r="S89" s="264"/>
      <c r="T89" s="265"/>
      <c r="AT89" s="266" t="s">
        <v>217</v>
      </c>
      <c r="AU89" s="266" t="s">
        <v>90</v>
      </c>
      <c r="AV89" s="13" t="s">
        <v>25</v>
      </c>
      <c r="AW89" s="13" t="s">
        <v>219</v>
      </c>
      <c r="AX89" s="13" t="s">
        <v>81</v>
      </c>
      <c r="AY89" s="266" t="s">
        <v>208</v>
      </c>
    </row>
    <row r="90" spans="2:51" s="12" customFormat="1" ht="13.5">
      <c r="B90" s="245"/>
      <c r="C90" s="246"/>
      <c r="D90" s="247" t="s">
        <v>217</v>
      </c>
      <c r="E90" s="248" t="s">
        <v>38</v>
      </c>
      <c r="F90" s="249" t="s">
        <v>5590</v>
      </c>
      <c r="G90" s="246"/>
      <c r="H90" s="250">
        <v>270</v>
      </c>
      <c r="I90" s="251"/>
      <c r="J90" s="246"/>
      <c r="K90" s="246"/>
      <c r="L90" s="252"/>
      <c r="M90" s="253"/>
      <c r="N90" s="254"/>
      <c r="O90" s="254"/>
      <c r="P90" s="254"/>
      <c r="Q90" s="254"/>
      <c r="R90" s="254"/>
      <c r="S90" s="254"/>
      <c r="T90" s="255"/>
      <c r="AT90" s="256" t="s">
        <v>217</v>
      </c>
      <c r="AU90" s="256" t="s">
        <v>90</v>
      </c>
      <c r="AV90" s="12" t="s">
        <v>90</v>
      </c>
      <c r="AW90" s="12" t="s">
        <v>219</v>
      </c>
      <c r="AX90" s="12" t="s">
        <v>81</v>
      </c>
      <c r="AY90" s="256" t="s">
        <v>208</v>
      </c>
    </row>
    <row r="91" spans="2:65" s="1" customFormat="1" ht="38.25" customHeight="1">
      <c r="B91" s="46"/>
      <c r="C91" s="233" t="s">
        <v>90</v>
      </c>
      <c r="D91" s="233" t="s">
        <v>210</v>
      </c>
      <c r="E91" s="234" t="s">
        <v>5486</v>
      </c>
      <c r="F91" s="235" t="s">
        <v>5487</v>
      </c>
      <c r="G91" s="236" t="s">
        <v>232</v>
      </c>
      <c r="H91" s="237">
        <v>270</v>
      </c>
      <c r="I91" s="238"/>
      <c r="J91" s="239">
        <f>ROUND(I91*H91,2)</f>
        <v>0</v>
      </c>
      <c r="K91" s="235" t="s">
        <v>214</v>
      </c>
      <c r="L91" s="72"/>
      <c r="M91" s="240" t="s">
        <v>38</v>
      </c>
      <c r="N91" s="241" t="s">
        <v>52</v>
      </c>
      <c r="O91" s="47"/>
      <c r="P91" s="242">
        <f>O91*H91</f>
        <v>0</v>
      </c>
      <c r="Q91" s="242">
        <v>0</v>
      </c>
      <c r="R91" s="242">
        <f>Q91*H91</f>
        <v>0</v>
      </c>
      <c r="S91" s="242">
        <v>0</v>
      </c>
      <c r="T91" s="243">
        <f>S91*H91</f>
        <v>0</v>
      </c>
      <c r="AR91" s="23" t="s">
        <v>215</v>
      </c>
      <c r="AT91" s="23" t="s">
        <v>210</v>
      </c>
      <c r="AU91" s="23" t="s">
        <v>90</v>
      </c>
      <c r="AY91" s="23" t="s">
        <v>208</v>
      </c>
      <c r="BE91" s="244">
        <f>IF(N91="základní",J91,0)</f>
        <v>0</v>
      </c>
      <c r="BF91" s="244">
        <f>IF(N91="snížená",J91,0)</f>
        <v>0</v>
      </c>
      <c r="BG91" s="244">
        <f>IF(N91="zákl. přenesená",J91,0)</f>
        <v>0</v>
      </c>
      <c r="BH91" s="244">
        <f>IF(N91="sníž. přenesená",J91,0)</f>
        <v>0</v>
      </c>
      <c r="BI91" s="244">
        <f>IF(N91="nulová",J91,0)</f>
        <v>0</v>
      </c>
      <c r="BJ91" s="23" t="s">
        <v>25</v>
      </c>
      <c r="BK91" s="244">
        <f>ROUND(I91*H91,2)</f>
        <v>0</v>
      </c>
      <c r="BL91" s="23" t="s">
        <v>215</v>
      </c>
      <c r="BM91" s="23" t="s">
        <v>5591</v>
      </c>
    </row>
    <row r="92" spans="2:65" s="1" customFormat="1" ht="25.5" customHeight="1">
      <c r="B92" s="46"/>
      <c r="C92" s="233" t="s">
        <v>225</v>
      </c>
      <c r="D92" s="233" t="s">
        <v>210</v>
      </c>
      <c r="E92" s="234" t="s">
        <v>242</v>
      </c>
      <c r="F92" s="235" t="s">
        <v>243</v>
      </c>
      <c r="G92" s="236" t="s">
        <v>232</v>
      </c>
      <c r="H92" s="237">
        <v>12</v>
      </c>
      <c r="I92" s="238"/>
      <c r="J92" s="239">
        <f>ROUND(I92*H92,2)</f>
        <v>0</v>
      </c>
      <c r="K92" s="235" t="s">
        <v>214</v>
      </c>
      <c r="L92" s="72"/>
      <c r="M92" s="240" t="s">
        <v>38</v>
      </c>
      <c r="N92" s="241" t="s">
        <v>52</v>
      </c>
      <c r="O92" s="47"/>
      <c r="P92" s="242">
        <f>O92*H92</f>
        <v>0</v>
      </c>
      <c r="Q92" s="242">
        <v>0</v>
      </c>
      <c r="R92" s="242">
        <f>Q92*H92</f>
        <v>0</v>
      </c>
      <c r="S92" s="242">
        <v>0</v>
      </c>
      <c r="T92" s="243">
        <f>S92*H92</f>
        <v>0</v>
      </c>
      <c r="AR92" s="23" t="s">
        <v>215</v>
      </c>
      <c r="AT92" s="23" t="s">
        <v>210</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215</v>
      </c>
      <c r="BM92" s="23" t="s">
        <v>5592</v>
      </c>
    </row>
    <row r="93" spans="2:51" s="12" customFormat="1" ht="13.5">
      <c r="B93" s="245"/>
      <c r="C93" s="246"/>
      <c r="D93" s="247" t="s">
        <v>217</v>
      </c>
      <c r="E93" s="248" t="s">
        <v>38</v>
      </c>
      <c r="F93" s="249" t="s">
        <v>5593</v>
      </c>
      <c r="G93" s="246"/>
      <c r="H93" s="250">
        <v>12</v>
      </c>
      <c r="I93" s="251"/>
      <c r="J93" s="246"/>
      <c r="K93" s="246"/>
      <c r="L93" s="252"/>
      <c r="M93" s="253"/>
      <c r="N93" s="254"/>
      <c r="O93" s="254"/>
      <c r="P93" s="254"/>
      <c r="Q93" s="254"/>
      <c r="R93" s="254"/>
      <c r="S93" s="254"/>
      <c r="T93" s="255"/>
      <c r="AT93" s="256" t="s">
        <v>217</v>
      </c>
      <c r="AU93" s="256" t="s">
        <v>90</v>
      </c>
      <c r="AV93" s="12" t="s">
        <v>90</v>
      </c>
      <c r="AW93" s="12" t="s">
        <v>219</v>
      </c>
      <c r="AX93" s="12" t="s">
        <v>81</v>
      </c>
      <c r="AY93" s="256" t="s">
        <v>208</v>
      </c>
    </row>
    <row r="94" spans="2:65" s="1" customFormat="1" ht="38.25" customHeight="1">
      <c r="B94" s="46"/>
      <c r="C94" s="233" t="s">
        <v>215</v>
      </c>
      <c r="D94" s="233" t="s">
        <v>210</v>
      </c>
      <c r="E94" s="234" t="s">
        <v>250</v>
      </c>
      <c r="F94" s="235" t="s">
        <v>251</v>
      </c>
      <c r="G94" s="236" t="s">
        <v>232</v>
      </c>
      <c r="H94" s="237">
        <v>12</v>
      </c>
      <c r="I94" s="238"/>
      <c r="J94" s="239">
        <f>ROUND(I94*H94,2)</f>
        <v>0</v>
      </c>
      <c r="K94" s="235" t="s">
        <v>214</v>
      </c>
      <c r="L94" s="72"/>
      <c r="M94" s="240" t="s">
        <v>38</v>
      </c>
      <c r="N94" s="241" t="s">
        <v>52</v>
      </c>
      <c r="O94" s="47"/>
      <c r="P94" s="242">
        <f>O94*H94</f>
        <v>0</v>
      </c>
      <c r="Q94" s="242">
        <v>0</v>
      </c>
      <c r="R94" s="242">
        <f>Q94*H94</f>
        <v>0</v>
      </c>
      <c r="S94" s="242">
        <v>0</v>
      </c>
      <c r="T94" s="243">
        <f>S94*H94</f>
        <v>0</v>
      </c>
      <c r="AR94" s="23" t="s">
        <v>215</v>
      </c>
      <c r="AT94" s="23" t="s">
        <v>210</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215</v>
      </c>
      <c r="BM94" s="23" t="s">
        <v>5594</v>
      </c>
    </row>
    <row r="95" spans="2:65" s="1" customFormat="1" ht="38.25" customHeight="1">
      <c r="B95" s="46"/>
      <c r="C95" s="233" t="s">
        <v>237</v>
      </c>
      <c r="D95" s="233" t="s">
        <v>210</v>
      </c>
      <c r="E95" s="234" t="s">
        <v>258</v>
      </c>
      <c r="F95" s="235" t="s">
        <v>5489</v>
      </c>
      <c r="G95" s="236" t="s">
        <v>232</v>
      </c>
      <c r="H95" s="237">
        <v>282</v>
      </c>
      <c r="I95" s="238"/>
      <c r="J95" s="239">
        <f>ROUND(I95*H95,2)</f>
        <v>0</v>
      </c>
      <c r="K95" s="235" t="s">
        <v>214</v>
      </c>
      <c r="L95" s="72"/>
      <c r="M95" s="240" t="s">
        <v>38</v>
      </c>
      <c r="N95" s="241" t="s">
        <v>52</v>
      </c>
      <c r="O95" s="47"/>
      <c r="P95" s="242">
        <f>O95*H95</f>
        <v>0</v>
      </c>
      <c r="Q95" s="242">
        <v>0</v>
      </c>
      <c r="R95" s="242">
        <f>Q95*H95</f>
        <v>0</v>
      </c>
      <c r="S95" s="242">
        <v>0</v>
      </c>
      <c r="T95" s="243">
        <f>S95*H95</f>
        <v>0</v>
      </c>
      <c r="AR95" s="23" t="s">
        <v>215</v>
      </c>
      <c r="AT95" s="23" t="s">
        <v>210</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215</v>
      </c>
      <c r="BM95" s="23" t="s">
        <v>5595</v>
      </c>
    </row>
    <row r="96" spans="2:51" s="12" customFormat="1" ht="13.5">
      <c r="B96" s="245"/>
      <c r="C96" s="246"/>
      <c r="D96" s="247" t="s">
        <v>217</v>
      </c>
      <c r="E96" s="248" t="s">
        <v>38</v>
      </c>
      <c r="F96" s="249" t="s">
        <v>5596</v>
      </c>
      <c r="G96" s="246"/>
      <c r="H96" s="250">
        <v>282</v>
      </c>
      <c r="I96" s="251"/>
      <c r="J96" s="246"/>
      <c r="K96" s="246"/>
      <c r="L96" s="252"/>
      <c r="M96" s="253"/>
      <c r="N96" s="254"/>
      <c r="O96" s="254"/>
      <c r="P96" s="254"/>
      <c r="Q96" s="254"/>
      <c r="R96" s="254"/>
      <c r="S96" s="254"/>
      <c r="T96" s="255"/>
      <c r="AT96" s="256" t="s">
        <v>217</v>
      </c>
      <c r="AU96" s="256" t="s">
        <v>90</v>
      </c>
      <c r="AV96" s="12" t="s">
        <v>90</v>
      </c>
      <c r="AW96" s="12" t="s">
        <v>219</v>
      </c>
      <c r="AX96" s="12" t="s">
        <v>81</v>
      </c>
      <c r="AY96" s="256" t="s">
        <v>208</v>
      </c>
    </row>
    <row r="97" spans="2:65" s="1" customFormat="1" ht="51" customHeight="1">
      <c r="B97" s="46"/>
      <c r="C97" s="233" t="s">
        <v>241</v>
      </c>
      <c r="D97" s="233" t="s">
        <v>210</v>
      </c>
      <c r="E97" s="234" t="s">
        <v>267</v>
      </c>
      <c r="F97" s="235" t="s">
        <v>268</v>
      </c>
      <c r="G97" s="236" t="s">
        <v>232</v>
      </c>
      <c r="H97" s="237">
        <v>282</v>
      </c>
      <c r="I97" s="238"/>
      <c r="J97" s="239">
        <f>ROUND(I97*H97,2)</f>
        <v>0</v>
      </c>
      <c r="K97" s="235" t="s">
        <v>214</v>
      </c>
      <c r="L97" s="72"/>
      <c r="M97" s="240" t="s">
        <v>38</v>
      </c>
      <c r="N97" s="241" t="s">
        <v>52</v>
      </c>
      <c r="O97" s="47"/>
      <c r="P97" s="242">
        <f>O97*H97</f>
        <v>0</v>
      </c>
      <c r="Q97" s="242">
        <v>0</v>
      </c>
      <c r="R97" s="242">
        <f>Q97*H97</f>
        <v>0</v>
      </c>
      <c r="S97" s="242">
        <v>0</v>
      </c>
      <c r="T97" s="243">
        <f>S97*H97</f>
        <v>0</v>
      </c>
      <c r="AR97" s="23" t="s">
        <v>215</v>
      </c>
      <c r="AT97" s="23" t="s">
        <v>210</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215</v>
      </c>
      <c r="BM97" s="23" t="s">
        <v>5597</v>
      </c>
    </row>
    <row r="98" spans="2:65" s="1" customFormat="1" ht="51" customHeight="1">
      <c r="B98" s="46"/>
      <c r="C98" s="233" t="s">
        <v>249</v>
      </c>
      <c r="D98" s="233" t="s">
        <v>210</v>
      </c>
      <c r="E98" s="234" t="s">
        <v>5598</v>
      </c>
      <c r="F98" s="235" t="s">
        <v>5599</v>
      </c>
      <c r="G98" s="236" t="s">
        <v>232</v>
      </c>
      <c r="H98" s="237">
        <v>13.5</v>
      </c>
      <c r="I98" s="238"/>
      <c r="J98" s="239">
        <f>ROUND(I98*H98,2)</f>
        <v>0</v>
      </c>
      <c r="K98" s="235" t="s">
        <v>214</v>
      </c>
      <c r="L98" s="72"/>
      <c r="M98" s="240" t="s">
        <v>38</v>
      </c>
      <c r="N98" s="241" t="s">
        <v>52</v>
      </c>
      <c r="O98" s="47"/>
      <c r="P98" s="242">
        <f>O98*H98</f>
        <v>0</v>
      </c>
      <c r="Q98" s="242">
        <v>0</v>
      </c>
      <c r="R98" s="242">
        <f>Q98*H98</f>
        <v>0</v>
      </c>
      <c r="S98" s="242">
        <v>0</v>
      </c>
      <c r="T98" s="243">
        <f>S98*H98</f>
        <v>0</v>
      </c>
      <c r="AR98" s="23" t="s">
        <v>215</v>
      </c>
      <c r="AT98" s="23" t="s">
        <v>210</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215</v>
      </c>
      <c r="BM98" s="23" t="s">
        <v>5600</v>
      </c>
    </row>
    <row r="99" spans="2:51" s="13" customFormat="1" ht="13.5">
      <c r="B99" s="257"/>
      <c r="C99" s="258"/>
      <c r="D99" s="247" t="s">
        <v>217</v>
      </c>
      <c r="E99" s="259" t="s">
        <v>38</v>
      </c>
      <c r="F99" s="260" t="s">
        <v>5601</v>
      </c>
      <c r="G99" s="258"/>
      <c r="H99" s="259" t="s">
        <v>38</v>
      </c>
      <c r="I99" s="261"/>
      <c r="J99" s="258"/>
      <c r="K99" s="258"/>
      <c r="L99" s="262"/>
      <c r="M99" s="263"/>
      <c r="N99" s="264"/>
      <c r="O99" s="264"/>
      <c r="P99" s="264"/>
      <c r="Q99" s="264"/>
      <c r="R99" s="264"/>
      <c r="S99" s="264"/>
      <c r="T99" s="265"/>
      <c r="AT99" s="266" t="s">
        <v>217</v>
      </c>
      <c r="AU99" s="266" t="s">
        <v>90</v>
      </c>
      <c r="AV99" s="13" t="s">
        <v>25</v>
      </c>
      <c r="AW99" s="13" t="s">
        <v>219</v>
      </c>
      <c r="AX99" s="13" t="s">
        <v>81</v>
      </c>
      <c r="AY99" s="266" t="s">
        <v>208</v>
      </c>
    </row>
    <row r="100" spans="2:51" s="12" customFormat="1" ht="13.5">
      <c r="B100" s="245"/>
      <c r="C100" s="246"/>
      <c r="D100" s="247" t="s">
        <v>217</v>
      </c>
      <c r="E100" s="248" t="s">
        <v>38</v>
      </c>
      <c r="F100" s="249" t="s">
        <v>5602</v>
      </c>
      <c r="G100" s="246"/>
      <c r="H100" s="250">
        <v>13.5</v>
      </c>
      <c r="I100" s="251"/>
      <c r="J100" s="246"/>
      <c r="K100" s="246"/>
      <c r="L100" s="252"/>
      <c r="M100" s="253"/>
      <c r="N100" s="254"/>
      <c r="O100" s="254"/>
      <c r="P100" s="254"/>
      <c r="Q100" s="254"/>
      <c r="R100" s="254"/>
      <c r="S100" s="254"/>
      <c r="T100" s="255"/>
      <c r="AT100" s="256" t="s">
        <v>217</v>
      </c>
      <c r="AU100" s="256" t="s">
        <v>90</v>
      </c>
      <c r="AV100" s="12" t="s">
        <v>90</v>
      </c>
      <c r="AW100" s="12" t="s">
        <v>219</v>
      </c>
      <c r="AX100" s="12" t="s">
        <v>81</v>
      </c>
      <c r="AY100" s="256" t="s">
        <v>208</v>
      </c>
    </row>
    <row r="101" spans="2:65" s="1" customFormat="1" ht="16.5" customHeight="1">
      <c r="B101" s="46"/>
      <c r="C101" s="233" t="s">
        <v>253</v>
      </c>
      <c r="D101" s="233" t="s">
        <v>210</v>
      </c>
      <c r="E101" s="234" t="s">
        <v>5492</v>
      </c>
      <c r="F101" s="235" t="s">
        <v>5603</v>
      </c>
      <c r="G101" s="236" t="s">
        <v>232</v>
      </c>
      <c r="H101" s="237">
        <v>13.5</v>
      </c>
      <c r="I101" s="238"/>
      <c r="J101" s="239">
        <f>ROUND(I101*H101,2)</f>
        <v>0</v>
      </c>
      <c r="K101" s="235" t="s">
        <v>214</v>
      </c>
      <c r="L101" s="72"/>
      <c r="M101" s="240" t="s">
        <v>38</v>
      </c>
      <c r="N101" s="241" t="s">
        <v>52</v>
      </c>
      <c r="O101" s="47"/>
      <c r="P101" s="242">
        <f>O101*H101</f>
        <v>0</v>
      </c>
      <c r="Q101" s="242">
        <v>0</v>
      </c>
      <c r="R101" s="242">
        <f>Q101*H101</f>
        <v>0</v>
      </c>
      <c r="S101" s="242">
        <v>0</v>
      </c>
      <c r="T101" s="243">
        <f>S101*H101</f>
        <v>0</v>
      </c>
      <c r="AR101" s="23" t="s">
        <v>215</v>
      </c>
      <c r="AT101" s="23" t="s">
        <v>210</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215</v>
      </c>
      <c r="BM101" s="23" t="s">
        <v>5604</v>
      </c>
    </row>
    <row r="102" spans="2:51" s="13" customFormat="1" ht="13.5">
      <c r="B102" s="257"/>
      <c r="C102" s="258"/>
      <c r="D102" s="247" t="s">
        <v>217</v>
      </c>
      <c r="E102" s="259" t="s">
        <v>38</v>
      </c>
      <c r="F102" s="260" t="s">
        <v>5601</v>
      </c>
      <c r="G102" s="258"/>
      <c r="H102" s="259" t="s">
        <v>38</v>
      </c>
      <c r="I102" s="261"/>
      <c r="J102" s="258"/>
      <c r="K102" s="258"/>
      <c r="L102" s="262"/>
      <c r="M102" s="263"/>
      <c r="N102" s="264"/>
      <c r="O102" s="264"/>
      <c r="P102" s="264"/>
      <c r="Q102" s="264"/>
      <c r="R102" s="264"/>
      <c r="S102" s="264"/>
      <c r="T102" s="265"/>
      <c r="AT102" s="266" t="s">
        <v>217</v>
      </c>
      <c r="AU102" s="266" t="s">
        <v>90</v>
      </c>
      <c r="AV102" s="13" t="s">
        <v>25</v>
      </c>
      <c r="AW102" s="13" t="s">
        <v>219</v>
      </c>
      <c r="AX102" s="13" t="s">
        <v>81</v>
      </c>
      <c r="AY102" s="266" t="s">
        <v>208</v>
      </c>
    </row>
    <row r="103" spans="2:51" s="12" customFormat="1" ht="13.5">
      <c r="B103" s="245"/>
      <c r="C103" s="246"/>
      <c r="D103" s="247" t="s">
        <v>217</v>
      </c>
      <c r="E103" s="248" t="s">
        <v>38</v>
      </c>
      <c r="F103" s="249" t="s">
        <v>5602</v>
      </c>
      <c r="G103" s="246"/>
      <c r="H103" s="250">
        <v>13.5</v>
      </c>
      <c r="I103" s="251"/>
      <c r="J103" s="246"/>
      <c r="K103" s="246"/>
      <c r="L103" s="252"/>
      <c r="M103" s="253"/>
      <c r="N103" s="254"/>
      <c r="O103" s="254"/>
      <c r="P103" s="254"/>
      <c r="Q103" s="254"/>
      <c r="R103" s="254"/>
      <c r="S103" s="254"/>
      <c r="T103" s="255"/>
      <c r="AT103" s="256" t="s">
        <v>217</v>
      </c>
      <c r="AU103" s="256" t="s">
        <v>90</v>
      </c>
      <c r="AV103" s="12" t="s">
        <v>90</v>
      </c>
      <c r="AW103" s="12" t="s">
        <v>219</v>
      </c>
      <c r="AX103" s="12" t="s">
        <v>81</v>
      </c>
      <c r="AY103" s="256" t="s">
        <v>208</v>
      </c>
    </row>
    <row r="104" spans="2:65" s="1" customFormat="1" ht="16.5" customHeight="1">
      <c r="B104" s="46"/>
      <c r="C104" s="267" t="s">
        <v>257</v>
      </c>
      <c r="D104" s="267" t="s">
        <v>297</v>
      </c>
      <c r="E104" s="268" t="s">
        <v>298</v>
      </c>
      <c r="F104" s="269" t="s">
        <v>299</v>
      </c>
      <c r="G104" s="270" t="s">
        <v>283</v>
      </c>
      <c r="H104" s="271">
        <v>24.57</v>
      </c>
      <c r="I104" s="272"/>
      <c r="J104" s="273">
        <f>ROUND(I104*H104,2)</f>
        <v>0</v>
      </c>
      <c r="K104" s="269" t="s">
        <v>214</v>
      </c>
      <c r="L104" s="274"/>
      <c r="M104" s="275" t="s">
        <v>38</v>
      </c>
      <c r="N104" s="276" t="s">
        <v>52</v>
      </c>
      <c r="O104" s="47"/>
      <c r="P104" s="242">
        <f>O104*H104</f>
        <v>0</v>
      </c>
      <c r="Q104" s="242">
        <v>1</v>
      </c>
      <c r="R104" s="242">
        <f>Q104*H104</f>
        <v>24.57</v>
      </c>
      <c r="S104" s="242">
        <v>0</v>
      </c>
      <c r="T104" s="243">
        <f>S104*H104</f>
        <v>0</v>
      </c>
      <c r="AR104" s="23" t="s">
        <v>253</v>
      </c>
      <c r="AT104" s="23" t="s">
        <v>297</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215</v>
      </c>
      <c r="BM104" s="23" t="s">
        <v>5605</v>
      </c>
    </row>
    <row r="105" spans="2:51" s="12" customFormat="1" ht="13.5">
      <c r="B105" s="245"/>
      <c r="C105" s="246"/>
      <c r="D105" s="247" t="s">
        <v>217</v>
      </c>
      <c r="E105" s="248" t="s">
        <v>38</v>
      </c>
      <c r="F105" s="249" t="s">
        <v>5606</v>
      </c>
      <c r="G105" s="246"/>
      <c r="H105" s="250">
        <v>24.57</v>
      </c>
      <c r="I105" s="251"/>
      <c r="J105" s="246"/>
      <c r="K105" s="246"/>
      <c r="L105" s="252"/>
      <c r="M105" s="253"/>
      <c r="N105" s="254"/>
      <c r="O105" s="254"/>
      <c r="P105" s="254"/>
      <c r="Q105" s="254"/>
      <c r="R105" s="254"/>
      <c r="S105" s="254"/>
      <c r="T105" s="255"/>
      <c r="AT105" s="256" t="s">
        <v>217</v>
      </c>
      <c r="AU105" s="256" t="s">
        <v>90</v>
      </c>
      <c r="AV105" s="12" t="s">
        <v>90</v>
      </c>
      <c r="AW105" s="12" t="s">
        <v>219</v>
      </c>
      <c r="AX105" s="12" t="s">
        <v>81</v>
      </c>
      <c r="AY105" s="256" t="s">
        <v>208</v>
      </c>
    </row>
    <row r="106" spans="2:65" s="1" customFormat="1" ht="16.5" customHeight="1">
      <c r="B106" s="46"/>
      <c r="C106" s="233" t="s">
        <v>30</v>
      </c>
      <c r="D106" s="233" t="s">
        <v>210</v>
      </c>
      <c r="E106" s="234" t="s">
        <v>281</v>
      </c>
      <c r="F106" s="235" t="s">
        <v>5498</v>
      </c>
      <c r="G106" s="236" t="s">
        <v>283</v>
      </c>
      <c r="H106" s="237">
        <v>513.24</v>
      </c>
      <c r="I106" s="238"/>
      <c r="J106" s="239">
        <f>ROUND(I106*H106,2)</f>
        <v>0</v>
      </c>
      <c r="K106" s="235" t="s">
        <v>214</v>
      </c>
      <c r="L106" s="72"/>
      <c r="M106" s="240" t="s">
        <v>38</v>
      </c>
      <c r="N106" s="241" t="s">
        <v>52</v>
      </c>
      <c r="O106" s="47"/>
      <c r="P106" s="242">
        <f>O106*H106</f>
        <v>0</v>
      </c>
      <c r="Q106" s="242">
        <v>0</v>
      </c>
      <c r="R106" s="242">
        <f>Q106*H106</f>
        <v>0</v>
      </c>
      <c r="S106" s="242">
        <v>0</v>
      </c>
      <c r="T106" s="243">
        <f>S106*H106</f>
        <v>0</v>
      </c>
      <c r="AR106" s="23" t="s">
        <v>215</v>
      </c>
      <c r="AT106" s="23" t="s">
        <v>210</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215</v>
      </c>
      <c r="BM106" s="23" t="s">
        <v>5607</v>
      </c>
    </row>
    <row r="107" spans="2:51" s="12" customFormat="1" ht="13.5">
      <c r="B107" s="245"/>
      <c r="C107" s="246"/>
      <c r="D107" s="247" t="s">
        <v>217</v>
      </c>
      <c r="E107" s="248" t="s">
        <v>38</v>
      </c>
      <c r="F107" s="249" t="s">
        <v>5608</v>
      </c>
      <c r="G107" s="246"/>
      <c r="H107" s="250">
        <v>513.24</v>
      </c>
      <c r="I107" s="251"/>
      <c r="J107" s="246"/>
      <c r="K107" s="246"/>
      <c r="L107" s="252"/>
      <c r="M107" s="253"/>
      <c r="N107" s="254"/>
      <c r="O107" s="254"/>
      <c r="P107" s="254"/>
      <c r="Q107" s="254"/>
      <c r="R107" s="254"/>
      <c r="S107" s="254"/>
      <c r="T107" s="255"/>
      <c r="AT107" s="256" t="s">
        <v>217</v>
      </c>
      <c r="AU107" s="256" t="s">
        <v>90</v>
      </c>
      <c r="AV107" s="12" t="s">
        <v>90</v>
      </c>
      <c r="AW107" s="12" t="s">
        <v>219</v>
      </c>
      <c r="AX107" s="12" t="s">
        <v>81</v>
      </c>
      <c r="AY107" s="256" t="s">
        <v>208</v>
      </c>
    </row>
    <row r="108" spans="2:65" s="1" customFormat="1" ht="25.5" customHeight="1">
      <c r="B108" s="46"/>
      <c r="C108" s="233" t="s">
        <v>270</v>
      </c>
      <c r="D108" s="233" t="s">
        <v>210</v>
      </c>
      <c r="E108" s="234" t="s">
        <v>287</v>
      </c>
      <c r="F108" s="235" t="s">
        <v>288</v>
      </c>
      <c r="G108" s="236" t="s">
        <v>232</v>
      </c>
      <c r="H108" s="237">
        <v>4.8</v>
      </c>
      <c r="I108" s="238"/>
      <c r="J108" s="239">
        <f>ROUND(I108*H108,2)</f>
        <v>0</v>
      </c>
      <c r="K108" s="235" t="s">
        <v>214</v>
      </c>
      <c r="L108" s="72"/>
      <c r="M108" s="240" t="s">
        <v>38</v>
      </c>
      <c r="N108" s="241" t="s">
        <v>52</v>
      </c>
      <c r="O108" s="47"/>
      <c r="P108" s="242">
        <f>O108*H108</f>
        <v>0</v>
      </c>
      <c r="Q108" s="242">
        <v>0</v>
      </c>
      <c r="R108" s="242">
        <f>Q108*H108</f>
        <v>0</v>
      </c>
      <c r="S108" s="242">
        <v>0</v>
      </c>
      <c r="T108" s="243">
        <f>S108*H108</f>
        <v>0</v>
      </c>
      <c r="AR108" s="23" t="s">
        <v>215</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215</v>
      </c>
      <c r="BM108" s="23" t="s">
        <v>5609</v>
      </c>
    </row>
    <row r="109" spans="2:51" s="12" customFormat="1" ht="13.5">
      <c r="B109" s="245"/>
      <c r="C109" s="246"/>
      <c r="D109" s="247" t="s">
        <v>217</v>
      </c>
      <c r="E109" s="248" t="s">
        <v>38</v>
      </c>
      <c r="F109" s="249" t="s">
        <v>5610</v>
      </c>
      <c r="G109" s="246"/>
      <c r="H109" s="250">
        <v>4.8</v>
      </c>
      <c r="I109" s="251"/>
      <c r="J109" s="246"/>
      <c r="K109" s="246"/>
      <c r="L109" s="252"/>
      <c r="M109" s="253"/>
      <c r="N109" s="254"/>
      <c r="O109" s="254"/>
      <c r="P109" s="254"/>
      <c r="Q109" s="254"/>
      <c r="R109" s="254"/>
      <c r="S109" s="254"/>
      <c r="T109" s="255"/>
      <c r="AT109" s="256" t="s">
        <v>217</v>
      </c>
      <c r="AU109" s="256" t="s">
        <v>90</v>
      </c>
      <c r="AV109" s="12" t="s">
        <v>90</v>
      </c>
      <c r="AW109" s="12" t="s">
        <v>219</v>
      </c>
      <c r="AX109" s="12" t="s">
        <v>81</v>
      </c>
      <c r="AY109" s="256" t="s">
        <v>208</v>
      </c>
    </row>
    <row r="110" spans="2:65" s="1" customFormat="1" ht="16.5" customHeight="1">
      <c r="B110" s="46"/>
      <c r="C110" s="267" t="s">
        <v>276</v>
      </c>
      <c r="D110" s="267" t="s">
        <v>297</v>
      </c>
      <c r="E110" s="268" t="s">
        <v>5611</v>
      </c>
      <c r="F110" s="269" t="s">
        <v>5612</v>
      </c>
      <c r="G110" s="270" t="s">
        <v>283</v>
      </c>
      <c r="H110" s="271">
        <v>8.736</v>
      </c>
      <c r="I110" s="272"/>
      <c r="J110" s="273">
        <f>ROUND(I110*H110,2)</f>
        <v>0</v>
      </c>
      <c r="K110" s="269" t="s">
        <v>214</v>
      </c>
      <c r="L110" s="274"/>
      <c r="M110" s="275" t="s">
        <v>38</v>
      </c>
      <c r="N110" s="276" t="s">
        <v>52</v>
      </c>
      <c r="O110" s="47"/>
      <c r="P110" s="242">
        <f>O110*H110</f>
        <v>0</v>
      </c>
      <c r="Q110" s="242">
        <v>1</v>
      </c>
      <c r="R110" s="242">
        <f>Q110*H110</f>
        <v>8.736</v>
      </c>
      <c r="S110" s="242">
        <v>0</v>
      </c>
      <c r="T110" s="243">
        <f>S110*H110</f>
        <v>0</v>
      </c>
      <c r="AR110" s="23" t="s">
        <v>253</v>
      </c>
      <c r="AT110" s="23" t="s">
        <v>297</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215</v>
      </c>
      <c r="BM110" s="23" t="s">
        <v>5613</v>
      </c>
    </row>
    <row r="111" spans="2:51" s="12" customFormat="1" ht="13.5">
      <c r="B111" s="245"/>
      <c r="C111" s="246"/>
      <c r="D111" s="247" t="s">
        <v>217</v>
      </c>
      <c r="E111" s="248" t="s">
        <v>38</v>
      </c>
      <c r="F111" s="249" t="s">
        <v>5614</v>
      </c>
      <c r="G111" s="246"/>
      <c r="H111" s="250">
        <v>8.736</v>
      </c>
      <c r="I111" s="251"/>
      <c r="J111" s="246"/>
      <c r="K111" s="246"/>
      <c r="L111" s="252"/>
      <c r="M111" s="253"/>
      <c r="N111" s="254"/>
      <c r="O111" s="254"/>
      <c r="P111" s="254"/>
      <c r="Q111" s="254"/>
      <c r="R111" s="254"/>
      <c r="S111" s="254"/>
      <c r="T111" s="255"/>
      <c r="AT111" s="256" t="s">
        <v>217</v>
      </c>
      <c r="AU111" s="256" t="s">
        <v>90</v>
      </c>
      <c r="AV111" s="12" t="s">
        <v>90</v>
      </c>
      <c r="AW111" s="12" t="s">
        <v>219</v>
      </c>
      <c r="AX111" s="12" t="s">
        <v>81</v>
      </c>
      <c r="AY111" s="256" t="s">
        <v>208</v>
      </c>
    </row>
    <row r="112" spans="2:65" s="1" customFormat="1" ht="16.5" customHeight="1">
      <c r="B112" s="46"/>
      <c r="C112" s="233" t="s">
        <v>280</v>
      </c>
      <c r="D112" s="233" t="s">
        <v>210</v>
      </c>
      <c r="E112" s="234" t="s">
        <v>5501</v>
      </c>
      <c r="F112" s="235" t="s">
        <v>5502</v>
      </c>
      <c r="G112" s="236" t="s">
        <v>213</v>
      </c>
      <c r="H112" s="237">
        <v>540</v>
      </c>
      <c r="I112" s="238"/>
      <c r="J112" s="239">
        <f>ROUND(I112*H112,2)</f>
        <v>0</v>
      </c>
      <c r="K112" s="235" t="s">
        <v>214</v>
      </c>
      <c r="L112" s="72"/>
      <c r="M112" s="240" t="s">
        <v>38</v>
      </c>
      <c r="N112" s="241" t="s">
        <v>52</v>
      </c>
      <c r="O112" s="47"/>
      <c r="P112" s="242">
        <f>O112*H112</f>
        <v>0</v>
      </c>
      <c r="Q112" s="242">
        <v>0</v>
      </c>
      <c r="R112" s="242">
        <f>Q112*H112</f>
        <v>0</v>
      </c>
      <c r="S112" s="242">
        <v>0</v>
      </c>
      <c r="T112" s="243">
        <f>S112*H112</f>
        <v>0</v>
      </c>
      <c r="AR112" s="23" t="s">
        <v>215</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215</v>
      </c>
      <c r="BM112" s="23" t="s">
        <v>5615</v>
      </c>
    </row>
    <row r="113" spans="2:51" s="13" customFormat="1" ht="13.5">
      <c r="B113" s="257"/>
      <c r="C113" s="258"/>
      <c r="D113" s="247" t="s">
        <v>217</v>
      </c>
      <c r="E113" s="259" t="s">
        <v>38</v>
      </c>
      <c r="F113" s="260" t="s">
        <v>5589</v>
      </c>
      <c r="G113" s="258"/>
      <c r="H113" s="259" t="s">
        <v>38</v>
      </c>
      <c r="I113" s="261"/>
      <c r="J113" s="258"/>
      <c r="K113" s="258"/>
      <c r="L113" s="262"/>
      <c r="M113" s="263"/>
      <c r="N113" s="264"/>
      <c r="O113" s="264"/>
      <c r="P113" s="264"/>
      <c r="Q113" s="264"/>
      <c r="R113" s="264"/>
      <c r="S113" s="264"/>
      <c r="T113" s="265"/>
      <c r="AT113" s="266" t="s">
        <v>217</v>
      </c>
      <c r="AU113" s="266" t="s">
        <v>90</v>
      </c>
      <c r="AV113" s="13" t="s">
        <v>25</v>
      </c>
      <c r="AW113" s="13" t="s">
        <v>219</v>
      </c>
      <c r="AX113" s="13" t="s">
        <v>81</v>
      </c>
      <c r="AY113" s="266" t="s">
        <v>208</v>
      </c>
    </row>
    <row r="114" spans="2:51" s="12" customFormat="1" ht="13.5">
      <c r="B114" s="245"/>
      <c r="C114" s="246"/>
      <c r="D114" s="247" t="s">
        <v>217</v>
      </c>
      <c r="E114" s="248" t="s">
        <v>38</v>
      </c>
      <c r="F114" s="249" t="s">
        <v>5616</v>
      </c>
      <c r="G114" s="246"/>
      <c r="H114" s="250">
        <v>540</v>
      </c>
      <c r="I114" s="251"/>
      <c r="J114" s="246"/>
      <c r="K114" s="246"/>
      <c r="L114" s="252"/>
      <c r="M114" s="253"/>
      <c r="N114" s="254"/>
      <c r="O114" s="254"/>
      <c r="P114" s="254"/>
      <c r="Q114" s="254"/>
      <c r="R114" s="254"/>
      <c r="S114" s="254"/>
      <c r="T114" s="255"/>
      <c r="AT114" s="256" t="s">
        <v>217</v>
      </c>
      <c r="AU114" s="256" t="s">
        <v>90</v>
      </c>
      <c r="AV114" s="12" t="s">
        <v>90</v>
      </c>
      <c r="AW114" s="12" t="s">
        <v>219</v>
      </c>
      <c r="AX114" s="12" t="s">
        <v>81</v>
      </c>
      <c r="AY114" s="256" t="s">
        <v>208</v>
      </c>
    </row>
    <row r="115" spans="2:65" s="1" customFormat="1" ht="25.5" customHeight="1">
      <c r="B115" s="46"/>
      <c r="C115" s="233" t="s">
        <v>286</v>
      </c>
      <c r="D115" s="233" t="s">
        <v>210</v>
      </c>
      <c r="E115" s="234" t="s">
        <v>5617</v>
      </c>
      <c r="F115" s="235" t="s">
        <v>5618</v>
      </c>
      <c r="G115" s="236" t="s">
        <v>213</v>
      </c>
      <c r="H115" s="237">
        <v>113</v>
      </c>
      <c r="I115" s="238"/>
      <c r="J115" s="239">
        <f>ROUND(I115*H115,2)</f>
        <v>0</v>
      </c>
      <c r="K115" s="235" t="s">
        <v>214</v>
      </c>
      <c r="L115" s="72"/>
      <c r="M115" s="240" t="s">
        <v>38</v>
      </c>
      <c r="N115" s="241" t="s">
        <v>52</v>
      </c>
      <c r="O115" s="47"/>
      <c r="P115" s="242">
        <f>O115*H115</f>
        <v>0</v>
      </c>
      <c r="Q115" s="242">
        <v>0</v>
      </c>
      <c r="R115" s="242">
        <f>Q115*H115</f>
        <v>0</v>
      </c>
      <c r="S115" s="242">
        <v>0</v>
      </c>
      <c r="T115" s="243">
        <f>S115*H115</f>
        <v>0</v>
      </c>
      <c r="AR115" s="23" t="s">
        <v>215</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215</v>
      </c>
      <c r="BM115" s="23" t="s">
        <v>5619</v>
      </c>
    </row>
    <row r="116" spans="2:51" s="13" customFormat="1" ht="13.5">
      <c r="B116" s="257"/>
      <c r="C116" s="258"/>
      <c r="D116" s="247" t="s">
        <v>217</v>
      </c>
      <c r="E116" s="259" t="s">
        <v>38</v>
      </c>
      <c r="F116" s="260" t="s">
        <v>5589</v>
      </c>
      <c r="G116" s="258"/>
      <c r="H116" s="259" t="s">
        <v>38</v>
      </c>
      <c r="I116" s="261"/>
      <c r="J116" s="258"/>
      <c r="K116" s="258"/>
      <c r="L116" s="262"/>
      <c r="M116" s="263"/>
      <c r="N116" s="264"/>
      <c r="O116" s="264"/>
      <c r="P116" s="264"/>
      <c r="Q116" s="264"/>
      <c r="R116" s="264"/>
      <c r="S116" s="264"/>
      <c r="T116" s="265"/>
      <c r="AT116" s="266" t="s">
        <v>217</v>
      </c>
      <c r="AU116" s="266" t="s">
        <v>90</v>
      </c>
      <c r="AV116" s="13" t="s">
        <v>25</v>
      </c>
      <c r="AW116" s="13" t="s">
        <v>219</v>
      </c>
      <c r="AX116" s="13" t="s">
        <v>81</v>
      </c>
      <c r="AY116" s="266" t="s">
        <v>208</v>
      </c>
    </row>
    <row r="117" spans="2:51" s="12" customFormat="1" ht="13.5">
      <c r="B117" s="245"/>
      <c r="C117" s="246"/>
      <c r="D117" s="247" t="s">
        <v>217</v>
      </c>
      <c r="E117" s="248" t="s">
        <v>38</v>
      </c>
      <c r="F117" s="249" t="s">
        <v>5620</v>
      </c>
      <c r="G117" s="246"/>
      <c r="H117" s="250">
        <v>113</v>
      </c>
      <c r="I117" s="251"/>
      <c r="J117" s="246"/>
      <c r="K117" s="246"/>
      <c r="L117" s="252"/>
      <c r="M117" s="253"/>
      <c r="N117" s="254"/>
      <c r="O117" s="254"/>
      <c r="P117" s="254"/>
      <c r="Q117" s="254"/>
      <c r="R117" s="254"/>
      <c r="S117" s="254"/>
      <c r="T117" s="255"/>
      <c r="AT117" s="256" t="s">
        <v>217</v>
      </c>
      <c r="AU117" s="256" t="s">
        <v>90</v>
      </c>
      <c r="AV117" s="12" t="s">
        <v>90</v>
      </c>
      <c r="AW117" s="12" t="s">
        <v>219</v>
      </c>
      <c r="AX117" s="12" t="s">
        <v>81</v>
      </c>
      <c r="AY117" s="256" t="s">
        <v>208</v>
      </c>
    </row>
    <row r="118" spans="2:63" s="11" customFormat="1" ht="29.85" customHeight="1">
      <c r="B118" s="217"/>
      <c r="C118" s="218"/>
      <c r="D118" s="219" t="s">
        <v>80</v>
      </c>
      <c r="E118" s="231" t="s">
        <v>319</v>
      </c>
      <c r="F118" s="231" t="s">
        <v>3046</v>
      </c>
      <c r="G118" s="218"/>
      <c r="H118" s="218"/>
      <c r="I118" s="221"/>
      <c r="J118" s="232">
        <f>BK118</f>
        <v>0</v>
      </c>
      <c r="K118" s="218"/>
      <c r="L118" s="223"/>
      <c r="M118" s="224"/>
      <c r="N118" s="225"/>
      <c r="O118" s="225"/>
      <c r="P118" s="226">
        <f>SUM(P119:P128)</f>
        <v>0</v>
      </c>
      <c r="Q118" s="225"/>
      <c r="R118" s="226">
        <f>SUM(R119:R128)</f>
        <v>122.31744</v>
      </c>
      <c r="S118" s="225"/>
      <c r="T118" s="227">
        <f>SUM(T119:T128)</f>
        <v>0</v>
      </c>
      <c r="AR118" s="228" t="s">
        <v>25</v>
      </c>
      <c r="AT118" s="229" t="s">
        <v>80</v>
      </c>
      <c r="AU118" s="229" t="s">
        <v>25</v>
      </c>
      <c r="AY118" s="228" t="s">
        <v>208</v>
      </c>
      <c r="BK118" s="230">
        <f>SUM(BK119:BK128)</f>
        <v>0</v>
      </c>
    </row>
    <row r="119" spans="2:65" s="1" customFormat="1" ht="25.5" customHeight="1">
      <c r="B119" s="46"/>
      <c r="C119" s="233" t="s">
        <v>10</v>
      </c>
      <c r="D119" s="233" t="s">
        <v>210</v>
      </c>
      <c r="E119" s="234" t="s">
        <v>3047</v>
      </c>
      <c r="F119" s="235" t="s">
        <v>3048</v>
      </c>
      <c r="G119" s="236" t="s">
        <v>213</v>
      </c>
      <c r="H119" s="237">
        <v>336</v>
      </c>
      <c r="I119" s="238"/>
      <c r="J119" s="239">
        <f>ROUND(I119*H119,2)</f>
        <v>0</v>
      </c>
      <c r="K119" s="235" t="s">
        <v>214</v>
      </c>
      <c r="L119" s="72"/>
      <c r="M119" s="240" t="s">
        <v>38</v>
      </c>
      <c r="N119" s="241" t="s">
        <v>52</v>
      </c>
      <c r="O119" s="47"/>
      <c r="P119" s="242">
        <f>O119*H119</f>
        <v>0</v>
      </c>
      <c r="Q119" s="242">
        <v>0</v>
      </c>
      <c r="R119" s="242">
        <f>Q119*H119</f>
        <v>0</v>
      </c>
      <c r="S119" s="242">
        <v>0</v>
      </c>
      <c r="T119" s="243">
        <f>S119*H119</f>
        <v>0</v>
      </c>
      <c r="AR119" s="23" t="s">
        <v>215</v>
      </c>
      <c r="AT119" s="23" t="s">
        <v>210</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215</v>
      </c>
      <c r="BM119" s="23" t="s">
        <v>5621</v>
      </c>
    </row>
    <row r="120" spans="2:51" s="13" customFormat="1" ht="13.5">
      <c r="B120" s="257"/>
      <c r="C120" s="258"/>
      <c r="D120" s="247" t="s">
        <v>217</v>
      </c>
      <c r="E120" s="259" t="s">
        <v>38</v>
      </c>
      <c r="F120" s="260" t="s">
        <v>5589</v>
      </c>
      <c r="G120" s="258"/>
      <c r="H120" s="259" t="s">
        <v>38</v>
      </c>
      <c r="I120" s="261"/>
      <c r="J120" s="258"/>
      <c r="K120" s="258"/>
      <c r="L120" s="262"/>
      <c r="M120" s="263"/>
      <c r="N120" s="264"/>
      <c r="O120" s="264"/>
      <c r="P120" s="264"/>
      <c r="Q120" s="264"/>
      <c r="R120" s="264"/>
      <c r="S120" s="264"/>
      <c r="T120" s="265"/>
      <c r="AT120" s="266" t="s">
        <v>217</v>
      </c>
      <c r="AU120" s="266" t="s">
        <v>90</v>
      </c>
      <c r="AV120" s="13" t="s">
        <v>25</v>
      </c>
      <c r="AW120" s="13" t="s">
        <v>219</v>
      </c>
      <c r="AX120" s="13" t="s">
        <v>81</v>
      </c>
      <c r="AY120" s="266" t="s">
        <v>208</v>
      </c>
    </row>
    <row r="121" spans="2:51" s="12" customFormat="1" ht="13.5">
      <c r="B121" s="245"/>
      <c r="C121" s="246"/>
      <c r="D121" s="247" t="s">
        <v>217</v>
      </c>
      <c r="E121" s="248" t="s">
        <v>38</v>
      </c>
      <c r="F121" s="249" t="s">
        <v>5622</v>
      </c>
      <c r="G121" s="246"/>
      <c r="H121" s="250">
        <v>336</v>
      </c>
      <c r="I121" s="251"/>
      <c r="J121" s="246"/>
      <c r="K121" s="246"/>
      <c r="L121" s="252"/>
      <c r="M121" s="253"/>
      <c r="N121" s="254"/>
      <c r="O121" s="254"/>
      <c r="P121" s="254"/>
      <c r="Q121" s="254"/>
      <c r="R121" s="254"/>
      <c r="S121" s="254"/>
      <c r="T121" s="255"/>
      <c r="AT121" s="256" t="s">
        <v>217</v>
      </c>
      <c r="AU121" s="256" t="s">
        <v>90</v>
      </c>
      <c r="AV121" s="12" t="s">
        <v>90</v>
      </c>
      <c r="AW121" s="12" t="s">
        <v>219</v>
      </c>
      <c r="AX121" s="12" t="s">
        <v>81</v>
      </c>
      <c r="AY121" s="256" t="s">
        <v>208</v>
      </c>
    </row>
    <row r="122" spans="2:65" s="1" customFormat="1" ht="16.5" customHeight="1">
      <c r="B122" s="46"/>
      <c r="C122" s="267" t="s">
        <v>302</v>
      </c>
      <c r="D122" s="267" t="s">
        <v>297</v>
      </c>
      <c r="E122" s="268" t="s">
        <v>3051</v>
      </c>
      <c r="F122" s="269" t="s">
        <v>3052</v>
      </c>
      <c r="G122" s="270" t="s">
        <v>1571</v>
      </c>
      <c r="H122" s="271">
        <v>13.44</v>
      </c>
      <c r="I122" s="272"/>
      <c r="J122" s="273">
        <f>ROUND(I122*H122,2)</f>
        <v>0</v>
      </c>
      <c r="K122" s="269" t="s">
        <v>214</v>
      </c>
      <c r="L122" s="274"/>
      <c r="M122" s="275" t="s">
        <v>38</v>
      </c>
      <c r="N122" s="276" t="s">
        <v>52</v>
      </c>
      <c r="O122" s="47"/>
      <c r="P122" s="242">
        <f>O122*H122</f>
        <v>0</v>
      </c>
      <c r="Q122" s="242">
        <v>0.001</v>
      </c>
      <c r="R122" s="242">
        <f>Q122*H122</f>
        <v>0.01344</v>
      </c>
      <c r="S122" s="242">
        <v>0</v>
      </c>
      <c r="T122" s="243">
        <f>S122*H122</f>
        <v>0</v>
      </c>
      <c r="AR122" s="23" t="s">
        <v>253</v>
      </c>
      <c r="AT122" s="23" t="s">
        <v>297</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215</v>
      </c>
      <c r="BM122" s="23" t="s">
        <v>5623</v>
      </c>
    </row>
    <row r="123" spans="2:51" s="13" customFormat="1" ht="13.5">
      <c r="B123" s="257"/>
      <c r="C123" s="258"/>
      <c r="D123" s="247" t="s">
        <v>217</v>
      </c>
      <c r="E123" s="259" t="s">
        <v>38</v>
      </c>
      <c r="F123" s="260" t="s">
        <v>5589</v>
      </c>
      <c r="G123" s="258"/>
      <c r="H123" s="259" t="s">
        <v>38</v>
      </c>
      <c r="I123" s="261"/>
      <c r="J123" s="258"/>
      <c r="K123" s="258"/>
      <c r="L123" s="262"/>
      <c r="M123" s="263"/>
      <c r="N123" s="264"/>
      <c r="O123" s="264"/>
      <c r="P123" s="264"/>
      <c r="Q123" s="264"/>
      <c r="R123" s="264"/>
      <c r="S123" s="264"/>
      <c r="T123" s="265"/>
      <c r="AT123" s="266" t="s">
        <v>217</v>
      </c>
      <c r="AU123" s="266" t="s">
        <v>90</v>
      </c>
      <c r="AV123" s="13" t="s">
        <v>25</v>
      </c>
      <c r="AW123" s="13" t="s">
        <v>219</v>
      </c>
      <c r="AX123" s="13" t="s">
        <v>81</v>
      </c>
      <c r="AY123" s="266" t="s">
        <v>208</v>
      </c>
    </row>
    <row r="124" spans="2:51" s="12" customFormat="1" ht="13.5">
      <c r="B124" s="245"/>
      <c r="C124" s="246"/>
      <c r="D124" s="247" t="s">
        <v>217</v>
      </c>
      <c r="E124" s="248" t="s">
        <v>38</v>
      </c>
      <c r="F124" s="249" t="s">
        <v>5624</v>
      </c>
      <c r="G124" s="246"/>
      <c r="H124" s="250">
        <v>13.44</v>
      </c>
      <c r="I124" s="251"/>
      <c r="J124" s="246"/>
      <c r="K124" s="246"/>
      <c r="L124" s="252"/>
      <c r="M124" s="253"/>
      <c r="N124" s="254"/>
      <c r="O124" s="254"/>
      <c r="P124" s="254"/>
      <c r="Q124" s="254"/>
      <c r="R124" s="254"/>
      <c r="S124" s="254"/>
      <c r="T124" s="255"/>
      <c r="AT124" s="256" t="s">
        <v>217</v>
      </c>
      <c r="AU124" s="256" t="s">
        <v>90</v>
      </c>
      <c r="AV124" s="12" t="s">
        <v>90</v>
      </c>
      <c r="AW124" s="12" t="s">
        <v>219</v>
      </c>
      <c r="AX124" s="12" t="s">
        <v>81</v>
      </c>
      <c r="AY124" s="256" t="s">
        <v>208</v>
      </c>
    </row>
    <row r="125" spans="2:65" s="1" customFormat="1" ht="25.5" customHeight="1">
      <c r="B125" s="46"/>
      <c r="C125" s="233" t="s">
        <v>314</v>
      </c>
      <c r="D125" s="233" t="s">
        <v>210</v>
      </c>
      <c r="E125" s="234" t="s">
        <v>3055</v>
      </c>
      <c r="F125" s="235" t="s">
        <v>3056</v>
      </c>
      <c r="G125" s="236" t="s">
        <v>213</v>
      </c>
      <c r="H125" s="237">
        <v>336</v>
      </c>
      <c r="I125" s="238"/>
      <c r="J125" s="239">
        <f>ROUND(I125*H125,2)</f>
        <v>0</v>
      </c>
      <c r="K125" s="235" t="s">
        <v>214</v>
      </c>
      <c r="L125" s="72"/>
      <c r="M125" s="240" t="s">
        <v>38</v>
      </c>
      <c r="N125" s="241" t="s">
        <v>52</v>
      </c>
      <c r="O125" s="47"/>
      <c r="P125" s="242">
        <f>O125*H125</f>
        <v>0</v>
      </c>
      <c r="Q125" s="242">
        <v>0</v>
      </c>
      <c r="R125" s="242">
        <f>Q125*H125</f>
        <v>0</v>
      </c>
      <c r="S125" s="242">
        <v>0</v>
      </c>
      <c r="T125" s="243">
        <f>S125*H125</f>
        <v>0</v>
      </c>
      <c r="AR125" s="23" t="s">
        <v>215</v>
      </c>
      <c r="AT125" s="23" t="s">
        <v>210</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215</v>
      </c>
      <c r="BM125" s="23" t="s">
        <v>5625</v>
      </c>
    </row>
    <row r="126" spans="2:65" s="1" customFormat="1" ht="16.5" customHeight="1">
      <c r="B126" s="46"/>
      <c r="C126" s="267" t="s">
        <v>319</v>
      </c>
      <c r="D126" s="267" t="s">
        <v>297</v>
      </c>
      <c r="E126" s="268" t="s">
        <v>3058</v>
      </c>
      <c r="F126" s="269" t="s">
        <v>3059</v>
      </c>
      <c r="G126" s="270" t="s">
        <v>283</v>
      </c>
      <c r="H126" s="271">
        <v>122.304</v>
      </c>
      <c r="I126" s="272"/>
      <c r="J126" s="273">
        <f>ROUND(I126*H126,2)</f>
        <v>0</v>
      </c>
      <c r="K126" s="269" t="s">
        <v>38</v>
      </c>
      <c r="L126" s="274"/>
      <c r="M126" s="275" t="s">
        <v>38</v>
      </c>
      <c r="N126" s="276" t="s">
        <v>52</v>
      </c>
      <c r="O126" s="47"/>
      <c r="P126" s="242">
        <f>O126*H126</f>
        <v>0</v>
      </c>
      <c r="Q126" s="242">
        <v>1</v>
      </c>
      <c r="R126" s="242">
        <f>Q126*H126</f>
        <v>122.304</v>
      </c>
      <c r="S126" s="242">
        <v>0</v>
      </c>
      <c r="T126" s="243">
        <f>S126*H126</f>
        <v>0</v>
      </c>
      <c r="AR126" s="23" t="s">
        <v>253</v>
      </c>
      <c r="AT126" s="23" t="s">
        <v>297</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215</v>
      </c>
      <c r="BM126" s="23" t="s">
        <v>5626</v>
      </c>
    </row>
    <row r="127" spans="2:51" s="12" customFormat="1" ht="13.5">
      <c r="B127" s="245"/>
      <c r="C127" s="246"/>
      <c r="D127" s="247" t="s">
        <v>217</v>
      </c>
      <c r="E127" s="248" t="s">
        <v>38</v>
      </c>
      <c r="F127" s="249" t="s">
        <v>5627</v>
      </c>
      <c r="G127" s="246"/>
      <c r="H127" s="250">
        <v>122.304</v>
      </c>
      <c r="I127" s="251"/>
      <c r="J127" s="246"/>
      <c r="K127" s="246"/>
      <c r="L127" s="252"/>
      <c r="M127" s="253"/>
      <c r="N127" s="254"/>
      <c r="O127" s="254"/>
      <c r="P127" s="254"/>
      <c r="Q127" s="254"/>
      <c r="R127" s="254"/>
      <c r="S127" s="254"/>
      <c r="T127" s="255"/>
      <c r="AT127" s="256" t="s">
        <v>217</v>
      </c>
      <c r="AU127" s="256" t="s">
        <v>90</v>
      </c>
      <c r="AV127" s="12" t="s">
        <v>90</v>
      </c>
      <c r="AW127" s="12" t="s">
        <v>219</v>
      </c>
      <c r="AX127" s="12" t="s">
        <v>81</v>
      </c>
      <c r="AY127" s="256" t="s">
        <v>208</v>
      </c>
    </row>
    <row r="128" spans="2:65" s="1" customFormat="1" ht="38.25" customHeight="1">
      <c r="B128" s="46"/>
      <c r="C128" s="233" t="s">
        <v>324</v>
      </c>
      <c r="D128" s="233" t="s">
        <v>210</v>
      </c>
      <c r="E128" s="234" t="s">
        <v>3062</v>
      </c>
      <c r="F128" s="235" t="s">
        <v>3063</v>
      </c>
      <c r="G128" s="236" t="s">
        <v>213</v>
      </c>
      <c r="H128" s="237">
        <v>336</v>
      </c>
      <c r="I128" s="238"/>
      <c r="J128" s="239">
        <f>ROUND(I128*H128,2)</f>
        <v>0</v>
      </c>
      <c r="K128" s="235" t="s">
        <v>214</v>
      </c>
      <c r="L128" s="72"/>
      <c r="M128" s="240" t="s">
        <v>38</v>
      </c>
      <c r="N128" s="241" t="s">
        <v>52</v>
      </c>
      <c r="O128" s="47"/>
      <c r="P128" s="242">
        <f>O128*H128</f>
        <v>0</v>
      </c>
      <c r="Q128" s="242">
        <v>0</v>
      </c>
      <c r="R128" s="242">
        <f>Q128*H128</f>
        <v>0</v>
      </c>
      <c r="S128" s="242">
        <v>0</v>
      </c>
      <c r="T128" s="243">
        <f>S128*H128</f>
        <v>0</v>
      </c>
      <c r="AR128" s="23" t="s">
        <v>215</v>
      </c>
      <c r="AT128" s="23" t="s">
        <v>210</v>
      </c>
      <c r="AU128" s="23" t="s">
        <v>90</v>
      </c>
      <c r="AY128" s="23" t="s">
        <v>208</v>
      </c>
      <c r="BE128" s="244">
        <f>IF(N128="základní",J128,0)</f>
        <v>0</v>
      </c>
      <c r="BF128" s="244">
        <f>IF(N128="snížená",J128,0)</f>
        <v>0</v>
      </c>
      <c r="BG128" s="244">
        <f>IF(N128="zákl. přenesená",J128,0)</f>
        <v>0</v>
      </c>
      <c r="BH128" s="244">
        <f>IF(N128="sníž. přenesená",J128,0)</f>
        <v>0</v>
      </c>
      <c r="BI128" s="244">
        <f>IF(N128="nulová",J128,0)</f>
        <v>0</v>
      </c>
      <c r="BJ128" s="23" t="s">
        <v>25</v>
      </c>
      <c r="BK128" s="244">
        <f>ROUND(I128*H128,2)</f>
        <v>0</v>
      </c>
      <c r="BL128" s="23" t="s">
        <v>215</v>
      </c>
      <c r="BM128" s="23" t="s">
        <v>5628</v>
      </c>
    </row>
    <row r="129" spans="2:63" s="11" customFormat="1" ht="29.85" customHeight="1">
      <c r="B129" s="217"/>
      <c r="C129" s="218"/>
      <c r="D129" s="219" t="s">
        <v>80</v>
      </c>
      <c r="E129" s="231" t="s">
        <v>90</v>
      </c>
      <c r="F129" s="231" t="s">
        <v>333</v>
      </c>
      <c r="G129" s="218"/>
      <c r="H129" s="218"/>
      <c r="I129" s="221"/>
      <c r="J129" s="232">
        <f>BK129</f>
        <v>0</v>
      </c>
      <c r="K129" s="218"/>
      <c r="L129" s="223"/>
      <c r="M129" s="224"/>
      <c r="N129" s="225"/>
      <c r="O129" s="225"/>
      <c r="P129" s="226">
        <f>SUM(P130:P135)</f>
        <v>0</v>
      </c>
      <c r="Q129" s="225"/>
      <c r="R129" s="226">
        <f>SUM(R130:R135)</f>
        <v>36.27426288</v>
      </c>
      <c r="S129" s="225"/>
      <c r="T129" s="227">
        <f>SUM(T130:T135)</f>
        <v>0</v>
      </c>
      <c r="AR129" s="228" t="s">
        <v>25</v>
      </c>
      <c r="AT129" s="229" t="s">
        <v>80</v>
      </c>
      <c r="AU129" s="229" t="s">
        <v>25</v>
      </c>
      <c r="AY129" s="228" t="s">
        <v>208</v>
      </c>
      <c r="BK129" s="230">
        <f>SUM(BK130:BK135)</f>
        <v>0</v>
      </c>
    </row>
    <row r="130" spans="2:65" s="1" customFormat="1" ht="25.5" customHeight="1">
      <c r="B130" s="46"/>
      <c r="C130" s="233" t="s">
        <v>328</v>
      </c>
      <c r="D130" s="233" t="s">
        <v>210</v>
      </c>
      <c r="E130" s="234" t="s">
        <v>5629</v>
      </c>
      <c r="F130" s="235" t="s">
        <v>5630</v>
      </c>
      <c r="G130" s="236" t="s">
        <v>232</v>
      </c>
      <c r="H130" s="237">
        <v>14.4</v>
      </c>
      <c r="I130" s="238"/>
      <c r="J130" s="239">
        <f>ROUND(I130*H130,2)</f>
        <v>0</v>
      </c>
      <c r="K130" s="235" t="s">
        <v>214</v>
      </c>
      <c r="L130" s="72"/>
      <c r="M130" s="240" t="s">
        <v>38</v>
      </c>
      <c r="N130" s="241" t="s">
        <v>52</v>
      </c>
      <c r="O130" s="47"/>
      <c r="P130" s="242">
        <f>O130*H130</f>
        <v>0</v>
      </c>
      <c r="Q130" s="242">
        <v>2.45329</v>
      </c>
      <c r="R130" s="242">
        <f>Q130*H130</f>
        <v>35.327376</v>
      </c>
      <c r="S130" s="242">
        <v>0</v>
      </c>
      <c r="T130" s="243">
        <f>S130*H130</f>
        <v>0</v>
      </c>
      <c r="AR130" s="23" t="s">
        <v>215</v>
      </c>
      <c r="AT130" s="23" t="s">
        <v>210</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215</v>
      </c>
      <c r="BM130" s="23" t="s">
        <v>5631</v>
      </c>
    </row>
    <row r="131" spans="2:65" s="1" customFormat="1" ht="38.25" customHeight="1">
      <c r="B131" s="46"/>
      <c r="C131" s="233" t="s">
        <v>9</v>
      </c>
      <c r="D131" s="233" t="s">
        <v>210</v>
      </c>
      <c r="E131" s="234" t="s">
        <v>402</v>
      </c>
      <c r="F131" s="235" t="s">
        <v>403</v>
      </c>
      <c r="G131" s="236" t="s">
        <v>213</v>
      </c>
      <c r="H131" s="237">
        <v>30</v>
      </c>
      <c r="I131" s="238"/>
      <c r="J131" s="239">
        <f>ROUND(I131*H131,2)</f>
        <v>0</v>
      </c>
      <c r="K131" s="235" t="s">
        <v>214</v>
      </c>
      <c r="L131" s="72"/>
      <c r="M131" s="240" t="s">
        <v>38</v>
      </c>
      <c r="N131" s="241" t="s">
        <v>52</v>
      </c>
      <c r="O131" s="47"/>
      <c r="P131" s="242">
        <f>O131*H131</f>
        <v>0</v>
      </c>
      <c r="Q131" s="242">
        <v>0.00103</v>
      </c>
      <c r="R131" s="242">
        <f>Q131*H131</f>
        <v>0.030900000000000004</v>
      </c>
      <c r="S131" s="242">
        <v>0</v>
      </c>
      <c r="T131" s="243">
        <f>S131*H131</f>
        <v>0</v>
      </c>
      <c r="AR131" s="23" t="s">
        <v>215</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215</v>
      </c>
      <c r="BM131" s="23" t="s">
        <v>5632</v>
      </c>
    </row>
    <row r="132" spans="2:51" s="12" customFormat="1" ht="13.5">
      <c r="B132" s="245"/>
      <c r="C132" s="246"/>
      <c r="D132" s="247" t="s">
        <v>217</v>
      </c>
      <c r="E132" s="248" t="s">
        <v>38</v>
      </c>
      <c r="F132" s="249" t="s">
        <v>5633</v>
      </c>
      <c r="G132" s="246"/>
      <c r="H132" s="250">
        <v>30</v>
      </c>
      <c r="I132" s="251"/>
      <c r="J132" s="246"/>
      <c r="K132" s="246"/>
      <c r="L132" s="252"/>
      <c r="M132" s="253"/>
      <c r="N132" s="254"/>
      <c r="O132" s="254"/>
      <c r="P132" s="254"/>
      <c r="Q132" s="254"/>
      <c r="R132" s="254"/>
      <c r="S132" s="254"/>
      <c r="T132" s="255"/>
      <c r="AT132" s="256" t="s">
        <v>217</v>
      </c>
      <c r="AU132" s="256" t="s">
        <v>90</v>
      </c>
      <c r="AV132" s="12" t="s">
        <v>90</v>
      </c>
      <c r="AW132" s="12" t="s">
        <v>219</v>
      </c>
      <c r="AX132" s="12" t="s">
        <v>81</v>
      </c>
      <c r="AY132" s="256" t="s">
        <v>208</v>
      </c>
    </row>
    <row r="133" spans="2:65" s="1" customFormat="1" ht="38.25" customHeight="1">
      <c r="B133" s="46"/>
      <c r="C133" s="233" t="s">
        <v>340</v>
      </c>
      <c r="D133" s="233" t="s">
        <v>210</v>
      </c>
      <c r="E133" s="234" t="s">
        <v>413</v>
      </c>
      <c r="F133" s="235" t="s">
        <v>414</v>
      </c>
      <c r="G133" s="236" t="s">
        <v>213</v>
      </c>
      <c r="H133" s="237">
        <v>30</v>
      </c>
      <c r="I133" s="238"/>
      <c r="J133" s="239">
        <f>ROUND(I133*H133,2)</f>
        <v>0</v>
      </c>
      <c r="K133" s="235" t="s">
        <v>214</v>
      </c>
      <c r="L133" s="72"/>
      <c r="M133" s="240" t="s">
        <v>38</v>
      </c>
      <c r="N133" s="241" t="s">
        <v>52</v>
      </c>
      <c r="O133" s="47"/>
      <c r="P133" s="242">
        <f>O133*H133</f>
        <v>0</v>
      </c>
      <c r="Q133" s="242">
        <v>0</v>
      </c>
      <c r="R133" s="242">
        <f>Q133*H133</f>
        <v>0</v>
      </c>
      <c r="S133" s="242">
        <v>0</v>
      </c>
      <c r="T133" s="243">
        <f>S133*H133</f>
        <v>0</v>
      </c>
      <c r="AR133" s="23" t="s">
        <v>215</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215</v>
      </c>
      <c r="BM133" s="23" t="s">
        <v>5634</v>
      </c>
    </row>
    <row r="134" spans="2:65" s="1" customFormat="1" ht="16.5" customHeight="1">
      <c r="B134" s="46"/>
      <c r="C134" s="233" t="s">
        <v>348</v>
      </c>
      <c r="D134" s="233" t="s">
        <v>210</v>
      </c>
      <c r="E134" s="234" t="s">
        <v>417</v>
      </c>
      <c r="F134" s="235" t="s">
        <v>418</v>
      </c>
      <c r="G134" s="236" t="s">
        <v>283</v>
      </c>
      <c r="H134" s="237">
        <v>0.864</v>
      </c>
      <c r="I134" s="238"/>
      <c r="J134" s="239">
        <f>ROUND(I134*H134,2)</f>
        <v>0</v>
      </c>
      <c r="K134" s="235" t="s">
        <v>214</v>
      </c>
      <c r="L134" s="72"/>
      <c r="M134" s="240" t="s">
        <v>38</v>
      </c>
      <c r="N134" s="241" t="s">
        <v>52</v>
      </c>
      <c r="O134" s="47"/>
      <c r="P134" s="242">
        <f>O134*H134</f>
        <v>0</v>
      </c>
      <c r="Q134" s="242">
        <v>1.06017</v>
      </c>
      <c r="R134" s="242">
        <f>Q134*H134</f>
        <v>0.9159868800000001</v>
      </c>
      <c r="S134" s="242">
        <v>0</v>
      </c>
      <c r="T134" s="243">
        <f>S134*H134</f>
        <v>0</v>
      </c>
      <c r="AR134" s="23" t="s">
        <v>215</v>
      </c>
      <c r="AT134" s="23" t="s">
        <v>210</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215</v>
      </c>
      <c r="BM134" s="23" t="s">
        <v>5635</v>
      </c>
    </row>
    <row r="135" spans="2:51" s="12" customFormat="1" ht="13.5">
      <c r="B135" s="245"/>
      <c r="C135" s="246"/>
      <c r="D135" s="247" t="s">
        <v>217</v>
      </c>
      <c r="E135" s="248" t="s">
        <v>38</v>
      </c>
      <c r="F135" s="249" t="s">
        <v>5636</v>
      </c>
      <c r="G135" s="246"/>
      <c r="H135" s="250">
        <v>0.864</v>
      </c>
      <c r="I135" s="251"/>
      <c r="J135" s="246"/>
      <c r="K135" s="246"/>
      <c r="L135" s="252"/>
      <c r="M135" s="253"/>
      <c r="N135" s="254"/>
      <c r="O135" s="254"/>
      <c r="P135" s="254"/>
      <c r="Q135" s="254"/>
      <c r="R135" s="254"/>
      <c r="S135" s="254"/>
      <c r="T135" s="255"/>
      <c r="AT135" s="256" t="s">
        <v>217</v>
      </c>
      <c r="AU135" s="256" t="s">
        <v>90</v>
      </c>
      <c r="AV135" s="12" t="s">
        <v>90</v>
      </c>
      <c r="AW135" s="12" t="s">
        <v>219</v>
      </c>
      <c r="AX135" s="12" t="s">
        <v>81</v>
      </c>
      <c r="AY135" s="256" t="s">
        <v>208</v>
      </c>
    </row>
    <row r="136" spans="2:63" s="11" customFormat="1" ht="29.85" customHeight="1">
      <c r="B136" s="217"/>
      <c r="C136" s="218"/>
      <c r="D136" s="219" t="s">
        <v>80</v>
      </c>
      <c r="E136" s="231" t="s">
        <v>237</v>
      </c>
      <c r="F136" s="231" t="s">
        <v>2737</v>
      </c>
      <c r="G136" s="218"/>
      <c r="H136" s="218"/>
      <c r="I136" s="221"/>
      <c r="J136" s="232">
        <f>BK136</f>
        <v>0</v>
      </c>
      <c r="K136" s="218"/>
      <c r="L136" s="223"/>
      <c r="M136" s="224"/>
      <c r="N136" s="225"/>
      <c r="O136" s="225"/>
      <c r="P136" s="226">
        <f>SUM(P137:P146)</f>
        <v>0</v>
      </c>
      <c r="Q136" s="225"/>
      <c r="R136" s="226">
        <f>SUM(R137:R146)</f>
        <v>734.7725999999999</v>
      </c>
      <c r="S136" s="225"/>
      <c r="T136" s="227">
        <f>SUM(T137:T146)</f>
        <v>0</v>
      </c>
      <c r="AR136" s="228" t="s">
        <v>25</v>
      </c>
      <c r="AT136" s="229" t="s">
        <v>80</v>
      </c>
      <c r="AU136" s="229" t="s">
        <v>25</v>
      </c>
      <c r="AY136" s="228" t="s">
        <v>208</v>
      </c>
      <c r="BK136" s="230">
        <f>SUM(BK137:BK146)</f>
        <v>0</v>
      </c>
    </row>
    <row r="137" spans="2:65" s="1" customFormat="1" ht="25.5" customHeight="1">
      <c r="B137" s="46"/>
      <c r="C137" s="233" t="s">
        <v>352</v>
      </c>
      <c r="D137" s="233" t="s">
        <v>210</v>
      </c>
      <c r="E137" s="234" t="s">
        <v>5637</v>
      </c>
      <c r="F137" s="235" t="s">
        <v>5638</v>
      </c>
      <c r="G137" s="236" t="s">
        <v>213</v>
      </c>
      <c r="H137" s="237">
        <v>540</v>
      </c>
      <c r="I137" s="238"/>
      <c r="J137" s="239">
        <f>ROUND(I137*H137,2)</f>
        <v>0</v>
      </c>
      <c r="K137" s="235" t="s">
        <v>214</v>
      </c>
      <c r="L137" s="72"/>
      <c r="M137" s="240" t="s">
        <v>38</v>
      </c>
      <c r="N137" s="241" t="s">
        <v>52</v>
      </c>
      <c r="O137" s="47"/>
      <c r="P137" s="242">
        <f>O137*H137</f>
        <v>0</v>
      </c>
      <c r="Q137" s="242">
        <v>0.4726</v>
      </c>
      <c r="R137" s="242">
        <f>Q137*H137</f>
        <v>255.204</v>
      </c>
      <c r="S137" s="242">
        <v>0</v>
      </c>
      <c r="T137" s="243">
        <f>S137*H137</f>
        <v>0</v>
      </c>
      <c r="AR137" s="23" t="s">
        <v>215</v>
      </c>
      <c r="AT137" s="23" t="s">
        <v>210</v>
      </c>
      <c r="AU137" s="23" t="s">
        <v>90</v>
      </c>
      <c r="AY137" s="23" t="s">
        <v>208</v>
      </c>
      <c r="BE137" s="244">
        <f>IF(N137="základní",J137,0)</f>
        <v>0</v>
      </c>
      <c r="BF137" s="244">
        <f>IF(N137="snížená",J137,0)</f>
        <v>0</v>
      </c>
      <c r="BG137" s="244">
        <f>IF(N137="zákl. přenesená",J137,0)</f>
        <v>0</v>
      </c>
      <c r="BH137" s="244">
        <f>IF(N137="sníž. přenesená",J137,0)</f>
        <v>0</v>
      </c>
      <c r="BI137" s="244">
        <f>IF(N137="nulová",J137,0)</f>
        <v>0</v>
      </c>
      <c r="BJ137" s="23" t="s">
        <v>25</v>
      </c>
      <c r="BK137" s="244">
        <f>ROUND(I137*H137,2)</f>
        <v>0</v>
      </c>
      <c r="BL137" s="23" t="s">
        <v>215</v>
      </c>
      <c r="BM137" s="23" t="s">
        <v>5639</v>
      </c>
    </row>
    <row r="138" spans="2:51" s="13" customFormat="1" ht="13.5">
      <c r="B138" s="257"/>
      <c r="C138" s="258"/>
      <c r="D138" s="247" t="s">
        <v>217</v>
      </c>
      <c r="E138" s="259" t="s">
        <v>38</v>
      </c>
      <c r="F138" s="260" t="s">
        <v>5589</v>
      </c>
      <c r="G138" s="258"/>
      <c r="H138" s="259" t="s">
        <v>38</v>
      </c>
      <c r="I138" s="261"/>
      <c r="J138" s="258"/>
      <c r="K138" s="258"/>
      <c r="L138" s="262"/>
      <c r="M138" s="263"/>
      <c r="N138" s="264"/>
      <c r="O138" s="264"/>
      <c r="P138" s="264"/>
      <c r="Q138" s="264"/>
      <c r="R138" s="264"/>
      <c r="S138" s="264"/>
      <c r="T138" s="265"/>
      <c r="AT138" s="266" t="s">
        <v>217</v>
      </c>
      <c r="AU138" s="266" t="s">
        <v>90</v>
      </c>
      <c r="AV138" s="13" t="s">
        <v>25</v>
      </c>
      <c r="AW138" s="13" t="s">
        <v>219</v>
      </c>
      <c r="AX138" s="13" t="s">
        <v>81</v>
      </c>
      <c r="AY138" s="266" t="s">
        <v>208</v>
      </c>
    </row>
    <row r="139" spans="2:51" s="12" customFormat="1" ht="13.5">
      <c r="B139" s="245"/>
      <c r="C139" s="246"/>
      <c r="D139" s="247" t="s">
        <v>217</v>
      </c>
      <c r="E139" s="248" t="s">
        <v>38</v>
      </c>
      <c r="F139" s="249" t="s">
        <v>5616</v>
      </c>
      <c r="G139" s="246"/>
      <c r="H139" s="250">
        <v>540</v>
      </c>
      <c r="I139" s="251"/>
      <c r="J139" s="246"/>
      <c r="K139" s="246"/>
      <c r="L139" s="252"/>
      <c r="M139" s="253"/>
      <c r="N139" s="254"/>
      <c r="O139" s="254"/>
      <c r="P139" s="254"/>
      <c r="Q139" s="254"/>
      <c r="R139" s="254"/>
      <c r="S139" s="254"/>
      <c r="T139" s="255"/>
      <c r="AT139" s="256" t="s">
        <v>217</v>
      </c>
      <c r="AU139" s="256" t="s">
        <v>90</v>
      </c>
      <c r="AV139" s="12" t="s">
        <v>90</v>
      </c>
      <c r="AW139" s="12" t="s">
        <v>219</v>
      </c>
      <c r="AX139" s="12" t="s">
        <v>81</v>
      </c>
      <c r="AY139" s="256" t="s">
        <v>208</v>
      </c>
    </row>
    <row r="140" spans="2:65" s="1" customFormat="1" ht="25.5" customHeight="1">
      <c r="B140" s="46"/>
      <c r="C140" s="233" t="s">
        <v>357</v>
      </c>
      <c r="D140" s="233" t="s">
        <v>210</v>
      </c>
      <c r="E140" s="234" t="s">
        <v>5640</v>
      </c>
      <c r="F140" s="235" t="s">
        <v>5641</v>
      </c>
      <c r="G140" s="236" t="s">
        <v>213</v>
      </c>
      <c r="H140" s="237">
        <v>540</v>
      </c>
      <c r="I140" s="238"/>
      <c r="J140" s="239">
        <f>ROUND(I140*H140,2)</f>
        <v>0</v>
      </c>
      <c r="K140" s="235" t="s">
        <v>214</v>
      </c>
      <c r="L140" s="72"/>
      <c r="M140" s="240" t="s">
        <v>38</v>
      </c>
      <c r="N140" s="241" t="s">
        <v>52</v>
      </c>
      <c r="O140" s="47"/>
      <c r="P140" s="242">
        <f>O140*H140</f>
        <v>0</v>
      </c>
      <c r="Q140" s="242">
        <v>0.54546</v>
      </c>
      <c r="R140" s="242">
        <f>Q140*H140</f>
        <v>294.54839999999996</v>
      </c>
      <c r="S140" s="242">
        <v>0</v>
      </c>
      <c r="T140" s="243">
        <f>S140*H140</f>
        <v>0</v>
      </c>
      <c r="AR140" s="23" t="s">
        <v>215</v>
      </c>
      <c r="AT140" s="23" t="s">
        <v>210</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215</v>
      </c>
      <c r="BM140" s="23" t="s">
        <v>5642</v>
      </c>
    </row>
    <row r="141" spans="2:51" s="13" customFormat="1" ht="13.5">
      <c r="B141" s="257"/>
      <c r="C141" s="258"/>
      <c r="D141" s="247" t="s">
        <v>217</v>
      </c>
      <c r="E141" s="259" t="s">
        <v>38</v>
      </c>
      <c r="F141" s="260" t="s">
        <v>5589</v>
      </c>
      <c r="G141" s="258"/>
      <c r="H141" s="259" t="s">
        <v>38</v>
      </c>
      <c r="I141" s="261"/>
      <c r="J141" s="258"/>
      <c r="K141" s="258"/>
      <c r="L141" s="262"/>
      <c r="M141" s="263"/>
      <c r="N141" s="264"/>
      <c r="O141" s="264"/>
      <c r="P141" s="264"/>
      <c r="Q141" s="264"/>
      <c r="R141" s="264"/>
      <c r="S141" s="264"/>
      <c r="T141" s="265"/>
      <c r="AT141" s="266" t="s">
        <v>217</v>
      </c>
      <c r="AU141" s="266" t="s">
        <v>90</v>
      </c>
      <c r="AV141" s="13" t="s">
        <v>25</v>
      </c>
      <c r="AW141" s="13" t="s">
        <v>219</v>
      </c>
      <c r="AX141" s="13" t="s">
        <v>81</v>
      </c>
      <c r="AY141" s="266" t="s">
        <v>208</v>
      </c>
    </row>
    <row r="142" spans="2:51" s="12" customFormat="1" ht="13.5">
      <c r="B142" s="245"/>
      <c r="C142" s="246"/>
      <c r="D142" s="247" t="s">
        <v>217</v>
      </c>
      <c r="E142" s="248" t="s">
        <v>38</v>
      </c>
      <c r="F142" s="249" t="s">
        <v>5616</v>
      </c>
      <c r="G142" s="246"/>
      <c r="H142" s="250">
        <v>540</v>
      </c>
      <c r="I142" s="251"/>
      <c r="J142" s="246"/>
      <c r="K142" s="246"/>
      <c r="L142" s="252"/>
      <c r="M142" s="253"/>
      <c r="N142" s="254"/>
      <c r="O142" s="254"/>
      <c r="P142" s="254"/>
      <c r="Q142" s="254"/>
      <c r="R142" s="254"/>
      <c r="S142" s="254"/>
      <c r="T142" s="255"/>
      <c r="AT142" s="256" t="s">
        <v>217</v>
      </c>
      <c r="AU142" s="256" t="s">
        <v>90</v>
      </c>
      <c r="AV142" s="12" t="s">
        <v>90</v>
      </c>
      <c r="AW142" s="12" t="s">
        <v>219</v>
      </c>
      <c r="AX142" s="12" t="s">
        <v>81</v>
      </c>
      <c r="AY142" s="256" t="s">
        <v>208</v>
      </c>
    </row>
    <row r="143" spans="2:65" s="1" customFormat="1" ht="51" customHeight="1">
      <c r="B143" s="46"/>
      <c r="C143" s="233" t="s">
        <v>362</v>
      </c>
      <c r="D143" s="233" t="s">
        <v>210</v>
      </c>
      <c r="E143" s="234" t="s">
        <v>5643</v>
      </c>
      <c r="F143" s="235" t="s">
        <v>5644</v>
      </c>
      <c r="G143" s="236" t="s">
        <v>213</v>
      </c>
      <c r="H143" s="237">
        <v>540</v>
      </c>
      <c r="I143" s="238"/>
      <c r="J143" s="239">
        <f>ROUND(I143*H143,2)</f>
        <v>0</v>
      </c>
      <c r="K143" s="235" t="s">
        <v>214</v>
      </c>
      <c r="L143" s="72"/>
      <c r="M143" s="240" t="s">
        <v>38</v>
      </c>
      <c r="N143" s="241" t="s">
        <v>52</v>
      </c>
      <c r="O143" s="47"/>
      <c r="P143" s="242">
        <f>O143*H143</f>
        <v>0</v>
      </c>
      <c r="Q143" s="242">
        <v>0.10503</v>
      </c>
      <c r="R143" s="242">
        <f>Q143*H143</f>
        <v>56.7162</v>
      </c>
      <c r="S143" s="242">
        <v>0</v>
      </c>
      <c r="T143" s="243">
        <f>S143*H143</f>
        <v>0</v>
      </c>
      <c r="AR143" s="23" t="s">
        <v>215</v>
      </c>
      <c r="AT143" s="23" t="s">
        <v>210</v>
      </c>
      <c r="AU143" s="23" t="s">
        <v>90</v>
      </c>
      <c r="AY143" s="23" t="s">
        <v>208</v>
      </c>
      <c r="BE143" s="244">
        <f>IF(N143="základní",J143,0)</f>
        <v>0</v>
      </c>
      <c r="BF143" s="244">
        <f>IF(N143="snížená",J143,0)</f>
        <v>0</v>
      </c>
      <c r="BG143" s="244">
        <f>IF(N143="zákl. přenesená",J143,0)</f>
        <v>0</v>
      </c>
      <c r="BH143" s="244">
        <f>IF(N143="sníž. přenesená",J143,0)</f>
        <v>0</v>
      </c>
      <c r="BI143" s="244">
        <f>IF(N143="nulová",J143,0)</f>
        <v>0</v>
      </c>
      <c r="BJ143" s="23" t="s">
        <v>25</v>
      </c>
      <c r="BK143" s="244">
        <f>ROUND(I143*H143,2)</f>
        <v>0</v>
      </c>
      <c r="BL143" s="23" t="s">
        <v>215</v>
      </c>
      <c r="BM143" s="23" t="s">
        <v>5645</v>
      </c>
    </row>
    <row r="144" spans="2:65" s="1" customFormat="1" ht="25.5" customHeight="1">
      <c r="B144" s="46"/>
      <c r="C144" s="267" t="s">
        <v>369</v>
      </c>
      <c r="D144" s="267" t="s">
        <v>297</v>
      </c>
      <c r="E144" s="268" t="s">
        <v>5646</v>
      </c>
      <c r="F144" s="269" t="s">
        <v>5647</v>
      </c>
      <c r="G144" s="270" t="s">
        <v>213</v>
      </c>
      <c r="H144" s="271">
        <v>594</v>
      </c>
      <c r="I144" s="272"/>
      <c r="J144" s="273">
        <f>ROUND(I144*H144,2)</f>
        <v>0</v>
      </c>
      <c r="K144" s="269" t="s">
        <v>214</v>
      </c>
      <c r="L144" s="274"/>
      <c r="M144" s="275" t="s">
        <v>38</v>
      </c>
      <c r="N144" s="276" t="s">
        <v>52</v>
      </c>
      <c r="O144" s="47"/>
      <c r="P144" s="242">
        <f>O144*H144</f>
        <v>0</v>
      </c>
      <c r="Q144" s="242">
        <v>0.216</v>
      </c>
      <c r="R144" s="242">
        <f>Q144*H144</f>
        <v>128.304</v>
      </c>
      <c r="S144" s="242">
        <v>0</v>
      </c>
      <c r="T144" s="243">
        <f>S144*H144</f>
        <v>0</v>
      </c>
      <c r="AR144" s="23" t="s">
        <v>253</v>
      </c>
      <c r="AT144" s="23" t="s">
        <v>297</v>
      </c>
      <c r="AU144" s="23" t="s">
        <v>90</v>
      </c>
      <c r="AY144" s="23" t="s">
        <v>208</v>
      </c>
      <c r="BE144" s="244">
        <f>IF(N144="základní",J144,0)</f>
        <v>0</v>
      </c>
      <c r="BF144" s="244">
        <f>IF(N144="snížená",J144,0)</f>
        <v>0</v>
      </c>
      <c r="BG144" s="244">
        <f>IF(N144="zákl. přenesená",J144,0)</f>
        <v>0</v>
      </c>
      <c r="BH144" s="244">
        <f>IF(N144="sníž. přenesená",J144,0)</f>
        <v>0</v>
      </c>
      <c r="BI144" s="244">
        <f>IF(N144="nulová",J144,0)</f>
        <v>0</v>
      </c>
      <c r="BJ144" s="23" t="s">
        <v>25</v>
      </c>
      <c r="BK144" s="244">
        <f>ROUND(I144*H144,2)</f>
        <v>0</v>
      </c>
      <c r="BL144" s="23" t="s">
        <v>215</v>
      </c>
      <c r="BM144" s="23" t="s">
        <v>5648</v>
      </c>
    </row>
    <row r="145" spans="2:47" s="1" customFormat="1" ht="13.5">
      <c r="B145" s="46"/>
      <c r="C145" s="74"/>
      <c r="D145" s="247" t="s">
        <v>835</v>
      </c>
      <c r="E145" s="74"/>
      <c r="F145" s="277" t="s">
        <v>5544</v>
      </c>
      <c r="G145" s="74"/>
      <c r="H145" s="74"/>
      <c r="I145" s="203"/>
      <c r="J145" s="74"/>
      <c r="K145" s="74"/>
      <c r="L145" s="72"/>
      <c r="M145" s="278"/>
      <c r="N145" s="47"/>
      <c r="O145" s="47"/>
      <c r="P145" s="47"/>
      <c r="Q145" s="47"/>
      <c r="R145" s="47"/>
      <c r="S145" s="47"/>
      <c r="T145" s="95"/>
      <c r="AT145" s="23" t="s">
        <v>835</v>
      </c>
      <c r="AU145" s="23" t="s">
        <v>90</v>
      </c>
    </row>
    <row r="146" spans="2:51" s="12" customFormat="1" ht="13.5">
      <c r="B146" s="245"/>
      <c r="C146" s="246"/>
      <c r="D146" s="247" t="s">
        <v>217</v>
      </c>
      <c r="E146" s="248" t="s">
        <v>38</v>
      </c>
      <c r="F146" s="249" t="s">
        <v>5649</v>
      </c>
      <c r="G146" s="246"/>
      <c r="H146" s="250">
        <v>594</v>
      </c>
      <c r="I146" s="251"/>
      <c r="J146" s="246"/>
      <c r="K146" s="246"/>
      <c r="L146" s="252"/>
      <c r="M146" s="253"/>
      <c r="N146" s="254"/>
      <c r="O146" s="254"/>
      <c r="P146" s="254"/>
      <c r="Q146" s="254"/>
      <c r="R146" s="254"/>
      <c r="S146" s="254"/>
      <c r="T146" s="255"/>
      <c r="AT146" s="256" t="s">
        <v>217</v>
      </c>
      <c r="AU146" s="256" t="s">
        <v>90</v>
      </c>
      <c r="AV146" s="12" t="s">
        <v>90</v>
      </c>
      <c r="AW146" s="12" t="s">
        <v>219</v>
      </c>
      <c r="AX146" s="12" t="s">
        <v>81</v>
      </c>
      <c r="AY146" s="256" t="s">
        <v>208</v>
      </c>
    </row>
    <row r="147" spans="2:63" s="11" customFormat="1" ht="29.85" customHeight="1">
      <c r="B147" s="217"/>
      <c r="C147" s="218"/>
      <c r="D147" s="219" t="s">
        <v>80</v>
      </c>
      <c r="E147" s="231" t="s">
        <v>820</v>
      </c>
      <c r="F147" s="231" t="s">
        <v>2844</v>
      </c>
      <c r="G147" s="218"/>
      <c r="H147" s="218"/>
      <c r="I147" s="221"/>
      <c r="J147" s="232">
        <f>BK147</f>
        <v>0</v>
      </c>
      <c r="K147" s="218"/>
      <c r="L147" s="223"/>
      <c r="M147" s="224"/>
      <c r="N147" s="225"/>
      <c r="O147" s="225"/>
      <c r="P147" s="226">
        <f>SUM(P148:P156)</f>
        <v>0</v>
      </c>
      <c r="Q147" s="225"/>
      <c r="R147" s="226">
        <f>SUM(R148:R156)</f>
        <v>79.92574044</v>
      </c>
      <c r="S147" s="225"/>
      <c r="T147" s="227">
        <f>SUM(T148:T156)</f>
        <v>0</v>
      </c>
      <c r="AR147" s="228" t="s">
        <v>25</v>
      </c>
      <c r="AT147" s="229" t="s">
        <v>80</v>
      </c>
      <c r="AU147" s="229" t="s">
        <v>25</v>
      </c>
      <c r="AY147" s="228" t="s">
        <v>208</v>
      </c>
      <c r="BK147" s="230">
        <f>SUM(BK148:BK156)</f>
        <v>0</v>
      </c>
    </row>
    <row r="148" spans="2:65" s="1" customFormat="1" ht="38.25" customHeight="1">
      <c r="B148" s="46"/>
      <c r="C148" s="233" t="s">
        <v>374</v>
      </c>
      <c r="D148" s="233" t="s">
        <v>210</v>
      </c>
      <c r="E148" s="234" t="s">
        <v>2852</v>
      </c>
      <c r="F148" s="235" t="s">
        <v>2853</v>
      </c>
      <c r="G148" s="236" t="s">
        <v>336</v>
      </c>
      <c r="H148" s="237">
        <v>237.9</v>
      </c>
      <c r="I148" s="238"/>
      <c r="J148" s="239">
        <f>ROUND(I148*H148,2)</f>
        <v>0</v>
      </c>
      <c r="K148" s="235" t="s">
        <v>214</v>
      </c>
      <c r="L148" s="72"/>
      <c r="M148" s="240" t="s">
        <v>38</v>
      </c>
      <c r="N148" s="241" t="s">
        <v>52</v>
      </c>
      <c r="O148" s="47"/>
      <c r="P148" s="242">
        <f>O148*H148</f>
        <v>0</v>
      </c>
      <c r="Q148" s="242">
        <v>0.1554</v>
      </c>
      <c r="R148" s="242">
        <f>Q148*H148</f>
        <v>36.969660000000005</v>
      </c>
      <c r="S148" s="242">
        <v>0</v>
      </c>
      <c r="T148" s="243">
        <f>S148*H148</f>
        <v>0</v>
      </c>
      <c r="AR148" s="23" t="s">
        <v>215</v>
      </c>
      <c r="AT148" s="23" t="s">
        <v>210</v>
      </c>
      <c r="AU148" s="23" t="s">
        <v>90</v>
      </c>
      <c r="AY148" s="23" t="s">
        <v>208</v>
      </c>
      <c r="BE148" s="244">
        <f>IF(N148="základní",J148,0)</f>
        <v>0</v>
      </c>
      <c r="BF148" s="244">
        <f>IF(N148="snížená",J148,0)</f>
        <v>0</v>
      </c>
      <c r="BG148" s="244">
        <f>IF(N148="zákl. přenesená",J148,0)</f>
        <v>0</v>
      </c>
      <c r="BH148" s="244">
        <f>IF(N148="sníž. přenesená",J148,0)</f>
        <v>0</v>
      </c>
      <c r="BI148" s="244">
        <f>IF(N148="nulová",J148,0)</f>
        <v>0</v>
      </c>
      <c r="BJ148" s="23" t="s">
        <v>25</v>
      </c>
      <c r="BK148" s="244">
        <f>ROUND(I148*H148,2)</f>
        <v>0</v>
      </c>
      <c r="BL148" s="23" t="s">
        <v>215</v>
      </c>
      <c r="BM148" s="23" t="s">
        <v>5650</v>
      </c>
    </row>
    <row r="149" spans="2:51" s="13" customFormat="1" ht="13.5">
      <c r="B149" s="257"/>
      <c r="C149" s="258"/>
      <c r="D149" s="247" t="s">
        <v>217</v>
      </c>
      <c r="E149" s="259" t="s">
        <v>38</v>
      </c>
      <c r="F149" s="260" t="s">
        <v>5589</v>
      </c>
      <c r="G149" s="258"/>
      <c r="H149" s="259" t="s">
        <v>38</v>
      </c>
      <c r="I149" s="261"/>
      <c r="J149" s="258"/>
      <c r="K149" s="258"/>
      <c r="L149" s="262"/>
      <c r="M149" s="263"/>
      <c r="N149" s="264"/>
      <c r="O149" s="264"/>
      <c r="P149" s="264"/>
      <c r="Q149" s="264"/>
      <c r="R149" s="264"/>
      <c r="S149" s="264"/>
      <c r="T149" s="265"/>
      <c r="AT149" s="266" t="s">
        <v>217</v>
      </c>
      <c r="AU149" s="266" t="s">
        <v>90</v>
      </c>
      <c r="AV149" s="13" t="s">
        <v>25</v>
      </c>
      <c r="AW149" s="13" t="s">
        <v>219</v>
      </c>
      <c r="AX149" s="13" t="s">
        <v>81</v>
      </c>
      <c r="AY149" s="266" t="s">
        <v>208</v>
      </c>
    </row>
    <row r="150" spans="2:51" s="12" customFormat="1" ht="13.5">
      <c r="B150" s="245"/>
      <c r="C150" s="246"/>
      <c r="D150" s="247" t="s">
        <v>217</v>
      </c>
      <c r="E150" s="248" t="s">
        <v>38</v>
      </c>
      <c r="F150" s="249" t="s">
        <v>5651</v>
      </c>
      <c r="G150" s="246"/>
      <c r="H150" s="250">
        <v>237.9</v>
      </c>
      <c r="I150" s="251"/>
      <c r="J150" s="246"/>
      <c r="K150" s="246"/>
      <c r="L150" s="252"/>
      <c r="M150" s="253"/>
      <c r="N150" s="254"/>
      <c r="O150" s="254"/>
      <c r="P150" s="254"/>
      <c r="Q150" s="254"/>
      <c r="R150" s="254"/>
      <c r="S150" s="254"/>
      <c r="T150" s="255"/>
      <c r="AT150" s="256" t="s">
        <v>217</v>
      </c>
      <c r="AU150" s="256" t="s">
        <v>90</v>
      </c>
      <c r="AV150" s="12" t="s">
        <v>90</v>
      </c>
      <c r="AW150" s="12" t="s">
        <v>219</v>
      </c>
      <c r="AX150" s="12" t="s">
        <v>81</v>
      </c>
      <c r="AY150" s="256" t="s">
        <v>208</v>
      </c>
    </row>
    <row r="151" spans="2:65" s="1" customFormat="1" ht="16.5" customHeight="1">
      <c r="B151" s="46"/>
      <c r="C151" s="267" t="s">
        <v>380</v>
      </c>
      <c r="D151" s="267" t="s">
        <v>297</v>
      </c>
      <c r="E151" s="268" t="s">
        <v>2855</v>
      </c>
      <c r="F151" s="269" t="s">
        <v>2856</v>
      </c>
      <c r="G151" s="270" t="s">
        <v>331</v>
      </c>
      <c r="H151" s="271">
        <v>261.69</v>
      </c>
      <c r="I151" s="272"/>
      <c r="J151" s="273">
        <f>ROUND(I151*H151,2)</f>
        <v>0</v>
      </c>
      <c r="K151" s="269" t="s">
        <v>214</v>
      </c>
      <c r="L151" s="274"/>
      <c r="M151" s="275" t="s">
        <v>38</v>
      </c>
      <c r="N151" s="276" t="s">
        <v>52</v>
      </c>
      <c r="O151" s="47"/>
      <c r="P151" s="242">
        <f>O151*H151</f>
        <v>0</v>
      </c>
      <c r="Q151" s="242">
        <v>0.0821</v>
      </c>
      <c r="R151" s="242">
        <f>Q151*H151</f>
        <v>21.484749</v>
      </c>
      <c r="S151" s="242">
        <v>0</v>
      </c>
      <c r="T151" s="243">
        <f>S151*H151</f>
        <v>0</v>
      </c>
      <c r="AR151" s="23" t="s">
        <v>253</v>
      </c>
      <c r="AT151" s="23" t="s">
        <v>297</v>
      </c>
      <c r="AU151" s="23" t="s">
        <v>90</v>
      </c>
      <c r="AY151" s="23" t="s">
        <v>208</v>
      </c>
      <c r="BE151" s="244">
        <f>IF(N151="základní",J151,0)</f>
        <v>0</v>
      </c>
      <c r="BF151" s="244">
        <f>IF(N151="snížená",J151,0)</f>
        <v>0</v>
      </c>
      <c r="BG151" s="244">
        <f>IF(N151="zákl. přenesená",J151,0)</f>
        <v>0</v>
      </c>
      <c r="BH151" s="244">
        <f>IF(N151="sníž. přenesená",J151,0)</f>
        <v>0</v>
      </c>
      <c r="BI151" s="244">
        <f>IF(N151="nulová",J151,0)</f>
        <v>0</v>
      </c>
      <c r="BJ151" s="23" t="s">
        <v>25</v>
      </c>
      <c r="BK151" s="244">
        <f>ROUND(I151*H151,2)</f>
        <v>0</v>
      </c>
      <c r="BL151" s="23" t="s">
        <v>215</v>
      </c>
      <c r="BM151" s="23" t="s">
        <v>5652</v>
      </c>
    </row>
    <row r="152" spans="2:51" s="13" customFormat="1" ht="13.5">
      <c r="B152" s="257"/>
      <c r="C152" s="258"/>
      <c r="D152" s="247" t="s">
        <v>217</v>
      </c>
      <c r="E152" s="259" t="s">
        <v>38</v>
      </c>
      <c r="F152" s="260" t="s">
        <v>5589</v>
      </c>
      <c r="G152" s="258"/>
      <c r="H152" s="259" t="s">
        <v>38</v>
      </c>
      <c r="I152" s="261"/>
      <c r="J152" s="258"/>
      <c r="K152" s="258"/>
      <c r="L152" s="262"/>
      <c r="M152" s="263"/>
      <c r="N152" s="264"/>
      <c r="O152" s="264"/>
      <c r="P152" s="264"/>
      <c r="Q152" s="264"/>
      <c r="R152" s="264"/>
      <c r="S152" s="264"/>
      <c r="T152" s="265"/>
      <c r="AT152" s="266" t="s">
        <v>217</v>
      </c>
      <c r="AU152" s="266" t="s">
        <v>90</v>
      </c>
      <c r="AV152" s="13" t="s">
        <v>25</v>
      </c>
      <c r="AW152" s="13" t="s">
        <v>219</v>
      </c>
      <c r="AX152" s="13" t="s">
        <v>81</v>
      </c>
      <c r="AY152" s="266" t="s">
        <v>208</v>
      </c>
    </row>
    <row r="153" spans="2:51" s="12" customFormat="1" ht="13.5">
      <c r="B153" s="245"/>
      <c r="C153" s="246"/>
      <c r="D153" s="247" t="s">
        <v>217</v>
      </c>
      <c r="E153" s="248" t="s">
        <v>38</v>
      </c>
      <c r="F153" s="249" t="s">
        <v>5653</v>
      </c>
      <c r="G153" s="246"/>
      <c r="H153" s="250">
        <v>261.69</v>
      </c>
      <c r="I153" s="251"/>
      <c r="J153" s="246"/>
      <c r="K153" s="246"/>
      <c r="L153" s="252"/>
      <c r="M153" s="253"/>
      <c r="N153" s="254"/>
      <c r="O153" s="254"/>
      <c r="P153" s="254"/>
      <c r="Q153" s="254"/>
      <c r="R153" s="254"/>
      <c r="S153" s="254"/>
      <c r="T153" s="255"/>
      <c r="AT153" s="256" t="s">
        <v>217</v>
      </c>
      <c r="AU153" s="256" t="s">
        <v>90</v>
      </c>
      <c r="AV153" s="12" t="s">
        <v>90</v>
      </c>
      <c r="AW153" s="12" t="s">
        <v>219</v>
      </c>
      <c r="AX153" s="12" t="s">
        <v>81</v>
      </c>
      <c r="AY153" s="256" t="s">
        <v>208</v>
      </c>
    </row>
    <row r="154" spans="2:65" s="1" customFormat="1" ht="25.5" customHeight="1">
      <c r="B154" s="46"/>
      <c r="C154" s="233" t="s">
        <v>384</v>
      </c>
      <c r="D154" s="233" t="s">
        <v>210</v>
      </c>
      <c r="E154" s="234" t="s">
        <v>1429</v>
      </c>
      <c r="F154" s="235" t="s">
        <v>1430</v>
      </c>
      <c r="G154" s="236" t="s">
        <v>232</v>
      </c>
      <c r="H154" s="237">
        <v>9.516</v>
      </c>
      <c r="I154" s="238"/>
      <c r="J154" s="239">
        <f>ROUND(I154*H154,2)</f>
        <v>0</v>
      </c>
      <c r="K154" s="235" t="s">
        <v>214</v>
      </c>
      <c r="L154" s="72"/>
      <c r="M154" s="240" t="s">
        <v>38</v>
      </c>
      <c r="N154" s="241" t="s">
        <v>52</v>
      </c>
      <c r="O154" s="47"/>
      <c r="P154" s="242">
        <f>O154*H154</f>
        <v>0</v>
      </c>
      <c r="Q154" s="242">
        <v>2.25634</v>
      </c>
      <c r="R154" s="242">
        <f>Q154*H154</f>
        <v>21.471331439999997</v>
      </c>
      <c r="S154" s="242">
        <v>0</v>
      </c>
      <c r="T154" s="243">
        <f>S154*H154</f>
        <v>0</v>
      </c>
      <c r="AR154" s="23" t="s">
        <v>215</v>
      </c>
      <c r="AT154" s="23" t="s">
        <v>210</v>
      </c>
      <c r="AU154" s="23" t="s">
        <v>90</v>
      </c>
      <c r="AY154" s="23" t="s">
        <v>208</v>
      </c>
      <c r="BE154" s="244">
        <f>IF(N154="základní",J154,0)</f>
        <v>0</v>
      </c>
      <c r="BF154" s="244">
        <f>IF(N154="snížená",J154,0)</f>
        <v>0</v>
      </c>
      <c r="BG154" s="244">
        <f>IF(N154="zákl. přenesená",J154,0)</f>
        <v>0</v>
      </c>
      <c r="BH154" s="244">
        <f>IF(N154="sníž. přenesená",J154,0)</f>
        <v>0</v>
      </c>
      <c r="BI154" s="244">
        <f>IF(N154="nulová",J154,0)</f>
        <v>0</v>
      </c>
      <c r="BJ154" s="23" t="s">
        <v>25</v>
      </c>
      <c r="BK154" s="244">
        <f>ROUND(I154*H154,2)</f>
        <v>0</v>
      </c>
      <c r="BL154" s="23" t="s">
        <v>215</v>
      </c>
      <c r="BM154" s="23" t="s">
        <v>5654</v>
      </c>
    </row>
    <row r="155" spans="2:51" s="13" customFormat="1" ht="13.5">
      <c r="B155" s="257"/>
      <c r="C155" s="258"/>
      <c r="D155" s="247" t="s">
        <v>217</v>
      </c>
      <c r="E155" s="259" t="s">
        <v>38</v>
      </c>
      <c r="F155" s="260" t="s">
        <v>5589</v>
      </c>
      <c r="G155" s="258"/>
      <c r="H155" s="259" t="s">
        <v>38</v>
      </c>
      <c r="I155" s="261"/>
      <c r="J155" s="258"/>
      <c r="K155" s="258"/>
      <c r="L155" s="262"/>
      <c r="M155" s="263"/>
      <c r="N155" s="264"/>
      <c r="O155" s="264"/>
      <c r="P155" s="264"/>
      <c r="Q155" s="264"/>
      <c r="R155" s="264"/>
      <c r="S155" s="264"/>
      <c r="T155" s="265"/>
      <c r="AT155" s="266" t="s">
        <v>217</v>
      </c>
      <c r="AU155" s="266" t="s">
        <v>90</v>
      </c>
      <c r="AV155" s="13" t="s">
        <v>25</v>
      </c>
      <c r="AW155" s="13" t="s">
        <v>219</v>
      </c>
      <c r="AX155" s="13" t="s">
        <v>81</v>
      </c>
      <c r="AY155" s="266" t="s">
        <v>208</v>
      </c>
    </row>
    <row r="156" spans="2:51" s="12" customFormat="1" ht="13.5">
      <c r="B156" s="245"/>
      <c r="C156" s="246"/>
      <c r="D156" s="247" t="s">
        <v>217</v>
      </c>
      <c r="E156" s="248" t="s">
        <v>38</v>
      </c>
      <c r="F156" s="249" t="s">
        <v>5655</v>
      </c>
      <c r="G156" s="246"/>
      <c r="H156" s="250">
        <v>9.516</v>
      </c>
      <c r="I156" s="251"/>
      <c r="J156" s="246"/>
      <c r="K156" s="246"/>
      <c r="L156" s="252"/>
      <c r="M156" s="253"/>
      <c r="N156" s="254"/>
      <c r="O156" s="254"/>
      <c r="P156" s="254"/>
      <c r="Q156" s="254"/>
      <c r="R156" s="254"/>
      <c r="S156" s="254"/>
      <c r="T156" s="255"/>
      <c r="AT156" s="256" t="s">
        <v>217</v>
      </c>
      <c r="AU156" s="256" t="s">
        <v>90</v>
      </c>
      <c r="AV156" s="12" t="s">
        <v>90</v>
      </c>
      <c r="AW156" s="12" t="s">
        <v>219</v>
      </c>
      <c r="AX156" s="12" t="s">
        <v>81</v>
      </c>
      <c r="AY156" s="256" t="s">
        <v>208</v>
      </c>
    </row>
    <row r="157" spans="2:63" s="11" customFormat="1" ht="29.85" customHeight="1">
      <c r="B157" s="217"/>
      <c r="C157" s="218"/>
      <c r="D157" s="219" t="s">
        <v>80</v>
      </c>
      <c r="E157" s="231" t="s">
        <v>1498</v>
      </c>
      <c r="F157" s="231" t="s">
        <v>1499</v>
      </c>
      <c r="G157" s="218"/>
      <c r="H157" s="218"/>
      <c r="I157" s="221"/>
      <c r="J157" s="232">
        <f>BK157</f>
        <v>0</v>
      </c>
      <c r="K157" s="218"/>
      <c r="L157" s="223"/>
      <c r="M157" s="224"/>
      <c r="N157" s="225"/>
      <c r="O157" s="225"/>
      <c r="P157" s="226">
        <f>P158</f>
        <v>0</v>
      </c>
      <c r="Q157" s="225"/>
      <c r="R157" s="226">
        <f>R158</f>
        <v>0</v>
      </c>
      <c r="S157" s="225"/>
      <c r="T157" s="227">
        <f>T158</f>
        <v>0</v>
      </c>
      <c r="AR157" s="228" t="s">
        <v>25</v>
      </c>
      <c r="AT157" s="229" t="s">
        <v>80</v>
      </c>
      <c r="AU157" s="229" t="s">
        <v>25</v>
      </c>
      <c r="AY157" s="228" t="s">
        <v>208</v>
      </c>
      <c r="BK157" s="230">
        <f>BK158</f>
        <v>0</v>
      </c>
    </row>
    <row r="158" spans="2:65" s="1" customFormat="1" ht="25.5" customHeight="1">
      <c r="B158" s="46"/>
      <c r="C158" s="233" t="s">
        <v>389</v>
      </c>
      <c r="D158" s="233" t="s">
        <v>210</v>
      </c>
      <c r="E158" s="234" t="s">
        <v>5584</v>
      </c>
      <c r="F158" s="235" t="s">
        <v>5585</v>
      </c>
      <c r="G158" s="236" t="s">
        <v>283</v>
      </c>
      <c r="H158" s="237">
        <v>1006.596</v>
      </c>
      <c r="I158" s="238"/>
      <c r="J158" s="239">
        <f>ROUND(I158*H158,2)</f>
        <v>0</v>
      </c>
      <c r="K158" s="235" t="s">
        <v>214</v>
      </c>
      <c r="L158" s="72"/>
      <c r="M158" s="240" t="s">
        <v>38</v>
      </c>
      <c r="N158" s="241" t="s">
        <v>52</v>
      </c>
      <c r="O158" s="47"/>
      <c r="P158" s="242">
        <f>O158*H158</f>
        <v>0</v>
      </c>
      <c r="Q158" s="242">
        <v>0</v>
      </c>
      <c r="R158" s="242">
        <f>Q158*H158</f>
        <v>0</v>
      </c>
      <c r="S158" s="242">
        <v>0</v>
      </c>
      <c r="T158" s="243">
        <f>S158*H158</f>
        <v>0</v>
      </c>
      <c r="AR158" s="23" t="s">
        <v>215</v>
      </c>
      <c r="AT158" s="23" t="s">
        <v>210</v>
      </c>
      <c r="AU158" s="23" t="s">
        <v>90</v>
      </c>
      <c r="AY158" s="23" t="s">
        <v>208</v>
      </c>
      <c r="BE158" s="244">
        <f>IF(N158="základní",J158,0)</f>
        <v>0</v>
      </c>
      <c r="BF158" s="244">
        <f>IF(N158="snížená",J158,0)</f>
        <v>0</v>
      </c>
      <c r="BG158" s="244">
        <f>IF(N158="zákl. přenesená",J158,0)</f>
        <v>0</v>
      </c>
      <c r="BH158" s="244">
        <f>IF(N158="sníž. přenesená",J158,0)</f>
        <v>0</v>
      </c>
      <c r="BI158" s="244">
        <f>IF(N158="nulová",J158,0)</f>
        <v>0</v>
      </c>
      <c r="BJ158" s="23" t="s">
        <v>25</v>
      </c>
      <c r="BK158" s="244">
        <f>ROUND(I158*H158,2)</f>
        <v>0</v>
      </c>
      <c r="BL158" s="23" t="s">
        <v>215</v>
      </c>
      <c r="BM158" s="23" t="s">
        <v>5656</v>
      </c>
    </row>
    <row r="159" spans="2:63" s="11" customFormat="1" ht="37.4" customHeight="1">
      <c r="B159" s="217"/>
      <c r="C159" s="218"/>
      <c r="D159" s="219" t="s">
        <v>80</v>
      </c>
      <c r="E159" s="220" t="s">
        <v>1504</v>
      </c>
      <c r="F159" s="220" t="s">
        <v>1505</v>
      </c>
      <c r="G159" s="218"/>
      <c r="H159" s="218"/>
      <c r="I159" s="221"/>
      <c r="J159" s="222">
        <f>BK159</f>
        <v>0</v>
      </c>
      <c r="K159" s="218"/>
      <c r="L159" s="223"/>
      <c r="M159" s="224"/>
      <c r="N159" s="225"/>
      <c r="O159" s="225"/>
      <c r="P159" s="226">
        <f>P160</f>
        <v>0</v>
      </c>
      <c r="Q159" s="225"/>
      <c r="R159" s="226">
        <f>R160</f>
        <v>0</v>
      </c>
      <c r="S159" s="225"/>
      <c r="T159" s="227">
        <f>T160</f>
        <v>0</v>
      </c>
      <c r="AR159" s="228" t="s">
        <v>90</v>
      </c>
      <c r="AT159" s="229" t="s">
        <v>80</v>
      </c>
      <c r="AU159" s="229" t="s">
        <v>81</v>
      </c>
      <c r="AY159" s="228" t="s">
        <v>208</v>
      </c>
      <c r="BK159" s="230">
        <f>BK160</f>
        <v>0</v>
      </c>
    </row>
    <row r="160" spans="2:63" s="11" customFormat="1" ht="19.9" customHeight="1">
      <c r="B160" s="217"/>
      <c r="C160" s="218"/>
      <c r="D160" s="219" t="s">
        <v>80</v>
      </c>
      <c r="E160" s="231" t="s">
        <v>2061</v>
      </c>
      <c r="F160" s="231" t="s">
        <v>2062</v>
      </c>
      <c r="G160" s="218"/>
      <c r="H160" s="218"/>
      <c r="I160" s="221"/>
      <c r="J160" s="232">
        <f>BK160</f>
        <v>0</v>
      </c>
      <c r="K160" s="218"/>
      <c r="L160" s="223"/>
      <c r="M160" s="224"/>
      <c r="N160" s="225"/>
      <c r="O160" s="225"/>
      <c r="P160" s="226">
        <f>SUM(P161:P162)</f>
        <v>0</v>
      </c>
      <c r="Q160" s="225"/>
      <c r="R160" s="226">
        <f>SUM(R161:R162)</f>
        <v>0</v>
      </c>
      <c r="S160" s="225"/>
      <c r="T160" s="227">
        <f>SUM(T161:T162)</f>
        <v>0</v>
      </c>
      <c r="AR160" s="228" t="s">
        <v>90</v>
      </c>
      <c r="AT160" s="229" t="s">
        <v>80</v>
      </c>
      <c r="AU160" s="229" t="s">
        <v>25</v>
      </c>
      <c r="AY160" s="228" t="s">
        <v>208</v>
      </c>
      <c r="BK160" s="230">
        <f>SUM(BK161:BK162)</f>
        <v>0</v>
      </c>
    </row>
    <row r="161" spans="2:65" s="1" customFormat="1" ht="16.5" customHeight="1">
      <c r="B161" s="46"/>
      <c r="C161" s="233" t="s">
        <v>393</v>
      </c>
      <c r="D161" s="233" t="s">
        <v>210</v>
      </c>
      <c r="E161" s="234" t="s">
        <v>5657</v>
      </c>
      <c r="F161" s="235" t="s">
        <v>5658</v>
      </c>
      <c r="G161" s="236" t="s">
        <v>336</v>
      </c>
      <c r="H161" s="237">
        <v>30</v>
      </c>
      <c r="I161" s="238"/>
      <c r="J161" s="239">
        <f>ROUND(I161*H161,2)</f>
        <v>0</v>
      </c>
      <c r="K161" s="235" t="s">
        <v>38</v>
      </c>
      <c r="L161" s="72"/>
      <c r="M161" s="240" t="s">
        <v>38</v>
      </c>
      <c r="N161" s="241" t="s">
        <v>52</v>
      </c>
      <c r="O161" s="47"/>
      <c r="P161" s="242">
        <f>O161*H161</f>
        <v>0</v>
      </c>
      <c r="Q161" s="242">
        <v>0</v>
      </c>
      <c r="R161" s="242">
        <f>Q161*H161</f>
        <v>0</v>
      </c>
      <c r="S161" s="242">
        <v>0</v>
      </c>
      <c r="T161" s="243">
        <f>S161*H161</f>
        <v>0</v>
      </c>
      <c r="AR161" s="23" t="s">
        <v>302</v>
      </c>
      <c r="AT161" s="23" t="s">
        <v>210</v>
      </c>
      <c r="AU161" s="23" t="s">
        <v>90</v>
      </c>
      <c r="AY161" s="23" t="s">
        <v>208</v>
      </c>
      <c r="BE161" s="244">
        <f>IF(N161="základní",J161,0)</f>
        <v>0</v>
      </c>
      <c r="BF161" s="244">
        <f>IF(N161="snížená",J161,0)</f>
        <v>0</v>
      </c>
      <c r="BG161" s="244">
        <f>IF(N161="zákl. přenesená",J161,0)</f>
        <v>0</v>
      </c>
      <c r="BH161" s="244">
        <f>IF(N161="sníž. přenesená",J161,0)</f>
        <v>0</v>
      </c>
      <c r="BI161" s="244">
        <f>IF(N161="nulová",J161,0)</f>
        <v>0</v>
      </c>
      <c r="BJ161" s="23" t="s">
        <v>25</v>
      </c>
      <c r="BK161" s="244">
        <f>ROUND(I161*H161,2)</f>
        <v>0</v>
      </c>
      <c r="BL161" s="23" t="s">
        <v>302</v>
      </c>
      <c r="BM161" s="23" t="s">
        <v>5659</v>
      </c>
    </row>
    <row r="162" spans="2:65" s="1" customFormat="1" ht="25.5" customHeight="1">
      <c r="B162" s="46"/>
      <c r="C162" s="233" t="s">
        <v>401</v>
      </c>
      <c r="D162" s="233" t="s">
        <v>210</v>
      </c>
      <c r="E162" s="234" t="s">
        <v>5660</v>
      </c>
      <c r="F162" s="235" t="s">
        <v>5661</v>
      </c>
      <c r="G162" s="236" t="s">
        <v>331</v>
      </c>
      <c r="H162" s="237">
        <v>20</v>
      </c>
      <c r="I162" s="238"/>
      <c r="J162" s="239">
        <f>ROUND(I162*H162,2)</f>
        <v>0</v>
      </c>
      <c r="K162" s="235" t="s">
        <v>38</v>
      </c>
      <c r="L162" s="72"/>
      <c r="M162" s="240" t="s">
        <v>38</v>
      </c>
      <c r="N162" s="279" t="s">
        <v>52</v>
      </c>
      <c r="O162" s="280"/>
      <c r="P162" s="281">
        <f>O162*H162</f>
        <v>0</v>
      </c>
      <c r="Q162" s="281">
        <v>0</v>
      </c>
      <c r="R162" s="281">
        <f>Q162*H162</f>
        <v>0</v>
      </c>
      <c r="S162" s="281">
        <v>0</v>
      </c>
      <c r="T162" s="282">
        <f>S162*H162</f>
        <v>0</v>
      </c>
      <c r="AR162" s="23" t="s">
        <v>302</v>
      </c>
      <c r="AT162" s="23" t="s">
        <v>210</v>
      </c>
      <c r="AU162" s="23" t="s">
        <v>90</v>
      </c>
      <c r="AY162" s="23" t="s">
        <v>208</v>
      </c>
      <c r="BE162" s="244">
        <f>IF(N162="základní",J162,0)</f>
        <v>0</v>
      </c>
      <c r="BF162" s="244">
        <f>IF(N162="snížená",J162,0)</f>
        <v>0</v>
      </c>
      <c r="BG162" s="244">
        <f>IF(N162="zákl. přenesená",J162,0)</f>
        <v>0</v>
      </c>
      <c r="BH162" s="244">
        <f>IF(N162="sníž. přenesená",J162,0)</f>
        <v>0</v>
      </c>
      <c r="BI162" s="244">
        <f>IF(N162="nulová",J162,0)</f>
        <v>0</v>
      </c>
      <c r="BJ162" s="23" t="s">
        <v>25</v>
      </c>
      <c r="BK162" s="244">
        <f>ROUND(I162*H162,2)</f>
        <v>0</v>
      </c>
      <c r="BL162" s="23" t="s">
        <v>302</v>
      </c>
      <c r="BM162" s="23" t="s">
        <v>5662</v>
      </c>
    </row>
    <row r="163" spans="2:12" s="1" customFormat="1" ht="6.95" customHeight="1">
      <c r="B163" s="67"/>
      <c r="C163" s="68"/>
      <c r="D163" s="68"/>
      <c r="E163" s="68"/>
      <c r="F163" s="68"/>
      <c r="G163" s="68"/>
      <c r="H163" s="68"/>
      <c r="I163" s="178"/>
      <c r="J163" s="68"/>
      <c r="K163" s="68"/>
      <c r="L163" s="72"/>
    </row>
  </sheetData>
  <sheetProtection password="CC35" sheet="1" objects="1" scenarios="1" formatColumns="0" formatRows="0" autoFilter="0"/>
  <autoFilter ref="C84:K162"/>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37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139</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5663</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22</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ROUND(J103,2)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ROUND(SUM(BE103:BE377),2)</f>
        <v>0</v>
      </c>
      <c r="G30" s="47"/>
      <c r="H30" s="47"/>
      <c r="I30" s="170">
        <v>0.21</v>
      </c>
      <c r="J30" s="169">
        <f>ROUND(ROUND((SUM(BE103:BE377)),2)*I30,2)</f>
        <v>0</v>
      </c>
      <c r="K30" s="51"/>
    </row>
    <row r="31" spans="2:11" s="1" customFormat="1" ht="14.4" customHeight="1">
      <c r="B31" s="46"/>
      <c r="C31" s="47"/>
      <c r="D31" s="47"/>
      <c r="E31" s="55" t="s">
        <v>53</v>
      </c>
      <c r="F31" s="169">
        <f>ROUND(SUM(BF103:BF377),2)</f>
        <v>0</v>
      </c>
      <c r="G31" s="47"/>
      <c r="H31" s="47"/>
      <c r="I31" s="170">
        <v>0.15</v>
      </c>
      <c r="J31" s="169">
        <f>ROUND(ROUND((SUM(BF103:BF377)),2)*I31,2)</f>
        <v>0</v>
      </c>
      <c r="K31" s="51"/>
    </row>
    <row r="32" spans="2:11" s="1" customFormat="1" ht="14.4" customHeight="1" hidden="1">
      <c r="B32" s="46"/>
      <c r="C32" s="47"/>
      <c r="D32" s="47"/>
      <c r="E32" s="55" t="s">
        <v>54</v>
      </c>
      <c r="F32" s="169">
        <f>ROUND(SUM(BG103:BG377),2)</f>
        <v>0</v>
      </c>
      <c r="G32" s="47"/>
      <c r="H32" s="47"/>
      <c r="I32" s="170">
        <v>0.21</v>
      </c>
      <c r="J32" s="169">
        <v>0</v>
      </c>
      <c r="K32" s="51"/>
    </row>
    <row r="33" spans="2:11" s="1" customFormat="1" ht="14.4" customHeight="1" hidden="1">
      <c r="B33" s="46"/>
      <c r="C33" s="47"/>
      <c r="D33" s="47"/>
      <c r="E33" s="55" t="s">
        <v>55</v>
      </c>
      <c r="F33" s="169">
        <f>ROUND(SUM(BH103:BH377),2)</f>
        <v>0</v>
      </c>
      <c r="G33" s="47"/>
      <c r="H33" s="47"/>
      <c r="I33" s="170">
        <v>0.15</v>
      </c>
      <c r="J33" s="169">
        <v>0</v>
      </c>
      <c r="K33" s="51"/>
    </row>
    <row r="34" spans="2:11" s="1" customFormat="1" ht="14.4" customHeight="1" hidden="1">
      <c r="B34" s="46"/>
      <c r="C34" s="47"/>
      <c r="D34" s="47"/>
      <c r="E34" s="55" t="s">
        <v>56</v>
      </c>
      <c r="F34" s="169">
        <f>ROUND(SUM(BI103:BI377),2)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SO D01 - Bourací práce</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J103</f>
        <v>0</v>
      </c>
      <c r="K56" s="51"/>
      <c r="AU56" s="23" t="s">
        <v>155</v>
      </c>
    </row>
    <row r="57" spans="2:11" s="8" customFormat="1" ht="24.95" customHeight="1">
      <c r="B57" s="189"/>
      <c r="C57" s="190"/>
      <c r="D57" s="191" t="s">
        <v>156</v>
      </c>
      <c r="E57" s="192"/>
      <c r="F57" s="192"/>
      <c r="G57" s="192"/>
      <c r="H57" s="192"/>
      <c r="I57" s="193"/>
      <c r="J57" s="194">
        <f>J104</f>
        <v>0</v>
      </c>
      <c r="K57" s="195"/>
    </row>
    <row r="58" spans="2:11" s="9" customFormat="1" ht="19.9" customHeight="1">
      <c r="B58" s="196"/>
      <c r="C58" s="197"/>
      <c r="D58" s="198" t="s">
        <v>157</v>
      </c>
      <c r="E58" s="199"/>
      <c r="F58" s="199"/>
      <c r="G58" s="199"/>
      <c r="H58" s="199"/>
      <c r="I58" s="200"/>
      <c r="J58" s="201">
        <f>J105</f>
        <v>0</v>
      </c>
      <c r="K58" s="202"/>
    </row>
    <row r="59" spans="2:11" s="9" customFormat="1" ht="19.9" customHeight="1">
      <c r="B59" s="196"/>
      <c r="C59" s="197"/>
      <c r="D59" s="198" t="s">
        <v>5664</v>
      </c>
      <c r="E59" s="199"/>
      <c r="F59" s="199"/>
      <c r="G59" s="199"/>
      <c r="H59" s="199"/>
      <c r="I59" s="200"/>
      <c r="J59" s="201">
        <f>J121</f>
        <v>0</v>
      </c>
      <c r="K59" s="202"/>
    </row>
    <row r="60" spans="2:11" s="9" customFormat="1" ht="19.9" customHeight="1">
      <c r="B60" s="196"/>
      <c r="C60" s="197"/>
      <c r="D60" s="198" t="s">
        <v>5665</v>
      </c>
      <c r="E60" s="199"/>
      <c r="F60" s="199"/>
      <c r="G60" s="199"/>
      <c r="H60" s="199"/>
      <c r="I60" s="200"/>
      <c r="J60" s="201">
        <f>J125</f>
        <v>0</v>
      </c>
      <c r="K60" s="202"/>
    </row>
    <row r="61" spans="2:11" s="9" customFormat="1" ht="19.9" customHeight="1">
      <c r="B61" s="196"/>
      <c r="C61" s="197"/>
      <c r="D61" s="198" t="s">
        <v>168</v>
      </c>
      <c r="E61" s="199"/>
      <c r="F61" s="199"/>
      <c r="G61" s="199"/>
      <c r="H61" s="199"/>
      <c r="I61" s="200"/>
      <c r="J61" s="201">
        <f>J130</f>
        <v>0</v>
      </c>
      <c r="K61" s="202"/>
    </row>
    <row r="62" spans="2:11" s="9" customFormat="1" ht="19.9" customHeight="1">
      <c r="B62" s="196"/>
      <c r="C62" s="197"/>
      <c r="D62" s="198" t="s">
        <v>169</v>
      </c>
      <c r="E62" s="199"/>
      <c r="F62" s="199"/>
      <c r="G62" s="199"/>
      <c r="H62" s="199"/>
      <c r="I62" s="200"/>
      <c r="J62" s="201">
        <f>J146</f>
        <v>0</v>
      </c>
      <c r="K62" s="202"/>
    </row>
    <row r="63" spans="2:11" s="9" customFormat="1" ht="19.9" customHeight="1">
      <c r="B63" s="196"/>
      <c r="C63" s="197"/>
      <c r="D63" s="198" t="s">
        <v>5666</v>
      </c>
      <c r="E63" s="199"/>
      <c r="F63" s="199"/>
      <c r="G63" s="199"/>
      <c r="H63" s="199"/>
      <c r="I63" s="200"/>
      <c r="J63" s="201">
        <f>J152</f>
        <v>0</v>
      </c>
      <c r="K63" s="202"/>
    </row>
    <row r="64" spans="2:11" s="9" customFormat="1" ht="19.9" customHeight="1">
      <c r="B64" s="196"/>
      <c r="C64" s="197"/>
      <c r="D64" s="198" t="s">
        <v>170</v>
      </c>
      <c r="E64" s="199"/>
      <c r="F64" s="199"/>
      <c r="G64" s="199"/>
      <c r="H64" s="199"/>
      <c r="I64" s="200"/>
      <c r="J64" s="201">
        <f>J202</f>
        <v>0</v>
      </c>
      <c r="K64" s="202"/>
    </row>
    <row r="65" spans="2:11" s="9" customFormat="1" ht="19.9" customHeight="1">
      <c r="B65" s="196"/>
      <c r="C65" s="197"/>
      <c r="D65" s="198" t="s">
        <v>171</v>
      </c>
      <c r="E65" s="199"/>
      <c r="F65" s="199"/>
      <c r="G65" s="199"/>
      <c r="H65" s="199"/>
      <c r="I65" s="200"/>
      <c r="J65" s="201">
        <f>J216</f>
        <v>0</v>
      </c>
      <c r="K65" s="202"/>
    </row>
    <row r="66" spans="2:11" s="8" customFormat="1" ht="24.95" customHeight="1">
      <c r="B66" s="189"/>
      <c r="C66" s="190"/>
      <c r="D66" s="191" t="s">
        <v>172</v>
      </c>
      <c r="E66" s="192"/>
      <c r="F66" s="192"/>
      <c r="G66" s="192"/>
      <c r="H66" s="192"/>
      <c r="I66" s="193"/>
      <c r="J66" s="194">
        <f>J218</f>
        <v>0</v>
      </c>
      <c r="K66" s="195"/>
    </row>
    <row r="67" spans="2:11" s="9" customFormat="1" ht="19.9" customHeight="1">
      <c r="B67" s="196"/>
      <c r="C67" s="197"/>
      <c r="D67" s="198" t="s">
        <v>173</v>
      </c>
      <c r="E67" s="199"/>
      <c r="F67" s="199"/>
      <c r="G67" s="199"/>
      <c r="H67" s="199"/>
      <c r="I67" s="200"/>
      <c r="J67" s="201">
        <f>J219</f>
        <v>0</v>
      </c>
      <c r="K67" s="202"/>
    </row>
    <row r="68" spans="2:11" s="9" customFormat="1" ht="19.9" customHeight="1">
      <c r="B68" s="196"/>
      <c r="C68" s="197"/>
      <c r="D68" s="198" t="s">
        <v>174</v>
      </c>
      <c r="E68" s="199"/>
      <c r="F68" s="199"/>
      <c r="G68" s="199"/>
      <c r="H68" s="199"/>
      <c r="I68" s="200"/>
      <c r="J68" s="201">
        <f>J225</f>
        <v>0</v>
      </c>
      <c r="K68" s="202"/>
    </row>
    <row r="69" spans="2:11" s="9" customFormat="1" ht="19.9" customHeight="1">
      <c r="B69" s="196"/>
      <c r="C69" s="197"/>
      <c r="D69" s="198" t="s">
        <v>175</v>
      </c>
      <c r="E69" s="199"/>
      <c r="F69" s="199"/>
      <c r="G69" s="199"/>
      <c r="H69" s="199"/>
      <c r="I69" s="200"/>
      <c r="J69" s="201">
        <f>J227</f>
        <v>0</v>
      </c>
      <c r="K69" s="202"/>
    </row>
    <row r="70" spans="2:11" s="9" customFormat="1" ht="19.9" customHeight="1">
      <c r="B70" s="196"/>
      <c r="C70" s="197"/>
      <c r="D70" s="198" t="s">
        <v>2676</v>
      </c>
      <c r="E70" s="199"/>
      <c r="F70" s="199"/>
      <c r="G70" s="199"/>
      <c r="H70" s="199"/>
      <c r="I70" s="200"/>
      <c r="J70" s="201">
        <f>J240</f>
        <v>0</v>
      </c>
      <c r="K70" s="202"/>
    </row>
    <row r="71" spans="2:11" s="9" customFormat="1" ht="19.9" customHeight="1">
      <c r="B71" s="196"/>
      <c r="C71" s="197"/>
      <c r="D71" s="198" t="s">
        <v>3020</v>
      </c>
      <c r="E71" s="199"/>
      <c r="F71" s="199"/>
      <c r="G71" s="199"/>
      <c r="H71" s="199"/>
      <c r="I71" s="200"/>
      <c r="J71" s="201">
        <f>J242</f>
        <v>0</v>
      </c>
      <c r="K71" s="202"/>
    </row>
    <row r="72" spans="2:11" s="9" customFormat="1" ht="19.9" customHeight="1">
      <c r="B72" s="196"/>
      <c r="C72" s="197"/>
      <c r="D72" s="198" t="s">
        <v>2677</v>
      </c>
      <c r="E72" s="199"/>
      <c r="F72" s="199"/>
      <c r="G72" s="199"/>
      <c r="H72" s="199"/>
      <c r="I72" s="200"/>
      <c r="J72" s="201">
        <f>J244</f>
        <v>0</v>
      </c>
      <c r="K72" s="202"/>
    </row>
    <row r="73" spans="2:11" s="9" customFormat="1" ht="19.9" customHeight="1">
      <c r="B73" s="196"/>
      <c r="C73" s="197"/>
      <c r="D73" s="198" t="s">
        <v>5667</v>
      </c>
      <c r="E73" s="199"/>
      <c r="F73" s="199"/>
      <c r="G73" s="199"/>
      <c r="H73" s="199"/>
      <c r="I73" s="200"/>
      <c r="J73" s="201">
        <f>J246</f>
        <v>0</v>
      </c>
      <c r="K73" s="202"/>
    </row>
    <row r="74" spans="2:11" s="9" customFormat="1" ht="19.9" customHeight="1">
      <c r="B74" s="196"/>
      <c r="C74" s="197"/>
      <c r="D74" s="198" t="s">
        <v>3346</v>
      </c>
      <c r="E74" s="199"/>
      <c r="F74" s="199"/>
      <c r="G74" s="199"/>
      <c r="H74" s="199"/>
      <c r="I74" s="200"/>
      <c r="J74" s="201">
        <f>J248</f>
        <v>0</v>
      </c>
      <c r="K74" s="202"/>
    </row>
    <row r="75" spans="2:11" s="9" customFormat="1" ht="19.9" customHeight="1">
      <c r="B75" s="196"/>
      <c r="C75" s="197"/>
      <c r="D75" s="198" t="s">
        <v>3348</v>
      </c>
      <c r="E75" s="199"/>
      <c r="F75" s="199"/>
      <c r="G75" s="199"/>
      <c r="H75" s="199"/>
      <c r="I75" s="200"/>
      <c r="J75" s="201">
        <f>J250</f>
        <v>0</v>
      </c>
      <c r="K75" s="202"/>
    </row>
    <row r="76" spans="2:11" s="9" customFormat="1" ht="19.9" customHeight="1">
      <c r="B76" s="196"/>
      <c r="C76" s="197"/>
      <c r="D76" s="198" t="s">
        <v>176</v>
      </c>
      <c r="E76" s="199"/>
      <c r="F76" s="199"/>
      <c r="G76" s="199"/>
      <c r="H76" s="199"/>
      <c r="I76" s="200"/>
      <c r="J76" s="201">
        <f>J252</f>
        <v>0</v>
      </c>
      <c r="K76" s="202"/>
    </row>
    <row r="77" spans="2:11" s="9" customFormat="1" ht="19.9" customHeight="1">
      <c r="B77" s="196"/>
      <c r="C77" s="197"/>
      <c r="D77" s="198" t="s">
        <v>177</v>
      </c>
      <c r="E77" s="199"/>
      <c r="F77" s="199"/>
      <c r="G77" s="199"/>
      <c r="H77" s="199"/>
      <c r="I77" s="200"/>
      <c r="J77" s="201">
        <f>J305</f>
        <v>0</v>
      </c>
      <c r="K77" s="202"/>
    </row>
    <row r="78" spans="2:11" s="9" customFormat="1" ht="19.9" customHeight="1">
      <c r="B78" s="196"/>
      <c r="C78" s="197"/>
      <c r="D78" s="198" t="s">
        <v>178</v>
      </c>
      <c r="E78" s="199"/>
      <c r="F78" s="199"/>
      <c r="G78" s="199"/>
      <c r="H78" s="199"/>
      <c r="I78" s="200"/>
      <c r="J78" s="201">
        <f>J314</f>
        <v>0</v>
      </c>
      <c r="K78" s="202"/>
    </row>
    <row r="79" spans="2:11" s="9" customFormat="1" ht="19.9" customHeight="1">
      <c r="B79" s="196"/>
      <c r="C79" s="197"/>
      <c r="D79" s="198" t="s">
        <v>179</v>
      </c>
      <c r="E79" s="199"/>
      <c r="F79" s="199"/>
      <c r="G79" s="199"/>
      <c r="H79" s="199"/>
      <c r="I79" s="200"/>
      <c r="J79" s="201">
        <f>J331</f>
        <v>0</v>
      </c>
      <c r="K79" s="202"/>
    </row>
    <row r="80" spans="2:11" s="9" customFormat="1" ht="19.9" customHeight="1">
      <c r="B80" s="196"/>
      <c r="C80" s="197"/>
      <c r="D80" s="198" t="s">
        <v>180</v>
      </c>
      <c r="E80" s="199"/>
      <c r="F80" s="199"/>
      <c r="G80" s="199"/>
      <c r="H80" s="199"/>
      <c r="I80" s="200"/>
      <c r="J80" s="201">
        <f>J360</f>
        <v>0</v>
      </c>
      <c r="K80" s="202"/>
    </row>
    <row r="81" spans="2:11" s="9" customFormat="1" ht="19.9" customHeight="1">
      <c r="B81" s="196"/>
      <c r="C81" s="197"/>
      <c r="D81" s="198" t="s">
        <v>183</v>
      </c>
      <c r="E81" s="199"/>
      <c r="F81" s="199"/>
      <c r="G81" s="199"/>
      <c r="H81" s="199"/>
      <c r="I81" s="200"/>
      <c r="J81" s="201">
        <f>J369</f>
        <v>0</v>
      </c>
      <c r="K81" s="202"/>
    </row>
    <row r="82" spans="2:11" s="8" customFormat="1" ht="24.95" customHeight="1">
      <c r="B82" s="189"/>
      <c r="C82" s="190"/>
      <c r="D82" s="191" t="s">
        <v>5403</v>
      </c>
      <c r="E82" s="192"/>
      <c r="F82" s="192"/>
      <c r="G82" s="192"/>
      <c r="H82" s="192"/>
      <c r="I82" s="193"/>
      <c r="J82" s="194">
        <f>J372</f>
        <v>0</v>
      </c>
      <c r="K82" s="195"/>
    </row>
    <row r="83" spans="2:11" s="9" customFormat="1" ht="19.9" customHeight="1">
      <c r="B83" s="196"/>
      <c r="C83" s="197"/>
      <c r="D83" s="198" t="s">
        <v>5668</v>
      </c>
      <c r="E83" s="199"/>
      <c r="F83" s="199"/>
      <c r="G83" s="199"/>
      <c r="H83" s="199"/>
      <c r="I83" s="200"/>
      <c r="J83" s="201">
        <f>J373</f>
        <v>0</v>
      </c>
      <c r="K83" s="202"/>
    </row>
    <row r="84" spans="2:11" s="1" customFormat="1" ht="21.8" customHeight="1">
      <c r="B84" s="46"/>
      <c r="C84" s="47"/>
      <c r="D84" s="47"/>
      <c r="E84" s="47"/>
      <c r="F84" s="47"/>
      <c r="G84" s="47"/>
      <c r="H84" s="47"/>
      <c r="I84" s="156"/>
      <c r="J84" s="47"/>
      <c r="K84" s="51"/>
    </row>
    <row r="85" spans="2:11" s="1" customFormat="1" ht="6.95" customHeight="1">
      <c r="B85" s="67"/>
      <c r="C85" s="68"/>
      <c r="D85" s="68"/>
      <c r="E85" s="68"/>
      <c r="F85" s="68"/>
      <c r="G85" s="68"/>
      <c r="H85" s="68"/>
      <c r="I85" s="178"/>
      <c r="J85" s="68"/>
      <c r="K85" s="69"/>
    </row>
    <row r="89" spans="2:12" s="1" customFormat="1" ht="6.95" customHeight="1">
      <c r="B89" s="70"/>
      <c r="C89" s="71"/>
      <c r="D89" s="71"/>
      <c r="E89" s="71"/>
      <c r="F89" s="71"/>
      <c r="G89" s="71"/>
      <c r="H89" s="71"/>
      <c r="I89" s="181"/>
      <c r="J89" s="71"/>
      <c r="K89" s="71"/>
      <c r="L89" s="72"/>
    </row>
    <row r="90" spans="2:12" s="1" customFormat="1" ht="36.95" customHeight="1">
      <c r="B90" s="46"/>
      <c r="C90" s="73" t="s">
        <v>192</v>
      </c>
      <c r="D90" s="74"/>
      <c r="E90" s="74"/>
      <c r="F90" s="74"/>
      <c r="G90" s="74"/>
      <c r="H90" s="74"/>
      <c r="I90" s="203"/>
      <c r="J90" s="74"/>
      <c r="K90" s="74"/>
      <c r="L90" s="72"/>
    </row>
    <row r="91" spans="2:12" s="1" customFormat="1" ht="6.95" customHeight="1">
      <c r="B91" s="46"/>
      <c r="C91" s="74"/>
      <c r="D91" s="74"/>
      <c r="E91" s="74"/>
      <c r="F91" s="74"/>
      <c r="G91" s="74"/>
      <c r="H91" s="74"/>
      <c r="I91" s="203"/>
      <c r="J91" s="74"/>
      <c r="K91" s="74"/>
      <c r="L91" s="72"/>
    </row>
    <row r="92" spans="2:12" s="1" customFormat="1" ht="14.4" customHeight="1">
      <c r="B92" s="46"/>
      <c r="C92" s="76" t="s">
        <v>18</v>
      </c>
      <c r="D92" s="74"/>
      <c r="E92" s="74"/>
      <c r="F92" s="74"/>
      <c r="G92" s="74"/>
      <c r="H92" s="74"/>
      <c r="I92" s="203"/>
      <c r="J92" s="74"/>
      <c r="K92" s="74"/>
      <c r="L92" s="72"/>
    </row>
    <row r="93" spans="2:12" s="1" customFormat="1" ht="16.5" customHeight="1">
      <c r="B93" s="46"/>
      <c r="C93" s="74"/>
      <c r="D93" s="74"/>
      <c r="E93" s="204" t="str">
        <f>E7</f>
        <v>Střední odborné učiliště Domažlice</v>
      </c>
      <c r="F93" s="76"/>
      <c r="G93" s="76"/>
      <c r="H93" s="76"/>
      <c r="I93" s="203"/>
      <c r="J93" s="74"/>
      <c r="K93" s="74"/>
      <c r="L93" s="72"/>
    </row>
    <row r="94" spans="2:12" s="1" customFormat="1" ht="14.4" customHeight="1">
      <c r="B94" s="46"/>
      <c r="C94" s="76" t="s">
        <v>149</v>
      </c>
      <c r="D94" s="74"/>
      <c r="E94" s="74"/>
      <c r="F94" s="74"/>
      <c r="G94" s="74"/>
      <c r="H94" s="74"/>
      <c r="I94" s="203"/>
      <c r="J94" s="74"/>
      <c r="K94" s="74"/>
      <c r="L94" s="72"/>
    </row>
    <row r="95" spans="2:12" s="1" customFormat="1" ht="17.25" customHeight="1">
      <c r="B95" s="46"/>
      <c r="C95" s="74"/>
      <c r="D95" s="74"/>
      <c r="E95" s="82" t="str">
        <f>E9</f>
        <v>SO D01 - Bourací práce</v>
      </c>
      <c r="F95" s="74"/>
      <c r="G95" s="74"/>
      <c r="H95" s="74"/>
      <c r="I95" s="203"/>
      <c r="J95" s="74"/>
      <c r="K95" s="74"/>
      <c r="L95" s="72"/>
    </row>
    <row r="96" spans="2:12" s="1" customFormat="1" ht="6.95" customHeight="1">
      <c r="B96" s="46"/>
      <c r="C96" s="74"/>
      <c r="D96" s="74"/>
      <c r="E96" s="74"/>
      <c r="F96" s="74"/>
      <c r="G96" s="74"/>
      <c r="H96" s="74"/>
      <c r="I96" s="203"/>
      <c r="J96" s="74"/>
      <c r="K96" s="74"/>
      <c r="L96" s="72"/>
    </row>
    <row r="97" spans="2:12" s="1" customFormat="1" ht="18" customHeight="1">
      <c r="B97" s="46"/>
      <c r="C97" s="76" t="s">
        <v>26</v>
      </c>
      <c r="D97" s="74"/>
      <c r="E97" s="74"/>
      <c r="F97" s="205" t="str">
        <f>F12</f>
        <v>Rohova ulice, parc.č. 946/4, 640/3</v>
      </c>
      <c r="G97" s="74"/>
      <c r="H97" s="74"/>
      <c r="I97" s="206" t="s">
        <v>28</v>
      </c>
      <c r="J97" s="85" t="str">
        <f>IF(J12="","",J12)</f>
        <v>4. 6. 2017</v>
      </c>
      <c r="K97" s="74"/>
      <c r="L97" s="72"/>
    </row>
    <row r="98" spans="2:12" s="1" customFormat="1" ht="6.95" customHeight="1">
      <c r="B98" s="46"/>
      <c r="C98" s="74"/>
      <c r="D98" s="74"/>
      <c r="E98" s="74"/>
      <c r="F98" s="74"/>
      <c r="G98" s="74"/>
      <c r="H98" s="74"/>
      <c r="I98" s="203"/>
      <c r="J98" s="74"/>
      <c r="K98" s="74"/>
      <c r="L98" s="72"/>
    </row>
    <row r="99" spans="2:12" s="1" customFormat="1" ht="13.5">
      <c r="B99" s="46"/>
      <c r="C99" s="76" t="s">
        <v>36</v>
      </c>
      <c r="D99" s="74"/>
      <c r="E99" s="74"/>
      <c r="F99" s="205" t="str">
        <f>E15</f>
        <v>Plzeňský kraj</v>
      </c>
      <c r="G99" s="74"/>
      <c r="H99" s="74"/>
      <c r="I99" s="206" t="s">
        <v>43</v>
      </c>
      <c r="J99" s="205" t="str">
        <f>E21</f>
        <v>Sladký &amp; Partners s.r.o., Nad Šárkou 60, Praha</v>
      </c>
      <c r="K99" s="74"/>
      <c r="L99" s="72"/>
    </row>
    <row r="100" spans="2:12" s="1" customFormat="1" ht="14.4" customHeight="1">
      <c r="B100" s="46"/>
      <c r="C100" s="76" t="s">
        <v>41</v>
      </c>
      <c r="D100" s="74"/>
      <c r="E100" s="74"/>
      <c r="F100" s="205" t="str">
        <f>IF(E18="","",E18)</f>
        <v/>
      </c>
      <c r="G100" s="74"/>
      <c r="H100" s="74"/>
      <c r="I100" s="203"/>
      <c r="J100" s="74"/>
      <c r="K100" s="74"/>
      <c r="L100" s="72"/>
    </row>
    <row r="101" spans="2:12" s="1" customFormat="1" ht="10.3" customHeight="1">
      <c r="B101" s="46"/>
      <c r="C101" s="74"/>
      <c r="D101" s="74"/>
      <c r="E101" s="74"/>
      <c r="F101" s="74"/>
      <c r="G101" s="74"/>
      <c r="H101" s="74"/>
      <c r="I101" s="203"/>
      <c r="J101" s="74"/>
      <c r="K101" s="74"/>
      <c r="L101" s="72"/>
    </row>
    <row r="102" spans="2:20" s="10" customFormat="1" ht="29.25" customHeight="1">
      <c r="B102" s="207"/>
      <c r="C102" s="208" t="s">
        <v>193</v>
      </c>
      <c r="D102" s="209" t="s">
        <v>66</v>
      </c>
      <c r="E102" s="209" t="s">
        <v>62</v>
      </c>
      <c r="F102" s="209" t="s">
        <v>194</v>
      </c>
      <c r="G102" s="209" t="s">
        <v>195</v>
      </c>
      <c r="H102" s="209" t="s">
        <v>196</v>
      </c>
      <c r="I102" s="210" t="s">
        <v>197</v>
      </c>
      <c r="J102" s="209" t="s">
        <v>153</v>
      </c>
      <c r="K102" s="211" t="s">
        <v>198</v>
      </c>
      <c r="L102" s="212"/>
      <c r="M102" s="102" t="s">
        <v>199</v>
      </c>
      <c r="N102" s="103" t="s">
        <v>51</v>
      </c>
      <c r="O102" s="103" t="s">
        <v>200</v>
      </c>
      <c r="P102" s="103" t="s">
        <v>201</v>
      </c>
      <c r="Q102" s="103" t="s">
        <v>202</v>
      </c>
      <c r="R102" s="103" t="s">
        <v>203</v>
      </c>
      <c r="S102" s="103" t="s">
        <v>204</v>
      </c>
      <c r="T102" s="104" t="s">
        <v>205</v>
      </c>
    </row>
    <row r="103" spans="2:63" s="1" customFormat="1" ht="29.25" customHeight="1">
      <c r="B103" s="46"/>
      <c r="C103" s="108" t="s">
        <v>154</v>
      </c>
      <c r="D103" s="74"/>
      <c r="E103" s="74"/>
      <c r="F103" s="74"/>
      <c r="G103" s="74"/>
      <c r="H103" s="74"/>
      <c r="I103" s="203"/>
      <c r="J103" s="213">
        <f>BK103</f>
        <v>0</v>
      </c>
      <c r="K103" s="74"/>
      <c r="L103" s="72"/>
      <c r="M103" s="105"/>
      <c r="N103" s="106"/>
      <c r="O103" s="106"/>
      <c r="P103" s="214">
        <f>P104+P218+P372</f>
        <v>0</v>
      </c>
      <c r="Q103" s="106"/>
      <c r="R103" s="214">
        <f>R104+R218+R372</f>
        <v>1.19821</v>
      </c>
      <c r="S103" s="106"/>
      <c r="T103" s="215">
        <f>T104+T218+T372</f>
        <v>675.2117478499999</v>
      </c>
      <c r="AT103" s="23" t="s">
        <v>80</v>
      </c>
      <c r="AU103" s="23" t="s">
        <v>155</v>
      </c>
      <c r="BK103" s="216">
        <f>BK104+BK218+BK372</f>
        <v>0</v>
      </c>
    </row>
    <row r="104" spans="2:63" s="11" customFormat="1" ht="37.4" customHeight="1">
      <c r="B104" s="217"/>
      <c r="C104" s="218"/>
      <c r="D104" s="219" t="s">
        <v>80</v>
      </c>
      <c r="E104" s="220" t="s">
        <v>206</v>
      </c>
      <c r="F104" s="220" t="s">
        <v>207</v>
      </c>
      <c r="G104" s="218"/>
      <c r="H104" s="218"/>
      <c r="I104" s="221"/>
      <c r="J104" s="222">
        <f>BK104</f>
        <v>0</v>
      </c>
      <c r="K104" s="218"/>
      <c r="L104" s="223"/>
      <c r="M104" s="224"/>
      <c r="N104" s="225"/>
      <c r="O104" s="225"/>
      <c r="P104" s="226">
        <f>P105+P121+P125+P130+P146+P152+P202+P216</f>
        <v>0</v>
      </c>
      <c r="Q104" s="225"/>
      <c r="R104" s="226">
        <f>R105+R121+R125+R130+R146+R152+R202+R216</f>
        <v>1.19821</v>
      </c>
      <c r="S104" s="225"/>
      <c r="T104" s="227">
        <f>T105+T121+T125+T130+T146+T152+T202+T216</f>
        <v>538.9022259999999</v>
      </c>
      <c r="AR104" s="228" t="s">
        <v>25</v>
      </c>
      <c r="AT104" s="229" t="s">
        <v>80</v>
      </c>
      <c r="AU104" s="229" t="s">
        <v>81</v>
      </c>
      <c r="AY104" s="228" t="s">
        <v>208</v>
      </c>
      <c r="BK104" s="230">
        <f>BK105+BK121+BK125+BK130+BK146+BK152+BK202+BK216</f>
        <v>0</v>
      </c>
    </row>
    <row r="105" spans="2:63" s="11" customFormat="1" ht="19.9" customHeight="1">
      <c r="B105" s="217"/>
      <c r="C105" s="218"/>
      <c r="D105" s="219" t="s">
        <v>80</v>
      </c>
      <c r="E105" s="231" t="s">
        <v>25</v>
      </c>
      <c r="F105" s="231" t="s">
        <v>209</v>
      </c>
      <c r="G105" s="218"/>
      <c r="H105" s="218"/>
      <c r="I105" s="221"/>
      <c r="J105" s="232">
        <f>BK105</f>
        <v>0</v>
      </c>
      <c r="K105" s="218"/>
      <c r="L105" s="223"/>
      <c r="M105" s="224"/>
      <c r="N105" s="225"/>
      <c r="O105" s="225"/>
      <c r="P105" s="226">
        <f>SUM(P106:P120)</f>
        <v>0</v>
      </c>
      <c r="Q105" s="225"/>
      <c r="R105" s="226">
        <f>SUM(R106:R120)</f>
        <v>0</v>
      </c>
      <c r="S105" s="225"/>
      <c r="T105" s="227">
        <f>SUM(T106:T120)</f>
        <v>9.18</v>
      </c>
      <c r="AR105" s="228" t="s">
        <v>25</v>
      </c>
      <c r="AT105" s="229" t="s">
        <v>80</v>
      </c>
      <c r="AU105" s="229" t="s">
        <v>25</v>
      </c>
      <c r="AY105" s="228" t="s">
        <v>208</v>
      </c>
      <c r="BK105" s="230">
        <f>SUM(BK106:BK120)</f>
        <v>0</v>
      </c>
    </row>
    <row r="106" spans="2:65" s="1" customFormat="1" ht="38.25" customHeight="1">
      <c r="B106" s="46"/>
      <c r="C106" s="233" t="s">
        <v>25</v>
      </c>
      <c r="D106" s="233" t="s">
        <v>210</v>
      </c>
      <c r="E106" s="234" t="s">
        <v>5669</v>
      </c>
      <c r="F106" s="235" t="s">
        <v>5670</v>
      </c>
      <c r="G106" s="236" t="s">
        <v>232</v>
      </c>
      <c r="H106" s="237">
        <v>3.672</v>
      </c>
      <c r="I106" s="238"/>
      <c r="J106" s="239">
        <f>ROUND(I106*H106,2)</f>
        <v>0</v>
      </c>
      <c r="K106" s="235" t="s">
        <v>214</v>
      </c>
      <c r="L106" s="72"/>
      <c r="M106" s="240" t="s">
        <v>38</v>
      </c>
      <c r="N106" s="241" t="s">
        <v>52</v>
      </c>
      <c r="O106" s="47"/>
      <c r="P106" s="242">
        <f>O106*H106</f>
        <v>0</v>
      </c>
      <c r="Q106" s="242">
        <v>0</v>
      </c>
      <c r="R106" s="242">
        <f>Q106*H106</f>
        <v>0</v>
      </c>
      <c r="S106" s="242">
        <v>2.5</v>
      </c>
      <c r="T106" s="243">
        <f>S106*H106</f>
        <v>9.18</v>
      </c>
      <c r="AR106" s="23" t="s">
        <v>215</v>
      </c>
      <c r="AT106" s="23" t="s">
        <v>210</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215</v>
      </c>
      <c r="BM106" s="23" t="s">
        <v>5671</v>
      </c>
    </row>
    <row r="107" spans="2:51" s="12" customFormat="1" ht="13.5">
      <c r="B107" s="245"/>
      <c r="C107" s="246"/>
      <c r="D107" s="247" t="s">
        <v>217</v>
      </c>
      <c r="E107" s="248" t="s">
        <v>38</v>
      </c>
      <c r="F107" s="249" t="s">
        <v>5672</v>
      </c>
      <c r="G107" s="246"/>
      <c r="H107" s="250">
        <v>3.672</v>
      </c>
      <c r="I107" s="251"/>
      <c r="J107" s="246"/>
      <c r="K107" s="246"/>
      <c r="L107" s="252"/>
      <c r="M107" s="253"/>
      <c r="N107" s="254"/>
      <c r="O107" s="254"/>
      <c r="P107" s="254"/>
      <c r="Q107" s="254"/>
      <c r="R107" s="254"/>
      <c r="S107" s="254"/>
      <c r="T107" s="255"/>
      <c r="AT107" s="256" t="s">
        <v>217</v>
      </c>
      <c r="AU107" s="256" t="s">
        <v>90</v>
      </c>
      <c r="AV107" s="12" t="s">
        <v>90</v>
      </c>
      <c r="AW107" s="12" t="s">
        <v>219</v>
      </c>
      <c r="AX107" s="12" t="s">
        <v>81</v>
      </c>
      <c r="AY107" s="256" t="s">
        <v>208</v>
      </c>
    </row>
    <row r="108" spans="2:65" s="1" customFormat="1" ht="16.5" customHeight="1">
      <c r="B108" s="46"/>
      <c r="C108" s="233" t="s">
        <v>90</v>
      </c>
      <c r="D108" s="233" t="s">
        <v>210</v>
      </c>
      <c r="E108" s="234" t="s">
        <v>5673</v>
      </c>
      <c r="F108" s="235" t="s">
        <v>5674</v>
      </c>
      <c r="G108" s="236" t="s">
        <v>336</v>
      </c>
      <c r="H108" s="237">
        <v>43.5</v>
      </c>
      <c r="I108" s="238"/>
      <c r="J108" s="239">
        <f>ROUND(I108*H108,2)</f>
        <v>0</v>
      </c>
      <c r="K108" s="235" t="s">
        <v>38</v>
      </c>
      <c r="L108" s="72"/>
      <c r="M108" s="240" t="s">
        <v>38</v>
      </c>
      <c r="N108" s="241" t="s">
        <v>52</v>
      </c>
      <c r="O108" s="47"/>
      <c r="P108" s="242">
        <f>O108*H108</f>
        <v>0</v>
      </c>
      <c r="Q108" s="242">
        <v>0</v>
      </c>
      <c r="R108" s="242">
        <f>Q108*H108</f>
        <v>0</v>
      </c>
      <c r="S108" s="242">
        <v>0</v>
      </c>
      <c r="T108" s="243">
        <f>S108*H108</f>
        <v>0</v>
      </c>
      <c r="AR108" s="23" t="s">
        <v>215</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215</v>
      </c>
      <c r="BM108" s="23" t="s">
        <v>5675</v>
      </c>
    </row>
    <row r="109" spans="2:65" s="1" customFormat="1" ht="38.25" customHeight="1">
      <c r="B109" s="46"/>
      <c r="C109" s="233" t="s">
        <v>225</v>
      </c>
      <c r="D109" s="233" t="s">
        <v>210</v>
      </c>
      <c r="E109" s="234" t="s">
        <v>5676</v>
      </c>
      <c r="F109" s="235" t="s">
        <v>5677</v>
      </c>
      <c r="G109" s="236" t="s">
        <v>232</v>
      </c>
      <c r="H109" s="237">
        <v>175.764</v>
      </c>
      <c r="I109" s="238"/>
      <c r="J109" s="239">
        <f>ROUND(I109*H109,2)</f>
        <v>0</v>
      </c>
      <c r="K109" s="235" t="s">
        <v>214</v>
      </c>
      <c r="L109" s="72"/>
      <c r="M109" s="240" t="s">
        <v>38</v>
      </c>
      <c r="N109" s="241" t="s">
        <v>52</v>
      </c>
      <c r="O109" s="47"/>
      <c r="P109" s="242">
        <f>O109*H109</f>
        <v>0</v>
      </c>
      <c r="Q109" s="242">
        <v>0</v>
      </c>
      <c r="R109" s="242">
        <f>Q109*H109</f>
        <v>0</v>
      </c>
      <c r="S109" s="242">
        <v>0</v>
      </c>
      <c r="T109" s="243">
        <f>S109*H109</f>
        <v>0</v>
      </c>
      <c r="AR109" s="23" t="s">
        <v>215</v>
      </c>
      <c r="AT109" s="23" t="s">
        <v>210</v>
      </c>
      <c r="AU109" s="23" t="s">
        <v>90</v>
      </c>
      <c r="AY109" s="23" t="s">
        <v>208</v>
      </c>
      <c r="BE109" s="244">
        <f>IF(N109="základní",J109,0)</f>
        <v>0</v>
      </c>
      <c r="BF109" s="244">
        <f>IF(N109="snížená",J109,0)</f>
        <v>0</v>
      </c>
      <c r="BG109" s="244">
        <f>IF(N109="zákl. přenesená",J109,0)</f>
        <v>0</v>
      </c>
      <c r="BH109" s="244">
        <f>IF(N109="sníž. přenesená",J109,0)</f>
        <v>0</v>
      </c>
      <c r="BI109" s="244">
        <f>IF(N109="nulová",J109,0)</f>
        <v>0</v>
      </c>
      <c r="BJ109" s="23" t="s">
        <v>25</v>
      </c>
      <c r="BK109" s="244">
        <f>ROUND(I109*H109,2)</f>
        <v>0</v>
      </c>
      <c r="BL109" s="23" t="s">
        <v>215</v>
      </c>
      <c r="BM109" s="23" t="s">
        <v>5678</v>
      </c>
    </row>
    <row r="110" spans="2:51" s="12" customFormat="1" ht="13.5">
      <c r="B110" s="245"/>
      <c r="C110" s="246"/>
      <c r="D110" s="247" t="s">
        <v>217</v>
      </c>
      <c r="E110" s="248" t="s">
        <v>38</v>
      </c>
      <c r="F110" s="249" t="s">
        <v>5679</v>
      </c>
      <c r="G110" s="246"/>
      <c r="H110" s="250">
        <v>168.564</v>
      </c>
      <c r="I110" s="251"/>
      <c r="J110" s="246"/>
      <c r="K110" s="246"/>
      <c r="L110" s="252"/>
      <c r="M110" s="253"/>
      <c r="N110" s="254"/>
      <c r="O110" s="254"/>
      <c r="P110" s="254"/>
      <c r="Q110" s="254"/>
      <c r="R110" s="254"/>
      <c r="S110" s="254"/>
      <c r="T110" s="255"/>
      <c r="AT110" s="256" t="s">
        <v>217</v>
      </c>
      <c r="AU110" s="256" t="s">
        <v>90</v>
      </c>
      <c r="AV110" s="12" t="s">
        <v>90</v>
      </c>
      <c r="AW110" s="12" t="s">
        <v>219</v>
      </c>
      <c r="AX110" s="12" t="s">
        <v>81</v>
      </c>
      <c r="AY110" s="256" t="s">
        <v>208</v>
      </c>
    </row>
    <row r="111" spans="2:51" s="12" customFormat="1" ht="13.5">
      <c r="B111" s="245"/>
      <c r="C111" s="246"/>
      <c r="D111" s="247" t="s">
        <v>217</v>
      </c>
      <c r="E111" s="248" t="s">
        <v>38</v>
      </c>
      <c r="F111" s="249" t="s">
        <v>5680</v>
      </c>
      <c r="G111" s="246"/>
      <c r="H111" s="250">
        <v>7.2</v>
      </c>
      <c r="I111" s="251"/>
      <c r="J111" s="246"/>
      <c r="K111" s="246"/>
      <c r="L111" s="252"/>
      <c r="M111" s="253"/>
      <c r="N111" s="254"/>
      <c r="O111" s="254"/>
      <c r="P111" s="254"/>
      <c r="Q111" s="254"/>
      <c r="R111" s="254"/>
      <c r="S111" s="254"/>
      <c r="T111" s="255"/>
      <c r="AT111" s="256" t="s">
        <v>217</v>
      </c>
      <c r="AU111" s="256" t="s">
        <v>90</v>
      </c>
      <c r="AV111" s="12" t="s">
        <v>90</v>
      </c>
      <c r="AW111" s="12" t="s">
        <v>219</v>
      </c>
      <c r="AX111" s="12" t="s">
        <v>81</v>
      </c>
      <c r="AY111" s="256" t="s">
        <v>208</v>
      </c>
    </row>
    <row r="112" spans="2:65" s="1" customFormat="1" ht="38.25" customHeight="1">
      <c r="B112" s="46"/>
      <c r="C112" s="233" t="s">
        <v>215</v>
      </c>
      <c r="D112" s="233" t="s">
        <v>210</v>
      </c>
      <c r="E112" s="234" t="s">
        <v>238</v>
      </c>
      <c r="F112" s="235" t="s">
        <v>239</v>
      </c>
      <c r="G112" s="236" t="s">
        <v>232</v>
      </c>
      <c r="H112" s="237">
        <v>175.764</v>
      </c>
      <c r="I112" s="238"/>
      <c r="J112" s="239">
        <f>ROUND(I112*H112,2)</f>
        <v>0</v>
      </c>
      <c r="K112" s="235" t="s">
        <v>214</v>
      </c>
      <c r="L112" s="72"/>
      <c r="M112" s="240" t="s">
        <v>38</v>
      </c>
      <c r="N112" s="241" t="s">
        <v>52</v>
      </c>
      <c r="O112" s="47"/>
      <c r="P112" s="242">
        <f>O112*H112</f>
        <v>0</v>
      </c>
      <c r="Q112" s="242">
        <v>0</v>
      </c>
      <c r="R112" s="242">
        <f>Q112*H112</f>
        <v>0</v>
      </c>
      <c r="S112" s="242">
        <v>0</v>
      </c>
      <c r="T112" s="243">
        <f>S112*H112</f>
        <v>0</v>
      </c>
      <c r="AR112" s="23" t="s">
        <v>215</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215</v>
      </c>
      <c r="BM112" s="23" t="s">
        <v>5681</v>
      </c>
    </row>
    <row r="113" spans="2:65" s="1" customFormat="1" ht="25.5" customHeight="1">
      <c r="B113" s="46"/>
      <c r="C113" s="233" t="s">
        <v>237</v>
      </c>
      <c r="D113" s="233" t="s">
        <v>210</v>
      </c>
      <c r="E113" s="234" t="s">
        <v>242</v>
      </c>
      <c r="F113" s="235" t="s">
        <v>243</v>
      </c>
      <c r="G113" s="236" t="s">
        <v>232</v>
      </c>
      <c r="H113" s="237">
        <v>31.32</v>
      </c>
      <c r="I113" s="238"/>
      <c r="J113" s="239">
        <f>ROUND(I113*H113,2)</f>
        <v>0</v>
      </c>
      <c r="K113" s="235" t="s">
        <v>214</v>
      </c>
      <c r="L113" s="72"/>
      <c r="M113" s="240" t="s">
        <v>38</v>
      </c>
      <c r="N113" s="241" t="s">
        <v>52</v>
      </c>
      <c r="O113" s="47"/>
      <c r="P113" s="242">
        <f>O113*H113</f>
        <v>0</v>
      </c>
      <c r="Q113" s="242">
        <v>0</v>
      </c>
      <c r="R113" s="242">
        <f>Q113*H113</f>
        <v>0</v>
      </c>
      <c r="S113" s="242">
        <v>0</v>
      </c>
      <c r="T113" s="243">
        <f>S113*H113</f>
        <v>0</v>
      </c>
      <c r="AR113" s="23" t="s">
        <v>215</v>
      </c>
      <c r="AT113" s="23" t="s">
        <v>210</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215</v>
      </c>
      <c r="BM113" s="23" t="s">
        <v>5682</v>
      </c>
    </row>
    <row r="114" spans="2:51" s="12" customFormat="1" ht="13.5">
      <c r="B114" s="245"/>
      <c r="C114" s="246"/>
      <c r="D114" s="247" t="s">
        <v>217</v>
      </c>
      <c r="E114" s="248" t="s">
        <v>38</v>
      </c>
      <c r="F114" s="249" t="s">
        <v>5683</v>
      </c>
      <c r="G114" s="246"/>
      <c r="H114" s="250">
        <v>31.32</v>
      </c>
      <c r="I114" s="251"/>
      <c r="J114" s="246"/>
      <c r="K114" s="246"/>
      <c r="L114" s="252"/>
      <c r="M114" s="253"/>
      <c r="N114" s="254"/>
      <c r="O114" s="254"/>
      <c r="P114" s="254"/>
      <c r="Q114" s="254"/>
      <c r="R114" s="254"/>
      <c r="S114" s="254"/>
      <c r="T114" s="255"/>
      <c r="AT114" s="256" t="s">
        <v>217</v>
      </c>
      <c r="AU114" s="256" t="s">
        <v>90</v>
      </c>
      <c r="AV114" s="12" t="s">
        <v>90</v>
      </c>
      <c r="AW114" s="12" t="s">
        <v>219</v>
      </c>
      <c r="AX114" s="12" t="s">
        <v>81</v>
      </c>
      <c r="AY114" s="256" t="s">
        <v>208</v>
      </c>
    </row>
    <row r="115" spans="2:65" s="1" customFormat="1" ht="38.25" customHeight="1">
      <c r="B115" s="46"/>
      <c r="C115" s="233" t="s">
        <v>241</v>
      </c>
      <c r="D115" s="233" t="s">
        <v>210</v>
      </c>
      <c r="E115" s="234" t="s">
        <v>250</v>
      </c>
      <c r="F115" s="235" t="s">
        <v>251</v>
      </c>
      <c r="G115" s="236" t="s">
        <v>232</v>
      </c>
      <c r="H115" s="237">
        <v>31.32</v>
      </c>
      <c r="I115" s="238"/>
      <c r="J115" s="239">
        <f>ROUND(I115*H115,2)</f>
        <v>0</v>
      </c>
      <c r="K115" s="235" t="s">
        <v>214</v>
      </c>
      <c r="L115" s="72"/>
      <c r="M115" s="240" t="s">
        <v>38</v>
      </c>
      <c r="N115" s="241" t="s">
        <v>52</v>
      </c>
      <c r="O115" s="47"/>
      <c r="P115" s="242">
        <f>O115*H115</f>
        <v>0</v>
      </c>
      <c r="Q115" s="242">
        <v>0</v>
      </c>
      <c r="R115" s="242">
        <f>Q115*H115</f>
        <v>0</v>
      </c>
      <c r="S115" s="242">
        <v>0</v>
      </c>
      <c r="T115" s="243">
        <f>S115*H115</f>
        <v>0</v>
      </c>
      <c r="AR115" s="23" t="s">
        <v>215</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215</v>
      </c>
      <c r="BM115" s="23" t="s">
        <v>5684</v>
      </c>
    </row>
    <row r="116" spans="2:65" s="1" customFormat="1" ht="38.25" customHeight="1">
      <c r="B116" s="46"/>
      <c r="C116" s="233" t="s">
        <v>249</v>
      </c>
      <c r="D116" s="233" t="s">
        <v>210</v>
      </c>
      <c r="E116" s="234" t="s">
        <v>258</v>
      </c>
      <c r="F116" s="235" t="s">
        <v>5489</v>
      </c>
      <c r="G116" s="236" t="s">
        <v>232</v>
      </c>
      <c r="H116" s="237">
        <v>175.764</v>
      </c>
      <c r="I116" s="238"/>
      <c r="J116" s="239">
        <f>ROUND(I116*H116,2)</f>
        <v>0</v>
      </c>
      <c r="K116" s="235" t="s">
        <v>214</v>
      </c>
      <c r="L116" s="72"/>
      <c r="M116" s="240" t="s">
        <v>38</v>
      </c>
      <c r="N116" s="241" t="s">
        <v>52</v>
      </c>
      <c r="O116" s="47"/>
      <c r="P116" s="242">
        <f>O116*H116</f>
        <v>0</v>
      </c>
      <c r="Q116" s="242">
        <v>0</v>
      </c>
      <c r="R116" s="242">
        <f>Q116*H116</f>
        <v>0</v>
      </c>
      <c r="S116" s="242">
        <v>0</v>
      </c>
      <c r="T116" s="243">
        <f>S116*H116</f>
        <v>0</v>
      </c>
      <c r="AR116" s="23" t="s">
        <v>215</v>
      </c>
      <c r="AT116" s="23" t="s">
        <v>210</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215</v>
      </c>
      <c r="BM116" s="23" t="s">
        <v>5685</v>
      </c>
    </row>
    <row r="117" spans="2:65" s="1" customFormat="1" ht="16.5" customHeight="1">
      <c r="B117" s="46"/>
      <c r="C117" s="233" t="s">
        <v>253</v>
      </c>
      <c r="D117" s="233" t="s">
        <v>210</v>
      </c>
      <c r="E117" s="234" t="s">
        <v>277</v>
      </c>
      <c r="F117" s="235" t="s">
        <v>278</v>
      </c>
      <c r="G117" s="236" t="s">
        <v>232</v>
      </c>
      <c r="H117" s="237">
        <v>175.764</v>
      </c>
      <c r="I117" s="238"/>
      <c r="J117" s="239">
        <f>ROUND(I117*H117,2)</f>
        <v>0</v>
      </c>
      <c r="K117" s="235" t="s">
        <v>214</v>
      </c>
      <c r="L117" s="72"/>
      <c r="M117" s="240" t="s">
        <v>38</v>
      </c>
      <c r="N117" s="241" t="s">
        <v>52</v>
      </c>
      <c r="O117" s="47"/>
      <c r="P117" s="242">
        <f>O117*H117</f>
        <v>0</v>
      </c>
      <c r="Q117" s="242">
        <v>0</v>
      </c>
      <c r="R117" s="242">
        <f>Q117*H117</f>
        <v>0</v>
      </c>
      <c r="S117" s="242">
        <v>0</v>
      </c>
      <c r="T117" s="243">
        <f>S117*H117</f>
        <v>0</v>
      </c>
      <c r="AR117" s="23" t="s">
        <v>215</v>
      </c>
      <c r="AT117" s="23" t="s">
        <v>210</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215</v>
      </c>
      <c r="BM117" s="23" t="s">
        <v>5686</v>
      </c>
    </row>
    <row r="118" spans="2:65" s="1" customFormat="1" ht="16.5" customHeight="1">
      <c r="B118" s="46"/>
      <c r="C118" s="233" t="s">
        <v>257</v>
      </c>
      <c r="D118" s="233" t="s">
        <v>210</v>
      </c>
      <c r="E118" s="234" t="s">
        <v>281</v>
      </c>
      <c r="F118" s="235" t="s">
        <v>282</v>
      </c>
      <c r="G118" s="236" t="s">
        <v>283</v>
      </c>
      <c r="H118" s="237">
        <v>316.375</v>
      </c>
      <c r="I118" s="238"/>
      <c r="J118" s="239">
        <f>ROUND(I118*H118,2)</f>
        <v>0</v>
      </c>
      <c r="K118" s="235" t="s">
        <v>214</v>
      </c>
      <c r="L118" s="72"/>
      <c r="M118" s="240" t="s">
        <v>38</v>
      </c>
      <c r="N118" s="241" t="s">
        <v>52</v>
      </c>
      <c r="O118" s="47"/>
      <c r="P118" s="242">
        <f>O118*H118</f>
        <v>0</v>
      </c>
      <c r="Q118" s="242">
        <v>0</v>
      </c>
      <c r="R118" s="242">
        <f>Q118*H118</f>
        <v>0</v>
      </c>
      <c r="S118" s="242">
        <v>0</v>
      </c>
      <c r="T118" s="243">
        <f>S118*H118</f>
        <v>0</v>
      </c>
      <c r="AR118" s="23" t="s">
        <v>215</v>
      </c>
      <c r="AT118" s="23" t="s">
        <v>210</v>
      </c>
      <c r="AU118" s="23" t="s">
        <v>90</v>
      </c>
      <c r="AY118" s="23" t="s">
        <v>208</v>
      </c>
      <c r="BE118" s="244">
        <f>IF(N118="základní",J118,0)</f>
        <v>0</v>
      </c>
      <c r="BF118" s="244">
        <f>IF(N118="snížená",J118,0)</f>
        <v>0</v>
      </c>
      <c r="BG118" s="244">
        <f>IF(N118="zákl. přenesená",J118,0)</f>
        <v>0</v>
      </c>
      <c r="BH118" s="244">
        <f>IF(N118="sníž. přenesená",J118,0)</f>
        <v>0</v>
      </c>
      <c r="BI118" s="244">
        <f>IF(N118="nulová",J118,0)</f>
        <v>0</v>
      </c>
      <c r="BJ118" s="23" t="s">
        <v>25</v>
      </c>
      <c r="BK118" s="244">
        <f>ROUND(I118*H118,2)</f>
        <v>0</v>
      </c>
      <c r="BL118" s="23" t="s">
        <v>215</v>
      </c>
      <c r="BM118" s="23" t="s">
        <v>5687</v>
      </c>
    </row>
    <row r="119" spans="2:51" s="12" customFormat="1" ht="13.5">
      <c r="B119" s="245"/>
      <c r="C119" s="246"/>
      <c r="D119" s="247" t="s">
        <v>217</v>
      </c>
      <c r="E119" s="248" t="s">
        <v>38</v>
      </c>
      <c r="F119" s="249" t="s">
        <v>5688</v>
      </c>
      <c r="G119" s="246"/>
      <c r="H119" s="250">
        <v>316.3752</v>
      </c>
      <c r="I119" s="251"/>
      <c r="J119" s="246"/>
      <c r="K119" s="246"/>
      <c r="L119" s="252"/>
      <c r="M119" s="253"/>
      <c r="N119" s="254"/>
      <c r="O119" s="254"/>
      <c r="P119" s="254"/>
      <c r="Q119" s="254"/>
      <c r="R119" s="254"/>
      <c r="S119" s="254"/>
      <c r="T119" s="255"/>
      <c r="AT119" s="256" t="s">
        <v>217</v>
      </c>
      <c r="AU119" s="256" t="s">
        <v>90</v>
      </c>
      <c r="AV119" s="12" t="s">
        <v>90</v>
      </c>
      <c r="AW119" s="12" t="s">
        <v>219</v>
      </c>
      <c r="AX119" s="12" t="s">
        <v>81</v>
      </c>
      <c r="AY119" s="256" t="s">
        <v>208</v>
      </c>
    </row>
    <row r="120" spans="2:65" s="1" customFormat="1" ht="25.5" customHeight="1">
      <c r="B120" s="46"/>
      <c r="C120" s="233" t="s">
        <v>30</v>
      </c>
      <c r="D120" s="233" t="s">
        <v>210</v>
      </c>
      <c r="E120" s="234" t="s">
        <v>287</v>
      </c>
      <c r="F120" s="235" t="s">
        <v>288</v>
      </c>
      <c r="G120" s="236" t="s">
        <v>232</v>
      </c>
      <c r="H120" s="237">
        <v>31.32</v>
      </c>
      <c r="I120" s="238"/>
      <c r="J120" s="239">
        <f>ROUND(I120*H120,2)</f>
        <v>0</v>
      </c>
      <c r="K120" s="235" t="s">
        <v>214</v>
      </c>
      <c r="L120" s="72"/>
      <c r="M120" s="240" t="s">
        <v>38</v>
      </c>
      <c r="N120" s="241" t="s">
        <v>52</v>
      </c>
      <c r="O120" s="47"/>
      <c r="P120" s="242">
        <f>O120*H120</f>
        <v>0</v>
      </c>
      <c r="Q120" s="242">
        <v>0</v>
      </c>
      <c r="R120" s="242">
        <f>Q120*H120</f>
        <v>0</v>
      </c>
      <c r="S120" s="242">
        <v>0</v>
      </c>
      <c r="T120" s="243">
        <f>S120*H120</f>
        <v>0</v>
      </c>
      <c r="AR120" s="23" t="s">
        <v>215</v>
      </c>
      <c r="AT120" s="23" t="s">
        <v>210</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215</v>
      </c>
      <c r="BM120" s="23" t="s">
        <v>5689</v>
      </c>
    </row>
    <row r="121" spans="2:63" s="11" customFormat="1" ht="29.85" customHeight="1">
      <c r="B121" s="217"/>
      <c r="C121" s="218"/>
      <c r="D121" s="219" t="s">
        <v>80</v>
      </c>
      <c r="E121" s="231" t="s">
        <v>241</v>
      </c>
      <c r="F121" s="231" t="s">
        <v>5690</v>
      </c>
      <c r="G121" s="218"/>
      <c r="H121" s="218"/>
      <c r="I121" s="221"/>
      <c r="J121" s="232">
        <f>BK121</f>
        <v>0</v>
      </c>
      <c r="K121" s="218"/>
      <c r="L121" s="223"/>
      <c r="M121" s="224"/>
      <c r="N121" s="225"/>
      <c r="O121" s="225"/>
      <c r="P121" s="226">
        <f>SUM(P122:P124)</f>
        <v>0</v>
      </c>
      <c r="Q121" s="225"/>
      <c r="R121" s="226">
        <f>SUM(R122:R124)</f>
        <v>1.15929</v>
      </c>
      <c r="S121" s="225"/>
      <c r="T121" s="227">
        <f>SUM(T122:T124)</f>
        <v>0</v>
      </c>
      <c r="AR121" s="228" t="s">
        <v>25</v>
      </c>
      <c r="AT121" s="229" t="s">
        <v>80</v>
      </c>
      <c r="AU121" s="229" t="s">
        <v>25</v>
      </c>
      <c r="AY121" s="228" t="s">
        <v>208</v>
      </c>
      <c r="BK121" s="230">
        <f>SUM(BK122:BK124)</f>
        <v>0</v>
      </c>
    </row>
    <row r="122" spans="2:65" s="1" customFormat="1" ht="16.5" customHeight="1">
      <c r="B122" s="46"/>
      <c r="C122" s="233" t="s">
        <v>270</v>
      </c>
      <c r="D122" s="233" t="s">
        <v>210</v>
      </c>
      <c r="E122" s="234" t="s">
        <v>5691</v>
      </c>
      <c r="F122" s="235" t="s">
        <v>5692</v>
      </c>
      <c r="G122" s="236" t="s">
        <v>213</v>
      </c>
      <c r="H122" s="237">
        <v>5269.5</v>
      </c>
      <c r="I122" s="238"/>
      <c r="J122" s="239">
        <f>ROUND(I122*H122,2)</f>
        <v>0</v>
      </c>
      <c r="K122" s="235" t="s">
        <v>38</v>
      </c>
      <c r="L122" s="72"/>
      <c r="M122" s="240" t="s">
        <v>38</v>
      </c>
      <c r="N122" s="241" t="s">
        <v>52</v>
      </c>
      <c r="O122" s="47"/>
      <c r="P122" s="242">
        <f>O122*H122</f>
        <v>0</v>
      </c>
      <c r="Q122" s="242">
        <v>0.00022</v>
      </c>
      <c r="R122" s="242">
        <f>Q122*H122</f>
        <v>1.15929</v>
      </c>
      <c r="S122" s="242">
        <v>0</v>
      </c>
      <c r="T122" s="243">
        <f>S122*H122</f>
        <v>0</v>
      </c>
      <c r="AR122" s="23" t="s">
        <v>215</v>
      </c>
      <c r="AT122" s="23" t="s">
        <v>210</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215</v>
      </c>
      <c r="BM122" s="23" t="s">
        <v>5693</v>
      </c>
    </row>
    <row r="123" spans="2:51" s="12" customFormat="1" ht="13.5">
      <c r="B123" s="245"/>
      <c r="C123" s="246"/>
      <c r="D123" s="247" t="s">
        <v>217</v>
      </c>
      <c r="E123" s="248" t="s">
        <v>38</v>
      </c>
      <c r="F123" s="249" t="s">
        <v>5694</v>
      </c>
      <c r="G123" s="246"/>
      <c r="H123" s="250">
        <v>4269.5</v>
      </c>
      <c r="I123" s="251"/>
      <c r="J123" s="246"/>
      <c r="K123" s="246"/>
      <c r="L123" s="252"/>
      <c r="M123" s="253"/>
      <c r="N123" s="254"/>
      <c r="O123" s="254"/>
      <c r="P123" s="254"/>
      <c r="Q123" s="254"/>
      <c r="R123" s="254"/>
      <c r="S123" s="254"/>
      <c r="T123" s="255"/>
      <c r="AT123" s="256" t="s">
        <v>217</v>
      </c>
      <c r="AU123" s="256" t="s">
        <v>90</v>
      </c>
      <c r="AV123" s="12" t="s">
        <v>90</v>
      </c>
      <c r="AW123" s="12" t="s">
        <v>219</v>
      </c>
      <c r="AX123" s="12" t="s">
        <v>81</v>
      </c>
      <c r="AY123" s="256" t="s">
        <v>208</v>
      </c>
    </row>
    <row r="124" spans="2:51" s="12" customFormat="1" ht="13.5">
      <c r="B124" s="245"/>
      <c r="C124" s="246"/>
      <c r="D124" s="247" t="s">
        <v>217</v>
      </c>
      <c r="E124" s="248" t="s">
        <v>38</v>
      </c>
      <c r="F124" s="249" t="s">
        <v>5695</v>
      </c>
      <c r="G124" s="246"/>
      <c r="H124" s="250">
        <v>1000</v>
      </c>
      <c r="I124" s="251"/>
      <c r="J124" s="246"/>
      <c r="K124" s="246"/>
      <c r="L124" s="252"/>
      <c r="M124" s="253"/>
      <c r="N124" s="254"/>
      <c r="O124" s="254"/>
      <c r="P124" s="254"/>
      <c r="Q124" s="254"/>
      <c r="R124" s="254"/>
      <c r="S124" s="254"/>
      <c r="T124" s="255"/>
      <c r="AT124" s="256" t="s">
        <v>217</v>
      </c>
      <c r="AU124" s="256" t="s">
        <v>90</v>
      </c>
      <c r="AV124" s="12" t="s">
        <v>90</v>
      </c>
      <c r="AW124" s="12" t="s">
        <v>219</v>
      </c>
      <c r="AX124" s="12" t="s">
        <v>81</v>
      </c>
      <c r="AY124" s="256" t="s">
        <v>208</v>
      </c>
    </row>
    <row r="125" spans="2:63" s="11" customFormat="1" ht="29.85" customHeight="1">
      <c r="B125" s="217"/>
      <c r="C125" s="218"/>
      <c r="D125" s="219" t="s">
        <v>80</v>
      </c>
      <c r="E125" s="231" t="s">
        <v>257</v>
      </c>
      <c r="F125" s="231" t="s">
        <v>5696</v>
      </c>
      <c r="G125" s="218"/>
      <c r="H125" s="218"/>
      <c r="I125" s="221"/>
      <c r="J125" s="232">
        <f>BK125</f>
        <v>0</v>
      </c>
      <c r="K125" s="218"/>
      <c r="L125" s="223"/>
      <c r="M125" s="224"/>
      <c r="N125" s="225"/>
      <c r="O125" s="225"/>
      <c r="P125" s="226">
        <f>SUM(P126:P129)</f>
        <v>0</v>
      </c>
      <c r="Q125" s="225"/>
      <c r="R125" s="226">
        <f>SUM(R126:R129)</f>
        <v>0</v>
      </c>
      <c r="S125" s="225"/>
      <c r="T125" s="227">
        <f>SUM(T126:T129)</f>
        <v>0</v>
      </c>
      <c r="AR125" s="228" t="s">
        <v>25</v>
      </c>
      <c r="AT125" s="229" t="s">
        <v>80</v>
      </c>
      <c r="AU125" s="229" t="s">
        <v>25</v>
      </c>
      <c r="AY125" s="228" t="s">
        <v>208</v>
      </c>
      <c r="BK125" s="230">
        <f>SUM(BK126:BK129)</f>
        <v>0</v>
      </c>
    </row>
    <row r="126" spans="2:65" s="1" customFormat="1" ht="16.5" customHeight="1">
      <c r="B126" s="46"/>
      <c r="C126" s="233" t="s">
        <v>276</v>
      </c>
      <c r="D126" s="233" t="s">
        <v>210</v>
      </c>
      <c r="E126" s="234" t="s">
        <v>5697</v>
      </c>
      <c r="F126" s="235" t="s">
        <v>5698</v>
      </c>
      <c r="G126" s="236" t="s">
        <v>228</v>
      </c>
      <c r="H126" s="237">
        <v>90</v>
      </c>
      <c r="I126" s="238"/>
      <c r="J126" s="239">
        <f>ROUND(I126*H126,2)</f>
        <v>0</v>
      </c>
      <c r="K126" s="235" t="s">
        <v>38</v>
      </c>
      <c r="L126" s="72"/>
      <c r="M126" s="240" t="s">
        <v>38</v>
      </c>
      <c r="N126" s="241" t="s">
        <v>52</v>
      </c>
      <c r="O126" s="47"/>
      <c r="P126" s="242">
        <f>O126*H126</f>
        <v>0</v>
      </c>
      <c r="Q126" s="242">
        <v>0</v>
      </c>
      <c r="R126" s="242">
        <f>Q126*H126</f>
        <v>0</v>
      </c>
      <c r="S126" s="242">
        <v>0</v>
      </c>
      <c r="T126" s="243">
        <f>S126*H126</f>
        <v>0</v>
      </c>
      <c r="AR126" s="23" t="s">
        <v>215</v>
      </c>
      <c r="AT126" s="23" t="s">
        <v>210</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215</v>
      </c>
      <c r="BM126" s="23" t="s">
        <v>5699</v>
      </c>
    </row>
    <row r="127" spans="2:65" s="1" customFormat="1" ht="16.5" customHeight="1">
      <c r="B127" s="46"/>
      <c r="C127" s="233" t="s">
        <v>280</v>
      </c>
      <c r="D127" s="233" t="s">
        <v>210</v>
      </c>
      <c r="E127" s="234" t="s">
        <v>5700</v>
      </c>
      <c r="F127" s="235" t="s">
        <v>5701</v>
      </c>
      <c r="G127" s="236" t="s">
        <v>331</v>
      </c>
      <c r="H127" s="237">
        <v>1</v>
      </c>
      <c r="I127" s="238"/>
      <c r="J127" s="239">
        <f>ROUND(I127*H127,2)</f>
        <v>0</v>
      </c>
      <c r="K127" s="235" t="s">
        <v>38</v>
      </c>
      <c r="L127" s="72"/>
      <c r="M127" s="240" t="s">
        <v>38</v>
      </c>
      <c r="N127" s="241" t="s">
        <v>52</v>
      </c>
      <c r="O127" s="47"/>
      <c r="P127" s="242">
        <f>O127*H127</f>
        <v>0</v>
      </c>
      <c r="Q127" s="242">
        <v>0</v>
      </c>
      <c r="R127" s="242">
        <f>Q127*H127</f>
        <v>0</v>
      </c>
      <c r="S127" s="242">
        <v>0</v>
      </c>
      <c r="T127" s="243">
        <f>S127*H127</f>
        <v>0</v>
      </c>
      <c r="AR127" s="23" t="s">
        <v>215</v>
      </c>
      <c r="AT127" s="23" t="s">
        <v>210</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215</v>
      </c>
      <c r="BM127" s="23" t="s">
        <v>5702</v>
      </c>
    </row>
    <row r="128" spans="2:65" s="1" customFormat="1" ht="16.5" customHeight="1">
      <c r="B128" s="46"/>
      <c r="C128" s="233" t="s">
        <v>286</v>
      </c>
      <c r="D128" s="233" t="s">
        <v>210</v>
      </c>
      <c r="E128" s="234" t="s">
        <v>5703</v>
      </c>
      <c r="F128" s="235" t="s">
        <v>5704</v>
      </c>
      <c r="G128" s="236" t="s">
        <v>574</v>
      </c>
      <c r="H128" s="237">
        <v>1</v>
      </c>
      <c r="I128" s="238"/>
      <c r="J128" s="239">
        <f>ROUND(I128*H128,2)</f>
        <v>0</v>
      </c>
      <c r="K128" s="235" t="s">
        <v>38</v>
      </c>
      <c r="L128" s="72"/>
      <c r="M128" s="240" t="s">
        <v>38</v>
      </c>
      <c r="N128" s="241" t="s">
        <v>52</v>
      </c>
      <c r="O128" s="47"/>
      <c r="P128" s="242">
        <f>O128*H128</f>
        <v>0</v>
      </c>
      <c r="Q128" s="242">
        <v>0</v>
      </c>
      <c r="R128" s="242">
        <f>Q128*H128</f>
        <v>0</v>
      </c>
      <c r="S128" s="242">
        <v>0</v>
      </c>
      <c r="T128" s="243">
        <f>S128*H128</f>
        <v>0</v>
      </c>
      <c r="AR128" s="23" t="s">
        <v>215</v>
      </c>
      <c r="AT128" s="23" t="s">
        <v>210</v>
      </c>
      <c r="AU128" s="23" t="s">
        <v>90</v>
      </c>
      <c r="AY128" s="23" t="s">
        <v>208</v>
      </c>
      <c r="BE128" s="244">
        <f>IF(N128="základní",J128,0)</f>
        <v>0</v>
      </c>
      <c r="BF128" s="244">
        <f>IF(N128="snížená",J128,0)</f>
        <v>0</v>
      </c>
      <c r="BG128" s="244">
        <f>IF(N128="zákl. přenesená",J128,0)</f>
        <v>0</v>
      </c>
      <c r="BH128" s="244">
        <f>IF(N128="sníž. přenesená",J128,0)</f>
        <v>0</v>
      </c>
      <c r="BI128" s="244">
        <f>IF(N128="nulová",J128,0)</f>
        <v>0</v>
      </c>
      <c r="BJ128" s="23" t="s">
        <v>25</v>
      </c>
      <c r="BK128" s="244">
        <f>ROUND(I128*H128,2)</f>
        <v>0</v>
      </c>
      <c r="BL128" s="23" t="s">
        <v>215</v>
      </c>
      <c r="BM128" s="23" t="s">
        <v>5705</v>
      </c>
    </row>
    <row r="129" spans="2:65" s="1" customFormat="1" ht="16.5" customHeight="1">
      <c r="B129" s="46"/>
      <c r="C129" s="233" t="s">
        <v>10</v>
      </c>
      <c r="D129" s="233" t="s">
        <v>210</v>
      </c>
      <c r="E129" s="234" t="s">
        <v>5706</v>
      </c>
      <c r="F129" s="235" t="s">
        <v>5707</v>
      </c>
      <c r="G129" s="236" t="s">
        <v>574</v>
      </c>
      <c r="H129" s="237">
        <v>1</v>
      </c>
      <c r="I129" s="238"/>
      <c r="J129" s="239">
        <f>ROUND(I129*H129,2)</f>
        <v>0</v>
      </c>
      <c r="K129" s="235" t="s">
        <v>38</v>
      </c>
      <c r="L129" s="72"/>
      <c r="M129" s="240" t="s">
        <v>38</v>
      </c>
      <c r="N129" s="241" t="s">
        <v>52</v>
      </c>
      <c r="O129" s="47"/>
      <c r="P129" s="242">
        <f>O129*H129</f>
        <v>0</v>
      </c>
      <c r="Q129" s="242">
        <v>0</v>
      </c>
      <c r="R129" s="242">
        <f>Q129*H129</f>
        <v>0</v>
      </c>
      <c r="S129" s="242">
        <v>0</v>
      </c>
      <c r="T129" s="243">
        <f>S129*H129</f>
        <v>0</v>
      </c>
      <c r="AR129" s="23" t="s">
        <v>215</v>
      </c>
      <c r="AT129" s="23" t="s">
        <v>210</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215</v>
      </c>
      <c r="BM129" s="23" t="s">
        <v>5708</v>
      </c>
    </row>
    <row r="130" spans="2:63" s="11" customFormat="1" ht="29.85" customHeight="1">
      <c r="B130" s="217"/>
      <c r="C130" s="218"/>
      <c r="D130" s="219" t="s">
        <v>80</v>
      </c>
      <c r="E130" s="231" t="s">
        <v>838</v>
      </c>
      <c r="F130" s="231" t="s">
        <v>1361</v>
      </c>
      <c r="G130" s="218"/>
      <c r="H130" s="218"/>
      <c r="I130" s="221"/>
      <c r="J130" s="232">
        <f>BK130</f>
        <v>0</v>
      </c>
      <c r="K130" s="218"/>
      <c r="L130" s="223"/>
      <c r="M130" s="224"/>
      <c r="N130" s="225"/>
      <c r="O130" s="225"/>
      <c r="P130" s="226">
        <f>SUM(P131:P145)</f>
        <v>0</v>
      </c>
      <c r="Q130" s="225"/>
      <c r="R130" s="226">
        <f>SUM(R131:R145)</f>
        <v>0</v>
      </c>
      <c r="S130" s="225"/>
      <c r="T130" s="227">
        <f>SUM(T131:T145)</f>
        <v>1.7292</v>
      </c>
      <c r="AR130" s="228" t="s">
        <v>25</v>
      </c>
      <c r="AT130" s="229" t="s">
        <v>80</v>
      </c>
      <c r="AU130" s="229" t="s">
        <v>25</v>
      </c>
      <c r="AY130" s="228" t="s">
        <v>208</v>
      </c>
      <c r="BK130" s="230">
        <f>SUM(BK131:BK145)</f>
        <v>0</v>
      </c>
    </row>
    <row r="131" spans="2:65" s="1" customFormat="1" ht="16.5" customHeight="1">
      <c r="B131" s="46"/>
      <c r="C131" s="233" t="s">
        <v>302</v>
      </c>
      <c r="D131" s="233" t="s">
        <v>210</v>
      </c>
      <c r="E131" s="234" t="s">
        <v>5709</v>
      </c>
      <c r="F131" s="235" t="s">
        <v>5710</v>
      </c>
      <c r="G131" s="236" t="s">
        <v>574</v>
      </c>
      <c r="H131" s="237">
        <v>1</v>
      </c>
      <c r="I131" s="238"/>
      <c r="J131" s="239">
        <f>ROUND(I131*H131,2)</f>
        <v>0</v>
      </c>
      <c r="K131" s="235" t="s">
        <v>38</v>
      </c>
      <c r="L131" s="72"/>
      <c r="M131" s="240" t="s">
        <v>38</v>
      </c>
      <c r="N131" s="241" t="s">
        <v>52</v>
      </c>
      <c r="O131" s="47"/>
      <c r="P131" s="242">
        <f>O131*H131</f>
        <v>0</v>
      </c>
      <c r="Q131" s="242">
        <v>0</v>
      </c>
      <c r="R131" s="242">
        <f>Q131*H131</f>
        <v>0</v>
      </c>
      <c r="S131" s="242">
        <v>0</v>
      </c>
      <c r="T131" s="243">
        <f>S131*H131</f>
        <v>0</v>
      </c>
      <c r="AR131" s="23" t="s">
        <v>215</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215</v>
      </c>
      <c r="BM131" s="23" t="s">
        <v>5711</v>
      </c>
    </row>
    <row r="132" spans="2:65" s="1" customFormat="1" ht="25.5" customHeight="1">
      <c r="B132" s="46"/>
      <c r="C132" s="233" t="s">
        <v>314</v>
      </c>
      <c r="D132" s="233" t="s">
        <v>210</v>
      </c>
      <c r="E132" s="234" t="s">
        <v>5712</v>
      </c>
      <c r="F132" s="235" t="s">
        <v>5713</v>
      </c>
      <c r="G132" s="236" t="s">
        <v>574</v>
      </c>
      <c r="H132" s="237">
        <v>1</v>
      </c>
      <c r="I132" s="238"/>
      <c r="J132" s="239">
        <f>ROUND(I132*H132,2)</f>
        <v>0</v>
      </c>
      <c r="K132" s="235" t="s">
        <v>38</v>
      </c>
      <c r="L132" s="72"/>
      <c r="M132" s="240" t="s">
        <v>38</v>
      </c>
      <c r="N132" s="241" t="s">
        <v>52</v>
      </c>
      <c r="O132" s="47"/>
      <c r="P132" s="242">
        <f>O132*H132</f>
        <v>0</v>
      </c>
      <c r="Q132" s="242">
        <v>0</v>
      </c>
      <c r="R132" s="242">
        <f>Q132*H132</f>
        <v>0</v>
      </c>
      <c r="S132" s="242">
        <v>0</v>
      </c>
      <c r="T132" s="243">
        <f>S132*H132</f>
        <v>0</v>
      </c>
      <c r="AR132" s="23" t="s">
        <v>215</v>
      </c>
      <c r="AT132" s="23" t="s">
        <v>210</v>
      </c>
      <c r="AU132" s="23" t="s">
        <v>90</v>
      </c>
      <c r="AY132" s="23" t="s">
        <v>208</v>
      </c>
      <c r="BE132" s="244">
        <f>IF(N132="základní",J132,0)</f>
        <v>0</v>
      </c>
      <c r="BF132" s="244">
        <f>IF(N132="snížená",J132,0)</f>
        <v>0</v>
      </c>
      <c r="BG132" s="244">
        <f>IF(N132="zákl. přenesená",J132,0)</f>
        <v>0</v>
      </c>
      <c r="BH132" s="244">
        <f>IF(N132="sníž. přenesená",J132,0)</f>
        <v>0</v>
      </c>
      <c r="BI132" s="244">
        <f>IF(N132="nulová",J132,0)</f>
        <v>0</v>
      </c>
      <c r="BJ132" s="23" t="s">
        <v>25</v>
      </c>
      <c r="BK132" s="244">
        <f>ROUND(I132*H132,2)</f>
        <v>0</v>
      </c>
      <c r="BL132" s="23" t="s">
        <v>215</v>
      </c>
      <c r="BM132" s="23" t="s">
        <v>5714</v>
      </c>
    </row>
    <row r="133" spans="2:65" s="1" customFormat="1" ht="38.25" customHeight="1">
      <c r="B133" s="46"/>
      <c r="C133" s="233" t="s">
        <v>319</v>
      </c>
      <c r="D133" s="233" t="s">
        <v>210</v>
      </c>
      <c r="E133" s="234" t="s">
        <v>5715</v>
      </c>
      <c r="F133" s="235" t="s">
        <v>5716</v>
      </c>
      <c r="G133" s="236" t="s">
        <v>213</v>
      </c>
      <c r="H133" s="237">
        <v>1011.7</v>
      </c>
      <c r="I133" s="238"/>
      <c r="J133" s="239">
        <f>ROUND(I133*H133,2)</f>
        <v>0</v>
      </c>
      <c r="K133" s="235" t="s">
        <v>214</v>
      </c>
      <c r="L133" s="72"/>
      <c r="M133" s="240" t="s">
        <v>38</v>
      </c>
      <c r="N133" s="241" t="s">
        <v>52</v>
      </c>
      <c r="O133" s="47"/>
      <c r="P133" s="242">
        <f>O133*H133</f>
        <v>0</v>
      </c>
      <c r="Q133" s="242">
        <v>0</v>
      </c>
      <c r="R133" s="242">
        <f>Q133*H133</f>
        <v>0</v>
      </c>
      <c r="S133" s="242">
        <v>0</v>
      </c>
      <c r="T133" s="243">
        <f>S133*H133</f>
        <v>0</v>
      </c>
      <c r="AR133" s="23" t="s">
        <v>215</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215</v>
      </c>
      <c r="BM133" s="23" t="s">
        <v>5717</v>
      </c>
    </row>
    <row r="134" spans="2:51" s="13" customFormat="1" ht="13.5">
      <c r="B134" s="257"/>
      <c r="C134" s="258"/>
      <c r="D134" s="247" t="s">
        <v>217</v>
      </c>
      <c r="E134" s="259" t="s">
        <v>38</v>
      </c>
      <c r="F134" s="260" t="s">
        <v>5718</v>
      </c>
      <c r="G134" s="258"/>
      <c r="H134" s="259" t="s">
        <v>38</v>
      </c>
      <c r="I134" s="261"/>
      <c r="J134" s="258"/>
      <c r="K134" s="258"/>
      <c r="L134" s="262"/>
      <c r="M134" s="263"/>
      <c r="N134" s="264"/>
      <c r="O134" s="264"/>
      <c r="P134" s="264"/>
      <c r="Q134" s="264"/>
      <c r="R134" s="264"/>
      <c r="S134" s="264"/>
      <c r="T134" s="265"/>
      <c r="AT134" s="266" t="s">
        <v>217</v>
      </c>
      <c r="AU134" s="266" t="s">
        <v>90</v>
      </c>
      <c r="AV134" s="13" t="s">
        <v>25</v>
      </c>
      <c r="AW134" s="13" t="s">
        <v>219</v>
      </c>
      <c r="AX134" s="13" t="s">
        <v>81</v>
      </c>
      <c r="AY134" s="266" t="s">
        <v>208</v>
      </c>
    </row>
    <row r="135" spans="2:51" s="12" customFormat="1" ht="13.5">
      <c r="B135" s="245"/>
      <c r="C135" s="246"/>
      <c r="D135" s="247" t="s">
        <v>217</v>
      </c>
      <c r="E135" s="248" t="s">
        <v>38</v>
      </c>
      <c r="F135" s="249" t="s">
        <v>5719</v>
      </c>
      <c r="G135" s="246"/>
      <c r="H135" s="250">
        <v>472</v>
      </c>
      <c r="I135" s="251"/>
      <c r="J135" s="246"/>
      <c r="K135" s="246"/>
      <c r="L135" s="252"/>
      <c r="M135" s="253"/>
      <c r="N135" s="254"/>
      <c r="O135" s="254"/>
      <c r="P135" s="254"/>
      <c r="Q135" s="254"/>
      <c r="R135" s="254"/>
      <c r="S135" s="254"/>
      <c r="T135" s="255"/>
      <c r="AT135" s="256" t="s">
        <v>217</v>
      </c>
      <c r="AU135" s="256" t="s">
        <v>90</v>
      </c>
      <c r="AV135" s="12" t="s">
        <v>90</v>
      </c>
      <c r="AW135" s="12" t="s">
        <v>219</v>
      </c>
      <c r="AX135" s="12" t="s">
        <v>81</v>
      </c>
      <c r="AY135" s="256" t="s">
        <v>208</v>
      </c>
    </row>
    <row r="136" spans="2:51" s="12" customFormat="1" ht="13.5">
      <c r="B136" s="245"/>
      <c r="C136" s="246"/>
      <c r="D136" s="247" t="s">
        <v>217</v>
      </c>
      <c r="E136" s="248" t="s">
        <v>38</v>
      </c>
      <c r="F136" s="249" t="s">
        <v>5720</v>
      </c>
      <c r="G136" s="246"/>
      <c r="H136" s="250">
        <v>312</v>
      </c>
      <c r="I136" s="251"/>
      <c r="J136" s="246"/>
      <c r="K136" s="246"/>
      <c r="L136" s="252"/>
      <c r="M136" s="253"/>
      <c r="N136" s="254"/>
      <c r="O136" s="254"/>
      <c r="P136" s="254"/>
      <c r="Q136" s="254"/>
      <c r="R136" s="254"/>
      <c r="S136" s="254"/>
      <c r="T136" s="255"/>
      <c r="AT136" s="256" t="s">
        <v>217</v>
      </c>
      <c r="AU136" s="256" t="s">
        <v>90</v>
      </c>
      <c r="AV136" s="12" t="s">
        <v>90</v>
      </c>
      <c r="AW136" s="12" t="s">
        <v>219</v>
      </c>
      <c r="AX136" s="12" t="s">
        <v>81</v>
      </c>
      <c r="AY136" s="256" t="s">
        <v>208</v>
      </c>
    </row>
    <row r="137" spans="2:51" s="12" customFormat="1" ht="13.5">
      <c r="B137" s="245"/>
      <c r="C137" s="246"/>
      <c r="D137" s="247" t="s">
        <v>217</v>
      </c>
      <c r="E137" s="248" t="s">
        <v>38</v>
      </c>
      <c r="F137" s="249" t="s">
        <v>5721</v>
      </c>
      <c r="G137" s="246"/>
      <c r="H137" s="250">
        <v>227.7</v>
      </c>
      <c r="I137" s="251"/>
      <c r="J137" s="246"/>
      <c r="K137" s="246"/>
      <c r="L137" s="252"/>
      <c r="M137" s="253"/>
      <c r="N137" s="254"/>
      <c r="O137" s="254"/>
      <c r="P137" s="254"/>
      <c r="Q137" s="254"/>
      <c r="R137" s="254"/>
      <c r="S137" s="254"/>
      <c r="T137" s="255"/>
      <c r="AT137" s="256" t="s">
        <v>217</v>
      </c>
      <c r="AU137" s="256" t="s">
        <v>90</v>
      </c>
      <c r="AV137" s="12" t="s">
        <v>90</v>
      </c>
      <c r="AW137" s="12" t="s">
        <v>219</v>
      </c>
      <c r="AX137" s="12" t="s">
        <v>81</v>
      </c>
      <c r="AY137" s="256" t="s">
        <v>208</v>
      </c>
    </row>
    <row r="138" spans="2:65" s="1" customFormat="1" ht="38.25" customHeight="1">
      <c r="B138" s="46"/>
      <c r="C138" s="233" t="s">
        <v>324</v>
      </c>
      <c r="D138" s="233" t="s">
        <v>210</v>
      </c>
      <c r="E138" s="234" t="s">
        <v>5722</v>
      </c>
      <c r="F138" s="235" t="s">
        <v>5723</v>
      </c>
      <c r="G138" s="236" t="s">
        <v>213</v>
      </c>
      <c r="H138" s="237">
        <v>1011.7</v>
      </c>
      <c r="I138" s="238"/>
      <c r="J138" s="239">
        <f>ROUND(I138*H138,2)</f>
        <v>0</v>
      </c>
      <c r="K138" s="235" t="s">
        <v>214</v>
      </c>
      <c r="L138" s="72"/>
      <c r="M138" s="240" t="s">
        <v>38</v>
      </c>
      <c r="N138" s="241" t="s">
        <v>52</v>
      </c>
      <c r="O138" s="47"/>
      <c r="P138" s="242">
        <f>O138*H138</f>
        <v>0</v>
      </c>
      <c r="Q138" s="242">
        <v>0</v>
      </c>
      <c r="R138" s="242">
        <f>Q138*H138</f>
        <v>0</v>
      </c>
      <c r="S138" s="242">
        <v>0</v>
      </c>
      <c r="T138" s="243">
        <f>S138*H138</f>
        <v>0</v>
      </c>
      <c r="AR138" s="23" t="s">
        <v>215</v>
      </c>
      <c r="AT138" s="23" t="s">
        <v>210</v>
      </c>
      <c r="AU138" s="23" t="s">
        <v>90</v>
      </c>
      <c r="AY138" s="23" t="s">
        <v>208</v>
      </c>
      <c r="BE138" s="244">
        <f>IF(N138="základní",J138,0)</f>
        <v>0</v>
      </c>
      <c r="BF138" s="244">
        <f>IF(N138="snížená",J138,0)</f>
        <v>0</v>
      </c>
      <c r="BG138" s="244">
        <f>IF(N138="zákl. přenesená",J138,0)</f>
        <v>0</v>
      </c>
      <c r="BH138" s="244">
        <f>IF(N138="sníž. přenesená",J138,0)</f>
        <v>0</v>
      </c>
      <c r="BI138" s="244">
        <f>IF(N138="nulová",J138,0)</f>
        <v>0</v>
      </c>
      <c r="BJ138" s="23" t="s">
        <v>25</v>
      </c>
      <c r="BK138" s="244">
        <f>ROUND(I138*H138,2)</f>
        <v>0</v>
      </c>
      <c r="BL138" s="23" t="s">
        <v>215</v>
      </c>
      <c r="BM138" s="23" t="s">
        <v>5724</v>
      </c>
    </row>
    <row r="139" spans="2:65" s="1" customFormat="1" ht="25.5" customHeight="1">
      <c r="B139" s="46"/>
      <c r="C139" s="233" t="s">
        <v>328</v>
      </c>
      <c r="D139" s="233" t="s">
        <v>210</v>
      </c>
      <c r="E139" s="234" t="s">
        <v>5725</v>
      </c>
      <c r="F139" s="235" t="s">
        <v>5726</v>
      </c>
      <c r="G139" s="236" t="s">
        <v>232</v>
      </c>
      <c r="H139" s="237">
        <v>1435</v>
      </c>
      <c r="I139" s="238"/>
      <c r="J139" s="239">
        <f>ROUND(I139*H139,2)</f>
        <v>0</v>
      </c>
      <c r="K139" s="235" t="s">
        <v>214</v>
      </c>
      <c r="L139" s="72"/>
      <c r="M139" s="240" t="s">
        <v>38</v>
      </c>
      <c r="N139" s="241" t="s">
        <v>52</v>
      </c>
      <c r="O139" s="47"/>
      <c r="P139" s="242">
        <f>O139*H139</f>
        <v>0</v>
      </c>
      <c r="Q139" s="242">
        <v>0</v>
      </c>
      <c r="R139" s="242">
        <f>Q139*H139</f>
        <v>0</v>
      </c>
      <c r="S139" s="242">
        <v>0</v>
      </c>
      <c r="T139" s="243">
        <f>S139*H139</f>
        <v>0</v>
      </c>
      <c r="AR139" s="23" t="s">
        <v>215</v>
      </c>
      <c r="AT139" s="23" t="s">
        <v>210</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215</v>
      </c>
      <c r="BM139" s="23" t="s">
        <v>5727</v>
      </c>
    </row>
    <row r="140" spans="2:51" s="12" customFormat="1" ht="13.5">
      <c r="B140" s="245"/>
      <c r="C140" s="246"/>
      <c r="D140" s="247" t="s">
        <v>217</v>
      </c>
      <c r="E140" s="248" t="s">
        <v>38</v>
      </c>
      <c r="F140" s="249" t="s">
        <v>5728</v>
      </c>
      <c r="G140" s="246"/>
      <c r="H140" s="250">
        <v>1435</v>
      </c>
      <c r="I140" s="251"/>
      <c r="J140" s="246"/>
      <c r="K140" s="246"/>
      <c r="L140" s="252"/>
      <c r="M140" s="253"/>
      <c r="N140" s="254"/>
      <c r="O140" s="254"/>
      <c r="P140" s="254"/>
      <c r="Q140" s="254"/>
      <c r="R140" s="254"/>
      <c r="S140" s="254"/>
      <c r="T140" s="255"/>
      <c r="AT140" s="256" t="s">
        <v>217</v>
      </c>
      <c r="AU140" s="256" t="s">
        <v>90</v>
      </c>
      <c r="AV140" s="12" t="s">
        <v>90</v>
      </c>
      <c r="AW140" s="12" t="s">
        <v>219</v>
      </c>
      <c r="AX140" s="12" t="s">
        <v>81</v>
      </c>
      <c r="AY140" s="256" t="s">
        <v>208</v>
      </c>
    </row>
    <row r="141" spans="2:65" s="1" customFormat="1" ht="25.5" customHeight="1">
      <c r="B141" s="46"/>
      <c r="C141" s="233" t="s">
        <v>9</v>
      </c>
      <c r="D141" s="233" t="s">
        <v>210</v>
      </c>
      <c r="E141" s="234" t="s">
        <v>5729</v>
      </c>
      <c r="F141" s="235" t="s">
        <v>5730</v>
      </c>
      <c r="G141" s="236" t="s">
        <v>232</v>
      </c>
      <c r="H141" s="237">
        <v>1435</v>
      </c>
      <c r="I141" s="238"/>
      <c r="J141" s="239">
        <f>ROUND(I141*H141,2)</f>
        <v>0</v>
      </c>
      <c r="K141" s="235" t="s">
        <v>214</v>
      </c>
      <c r="L141" s="72"/>
      <c r="M141" s="240" t="s">
        <v>38</v>
      </c>
      <c r="N141" s="241" t="s">
        <v>52</v>
      </c>
      <c r="O141" s="47"/>
      <c r="P141" s="242">
        <f>O141*H141</f>
        <v>0</v>
      </c>
      <c r="Q141" s="242">
        <v>0</v>
      </c>
      <c r="R141" s="242">
        <f>Q141*H141</f>
        <v>0</v>
      </c>
      <c r="S141" s="242">
        <v>0</v>
      </c>
      <c r="T141" s="243">
        <f>S141*H141</f>
        <v>0</v>
      </c>
      <c r="AR141" s="23" t="s">
        <v>215</v>
      </c>
      <c r="AT141" s="23" t="s">
        <v>210</v>
      </c>
      <c r="AU141" s="23" t="s">
        <v>90</v>
      </c>
      <c r="AY141" s="23" t="s">
        <v>208</v>
      </c>
      <c r="BE141" s="244">
        <f>IF(N141="základní",J141,0)</f>
        <v>0</v>
      </c>
      <c r="BF141" s="244">
        <f>IF(N141="snížená",J141,0)</f>
        <v>0</v>
      </c>
      <c r="BG141" s="244">
        <f>IF(N141="zákl. přenesená",J141,0)</f>
        <v>0</v>
      </c>
      <c r="BH141" s="244">
        <f>IF(N141="sníž. přenesená",J141,0)</f>
        <v>0</v>
      </c>
      <c r="BI141" s="244">
        <f>IF(N141="nulová",J141,0)</f>
        <v>0</v>
      </c>
      <c r="BJ141" s="23" t="s">
        <v>25</v>
      </c>
      <c r="BK141" s="244">
        <f>ROUND(I141*H141,2)</f>
        <v>0</v>
      </c>
      <c r="BL141" s="23" t="s">
        <v>215</v>
      </c>
      <c r="BM141" s="23" t="s">
        <v>5731</v>
      </c>
    </row>
    <row r="142" spans="2:65" s="1" customFormat="1" ht="16.5" customHeight="1">
      <c r="B142" s="46"/>
      <c r="C142" s="233" t="s">
        <v>340</v>
      </c>
      <c r="D142" s="233" t="s">
        <v>210</v>
      </c>
      <c r="E142" s="234" t="s">
        <v>5732</v>
      </c>
      <c r="F142" s="235" t="s">
        <v>5733</v>
      </c>
      <c r="G142" s="236" t="s">
        <v>213</v>
      </c>
      <c r="H142" s="237">
        <v>1729.2</v>
      </c>
      <c r="I142" s="238"/>
      <c r="J142" s="239">
        <f>ROUND(I142*H142,2)</f>
        <v>0</v>
      </c>
      <c r="K142" s="235" t="s">
        <v>38</v>
      </c>
      <c r="L142" s="72"/>
      <c r="M142" s="240" t="s">
        <v>38</v>
      </c>
      <c r="N142" s="241" t="s">
        <v>52</v>
      </c>
      <c r="O142" s="47"/>
      <c r="P142" s="242">
        <f>O142*H142</f>
        <v>0</v>
      </c>
      <c r="Q142" s="242">
        <v>0</v>
      </c>
      <c r="R142" s="242">
        <f>Q142*H142</f>
        <v>0</v>
      </c>
      <c r="S142" s="242">
        <v>0</v>
      </c>
      <c r="T142" s="243">
        <f>S142*H142</f>
        <v>0</v>
      </c>
      <c r="AR142" s="23" t="s">
        <v>215</v>
      </c>
      <c r="AT142" s="23" t="s">
        <v>210</v>
      </c>
      <c r="AU142" s="23" t="s">
        <v>90</v>
      </c>
      <c r="AY142" s="23" t="s">
        <v>208</v>
      </c>
      <c r="BE142" s="244">
        <f>IF(N142="základní",J142,0)</f>
        <v>0</v>
      </c>
      <c r="BF142" s="244">
        <f>IF(N142="snížená",J142,0)</f>
        <v>0</v>
      </c>
      <c r="BG142" s="244">
        <f>IF(N142="zákl. přenesená",J142,0)</f>
        <v>0</v>
      </c>
      <c r="BH142" s="244">
        <f>IF(N142="sníž. přenesená",J142,0)</f>
        <v>0</v>
      </c>
      <c r="BI142" s="244">
        <f>IF(N142="nulová",J142,0)</f>
        <v>0</v>
      </c>
      <c r="BJ142" s="23" t="s">
        <v>25</v>
      </c>
      <c r="BK142" s="244">
        <f>ROUND(I142*H142,2)</f>
        <v>0</v>
      </c>
      <c r="BL142" s="23" t="s">
        <v>215</v>
      </c>
      <c r="BM142" s="23" t="s">
        <v>5734</v>
      </c>
    </row>
    <row r="143" spans="2:51" s="12" customFormat="1" ht="13.5">
      <c r="B143" s="245"/>
      <c r="C143" s="246"/>
      <c r="D143" s="247" t="s">
        <v>217</v>
      </c>
      <c r="E143" s="248" t="s">
        <v>38</v>
      </c>
      <c r="F143" s="249" t="s">
        <v>5735</v>
      </c>
      <c r="G143" s="246"/>
      <c r="H143" s="250">
        <v>717.5</v>
      </c>
      <c r="I143" s="251"/>
      <c r="J143" s="246"/>
      <c r="K143" s="246"/>
      <c r="L143" s="252"/>
      <c r="M143" s="253"/>
      <c r="N143" s="254"/>
      <c r="O143" s="254"/>
      <c r="P143" s="254"/>
      <c r="Q143" s="254"/>
      <c r="R143" s="254"/>
      <c r="S143" s="254"/>
      <c r="T143" s="255"/>
      <c r="AT143" s="256" t="s">
        <v>217</v>
      </c>
      <c r="AU143" s="256" t="s">
        <v>90</v>
      </c>
      <c r="AV143" s="12" t="s">
        <v>90</v>
      </c>
      <c r="AW143" s="12" t="s">
        <v>219</v>
      </c>
      <c r="AX143" s="12" t="s">
        <v>81</v>
      </c>
      <c r="AY143" s="256" t="s">
        <v>208</v>
      </c>
    </row>
    <row r="144" spans="2:51" s="12" customFormat="1" ht="13.5">
      <c r="B144" s="245"/>
      <c r="C144" s="246"/>
      <c r="D144" s="247" t="s">
        <v>217</v>
      </c>
      <c r="E144" s="248" t="s">
        <v>38</v>
      </c>
      <c r="F144" s="249" t="s">
        <v>5736</v>
      </c>
      <c r="G144" s="246"/>
      <c r="H144" s="250">
        <v>1011.7</v>
      </c>
      <c r="I144" s="251"/>
      <c r="J144" s="246"/>
      <c r="K144" s="246"/>
      <c r="L144" s="252"/>
      <c r="M144" s="253"/>
      <c r="N144" s="254"/>
      <c r="O144" s="254"/>
      <c r="P144" s="254"/>
      <c r="Q144" s="254"/>
      <c r="R144" s="254"/>
      <c r="S144" s="254"/>
      <c r="T144" s="255"/>
      <c r="AT144" s="256" t="s">
        <v>217</v>
      </c>
      <c r="AU144" s="256" t="s">
        <v>90</v>
      </c>
      <c r="AV144" s="12" t="s">
        <v>90</v>
      </c>
      <c r="AW144" s="12" t="s">
        <v>219</v>
      </c>
      <c r="AX144" s="12" t="s">
        <v>81</v>
      </c>
      <c r="AY144" s="256" t="s">
        <v>208</v>
      </c>
    </row>
    <row r="145" spans="2:65" s="1" customFormat="1" ht="25.5" customHeight="1">
      <c r="B145" s="46"/>
      <c r="C145" s="233" t="s">
        <v>348</v>
      </c>
      <c r="D145" s="233" t="s">
        <v>210</v>
      </c>
      <c r="E145" s="234" t="s">
        <v>5737</v>
      </c>
      <c r="F145" s="235" t="s">
        <v>5738</v>
      </c>
      <c r="G145" s="236" t="s">
        <v>213</v>
      </c>
      <c r="H145" s="237">
        <v>1729.2</v>
      </c>
      <c r="I145" s="238"/>
      <c r="J145" s="239">
        <f>ROUND(I145*H145,2)</f>
        <v>0</v>
      </c>
      <c r="K145" s="235" t="s">
        <v>214</v>
      </c>
      <c r="L145" s="72"/>
      <c r="M145" s="240" t="s">
        <v>38</v>
      </c>
      <c r="N145" s="241" t="s">
        <v>52</v>
      </c>
      <c r="O145" s="47"/>
      <c r="P145" s="242">
        <f>O145*H145</f>
        <v>0</v>
      </c>
      <c r="Q145" s="242">
        <v>0</v>
      </c>
      <c r="R145" s="242">
        <f>Q145*H145</f>
        <v>0</v>
      </c>
      <c r="S145" s="242">
        <v>0.001</v>
      </c>
      <c r="T145" s="243">
        <f>S145*H145</f>
        <v>1.7292</v>
      </c>
      <c r="AR145" s="23" t="s">
        <v>215</v>
      </c>
      <c r="AT145" s="23" t="s">
        <v>210</v>
      </c>
      <c r="AU145" s="23" t="s">
        <v>90</v>
      </c>
      <c r="AY145" s="23" t="s">
        <v>208</v>
      </c>
      <c r="BE145" s="244">
        <f>IF(N145="základní",J145,0)</f>
        <v>0</v>
      </c>
      <c r="BF145" s="244">
        <f>IF(N145="snížená",J145,0)</f>
        <v>0</v>
      </c>
      <c r="BG145" s="244">
        <f>IF(N145="zákl. přenesená",J145,0)</f>
        <v>0</v>
      </c>
      <c r="BH145" s="244">
        <f>IF(N145="sníž. přenesená",J145,0)</f>
        <v>0</v>
      </c>
      <c r="BI145" s="244">
        <f>IF(N145="nulová",J145,0)</f>
        <v>0</v>
      </c>
      <c r="BJ145" s="23" t="s">
        <v>25</v>
      </c>
      <c r="BK145" s="244">
        <f>ROUND(I145*H145,2)</f>
        <v>0</v>
      </c>
      <c r="BL145" s="23" t="s">
        <v>215</v>
      </c>
      <c r="BM145" s="23" t="s">
        <v>5739</v>
      </c>
    </row>
    <row r="146" spans="2:63" s="11" customFormat="1" ht="29.85" customHeight="1">
      <c r="B146" s="217"/>
      <c r="C146" s="218"/>
      <c r="D146" s="219" t="s">
        <v>80</v>
      </c>
      <c r="E146" s="231" t="s">
        <v>843</v>
      </c>
      <c r="F146" s="231" t="s">
        <v>1415</v>
      </c>
      <c r="G146" s="218"/>
      <c r="H146" s="218"/>
      <c r="I146" s="221"/>
      <c r="J146" s="232">
        <f>BK146</f>
        <v>0</v>
      </c>
      <c r="K146" s="218"/>
      <c r="L146" s="223"/>
      <c r="M146" s="224"/>
      <c r="N146" s="225"/>
      <c r="O146" s="225"/>
      <c r="P146" s="226">
        <f>SUM(P147:P151)</f>
        <v>0</v>
      </c>
      <c r="Q146" s="225"/>
      <c r="R146" s="226">
        <f>SUM(R147:R151)</f>
        <v>0.03892</v>
      </c>
      <c r="S146" s="225"/>
      <c r="T146" s="227">
        <f>SUM(T147:T151)</f>
        <v>0</v>
      </c>
      <c r="AR146" s="228" t="s">
        <v>25</v>
      </c>
      <c r="AT146" s="229" t="s">
        <v>80</v>
      </c>
      <c r="AU146" s="229" t="s">
        <v>25</v>
      </c>
      <c r="AY146" s="228" t="s">
        <v>208</v>
      </c>
      <c r="BK146" s="230">
        <f>SUM(BK147:BK151)</f>
        <v>0</v>
      </c>
    </row>
    <row r="147" spans="2:65" s="1" customFormat="1" ht="16.5" customHeight="1">
      <c r="B147" s="46"/>
      <c r="C147" s="233" t="s">
        <v>352</v>
      </c>
      <c r="D147" s="233" t="s">
        <v>210</v>
      </c>
      <c r="E147" s="234" t="s">
        <v>5740</v>
      </c>
      <c r="F147" s="235" t="s">
        <v>5741</v>
      </c>
      <c r="G147" s="236" t="s">
        <v>213</v>
      </c>
      <c r="H147" s="237">
        <v>973</v>
      </c>
      <c r="I147" s="238"/>
      <c r="J147" s="239">
        <f>ROUND(I147*H147,2)</f>
        <v>0</v>
      </c>
      <c r="K147" s="235" t="s">
        <v>38</v>
      </c>
      <c r="L147" s="72"/>
      <c r="M147" s="240" t="s">
        <v>38</v>
      </c>
      <c r="N147" s="241" t="s">
        <v>52</v>
      </c>
      <c r="O147" s="47"/>
      <c r="P147" s="242">
        <f>O147*H147</f>
        <v>0</v>
      </c>
      <c r="Q147" s="242">
        <v>4E-05</v>
      </c>
      <c r="R147" s="242">
        <f>Q147*H147</f>
        <v>0.03892</v>
      </c>
      <c r="S147" s="242">
        <v>0</v>
      </c>
      <c r="T147" s="243">
        <f>S147*H147</f>
        <v>0</v>
      </c>
      <c r="AR147" s="23" t="s">
        <v>215</v>
      </c>
      <c r="AT147" s="23" t="s">
        <v>210</v>
      </c>
      <c r="AU147" s="23" t="s">
        <v>90</v>
      </c>
      <c r="AY147" s="23" t="s">
        <v>208</v>
      </c>
      <c r="BE147" s="244">
        <f>IF(N147="základní",J147,0)</f>
        <v>0</v>
      </c>
      <c r="BF147" s="244">
        <f>IF(N147="snížená",J147,0)</f>
        <v>0</v>
      </c>
      <c r="BG147" s="244">
        <f>IF(N147="zákl. přenesená",J147,0)</f>
        <v>0</v>
      </c>
      <c r="BH147" s="244">
        <f>IF(N147="sníž. přenesená",J147,0)</f>
        <v>0</v>
      </c>
      <c r="BI147" s="244">
        <f>IF(N147="nulová",J147,0)</f>
        <v>0</v>
      </c>
      <c r="BJ147" s="23" t="s">
        <v>25</v>
      </c>
      <c r="BK147" s="244">
        <f>ROUND(I147*H147,2)</f>
        <v>0</v>
      </c>
      <c r="BL147" s="23" t="s">
        <v>215</v>
      </c>
      <c r="BM147" s="23" t="s">
        <v>5742</v>
      </c>
    </row>
    <row r="148" spans="2:51" s="12" customFormat="1" ht="13.5">
      <c r="B148" s="245"/>
      <c r="C148" s="246"/>
      <c r="D148" s="247" t="s">
        <v>217</v>
      </c>
      <c r="E148" s="248" t="s">
        <v>38</v>
      </c>
      <c r="F148" s="249" t="s">
        <v>5743</v>
      </c>
      <c r="G148" s="246"/>
      <c r="H148" s="250">
        <v>875</v>
      </c>
      <c r="I148" s="251"/>
      <c r="J148" s="246"/>
      <c r="K148" s="246"/>
      <c r="L148" s="252"/>
      <c r="M148" s="253"/>
      <c r="N148" s="254"/>
      <c r="O148" s="254"/>
      <c r="P148" s="254"/>
      <c r="Q148" s="254"/>
      <c r="R148" s="254"/>
      <c r="S148" s="254"/>
      <c r="T148" s="255"/>
      <c r="AT148" s="256" t="s">
        <v>217</v>
      </c>
      <c r="AU148" s="256" t="s">
        <v>90</v>
      </c>
      <c r="AV148" s="12" t="s">
        <v>90</v>
      </c>
      <c r="AW148" s="12" t="s">
        <v>219</v>
      </c>
      <c r="AX148" s="12" t="s">
        <v>81</v>
      </c>
      <c r="AY148" s="256" t="s">
        <v>208</v>
      </c>
    </row>
    <row r="149" spans="2:51" s="12" customFormat="1" ht="13.5">
      <c r="B149" s="245"/>
      <c r="C149" s="246"/>
      <c r="D149" s="247" t="s">
        <v>217</v>
      </c>
      <c r="E149" s="248" t="s">
        <v>38</v>
      </c>
      <c r="F149" s="249" t="s">
        <v>5744</v>
      </c>
      <c r="G149" s="246"/>
      <c r="H149" s="250">
        <v>98</v>
      </c>
      <c r="I149" s="251"/>
      <c r="J149" s="246"/>
      <c r="K149" s="246"/>
      <c r="L149" s="252"/>
      <c r="M149" s="253"/>
      <c r="N149" s="254"/>
      <c r="O149" s="254"/>
      <c r="P149" s="254"/>
      <c r="Q149" s="254"/>
      <c r="R149" s="254"/>
      <c r="S149" s="254"/>
      <c r="T149" s="255"/>
      <c r="AT149" s="256" t="s">
        <v>217</v>
      </c>
      <c r="AU149" s="256" t="s">
        <v>90</v>
      </c>
      <c r="AV149" s="12" t="s">
        <v>90</v>
      </c>
      <c r="AW149" s="12" t="s">
        <v>219</v>
      </c>
      <c r="AX149" s="12" t="s">
        <v>81</v>
      </c>
      <c r="AY149" s="256" t="s">
        <v>208</v>
      </c>
    </row>
    <row r="150" spans="2:65" s="1" customFormat="1" ht="25.5" customHeight="1">
      <c r="B150" s="46"/>
      <c r="C150" s="233" t="s">
        <v>357</v>
      </c>
      <c r="D150" s="233" t="s">
        <v>210</v>
      </c>
      <c r="E150" s="234" t="s">
        <v>5745</v>
      </c>
      <c r="F150" s="235" t="s">
        <v>5746</v>
      </c>
      <c r="G150" s="236" t="s">
        <v>213</v>
      </c>
      <c r="H150" s="237">
        <v>1855.138</v>
      </c>
      <c r="I150" s="238"/>
      <c r="J150" s="239">
        <f>ROUND(I150*H150,2)</f>
        <v>0</v>
      </c>
      <c r="K150" s="235" t="s">
        <v>214</v>
      </c>
      <c r="L150" s="72"/>
      <c r="M150" s="240" t="s">
        <v>38</v>
      </c>
      <c r="N150" s="241" t="s">
        <v>52</v>
      </c>
      <c r="O150" s="47"/>
      <c r="P150" s="242">
        <f>O150*H150</f>
        <v>0</v>
      </c>
      <c r="Q150" s="242">
        <v>0</v>
      </c>
      <c r="R150" s="242">
        <f>Q150*H150</f>
        <v>0</v>
      </c>
      <c r="S150" s="242">
        <v>0</v>
      </c>
      <c r="T150" s="243">
        <f>S150*H150</f>
        <v>0</v>
      </c>
      <c r="AR150" s="23" t="s">
        <v>215</v>
      </c>
      <c r="AT150" s="23" t="s">
        <v>210</v>
      </c>
      <c r="AU150" s="23" t="s">
        <v>90</v>
      </c>
      <c r="AY150" s="23" t="s">
        <v>208</v>
      </c>
      <c r="BE150" s="244">
        <f>IF(N150="základní",J150,0)</f>
        <v>0</v>
      </c>
      <c r="BF150" s="244">
        <f>IF(N150="snížená",J150,0)</f>
        <v>0</v>
      </c>
      <c r="BG150" s="244">
        <f>IF(N150="zákl. přenesená",J150,0)</f>
        <v>0</v>
      </c>
      <c r="BH150" s="244">
        <f>IF(N150="sníž. přenesená",J150,0)</f>
        <v>0</v>
      </c>
      <c r="BI150" s="244">
        <f>IF(N150="nulová",J150,0)</f>
        <v>0</v>
      </c>
      <c r="BJ150" s="23" t="s">
        <v>25</v>
      </c>
      <c r="BK150" s="244">
        <f>ROUND(I150*H150,2)</f>
        <v>0</v>
      </c>
      <c r="BL150" s="23" t="s">
        <v>215</v>
      </c>
      <c r="BM150" s="23" t="s">
        <v>5747</v>
      </c>
    </row>
    <row r="151" spans="2:51" s="12" customFormat="1" ht="13.5">
      <c r="B151" s="245"/>
      <c r="C151" s="246"/>
      <c r="D151" s="247" t="s">
        <v>217</v>
      </c>
      <c r="E151" s="248" t="s">
        <v>38</v>
      </c>
      <c r="F151" s="249" t="s">
        <v>5748</v>
      </c>
      <c r="G151" s="246"/>
      <c r="H151" s="250">
        <v>1855.138432</v>
      </c>
      <c r="I151" s="251"/>
      <c r="J151" s="246"/>
      <c r="K151" s="246"/>
      <c r="L151" s="252"/>
      <c r="M151" s="253"/>
      <c r="N151" s="254"/>
      <c r="O151" s="254"/>
      <c r="P151" s="254"/>
      <c r="Q151" s="254"/>
      <c r="R151" s="254"/>
      <c r="S151" s="254"/>
      <c r="T151" s="255"/>
      <c r="AT151" s="256" t="s">
        <v>217</v>
      </c>
      <c r="AU151" s="256" t="s">
        <v>90</v>
      </c>
      <c r="AV151" s="12" t="s">
        <v>90</v>
      </c>
      <c r="AW151" s="12" t="s">
        <v>219</v>
      </c>
      <c r="AX151" s="12" t="s">
        <v>81</v>
      </c>
      <c r="AY151" s="256" t="s">
        <v>208</v>
      </c>
    </row>
    <row r="152" spans="2:63" s="11" customFormat="1" ht="29.85" customHeight="1">
      <c r="B152" s="217"/>
      <c r="C152" s="218"/>
      <c r="D152" s="219" t="s">
        <v>80</v>
      </c>
      <c r="E152" s="231" t="s">
        <v>848</v>
      </c>
      <c r="F152" s="231" t="s">
        <v>5749</v>
      </c>
      <c r="G152" s="218"/>
      <c r="H152" s="218"/>
      <c r="I152" s="221"/>
      <c r="J152" s="232">
        <f>BK152</f>
        <v>0</v>
      </c>
      <c r="K152" s="218"/>
      <c r="L152" s="223"/>
      <c r="M152" s="224"/>
      <c r="N152" s="225"/>
      <c r="O152" s="225"/>
      <c r="P152" s="226">
        <f>SUM(P153:P201)</f>
        <v>0</v>
      </c>
      <c r="Q152" s="225"/>
      <c r="R152" s="226">
        <f>SUM(R153:R201)</f>
        <v>0</v>
      </c>
      <c r="S152" s="225"/>
      <c r="T152" s="227">
        <f>SUM(T153:T201)</f>
        <v>527.9930259999999</v>
      </c>
      <c r="AR152" s="228" t="s">
        <v>25</v>
      </c>
      <c r="AT152" s="229" t="s">
        <v>80</v>
      </c>
      <c r="AU152" s="229" t="s">
        <v>25</v>
      </c>
      <c r="AY152" s="228" t="s">
        <v>208</v>
      </c>
      <c r="BK152" s="230">
        <f>SUM(BK153:BK201)</f>
        <v>0</v>
      </c>
    </row>
    <row r="153" spans="2:65" s="1" customFormat="1" ht="16.5" customHeight="1">
      <c r="B153" s="46"/>
      <c r="C153" s="233" t="s">
        <v>362</v>
      </c>
      <c r="D153" s="233" t="s">
        <v>210</v>
      </c>
      <c r="E153" s="234" t="s">
        <v>5750</v>
      </c>
      <c r="F153" s="235" t="s">
        <v>5751</v>
      </c>
      <c r="G153" s="236" t="s">
        <v>232</v>
      </c>
      <c r="H153" s="237">
        <v>221.176</v>
      </c>
      <c r="I153" s="238"/>
      <c r="J153" s="239">
        <f>ROUND(I153*H153,2)</f>
        <v>0</v>
      </c>
      <c r="K153" s="235" t="s">
        <v>214</v>
      </c>
      <c r="L153" s="72"/>
      <c r="M153" s="240" t="s">
        <v>38</v>
      </c>
      <c r="N153" s="241" t="s">
        <v>52</v>
      </c>
      <c r="O153" s="47"/>
      <c r="P153" s="242">
        <f>O153*H153</f>
        <v>0</v>
      </c>
      <c r="Q153" s="242">
        <v>0</v>
      </c>
      <c r="R153" s="242">
        <f>Q153*H153</f>
        <v>0</v>
      </c>
      <c r="S153" s="242">
        <v>2</v>
      </c>
      <c r="T153" s="243">
        <f>S153*H153</f>
        <v>442.352</v>
      </c>
      <c r="AR153" s="23" t="s">
        <v>215</v>
      </c>
      <c r="AT153" s="23" t="s">
        <v>210</v>
      </c>
      <c r="AU153" s="23" t="s">
        <v>90</v>
      </c>
      <c r="AY153" s="23" t="s">
        <v>208</v>
      </c>
      <c r="BE153" s="244">
        <f>IF(N153="základní",J153,0)</f>
        <v>0</v>
      </c>
      <c r="BF153" s="244">
        <f>IF(N153="snížená",J153,0)</f>
        <v>0</v>
      </c>
      <c r="BG153" s="244">
        <f>IF(N153="zákl. přenesená",J153,0)</f>
        <v>0</v>
      </c>
      <c r="BH153" s="244">
        <f>IF(N153="sníž. přenesená",J153,0)</f>
        <v>0</v>
      </c>
      <c r="BI153" s="244">
        <f>IF(N153="nulová",J153,0)</f>
        <v>0</v>
      </c>
      <c r="BJ153" s="23" t="s">
        <v>25</v>
      </c>
      <c r="BK153" s="244">
        <f>ROUND(I153*H153,2)</f>
        <v>0</v>
      </c>
      <c r="BL153" s="23" t="s">
        <v>215</v>
      </c>
      <c r="BM153" s="23" t="s">
        <v>5752</v>
      </c>
    </row>
    <row r="154" spans="2:51" s="12" customFormat="1" ht="13.5">
      <c r="B154" s="245"/>
      <c r="C154" s="246"/>
      <c r="D154" s="247" t="s">
        <v>217</v>
      </c>
      <c r="E154" s="248" t="s">
        <v>38</v>
      </c>
      <c r="F154" s="249" t="s">
        <v>5753</v>
      </c>
      <c r="G154" s="246"/>
      <c r="H154" s="250">
        <v>75.10464</v>
      </c>
      <c r="I154" s="251"/>
      <c r="J154" s="246"/>
      <c r="K154" s="246"/>
      <c r="L154" s="252"/>
      <c r="M154" s="253"/>
      <c r="N154" s="254"/>
      <c r="O154" s="254"/>
      <c r="P154" s="254"/>
      <c r="Q154" s="254"/>
      <c r="R154" s="254"/>
      <c r="S154" s="254"/>
      <c r="T154" s="255"/>
      <c r="AT154" s="256" t="s">
        <v>217</v>
      </c>
      <c r="AU154" s="256" t="s">
        <v>90</v>
      </c>
      <c r="AV154" s="12" t="s">
        <v>90</v>
      </c>
      <c r="AW154" s="12" t="s">
        <v>219</v>
      </c>
      <c r="AX154" s="12" t="s">
        <v>81</v>
      </c>
      <c r="AY154" s="256" t="s">
        <v>208</v>
      </c>
    </row>
    <row r="155" spans="2:51" s="12" customFormat="1" ht="13.5">
      <c r="B155" s="245"/>
      <c r="C155" s="246"/>
      <c r="D155" s="247" t="s">
        <v>217</v>
      </c>
      <c r="E155" s="248" t="s">
        <v>38</v>
      </c>
      <c r="F155" s="249" t="s">
        <v>5754</v>
      </c>
      <c r="G155" s="246"/>
      <c r="H155" s="250">
        <v>77.04</v>
      </c>
      <c r="I155" s="251"/>
      <c r="J155" s="246"/>
      <c r="K155" s="246"/>
      <c r="L155" s="252"/>
      <c r="M155" s="253"/>
      <c r="N155" s="254"/>
      <c r="O155" s="254"/>
      <c r="P155" s="254"/>
      <c r="Q155" s="254"/>
      <c r="R155" s="254"/>
      <c r="S155" s="254"/>
      <c r="T155" s="255"/>
      <c r="AT155" s="256" t="s">
        <v>217</v>
      </c>
      <c r="AU155" s="256" t="s">
        <v>90</v>
      </c>
      <c r="AV155" s="12" t="s">
        <v>90</v>
      </c>
      <c r="AW155" s="12" t="s">
        <v>219</v>
      </c>
      <c r="AX155" s="12" t="s">
        <v>81</v>
      </c>
      <c r="AY155" s="256" t="s">
        <v>208</v>
      </c>
    </row>
    <row r="156" spans="2:51" s="12" customFormat="1" ht="13.5">
      <c r="B156" s="245"/>
      <c r="C156" s="246"/>
      <c r="D156" s="247" t="s">
        <v>217</v>
      </c>
      <c r="E156" s="248" t="s">
        <v>38</v>
      </c>
      <c r="F156" s="249" t="s">
        <v>5755</v>
      </c>
      <c r="G156" s="246"/>
      <c r="H156" s="250">
        <v>46.3785</v>
      </c>
      <c r="I156" s="251"/>
      <c r="J156" s="246"/>
      <c r="K156" s="246"/>
      <c r="L156" s="252"/>
      <c r="M156" s="253"/>
      <c r="N156" s="254"/>
      <c r="O156" s="254"/>
      <c r="P156" s="254"/>
      <c r="Q156" s="254"/>
      <c r="R156" s="254"/>
      <c r="S156" s="254"/>
      <c r="T156" s="255"/>
      <c r="AT156" s="256" t="s">
        <v>217</v>
      </c>
      <c r="AU156" s="256" t="s">
        <v>90</v>
      </c>
      <c r="AV156" s="12" t="s">
        <v>90</v>
      </c>
      <c r="AW156" s="12" t="s">
        <v>219</v>
      </c>
      <c r="AX156" s="12" t="s">
        <v>81</v>
      </c>
      <c r="AY156" s="256" t="s">
        <v>208</v>
      </c>
    </row>
    <row r="157" spans="2:51" s="12" customFormat="1" ht="13.5">
      <c r="B157" s="245"/>
      <c r="C157" s="246"/>
      <c r="D157" s="247" t="s">
        <v>217</v>
      </c>
      <c r="E157" s="248" t="s">
        <v>38</v>
      </c>
      <c r="F157" s="249" t="s">
        <v>5756</v>
      </c>
      <c r="G157" s="246"/>
      <c r="H157" s="250">
        <v>20.985</v>
      </c>
      <c r="I157" s="251"/>
      <c r="J157" s="246"/>
      <c r="K157" s="246"/>
      <c r="L157" s="252"/>
      <c r="M157" s="253"/>
      <c r="N157" s="254"/>
      <c r="O157" s="254"/>
      <c r="P157" s="254"/>
      <c r="Q157" s="254"/>
      <c r="R157" s="254"/>
      <c r="S157" s="254"/>
      <c r="T157" s="255"/>
      <c r="AT157" s="256" t="s">
        <v>217</v>
      </c>
      <c r="AU157" s="256" t="s">
        <v>90</v>
      </c>
      <c r="AV157" s="12" t="s">
        <v>90</v>
      </c>
      <c r="AW157" s="12" t="s">
        <v>219</v>
      </c>
      <c r="AX157" s="12" t="s">
        <v>81</v>
      </c>
      <c r="AY157" s="256" t="s">
        <v>208</v>
      </c>
    </row>
    <row r="158" spans="2:51" s="12" customFormat="1" ht="13.5">
      <c r="B158" s="245"/>
      <c r="C158" s="246"/>
      <c r="D158" s="247" t="s">
        <v>217</v>
      </c>
      <c r="E158" s="248" t="s">
        <v>38</v>
      </c>
      <c r="F158" s="249" t="s">
        <v>5757</v>
      </c>
      <c r="G158" s="246"/>
      <c r="H158" s="250">
        <v>1.668</v>
      </c>
      <c r="I158" s="251"/>
      <c r="J158" s="246"/>
      <c r="K158" s="246"/>
      <c r="L158" s="252"/>
      <c r="M158" s="253"/>
      <c r="N158" s="254"/>
      <c r="O158" s="254"/>
      <c r="P158" s="254"/>
      <c r="Q158" s="254"/>
      <c r="R158" s="254"/>
      <c r="S158" s="254"/>
      <c r="T158" s="255"/>
      <c r="AT158" s="256" t="s">
        <v>217</v>
      </c>
      <c r="AU158" s="256" t="s">
        <v>90</v>
      </c>
      <c r="AV158" s="12" t="s">
        <v>90</v>
      </c>
      <c r="AW158" s="12" t="s">
        <v>219</v>
      </c>
      <c r="AX158" s="12" t="s">
        <v>81</v>
      </c>
      <c r="AY158" s="256" t="s">
        <v>208</v>
      </c>
    </row>
    <row r="159" spans="2:65" s="1" customFormat="1" ht="16.5" customHeight="1">
      <c r="B159" s="46"/>
      <c r="C159" s="233" t="s">
        <v>369</v>
      </c>
      <c r="D159" s="233" t="s">
        <v>210</v>
      </c>
      <c r="E159" s="234" t="s">
        <v>5758</v>
      </c>
      <c r="F159" s="235" t="s">
        <v>5759</v>
      </c>
      <c r="G159" s="236" t="s">
        <v>232</v>
      </c>
      <c r="H159" s="237">
        <v>11.76</v>
      </c>
      <c r="I159" s="238"/>
      <c r="J159" s="239">
        <f>ROUND(I159*H159,2)</f>
        <v>0</v>
      </c>
      <c r="K159" s="235" t="s">
        <v>214</v>
      </c>
      <c r="L159" s="72"/>
      <c r="M159" s="240" t="s">
        <v>38</v>
      </c>
      <c r="N159" s="241" t="s">
        <v>52</v>
      </c>
      <c r="O159" s="47"/>
      <c r="P159" s="242">
        <f>O159*H159</f>
        <v>0</v>
      </c>
      <c r="Q159" s="242">
        <v>0</v>
      </c>
      <c r="R159" s="242">
        <f>Q159*H159</f>
        <v>0</v>
      </c>
      <c r="S159" s="242">
        <v>2.2</v>
      </c>
      <c r="T159" s="243">
        <f>S159*H159</f>
        <v>25.872</v>
      </c>
      <c r="AR159" s="23" t="s">
        <v>215</v>
      </c>
      <c r="AT159" s="23" t="s">
        <v>210</v>
      </c>
      <c r="AU159" s="23" t="s">
        <v>90</v>
      </c>
      <c r="AY159" s="23" t="s">
        <v>208</v>
      </c>
      <c r="BE159" s="244">
        <f>IF(N159="základní",J159,0)</f>
        <v>0</v>
      </c>
      <c r="BF159" s="244">
        <f>IF(N159="snížená",J159,0)</f>
        <v>0</v>
      </c>
      <c r="BG159" s="244">
        <f>IF(N159="zákl. přenesená",J159,0)</f>
        <v>0</v>
      </c>
      <c r="BH159" s="244">
        <f>IF(N159="sníž. přenesená",J159,0)</f>
        <v>0</v>
      </c>
      <c r="BI159" s="244">
        <f>IF(N159="nulová",J159,0)</f>
        <v>0</v>
      </c>
      <c r="BJ159" s="23" t="s">
        <v>25</v>
      </c>
      <c r="BK159" s="244">
        <f>ROUND(I159*H159,2)</f>
        <v>0</v>
      </c>
      <c r="BL159" s="23" t="s">
        <v>215</v>
      </c>
      <c r="BM159" s="23" t="s">
        <v>5760</v>
      </c>
    </row>
    <row r="160" spans="2:51" s="12" customFormat="1" ht="13.5">
      <c r="B160" s="245"/>
      <c r="C160" s="246"/>
      <c r="D160" s="247" t="s">
        <v>217</v>
      </c>
      <c r="E160" s="248" t="s">
        <v>38</v>
      </c>
      <c r="F160" s="249" t="s">
        <v>5761</v>
      </c>
      <c r="G160" s="246"/>
      <c r="H160" s="250">
        <v>11.76</v>
      </c>
      <c r="I160" s="251"/>
      <c r="J160" s="246"/>
      <c r="K160" s="246"/>
      <c r="L160" s="252"/>
      <c r="M160" s="253"/>
      <c r="N160" s="254"/>
      <c r="O160" s="254"/>
      <c r="P160" s="254"/>
      <c r="Q160" s="254"/>
      <c r="R160" s="254"/>
      <c r="S160" s="254"/>
      <c r="T160" s="255"/>
      <c r="AT160" s="256" t="s">
        <v>217</v>
      </c>
      <c r="AU160" s="256" t="s">
        <v>90</v>
      </c>
      <c r="AV160" s="12" t="s">
        <v>90</v>
      </c>
      <c r="AW160" s="12" t="s">
        <v>219</v>
      </c>
      <c r="AX160" s="12" t="s">
        <v>81</v>
      </c>
      <c r="AY160" s="256" t="s">
        <v>208</v>
      </c>
    </row>
    <row r="161" spans="2:65" s="1" customFormat="1" ht="25.5" customHeight="1">
      <c r="B161" s="46"/>
      <c r="C161" s="233" t="s">
        <v>374</v>
      </c>
      <c r="D161" s="233" t="s">
        <v>210</v>
      </c>
      <c r="E161" s="234" t="s">
        <v>5762</v>
      </c>
      <c r="F161" s="235" t="s">
        <v>5763</v>
      </c>
      <c r="G161" s="236" t="s">
        <v>232</v>
      </c>
      <c r="H161" s="237">
        <v>20.029</v>
      </c>
      <c r="I161" s="238"/>
      <c r="J161" s="239">
        <f>ROUND(I161*H161,2)</f>
        <v>0</v>
      </c>
      <c r="K161" s="235" t="s">
        <v>214</v>
      </c>
      <c r="L161" s="72"/>
      <c r="M161" s="240" t="s">
        <v>38</v>
      </c>
      <c r="N161" s="241" t="s">
        <v>52</v>
      </c>
      <c r="O161" s="47"/>
      <c r="P161" s="242">
        <f>O161*H161</f>
        <v>0</v>
      </c>
      <c r="Q161" s="242">
        <v>0</v>
      </c>
      <c r="R161" s="242">
        <f>Q161*H161</f>
        <v>0</v>
      </c>
      <c r="S161" s="242">
        <v>2.2</v>
      </c>
      <c r="T161" s="243">
        <f>S161*H161</f>
        <v>44.0638</v>
      </c>
      <c r="AR161" s="23" t="s">
        <v>215</v>
      </c>
      <c r="AT161" s="23" t="s">
        <v>210</v>
      </c>
      <c r="AU161" s="23" t="s">
        <v>90</v>
      </c>
      <c r="AY161" s="23" t="s">
        <v>208</v>
      </c>
      <c r="BE161" s="244">
        <f>IF(N161="základní",J161,0)</f>
        <v>0</v>
      </c>
      <c r="BF161" s="244">
        <f>IF(N161="snížená",J161,0)</f>
        <v>0</v>
      </c>
      <c r="BG161" s="244">
        <f>IF(N161="zákl. přenesená",J161,0)</f>
        <v>0</v>
      </c>
      <c r="BH161" s="244">
        <f>IF(N161="sníž. přenesená",J161,0)</f>
        <v>0</v>
      </c>
      <c r="BI161" s="244">
        <f>IF(N161="nulová",J161,0)</f>
        <v>0</v>
      </c>
      <c r="BJ161" s="23" t="s">
        <v>25</v>
      </c>
      <c r="BK161" s="244">
        <f>ROUND(I161*H161,2)</f>
        <v>0</v>
      </c>
      <c r="BL161" s="23" t="s">
        <v>215</v>
      </c>
      <c r="BM161" s="23" t="s">
        <v>5764</v>
      </c>
    </row>
    <row r="162" spans="2:51" s="12" customFormat="1" ht="13.5">
      <c r="B162" s="245"/>
      <c r="C162" s="246"/>
      <c r="D162" s="247" t="s">
        <v>217</v>
      </c>
      <c r="E162" s="248" t="s">
        <v>38</v>
      </c>
      <c r="F162" s="249" t="s">
        <v>5765</v>
      </c>
      <c r="G162" s="246"/>
      <c r="H162" s="250">
        <v>20.029</v>
      </c>
      <c r="I162" s="251"/>
      <c r="J162" s="246"/>
      <c r="K162" s="246"/>
      <c r="L162" s="252"/>
      <c r="M162" s="253"/>
      <c r="N162" s="254"/>
      <c r="O162" s="254"/>
      <c r="P162" s="254"/>
      <c r="Q162" s="254"/>
      <c r="R162" s="254"/>
      <c r="S162" s="254"/>
      <c r="T162" s="255"/>
      <c r="AT162" s="256" t="s">
        <v>217</v>
      </c>
      <c r="AU162" s="256" t="s">
        <v>90</v>
      </c>
      <c r="AV162" s="12" t="s">
        <v>90</v>
      </c>
      <c r="AW162" s="12" t="s">
        <v>219</v>
      </c>
      <c r="AX162" s="12" t="s">
        <v>81</v>
      </c>
      <c r="AY162" s="256" t="s">
        <v>208</v>
      </c>
    </row>
    <row r="163" spans="2:65" s="1" customFormat="1" ht="25.5" customHeight="1">
      <c r="B163" s="46"/>
      <c r="C163" s="233" t="s">
        <v>380</v>
      </c>
      <c r="D163" s="233" t="s">
        <v>210</v>
      </c>
      <c r="E163" s="234" t="s">
        <v>5766</v>
      </c>
      <c r="F163" s="235" t="s">
        <v>5767</v>
      </c>
      <c r="G163" s="236" t="s">
        <v>232</v>
      </c>
      <c r="H163" s="237">
        <v>49.004</v>
      </c>
      <c r="I163" s="238"/>
      <c r="J163" s="239">
        <f>ROUND(I163*H163,2)</f>
        <v>0</v>
      </c>
      <c r="K163" s="235" t="s">
        <v>214</v>
      </c>
      <c r="L163" s="72"/>
      <c r="M163" s="240" t="s">
        <v>38</v>
      </c>
      <c r="N163" s="241" t="s">
        <v>52</v>
      </c>
      <c r="O163" s="47"/>
      <c r="P163" s="242">
        <f>O163*H163</f>
        <v>0</v>
      </c>
      <c r="Q163" s="242">
        <v>0</v>
      </c>
      <c r="R163" s="242">
        <f>Q163*H163</f>
        <v>0</v>
      </c>
      <c r="S163" s="242">
        <v>0.044</v>
      </c>
      <c r="T163" s="243">
        <f>S163*H163</f>
        <v>2.156176</v>
      </c>
      <c r="AR163" s="23" t="s">
        <v>215</v>
      </c>
      <c r="AT163" s="23" t="s">
        <v>210</v>
      </c>
      <c r="AU163" s="23" t="s">
        <v>90</v>
      </c>
      <c r="AY163" s="23" t="s">
        <v>208</v>
      </c>
      <c r="BE163" s="244">
        <f>IF(N163="základní",J163,0)</f>
        <v>0</v>
      </c>
      <c r="BF163" s="244">
        <f>IF(N163="snížená",J163,0)</f>
        <v>0</v>
      </c>
      <c r="BG163" s="244">
        <f>IF(N163="zákl. přenesená",J163,0)</f>
        <v>0</v>
      </c>
      <c r="BH163" s="244">
        <f>IF(N163="sníž. přenesená",J163,0)</f>
        <v>0</v>
      </c>
      <c r="BI163" s="244">
        <f>IF(N163="nulová",J163,0)</f>
        <v>0</v>
      </c>
      <c r="BJ163" s="23" t="s">
        <v>25</v>
      </c>
      <c r="BK163" s="244">
        <f>ROUND(I163*H163,2)</f>
        <v>0</v>
      </c>
      <c r="BL163" s="23" t="s">
        <v>215</v>
      </c>
      <c r="BM163" s="23" t="s">
        <v>5768</v>
      </c>
    </row>
    <row r="164" spans="2:51" s="12" customFormat="1" ht="13.5">
      <c r="B164" s="245"/>
      <c r="C164" s="246"/>
      <c r="D164" s="247" t="s">
        <v>217</v>
      </c>
      <c r="E164" s="248" t="s">
        <v>38</v>
      </c>
      <c r="F164" s="249" t="s">
        <v>5755</v>
      </c>
      <c r="G164" s="246"/>
      <c r="H164" s="250">
        <v>46.3785</v>
      </c>
      <c r="I164" s="251"/>
      <c r="J164" s="246"/>
      <c r="K164" s="246"/>
      <c r="L164" s="252"/>
      <c r="M164" s="253"/>
      <c r="N164" s="254"/>
      <c r="O164" s="254"/>
      <c r="P164" s="254"/>
      <c r="Q164" s="254"/>
      <c r="R164" s="254"/>
      <c r="S164" s="254"/>
      <c r="T164" s="255"/>
      <c r="AT164" s="256" t="s">
        <v>217</v>
      </c>
      <c r="AU164" s="256" t="s">
        <v>90</v>
      </c>
      <c r="AV164" s="12" t="s">
        <v>90</v>
      </c>
      <c r="AW164" s="12" t="s">
        <v>219</v>
      </c>
      <c r="AX164" s="12" t="s">
        <v>81</v>
      </c>
      <c r="AY164" s="256" t="s">
        <v>208</v>
      </c>
    </row>
    <row r="165" spans="2:51" s="12" customFormat="1" ht="13.5">
      <c r="B165" s="245"/>
      <c r="C165" s="246"/>
      <c r="D165" s="247" t="s">
        <v>217</v>
      </c>
      <c r="E165" s="248" t="s">
        <v>38</v>
      </c>
      <c r="F165" s="249" t="s">
        <v>5769</v>
      </c>
      <c r="G165" s="246"/>
      <c r="H165" s="250">
        <v>2.625</v>
      </c>
      <c r="I165" s="251"/>
      <c r="J165" s="246"/>
      <c r="K165" s="246"/>
      <c r="L165" s="252"/>
      <c r="M165" s="253"/>
      <c r="N165" s="254"/>
      <c r="O165" s="254"/>
      <c r="P165" s="254"/>
      <c r="Q165" s="254"/>
      <c r="R165" s="254"/>
      <c r="S165" s="254"/>
      <c r="T165" s="255"/>
      <c r="AT165" s="256" t="s">
        <v>217</v>
      </c>
      <c r="AU165" s="256" t="s">
        <v>90</v>
      </c>
      <c r="AV165" s="12" t="s">
        <v>90</v>
      </c>
      <c r="AW165" s="12" t="s">
        <v>219</v>
      </c>
      <c r="AX165" s="12" t="s">
        <v>81</v>
      </c>
      <c r="AY165" s="256" t="s">
        <v>208</v>
      </c>
    </row>
    <row r="166" spans="2:65" s="1" customFormat="1" ht="25.5" customHeight="1">
      <c r="B166" s="46"/>
      <c r="C166" s="233" t="s">
        <v>384</v>
      </c>
      <c r="D166" s="233" t="s">
        <v>210</v>
      </c>
      <c r="E166" s="234" t="s">
        <v>5770</v>
      </c>
      <c r="F166" s="235" t="s">
        <v>5771</v>
      </c>
      <c r="G166" s="236" t="s">
        <v>283</v>
      </c>
      <c r="H166" s="237">
        <v>0.22</v>
      </c>
      <c r="I166" s="238"/>
      <c r="J166" s="239">
        <f>ROUND(I166*H166,2)</f>
        <v>0</v>
      </c>
      <c r="K166" s="235" t="s">
        <v>214</v>
      </c>
      <c r="L166" s="72"/>
      <c r="M166" s="240" t="s">
        <v>38</v>
      </c>
      <c r="N166" s="241" t="s">
        <v>52</v>
      </c>
      <c r="O166" s="47"/>
      <c r="P166" s="242">
        <f>O166*H166</f>
        <v>0</v>
      </c>
      <c r="Q166" s="242">
        <v>0</v>
      </c>
      <c r="R166" s="242">
        <f>Q166*H166</f>
        <v>0</v>
      </c>
      <c r="S166" s="242">
        <v>1</v>
      </c>
      <c r="T166" s="243">
        <f>S166*H166</f>
        <v>0.22</v>
      </c>
      <c r="AR166" s="23" t="s">
        <v>215</v>
      </c>
      <c r="AT166" s="23" t="s">
        <v>210</v>
      </c>
      <c r="AU166" s="23" t="s">
        <v>90</v>
      </c>
      <c r="AY166" s="23" t="s">
        <v>208</v>
      </c>
      <c r="BE166" s="244">
        <f>IF(N166="základní",J166,0)</f>
        <v>0</v>
      </c>
      <c r="BF166" s="244">
        <f>IF(N166="snížená",J166,0)</f>
        <v>0</v>
      </c>
      <c r="BG166" s="244">
        <f>IF(N166="zákl. přenesená",J166,0)</f>
        <v>0</v>
      </c>
      <c r="BH166" s="244">
        <f>IF(N166="sníž. přenesená",J166,0)</f>
        <v>0</v>
      </c>
      <c r="BI166" s="244">
        <f>IF(N166="nulová",J166,0)</f>
        <v>0</v>
      </c>
      <c r="BJ166" s="23" t="s">
        <v>25</v>
      </c>
      <c r="BK166" s="244">
        <f>ROUND(I166*H166,2)</f>
        <v>0</v>
      </c>
      <c r="BL166" s="23" t="s">
        <v>215</v>
      </c>
      <c r="BM166" s="23" t="s">
        <v>5772</v>
      </c>
    </row>
    <row r="167" spans="2:51" s="13" customFormat="1" ht="13.5">
      <c r="B167" s="257"/>
      <c r="C167" s="258"/>
      <c r="D167" s="247" t="s">
        <v>217</v>
      </c>
      <c r="E167" s="259" t="s">
        <v>38</v>
      </c>
      <c r="F167" s="260" t="s">
        <v>5773</v>
      </c>
      <c r="G167" s="258"/>
      <c r="H167" s="259" t="s">
        <v>38</v>
      </c>
      <c r="I167" s="261"/>
      <c r="J167" s="258"/>
      <c r="K167" s="258"/>
      <c r="L167" s="262"/>
      <c r="M167" s="263"/>
      <c r="N167" s="264"/>
      <c r="O167" s="264"/>
      <c r="P167" s="264"/>
      <c r="Q167" s="264"/>
      <c r="R167" s="264"/>
      <c r="S167" s="264"/>
      <c r="T167" s="265"/>
      <c r="AT167" s="266" t="s">
        <v>217</v>
      </c>
      <c r="AU167" s="266" t="s">
        <v>90</v>
      </c>
      <c r="AV167" s="13" t="s">
        <v>25</v>
      </c>
      <c r="AW167" s="13" t="s">
        <v>219</v>
      </c>
      <c r="AX167" s="13" t="s">
        <v>81</v>
      </c>
      <c r="AY167" s="266" t="s">
        <v>208</v>
      </c>
    </row>
    <row r="168" spans="2:51" s="12" customFormat="1" ht="13.5">
      <c r="B168" s="245"/>
      <c r="C168" s="246"/>
      <c r="D168" s="247" t="s">
        <v>217</v>
      </c>
      <c r="E168" s="248" t="s">
        <v>38</v>
      </c>
      <c r="F168" s="249" t="s">
        <v>5774</v>
      </c>
      <c r="G168" s="246"/>
      <c r="H168" s="250">
        <v>0.22</v>
      </c>
      <c r="I168" s="251"/>
      <c r="J168" s="246"/>
      <c r="K168" s="246"/>
      <c r="L168" s="252"/>
      <c r="M168" s="253"/>
      <c r="N168" s="254"/>
      <c r="O168" s="254"/>
      <c r="P168" s="254"/>
      <c r="Q168" s="254"/>
      <c r="R168" s="254"/>
      <c r="S168" s="254"/>
      <c r="T168" s="255"/>
      <c r="AT168" s="256" t="s">
        <v>217</v>
      </c>
      <c r="AU168" s="256" t="s">
        <v>90</v>
      </c>
      <c r="AV168" s="12" t="s">
        <v>90</v>
      </c>
      <c r="AW168" s="12" t="s">
        <v>219</v>
      </c>
      <c r="AX168" s="12" t="s">
        <v>81</v>
      </c>
      <c r="AY168" s="256" t="s">
        <v>208</v>
      </c>
    </row>
    <row r="169" spans="2:65" s="1" customFormat="1" ht="25.5" customHeight="1">
      <c r="B169" s="46"/>
      <c r="C169" s="233" t="s">
        <v>389</v>
      </c>
      <c r="D169" s="233" t="s">
        <v>210</v>
      </c>
      <c r="E169" s="234" t="s">
        <v>5775</v>
      </c>
      <c r="F169" s="235" t="s">
        <v>5776</v>
      </c>
      <c r="G169" s="236" t="s">
        <v>331</v>
      </c>
      <c r="H169" s="237">
        <v>25</v>
      </c>
      <c r="I169" s="238"/>
      <c r="J169" s="239">
        <f>ROUND(I169*H169,2)</f>
        <v>0</v>
      </c>
      <c r="K169" s="235" t="s">
        <v>214</v>
      </c>
      <c r="L169" s="72"/>
      <c r="M169" s="240" t="s">
        <v>38</v>
      </c>
      <c r="N169" s="241" t="s">
        <v>52</v>
      </c>
      <c r="O169" s="47"/>
      <c r="P169" s="242">
        <f>O169*H169</f>
        <v>0</v>
      </c>
      <c r="Q169" s="242">
        <v>0</v>
      </c>
      <c r="R169" s="242">
        <f>Q169*H169</f>
        <v>0</v>
      </c>
      <c r="S169" s="242">
        <v>0.006</v>
      </c>
      <c r="T169" s="243">
        <f>S169*H169</f>
        <v>0.15</v>
      </c>
      <c r="AR169" s="23" t="s">
        <v>215</v>
      </c>
      <c r="AT169" s="23" t="s">
        <v>210</v>
      </c>
      <c r="AU169" s="23" t="s">
        <v>90</v>
      </c>
      <c r="AY169" s="23" t="s">
        <v>208</v>
      </c>
      <c r="BE169" s="244">
        <f>IF(N169="základní",J169,0)</f>
        <v>0</v>
      </c>
      <c r="BF169" s="244">
        <f>IF(N169="snížená",J169,0)</f>
        <v>0</v>
      </c>
      <c r="BG169" s="244">
        <f>IF(N169="zákl. přenesená",J169,0)</f>
        <v>0</v>
      </c>
      <c r="BH169" s="244">
        <f>IF(N169="sníž. přenesená",J169,0)</f>
        <v>0</v>
      </c>
      <c r="BI169" s="244">
        <f>IF(N169="nulová",J169,0)</f>
        <v>0</v>
      </c>
      <c r="BJ169" s="23" t="s">
        <v>25</v>
      </c>
      <c r="BK169" s="244">
        <f>ROUND(I169*H169,2)</f>
        <v>0</v>
      </c>
      <c r="BL169" s="23" t="s">
        <v>215</v>
      </c>
      <c r="BM169" s="23" t="s">
        <v>5777</v>
      </c>
    </row>
    <row r="170" spans="2:65" s="1" customFormat="1" ht="16.5" customHeight="1">
      <c r="B170" s="46"/>
      <c r="C170" s="233" t="s">
        <v>393</v>
      </c>
      <c r="D170" s="233" t="s">
        <v>210</v>
      </c>
      <c r="E170" s="234" t="s">
        <v>5778</v>
      </c>
      <c r="F170" s="235" t="s">
        <v>5779</v>
      </c>
      <c r="G170" s="236" t="s">
        <v>336</v>
      </c>
      <c r="H170" s="237">
        <v>49</v>
      </c>
      <c r="I170" s="238"/>
      <c r="J170" s="239">
        <f>ROUND(I170*H170,2)</f>
        <v>0</v>
      </c>
      <c r="K170" s="235" t="s">
        <v>214</v>
      </c>
      <c r="L170" s="72"/>
      <c r="M170" s="240" t="s">
        <v>38</v>
      </c>
      <c r="N170" s="241" t="s">
        <v>52</v>
      </c>
      <c r="O170" s="47"/>
      <c r="P170" s="242">
        <f>O170*H170</f>
        <v>0</v>
      </c>
      <c r="Q170" s="242">
        <v>0</v>
      </c>
      <c r="R170" s="242">
        <f>Q170*H170</f>
        <v>0</v>
      </c>
      <c r="S170" s="242">
        <v>0.00945</v>
      </c>
      <c r="T170" s="243">
        <f>S170*H170</f>
        <v>0.46305</v>
      </c>
      <c r="AR170" s="23" t="s">
        <v>215</v>
      </c>
      <c r="AT170" s="23" t="s">
        <v>210</v>
      </c>
      <c r="AU170" s="23" t="s">
        <v>90</v>
      </c>
      <c r="AY170" s="23" t="s">
        <v>208</v>
      </c>
      <c r="BE170" s="244">
        <f>IF(N170="základní",J170,0)</f>
        <v>0</v>
      </c>
      <c r="BF170" s="244">
        <f>IF(N170="snížená",J170,0)</f>
        <v>0</v>
      </c>
      <c r="BG170" s="244">
        <f>IF(N170="zákl. přenesená",J170,0)</f>
        <v>0</v>
      </c>
      <c r="BH170" s="244">
        <f>IF(N170="sníž. přenesená",J170,0)</f>
        <v>0</v>
      </c>
      <c r="BI170" s="244">
        <f>IF(N170="nulová",J170,0)</f>
        <v>0</v>
      </c>
      <c r="BJ170" s="23" t="s">
        <v>25</v>
      </c>
      <c r="BK170" s="244">
        <f>ROUND(I170*H170,2)</f>
        <v>0</v>
      </c>
      <c r="BL170" s="23" t="s">
        <v>215</v>
      </c>
      <c r="BM170" s="23" t="s">
        <v>5780</v>
      </c>
    </row>
    <row r="171" spans="2:65" s="1" customFormat="1" ht="25.5" customHeight="1">
      <c r="B171" s="46"/>
      <c r="C171" s="233" t="s">
        <v>401</v>
      </c>
      <c r="D171" s="233" t="s">
        <v>210</v>
      </c>
      <c r="E171" s="234" t="s">
        <v>5781</v>
      </c>
      <c r="F171" s="235" t="s">
        <v>5782</v>
      </c>
      <c r="G171" s="236" t="s">
        <v>213</v>
      </c>
      <c r="H171" s="237">
        <v>20.48</v>
      </c>
      <c r="I171" s="238"/>
      <c r="J171" s="239">
        <f>ROUND(I171*H171,2)</f>
        <v>0</v>
      </c>
      <c r="K171" s="235" t="s">
        <v>214</v>
      </c>
      <c r="L171" s="72"/>
      <c r="M171" s="240" t="s">
        <v>38</v>
      </c>
      <c r="N171" s="241" t="s">
        <v>52</v>
      </c>
      <c r="O171" s="47"/>
      <c r="P171" s="242">
        <f>O171*H171</f>
        <v>0</v>
      </c>
      <c r="Q171" s="242">
        <v>0</v>
      </c>
      <c r="R171" s="242">
        <f>Q171*H171</f>
        <v>0</v>
      </c>
      <c r="S171" s="242">
        <v>0.041</v>
      </c>
      <c r="T171" s="243">
        <f>S171*H171</f>
        <v>0.8396800000000001</v>
      </c>
      <c r="AR171" s="23" t="s">
        <v>215</v>
      </c>
      <c r="AT171" s="23" t="s">
        <v>210</v>
      </c>
      <c r="AU171" s="23" t="s">
        <v>90</v>
      </c>
      <c r="AY171" s="23" t="s">
        <v>208</v>
      </c>
      <c r="BE171" s="244">
        <f>IF(N171="základní",J171,0)</f>
        <v>0</v>
      </c>
      <c r="BF171" s="244">
        <f>IF(N171="snížená",J171,0)</f>
        <v>0</v>
      </c>
      <c r="BG171" s="244">
        <f>IF(N171="zákl. přenesená",J171,0)</f>
        <v>0</v>
      </c>
      <c r="BH171" s="244">
        <f>IF(N171="sníž. přenesená",J171,0)</f>
        <v>0</v>
      </c>
      <c r="BI171" s="244">
        <f>IF(N171="nulová",J171,0)</f>
        <v>0</v>
      </c>
      <c r="BJ171" s="23" t="s">
        <v>25</v>
      </c>
      <c r="BK171" s="244">
        <f>ROUND(I171*H171,2)</f>
        <v>0</v>
      </c>
      <c r="BL171" s="23" t="s">
        <v>215</v>
      </c>
      <c r="BM171" s="23" t="s">
        <v>5783</v>
      </c>
    </row>
    <row r="172" spans="2:51" s="12" customFormat="1" ht="13.5">
      <c r="B172" s="245"/>
      <c r="C172" s="246"/>
      <c r="D172" s="247" t="s">
        <v>217</v>
      </c>
      <c r="E172" s="248" t="s">
        <v>38</v>
      </c>
      <c r="F172" s="249" t="s">
        <v>5784</v>
      </c>
      <c r="G172" s="246"/>
      <c r="H172" s="250">
        <v>3.84</v>
      </c>
      <c r="I172" s="251"/>
      <c r="J172" s="246"/>
      <c r="K172" s="246"/>
      <c r="L172" s="252"/>
      <c r="M172" s="253"/>
      <c r="N172" s="254"/>
      <c r="O172" s="254"/>
      <c r="P172" s="254"/>
      <c r="Q172" s="254"/>
      <c r="R172" s="254"/>
      <c r="S172" s="254"/>
      <c r="T172" s="255"/>
      <c r="AT172" s="256" t="s">
        <v>217</v>
      </c>
      <c r="AU172" s="256" t="s">
        <v>90</v>
      </c>
      <c r="AV172" s="12" t="s">
        <v>90</v>
      </c>
      <c r="AW172" s="12" t="s">
        <v>219</v>
      </c>
      <c r="AX172" s="12" t="s">
        <v>81</v>
      </c>
      <c r="AY172" s="256" t="s">
        <v>208</v>
      </c>
    </row>
    <row r="173" spans="2:51" s="12" customFormat="1" ht="13.5">
      <c r="B173" s="245"/>
      <c r="C173" s="246"/>
      <c r="D173" s="247" t="s">
        <v>217</v>
      </c>
      <c r="E173" s="248" t="s">
        <v>38</v>
      </c>
      <c r="F173" s="249" t="s">
        <v>5785</v>
      </c>
      <c r="G173" s="246"/>
      <c r="H173" s="250">
        <v>2.56</v>
      </c>
      <c r="I173" s="251"/>
      <c r="J173" s="246"/>
      <c r="K173" s="246"/>
      <c r="L173" s="252"/>
      <c r="M173" s="253"/>
      <c r="N173" s="254"/>
      <c r="O173" s="254"/>
      <c r="P173" s="254"/>
      <c r="Q173" s="254"/>
      <c r="R173" s="254"/>
      <c r="S173" s="254"/>
      <c r="T173" s="255"/>
      <c r="AT173" s="256" t="s">
        <v>217</v>
      </c>
      <c r="AU173" s="256" t="s">
        <v>90</v>
      </c>
      <c r="AV173" s="12" t="s">
        <v>90</v>
      </c>
      <c r="AW173" s="12" t="s">
        <v>219</v>
      </c>
      <c r="AX173" s="12" t="s">
        <v>81</v>
      </c>
      <c r="AY173" s="256" t="s">
        <v>208</v>
      </c>
    </row>
    <row r="174" spans="2:51" s="12" customFormat="1" ht="13.5">
      <c r="B174" s="245"/>
      <c r="C174" s="246"/>
      <c r="D174" s="247" t="s">
        <v>217</v>
      </c>
      <c r="E174" s="248" t="s">
        <v>38</v>
      </c>
      <c r="F174" s="249" t="s">
        <v>5786</v>
      </c>
      <c r="G174" s="246"/>
      <c r="H174" s="250">
        <v>7.68</v>
      </c>
      <c r="I174" s="251"/>
      <c r="J174" s="246"/>
      <c r="K174" s="246"/>
      <c r="L174" s="252"/>
      <c r="M174" s="253"/>
      <c r="N174" s="254"/>
      <c r="O174" s="254"/>
      <c r="P174" s="254"/>
      <c r="Q174" s="254"/>
      <c r="R174" s="254"/>
      <c r="S174" s="254"/>
      <c r="T174" s="255"/>
      <c r="AT174" s="256" t="s">
        <v>217</v>
      </c>
      <c r="AU174" s="256" t="s">
        <v>90</v>
      </c>
      <c r="AV174" s="12" t="s">
        <v>90</v>
      </c>
      <c r="AW174" s="12" t="s">
        <v>219</v>
      </c>
      <c r="AX174" s="12" t="s">
        <v>81</v>
      </c>
      <c r="AY174" s="256" t="s">
        <v>208</v>
      </c>
    </row>
    <row r="175" spans="2:51" s="12" customFormat="1" ht="13.5">
      <c r="B175" s="245"/>
      <c r="C175" s="246"/>
      <c r="D175" s="247" t="s">
        <v>217</v>
      </c>
      <c r="E175" s="248" t="s">
        <v>38</v>
      </c>
      <c r="F175" s="249" t="s">
        <v>5787</v>
      </c>
      <c r="G175" s="246"/>
      <c r="H175" s="250">
        <v>6.4</v>
      </c>
      <c r="I175" s="251"/>
      <c r="J175" s="246"/>
      <c r="K175" s="246"/>
      <c r="L175" s="252"/>
      <c r="M175" s="253"/>
      <c r="N175" s="254"/>
      <c r="O175" s="254"/>
      <c r="P175" s="254"/>
      <c r="Q175" s="254"/>
      <c r="R175" s="254"/>
      <c r="S175" s="254"/>
      <c r="T175" s="255"/>
      <c r="AT175" s="256" t="s">
        <v>217</v>
      </c>
      <c r="AU175" s="256" t="s">
        <v>90</v>
      </c>
      <c r="AV175" s="12" t="s">
        <v>90</v>
      </c>
      <c r="AW175" s="12" t="s">
        <v>219</v>
      </c>
      <c r="AX175" s="12" t="s">
        <v>81</v>
      </c>
      <c r="AY175" s="256" t="s">
        <v>208</v>
      </c>
    </row>
    <row r="176" spans="2:65" s="1" customFormat="1" ht="25.5" customHeight="1">
      <c r="B176" s="46"/>
      <c r="C176" s="233" t="s">
        <v>412</v>
      </c>
      <c r="D176" s="233" t="s">
        <v>210</v>
      </c>
      <c r="E176" s="234" t="s">
        <v>5788</v>
      </c>
      <c r="F176" s="235" t="s">
        <v>5789</v>
      </c>
      <c r="G176" s="236" t="s">
        <v>213</v>
      </c>
      <c r="H176" s="237">
        <v>11.52</v>
      </c>
      <c r="I176" s="238"/>
      <c r="J176" s="239">
        <f>ROUND(I176*H176,2)</f>
        <v>0</v>
      </c>
      <c r="K176" s="235" t="s">
        <v>214</v>
      </c>
      <c r="L176" s="72"/>
      <c r="M176" s="240" t="s">
        <v>38</v>
      </c>
      <c r="N176" s="241" t="s">
        <v>52</v>
      </c>
      <c r="O176" s="47"/>
      <c r="P176" s="242">
        <f>O176*H176</f>
        <v>0</v>
      </c>
      <c r="Q176" s="242">
        <v>0</v>
      </c>
      <c r="R176" s="242">
        <f>Q176*H176</f>
        <v>0</v>
      </c>
      <c r="S176" s="242">
        <v>0.031</v>
      </c>
      <c r="T176" s="243">
        <f>S176*H176</f>
        <v>0.35712</v>
      </c>
      <c r="AR176" s="23" t="s">
        <v>215</v>
      </c>
      <c r="AT176" s="23" t="s">
        <v>210</v>
      </c>
      <c r="AU176" s="23" t="s">
        <v>90</v>
      </c>
      <c r="AY176" s="23" t="s">
        <v>208</v>
      </c>
      <c r="BE176" s="244">
        <f>IF(N176="základní",J176,0)</f>
        <v>0</v>
      </c>
      <c r="BF176" s="244">
        <f>IF(N176="snížená",J176,0)</f>
        <v>0</v>
      </c>
      <c r="BG176" s="244">
        <f>IF(N176="zákl. přenesená",J176,0)</f>
        <v>0</v>
      </c>
      <c r="BH176" s="244">
        <f>IF(N176="sníž. přenesená",J176,0)</f>
        <v>0</v>
      </c>
      <c r="BI176" s="244">
        <f>IF(N176="nulová",J176,0)</f>
        <v>0</v>
      </c>
      <c r="BJ176" s="23" t="s">
        <v>25</v>
      </c>
      <c r="BK176" s="244">
        <f>ROUND(I176*H176,2)</f>
        <v>0</v>
      </c>
      <c r="BL176" s="23" t="s">
        <v>215</v>
      </c>
      <c r="BM176" s="23" t="s">
        <v>5790</v>
      </c>
    </row>
    <row r="177" spans="2:51" s="12" customFormat="1" ht="13.5">
      <c r="B177" s="245"/>
      <c r="C177" s="246"/>
      <c r="D177" s="247" t="s">
        <v>217</v>
      </c>
      <c r="E177" s="248" t="s">
        <v>38</v>
      </c>
      <c r="F177" s="249" t="s">
        <v>5791</v>
      </c>
      <c r="G177" s="246"/>
      <c r="H177" s="250">
        <v>2.88</v>
      </c>
      <c r="I177" s="251"/>
      <c r="J177" s="246"/>
      <c r="K177" s="246"/>
      <c r="L177" s="252"/>
      <c r="M177" s="253"/>
      <c r="N177" s="254"/>
      <c r="O177" s="254"/>
      <c r="P177" s="254"/>
      <c r="Q177" s="254"/>
      <c r="R177" s="254"/>
      <c r="S177" s="254"/>
      <c r="T177" s="255"/>
      <c r="AT177" s="256" t="s">
        <v>217</v>
      </c>
      <c r="AU177" s="256" t="s">
        <v>90</v>
      </c>
      <c r="AV177" s="12" t="s">
        <v>90</v>
      </c>
      <c r="AW177" s="12" t="s">
        <v>219</v>
      </c>
      <c r="AX177" s="12" t="s">
        <v>81</v>
      </c>
      <c r="AY177" s="256" t="s">
        <v>208</v>
      </c>
    </row>
    <row r="178" spans="2:51" s="12" customFormat="1" ht="13.5">
      <c r="B178" s="245"/>
      <c r="C178" s="246"/>
      <c r="D178" s="247" t="s">
        <v>217</v>
      </c>
      <c r="E178" s="248" t="s">
        <v>38</v>
      </c>
      <c r="F178" s="249" t="s">
        <v>5792</v>
      </c>
      <c r="G178" s="246"/>
      <c r="H178" s="250">
        <v>5.76</v>
      </c>
      <c r="I178" s="251"/>
      <c r="J178" s="246"/>
      <c r="K178" s="246"/>
      <c r="L178" s="252"/>
      <c r="M178" s="253"/>
      <c r="N178" s="254"/>
      <c r="O178" s="254"/>
      <c r="P178" s="254"/>
      <c r="Q178" s="254"/>
      <c r="R178" s="254"/>
      <c r="S178" s="254"/>
      <c r="T178" s="255"/>
      <c r="AT178" s="256" t="s">
        <v>217</v>
      </c>
      <c r="AU178" s="256" t="s">
        <v>90</v>
      </c>
      <c r="AV178" s="12" t="s">
        <v>90</v>
      </c>
      <c r="AW178" s="12" t="s">
        <v>219</v>
      </c>
      <c r="AX178" s="12" t="s">
        <v>81</v>
      </c>
      <c r="AY178" s="256" t="s">
        <v>208</v>
      </c>
    </row>
    <row r="179" spans="2:51" s="12" customFormat="1" ht="13.5">
      <c r="B179" s="245"/>
      <c r="C179" s="246"/>
      <c r="D179" s="247" t="s">
        <v>217</v>
      </c>
      <c r="E179" s="248" t="s">
        <v>38</v>
      </c>
      <c r="F179" s="249" t="s">
        <v>5793</v>
      </c>
      <c r="G179" s="246"/>
      <c r="H179" s="250">
        <v>0</v>
      </c>
      <c r="I179" s="251"/>
      <c r="J179" s="246"/>
      <c r="K179" s="246"/>
      <c r="L179" s="252"/>
      <c r="M179" s="253"/>
      <c r="N179" s="254"/>
      <c r="O179" s="254"/>
      <c r="P179" s="254"/>
      <c r="Q179" s="254"/>
      <c r="R179" s="254"/>
      <c r="S179" s="254"/>
      <c r="T179" s="255"/>
      <c r="AT179" s="256" t="s">
        <v>217</v>
      </c>
      <c r="AU179" s="256" t="s">
        <v>90</v>
      </c>
      <c r="AV179" s="12" t="s">
        <v>90</v>
      </c>
      <c r="AW179" s="12" t="s">
        <v>219</v>
      </c>
      <c r="AX179" s="12" t="s">
        <v>81</v>
      </c>
      <c r="AY179" s="256" t="s">
        <v>208</v>
      </c>
    </row>
    <row r="180" spans="2:51" s="12" customFormat="1" ht="13.5">
      <c r="B180" s="245"/>
      <c r="C180" s="246"/>
      <c r="D180" s="247" t="s">
        <v>217</v>
      </c>
      <c r="E180" s="248" t="s">
        <v>38</v>
      </c>
      <c r="F180" s="249" t="s">
        <v>5794</v>
      </c>
      <c r="G180" s="246"/>
      <c r="H180" s="250">
        <v>2.88</v>
      </c>
      <c r="I180" s="251"/>
      <c r="J180" s="246"/>
      <c r="K180" s="246"/>
      <c r="L180" s="252"/>
      <c r="M180" s="253"/>
      <c r="N180" s="254"/>
      <c r="O180" s="254"/>
      <c r="P180" s="254"/>
      <c r="Q180" s="254"/>
      <c r="R180" s="254"/>
      <c r="S180" s="254"/>
      <c r="T180" s="255"/>
      <c r="AT180" s="256" t="s">
        <v>217</v>
      </c>
      <c r="AU180" s="256" t="s">
        <v>90</v>
      </c>
      <c r="AV180" s="12" t="s">
        <v>90</v>
      </c>
      <c r="AW180" s="12" t="s">
        <v>219</v>
      </c>
      <c r="AX180" s="12" t="s">
        <v>81</v>
      </c>
      <c r="AY180" s="256" t="s">
        <v>208</v>
      </c>
    </row>
    <row r="181" spans="2:65" s="1" customFormat="1" ht="25.5" customHeight="1">
      <c r="B181" s="46"/>
      <c r="C181" s="233" t="s">
        <v>416</v>
      </c>
      <c r="D181" s="233" t="s">
        <v>210</v>
      </c>
      <c r="E181" s="234" t="s">
        <v>5795</v>
      </c>
      <c r="F181" s="235" t="s">
        <v>5796</v>
      </c>
      <c r="G181" s="236" t="s">
        <v>213</v>
      </c>
      <c r="H181" s="237">
        <v>37.8</v>
      </c>
      <c r="I181" s="238"/>
      <c r="J181" s="239">
        <f>ROUND(I181*H181,2)</f>
        <v>0</v>
      </c>
      <c r="K181" s="235" t="s">
        <v>214</v>
      </c>
      <c r="L181" s="72"/>
      <c r="M181" s="240" t="s">
        <v>38</v>
      </c>
      <c r="N181" s="241" t="s">
        <v>52</v>
      </c>
      <c r="O181" s="47"/>
      <c r="P181" s="242">
        <f>O181*H181</f>
        <v>0</v>
      </c>
      <c r="Q181" s="242">
        <v>0</v>
      </c>
      <c r="R181" s="242">
        <f>Q181*H181</f>
        <v>0</v>
      </c>
      <c r="S181" s="242">
        <v>0.027</v>
      </c>
      <c r="T181" s="243">
        <f>S181*H181</f>
        <v>1.0206</v>
      </c>
      <c r="AR181" s="23" t="s">
        <v>215</v>
      </c>
      <c r="AT181" s="23" t="s">
        <v>210</v>
      </c>
      <c r="AU181" s="23" t="s">
        <v>90</v>
      </c>
      <c r="AY181" s="23" t="s">
        <v>208</v>
      </c>
      <c r="BE181" s="244">
        <f>IF(N181="základní",J181,0)</f>
        <v>0</v>
      </c>
      <c r="BF181" s="244">
        <f>IF(N181="snížená",J181,0)</f>
        <v>0</v>
      </c>
      <c r="BG181" s="244">
        <f>IF(N181="zákl. přenesená",J181,0)</f>
        <v>0</v>
      </c>
      <c r="BH181" s="244">
        <f>IF(N181="sníž. přenesená",J181,0)</f>
        <v>0</v>
      </c>
      <c r="BI181" s="244">
        <f>IF(N181="nulová",J181,0)</f>
        <v>0</v>
      </c>
      <c r="BJ181" s="23" t="s">
        <v>25</v>
      </c>
      <c r="BK181" s="244">
        <f>ROUND(I181*H181,2)</f>
        <v>0</v>
      </c>
      <c r="BL181" s="23" t="s">
        <v>215</v>
      </c>
      <c r="BM181" s="23" t="s">
        <v>5797</v>
      </c>
    </row>
    <row r="182" spans="2:51" s="12" customFormat="1" ht="13.5">
      <c r="B182" s="245"/>
      <c r="C182" s="246"/>
      <c r="D182" s="247" t="s">
        <v>217</v>
      </c>
      <c r="E182" s="248" t="s">
        <v>38</v>
      </c>
      <c r="F182" s="249" t="s">
        <v>5798</v>
      </c>
      <c r="G182" s="246"/>
      <c r="H182" s="250">
        <v>3.78</v>
      </c>
      <c r="I182" s="251"/>
      <c r="J182" s="246"/>
      <c r="K182" s="246"/>
      <c r="L182" s="252"/>
      <c r="M182" s="253"/>
      <c r="N182" s="254"/>
      <c r="O182" s="254"/>
      <c r="P182" s="254"/>
      <c r="Q182" s="254"/>
      <c r="R182" s="254"/>
      <c r="S182" s="254"/>
      <c r="T182" s="255"/>
      <c r="AT182" s="256" t="s">
        <v>217</v>
      </c>
      <c r="AU182" s="256" t="s">
        <v>90</v>
      </c>
      <c r="AV182" s="12" t="s">
        <v>90</v>
      </c>
      <c r="AW182" s="12" t="s">
        <v>219</v>
      </c>
      <c r="AX182" s="12" t="s">
        <v>81</v>
      </c>
      <c r="AY182" s="256" t="s">
        <v>208</v>
      </c>
    </row>
    <row r="183" spans="2:51" s="12" customFormat="1" ht="13.5">
      <c r="B183" s="245"/>
      <c r="C183" s="246"/>
      <c r="D183" s="247" t="s">
        <v>217</v>
      </c>
      <c r="E183" s="248" t="s">
        <v>38</v>
      </c>
      <c r="F183" s="249" t="s">
        <v>5799</v>
      </c>
      <c r="G183" s="246"/>
      <c r="H183" s="250">
        <v>22.68</v>
      </c>
      <c r="I183" s="251"/>
      <c r="J183" s="246"/>
      <c r="K183" s="246"/>
      <c r="L183" s="252"/>
      <c r="M183" s="253"/>
      <c r="N183" s="254"/>
      <c r="O183" s="254"/>
      <c r="P183" s="254"/>
      <c r="Q183" s="254"/>
      <c r="R183" s="254"/>
      <c r="S183" s="254"/>
      <c r="T183" s="255"/>
      <c r="AT183" s="256" t="s">
        <v>217</v>
      </c>
      <c r="AU183" s="256" t="s">
        <v>90</v>
      </c>
      <c r="AV183" s="12" t="s">
        <v>90</v>
      </c>
      <c r="AW183" s="12" t="s">
        <v>219</v>
      </c>
      <c r="AX183" s="12" t="s">
        <v>81</v>
      </c>
      <c r="AY183" s="256" t="s">
        <v>208</v>
      </c>
    </row>
    <row r="184" spans="2:51" s="12" customFormat="1" ht="13.5">
      <c r="B184" s="245"/>
      <c r="C184" s="246"/>
      <c r="D184" s="247" t="s">
        <v>217</v>
      </c>
      <c r="E184" s="248" t="s">
        <v>38</v>
      </c>
      <c r="F184" s="249" t="s">
        <v>5800</v>
      </c>
      <c r="G184" s="246"/>
      <c r="H184" s="250">
        <v>3.78</v>
      </c>
      <c r="I184" s="251"/>
      <c r="J184" s="246"/>
      <c r="K184" s="246"/>
      <c r="L184" s="252"/>
      <c r="M184" s="253"/>
      <c r="N184" s="254"/>
      <c r="O184" s="254"/>
      <c r="P184" s="254"/>
      <c r="Q184" s="254"/>
      <c r="R184" s="254"/>
      <c r="S184" s="254"/>
      <c r="T184" s="255"/>
      <c r="AT184" s="256" t="s">
        <v>217</v>
      </c>
      <c r="AU184" s="256" t="s">
        <v>90</v>
      </c>
      <c r="AV184" s="12" t="s">
        <v>90</v>
      </c>
      <c r="AW184" s="12" t="s">
        <v>219</v>
      </c>
      <c r="AX184" s="12" t="s">
        <v>81</v>
      </c>
      <c r="AY184" s="256" t="s">
        <v>208</v>
      </c>
    </row>
    <row r="185" spans="2:51" s="12" customFormat="1" ht="13.5">
      <c r="B185" s="245"/>
      <c r="C185" s="246"/>
      <c r="D185" s="247" t="s">
        <v>217</v>
      </c>
      <c r="E185" s="248" t="s">
        <v>38</v>
      </c>
      <c r="F185" s="249" t="s">
        <v>5801</v>
      </c>
      <c r="G185" s="246"/>
      <c r="H185" s="250">
        <v>7.56</v>
      </c>
      <c r="I185" s="251"/>
      <c r="J185" s="246"/>
      <c r="K185" s="246"/>
      <c r="L185" s="252"/>
      <c r="M185" s="253"/>
      <c r="N185" s="254"/>
      <c r="O185" s="254"/>
      <c r="P185" s="254"/>
      <c r="Q185" s="254"/>
      <c r="R185" s="254"/>
      <c r="S185" s="254"/>
      <c r="T185" s="255"/>
      <c r="AT185" s="256" t="s">
        <v>217</v>
      </c>
      <c r="AU185" s="256" t="s">
        <v>90</v>
      </c>
      <c r="AV185" s="12" t="s">
        <v>90</v>
      </c>
      <c r="AW185" s="12" t="s">
        <v>219</v>
      </c>
      <c r="AX185" s="12" t="s">
        <v>81</v>
      </c>
      <c r="AY185" s="256" t="s">
        <v>208</v>
      </c>
    </row>
    <row r="186" spans="2:65" s="1" customFormat="1" ht="25.5" customHeight="1">
      <c r="B186" s="46"/>
      <c r="C186" s="233" t="s">
        <v>422</v>
      </c>
      <c r="D186" s="233" t="s">
        <v>210</v>
      </c>
      <c r="E186" s="234" t="s">
        <v>5802</v>
      </c>
      <c r="F186" s="235" t="s">
        <v>5803</v>
      </c>
      <c r="G186" s="236" t="s">
        <v>213</v>
      </c>
      <c r="H186" s="237">
        <v>29.2</v>
      </c>
      <c r="I186" s="238"/>
      <c r="J186" s="239">
        <f>ROUND(I186*H186,2)</f>
        <v>0</v>
      </c>
      <c r="K186" s="235" t="s">
        <v>214</v>
      </c>
      <c r="L186" s="72"/>
      <c r="M186" s="240" t="s">
        <v>38</v>
      </c>
      <c r="N186" s="241" t="s">
        <v>52</v>
      </c>
      <c r="O186" s="47"/>
      <c r="P186" s="242">
        <f>O186*H186</f>
        <v>0</v>
      </c>
      <c r="Q186" s="242">
        <v>0</v>
      </c>
      <c r="R186" s="242">
        <f>Q186*H186</f>
        <v>0</v>
      </c>
      <c r="S186" s="242">
        <v>0.088</v>
      </c>
      <c r="T186" s="243">
        <f>S186*H186</f>
        <v>2.5696</v>
      </c>
      <c r="AR186" s="23" t="s">
        <v>215</v>
      </c>
      <c r="AT186" s="23" t="s">
        <v>210</v>
      </c>
      <c r="AU186" s="23" t="s">
        <v>90</v>
      </c>
      <c r="AY186" s="23" t="s">
        <v>208</v>
      </c>
      <c r="BE186" s="244">
        <f>IF(N186="základní",J186,0)</f>
        <v>0</v>
      </c>
      <c r="BF186" s="244">
        <f>IF(N186="snížená",J186,0)</f>
        <v>0</v>
      </c>
      <c r="BG186" s="244">
        <f>IF(N186="zákl. přenesená",J186,0)</f>
        <v>0</v>
      </c>
      <c r="BH186" s="244">
        <f>IF(N186="sníž. přenesená",J186,0)</f>
        <v>0</v>
      </c>
      <c r="BI186" s="244">
        <f>IF(N186="nulová",J186,0)</f>
        <v>0</v>
      </c>
      <c r="BJ186" s="23" t="s">
        <v>25</v>
      </c>
      <c r="BK186" s="244">
        <f>ROUND(I186*H186,2)</f>
        <v>0</v>
      </c>
      <c r="BL186" s="23" t="s">
        <v>215</v>
      </c>
      <c r="BM186" s="23" t="s">
        <v>5804</v>
      </c>
    </row>
    <row r="187" spans="2:51" s="12" customFormat="1" ht="13.5">
      <c r="B187" s="245"/>
      <c r="C187" s="246"/>
      <c r="D187" s="247" t="s">
        <v>217</v>
      </c>
      <c r="E187" s="248" t="s">
        <v>38</v>
      </c>
      <c r="F187" s="249" t="s">
        <v>5805</v>
      </c>
      <c r="G187" s="246"/>
      <c r="H187" s="250">
        <v>2</v>
      </c>
      <c r="I187" s="251"/>
      <c r="J187" s="246"/>
      <c r="K187" s="246"/>
      <c r="L187" s="252"/>
      <c r="M187" s="253"/>
      <c r="N187" s="254"/>
      <c r="O187" s="254"/>
      <c r="P187" s="254"/>
      <c r="Q187" s="254"/>
      <c r="R187" s="254"/>
      <c r="S187" s="254"/>
      <c r="T187" s="255"/>
      <c r="AT187" s="256" t="s">
        <v>217</v>
      </c>
      <c r="AU187" s="256" t="s">
        <v>90</v>
      </c>
      <c r="AV187" s="12" t="s">
        <v>90</v>
      </c>
      <c r="AW187" s="12" t="s">
        <v>219</v>
      </c>
      <c r="AX187" s="12" t="s">
        <v>81</v>
      </c>
      <c r="AY187" s="256" t="s">
        <v>208</v>
      </c>
    </row>
    <row r="188" spans="2:51" s="12" customFormat="1" ht="13.5">
      <c r="B188" s="245"/>
      <c r="C188" s="246"/>
      <c r="D188" s="247" t="s">
        <v>217</v>
      </c>
      <c r="E188" s="248" t="s">
        <v>38</v>
      </c>
      <c r="F188" s="249" t="s">
        <v>5806</v>
      </c>
      <c r="G188" s="246"/>
      <c r="H188" s="250">
        <v>27.2</v>
      </c>
      <c r="I188" s="251"/>
      <c r="J188" s="246"/>
      <c r="K188" s="246"/>
      <c r="L188" s="252"/>
      <c r="M188" s="253"/>
      <c r="N188" s="254"/>
      <c r="O188" s="254"/>
      <c r="P188" s="254"/>
      <c r="Q188" s="254"/>
      <c r="R188" s="254"/>
      <c r="S188" s="254"/>
      <c r="T188" s="255"/>
      <c r="AT188" s="256" t="s">
        <v>217</v>
      </c>
      <c r="AU188" s="256" t="s">
        <v>90</v>
      </c>
      <c r="AV188" s="12" t="s">
        <v>90</v>
      </c>
      <c r="AW188" s="12" t="s">
        <v>219</v>
      </c>
      <c r="AX188" s="12" t="s">
        <v>81</v>
      </c>
      <c r="AY188" s="256" t="s">
        <v>208</v>
      </c>
    </row>
    <row r="189" spans="2:65" s="1" customFormat="1" ht="25.5" customHeight="1">
      <c r="B189" s="46"/>
      <c r="C189" s="233" t="s">
        <v>432</v>
      </c>
      <c r="D189" s="233" t="s">
        <v>210</v>
      </c>
      <c r="E189" s="234" t="s">
        <v>5807</v>
      </c>
      <c r="F189" s="235" t="s">
        <v>5808</v>
      </c>
      <c r="G189" s="236" t="s">
        <v>213</v>
      </c>
      <c r="H189" s="237">
        <v>27</v>
      </c>
      <c r="I189" s="238"/>
      <c r="J189" s="239">
        <f>ROUND(I189*H189,2)</f>
        <v>0</v>
      </c>
      <c r="K189" s="235" t="s">
        <v>214</v>
      </c>
      <c r="L189" s="72"/>
      <c r="M189" s="240" t="s">
        <v>38</v>
      </c>
      <c r="N189" s="241" t="s">
        <v>52</v>
      </c>
      <c r="O189" s="47"/>
      <c r="P189" s="242">
        <f>O189*H189</f>
        <v>0</v>
      </c>
      <c r="Q189" s="242">
        <v>0</v>
      </c>
      <c r="R189" s="242">
        <f>Q189*H189</f>
        <v>0</v>
      </c>
      <c r="S189" s="242">
        <v>0.067</v>
      </c>
      <c r="T189" s="243">
        <f>S189*H189</f>
        <v>1.8090000000000002</v>
      </c>
      <c r="AR189" s="23" t="s">
        <v>215</v>
      </c>
      <c r="AT189" s="23" t="s">
        <v>210</v>
      </c>
      <c r="AU189" s="23" t="s">
        <v>90</v>
      </c>
      <c r="AY189" s="23" t="s">
        <v>208</v>
      </c>
      <c r="BE189" s="244">
        <f>IF(N189="základní",J189,0)</f>
        <v>0</v>
      </c>
      <c r="BF189" s="244">
        <f>IF(N189="snížená",J189,0)</f>
        <v>0</v>
      </c>
      <c r="BG189" s="244">
        <f>IF(N189="zákl. přenesená",J189,0)</f>
        <v>0</v>
      </c>
      <c r="BH189" s="244">
        <f>IF(N189="sníž. přenesená",J189,0)</f>
        <v>0</v>
      </c>
      <c r="BI189" s="244">
        <f>IF(N189="nulová",J189,0)</f>
        <v>0</v>
      </c>
      <c r="BJ189" s="23" t="s">
        <v>25</v>
      </c>
      <c r="BK189" s="244">
        <f>ROUND(I189*H189,2)</f>
        <v>0</v>
      </c>
      <c r="BL189" s="23" t="s">
        <v>215</v>
      </c>
      <c r="BM189" s="23" t="s">
        <v>5809</v>
      </c>
    </row>
    <row r="190" spans="2:51" s="12" customFormat="1" ht="13.5">
      <c r="B190" s="245"/>
      <c r="C190" s="246"/>
      <c r="D190" s="247" t="s">
        <v>217</v>
      </c>
      <c r="E190" s="248" t="s">
        <v>38</v>
      </c>
      <c r="F190" s="249" t="s">
        <v>5810</v>
      </c>
      <c r="G190" s="246"/>
      <c r="H190" s="250">
        <v>9</v>
      </c>
      <c r="I190" s="251"/>
      <c r="J190" s="246"/>
      <c r="K190" s="246"/>
      <c r="L190" s="252"/>
      <c r="M190" s="253"/>
      <c r="N190" s="254"/>
      <c r="O190" s="254"/>
      <c r="P190" s="254"/>
      <c r="Q190" s="254"/>
      <c r="R190" s="254"/>
      <c r="S190" s="254"/>
      <c r="T190" s="255"/>
      <c r="AT190" s="256" t="s">
        <v>217</v>
      </c>
      <c r="AU190" s="256" t="s">
        <v>90</v>
      </c>
      <c r="AV190" s="12" t="s">
        <v>90</v>
      </c>
      <c r="AW190" s="12" t="s">
        <v>219</v>
      </c>
      <c r="AX190" s="12" t="s">
        <v>81</v>
      </c>
      <c r="AY190" s="256" t="s">
        <v>208</v>
      </c>
    </row>
    <row r="191" spans="2:51" s="12" customFormat="1" ht="13.5">
      <c r="B191" s="245"/>
      <c r="C191" s="246"/>
      <c r="D191" s="247" t="s">
        <v>217</v>
      </c>
      <c r="E191" s="248" t="s">
        <v>38</v>
      </c>
      <c r="F191" s="249" t="s">
        <v>5811</v>
      </c>
      <c r="G191" s="246"/>
      <c r="H191" s="250">
        <v>18</v>
      </c>
      <c r="I191" s="251"/>
      <c r="J191" s="246"/>
      <c r="K191" s="246"/>
      <c r="L191" s="252"/>
      <c r="M191" s="253"/>
      <c r="N191" s="254"/>
      <c r="O191" s="254"/>
      <c r="P191" s="254"/>
      <c r="Q191" s="254"/>
      <c r="R191" s="254"/>
      <c r="S191" s="254"/>
      <c r="T191" s="255"/>
      <c r="AT191" s="256" t="s">
        <v>217</v>
      </c>
      <c r="AU191" s="256" t="s">
        <v>90</v>
      </c>
      <c r="AV191" s="12" t="s">
        <v>90</v>
      </c>
      <c r="AW191" s="12" t="s">
        <v>219</v>
      </c>
      <c r="AX191" s="12" t="s">
        <v>81</v>
      </c>
      <c r="AY191" s="256" t="s">
        <v>208</v>
      </c>
    </row>
    <row r="192" spans="2:65" s="1" customFormat="1" ht="25.5" customHeight="1">
      <c r="B192" s="46"/>
      <c r="C192" s="233" t="s">
        <v>443</v>
      </c>
      <c r="D192" s="233" t="s">
        <v>210</v>
      </c>
      <c r="E192" s="234" t="s">
        <v>5812</v>
      </c>
      <c r="F192" s="235" t="s">
        <v>5813</v>
      </c>
      <c r="G192" s="236" t="s">
        <v>213</v>
      </c>
      <c r="H192" s="237">
        <v>90</v>
      </c>
      <c r="I192" s="238"/>
      <c r="J192" s="239">
        <f>ROUND(I192*H192,2)</f>
        <v>0</v>
      </c>
      <c r="K192" s="235" t="s">
        <v>214</v>
      </c>
      <c r="L192" s="72"/>
      <c r="M192" s="240" t="s">
        <v>38</v>
      </c>
      <c r="N192" s="241" t="s">
        <v>52</v>
      </c>
      <c r="O192" s="47"/>
      <c r="P192" s="242">
        <f>O192*H192</f>
        <v>0</v>
      </c>
      <c r="Q192" s="242">
        <v>0</v>
      </c>
      <c r="R192" s="242">
        <f>Q192*H192</f>
        <v>0</v>
      </c>
      <c r="S192" s="242">
        <v>0.068</v>
      </c>
      <c r="T192" s="243">
        <f>S192*H192</f>
        <v>6.12</v>
      </c>
      <c r="AR192" s="23" t="s">
        <v>215</v>
      </c>
      <c r="AT192" s="23" t="s">
        <v>210</v>
      </c>
      <c r="AU192" s="23" t="s">
        <v>90</v>
      </c>
      <c r="AY192" s="23" t="s">
        <v>208</v>
      </c>
      <c r="BE192" s="244">
        <f>IF(N192="základní",J192,0)</f>
        <v>0</v>
      </c>
      <c r="BF192" s="244">
        <f>IF(N192="snížená",J192,0)</f>
        <v>0</v>
      </c>
      <c r="BG192" s="244">
        <f>IF(N192="zákl. přenesená",J192,0)</f>
        <v>0</v>
      </c>
      <c r="BH192" s="244">
        <f>IF(N192="sníž. přenesená",J192,0)</f>
        <v>0</v>
      </c>
      <c r="BI192" s="244">
        <f>IF(N192="nulová",J192,0)</f>
        <v>0</v>
      </c>
      <c r="BJ192" s="23" t="s">
        <v>25</v>
      </c>
      <c r="BK192" s="244">
        <f>ROUND(I192*H192,2)</f>
        <v>0</v>
      </c>
      <c r="BL192" s="23" t="s">
        <v>215</v>
      </c>
      <c r="BM192" s="23" t="s">
        <v>5814</v>
      </c>
    </row>
    <row r="193" spans="2:51" s="12" customFormat="1" ht="13.5">
      <c r="B193" s="245"/>
      <c r="C193" s="246"/>
      <c r="D193" s="247" t="s">
        <v>217</v>
      </c>
      <c r="E193" s="248" t="s">
        <v>38</v>
      </c>
      <c r="F193" s="249" t="s">
        <v>5815</v>
      </c>
      <c r="G193" s="246"/>
      <c r="H193" s="250">
        <v>10</v>
      </c>
      <c r="I193" s="251"/>
      <c r="J193" s="246"/>
      <c r="K193" s="246"/>
      <c r="L193" s="252"/>
      <c r="M193" s="253"/>
      <c r="N193" s="254"/>
      <c r="O193" s="254"/>
      <c r="P193" s="254"/>
      <c r="Q193" s="254"/>
      <c r="R193" s="254"/>
      <c r="S193" s="254"/>
      <c r="T193" s="255"/>
      <c r="AT193" s="256" t="s">
        <v>217</v>
      </c>
      <c r="AU193" s="256" t="s">
        <v>90</v>
      </c>
      <c r="AV193" s="12" t="s">
        <v>90</v>
      </c>
      <c r="AW193" s="12" t="s">
        <v>219</v>
      </c>
      <c r="AX193" s="12" t="s">
        <v>81</v>
      </c>
      <c r="AY193" s="256" t="s">
        <v>208</v>
      </c>
    </row>
    <row r="194" spans="2:51" s="12" customFormat="1" ht="13.5">
      <c r="B194" s="245"/>
      <c r="C194" s="246"/>
      <c r="D194" s="247" t="s">
        <v>217</v>
      </c>
      <c r="E194" s="248" t="s">
        <v>38</v>
      </c>
      <c r="F194" s="249" t="s">
        <v>5816</v>
      </c>
      <c r="G194" s="246"/>
      <c r="H194" s="250">
        <v>5</v>
      </c>
      <c r="I194" s="251"/>
      <c r="J194" s="246"/>
      <c r="K194" s="246"/>
      <c r="L194" s="252"/>
      <c r="M194" s="253"/>
      <c r="N194" s="254"/>
      <c r="O194" s="254"/>
      <c r="P194" s="254"/>
      <c r="Q194" s="254"/>
      <c r="R194" s="254"/>
      <c r="S194" s="254"/>
      <c r="T194" s="255"/>
      <c r="AT194" s="256" t="s">
        <v>217</v>
      </c>
      <c r="AU194" s="256" t="s">
        <v>90</v>
      </c>
      <c r="AV194" s="12" t="s">
        <v>90</v>
      </c>
      <c r="AW194" s="12" t="s">
        <v>219</v>
      </c>
      <c r="AX194" s="12" t="s">
        <v>81</v>
      </c>
      <c r="AY194" s="256" t="s">
        <v>208</v>
      </c>
    </row>
    <row r="195" spans="2:51" s="12" customFormat="1" ht="13.5">
      <c r="B195" s="245"/>
      <c r="C195" s="246"/>
      <c r="D195" s="247" t="s">
        <v>217</v>
      </c>
      <c r="E195" s="248" t="s">
        <v>38</v>
      </c>
      <c r="F195" s="249" t="s">
        <v>5817</v>
      </c>
      <c r="G195" s="246"/>
      <c r="H195" s="250">
        <v>10</v>
      </c>
      <c r="I195" s="251"/>
      <c r="J195" s="246"/>
      <c r="K195" s="246"/>
      <c r="L195" s="252"/>
      <c r="M195" s="253"/>
      <c r="N195" s="254"/>
      <c r="O195" s="254"/>
      <c r="P195" s="254"/>
      <c r="Q195" s="254"/>
      <c r="R195" s="254"/>
      <c r="S195" s="254"/>
      <c r="T195" s="255"/>
      <c r="AT195" s="256" t="s">
        <v>217</v>
      </c>
      <c r="AU195" s="256" t="s">
        <v>90</v>
      </c>
      <c r="AV195" s="12" t="s">
        <v>90</v>
      </c>
      <c r="AW195" s="12" t="s">
        <v>219</v>
      </c>
      <c r="AX195" s="12" t="s">
        <v>81</v>
      </c>
      <c r="AY195" s="256" t="s">
        <v>208</v>
      </c>
    </row>
    <row r="196" spans="2:51" s="12" customFormat="1" ht="13.5">
      <c r="B196" s="245"/>
      <c r="C196" s="246"/>
      <c r="D196" s="247" t="s">
        <v>217</v>
      </c>
      <c r="E196" s="248" t="s">
        <v>38</v>
      </c>
      <c r="F196" s="249" t="s">
        <v>5818</v>
      </c>
      <c r="G196" s="246"/>
      <c r="H196" s="250">
        <v>10</v>
      </c>
      <c r="I196" s="251"/>
      <c r="J196" s="246"/>
      <c r="K196" s="246"/>
      <c r="L196" s="252"/>
      <c r="M196" s="253"/>
      <c r="N196" s="254"/>
      <c r="O196" s="254"/>
      <c r="P196" s="254"/>
      <c r="Q196" s="254"/>
      <c r="R196" s="254"/>
      <c r="S196" s="254"/>
      <c r="T196" s="255"/>
      <c r="AT196" s="256" t="s">
        <v>217</v>
      </c>
      <c r="AU196" s="256" t="s">
        <v>90</v>
      </c>
      <c r="AV196" s="12" t="s">
        <v>90</v>
      </c>
      <c r="AW196" s="12" t="s">
        <v>219</v>
      </c>
      <c r="AX196" s="12" t="s">
        <v>81</v>
      </c>
      <c r="AY196" s="256" t="s">
        <v>208</v>
      </c>
    </row>
    <row r="197" spans="2:51" s="12" customFormat="1" ht="13.5">
      <c r="B197" s="245"/>
      <c r="C197" s="246"/>
      <c r="D197" s="247" t="s">
        <v>217</v>
      </c>
      <c r="E197" s="248" t="s">
        <v>38</v>
      </c>
      <c r="F197" s="249" t="s">
        <v>5819</v>
      </c>
      <c r="G197" s="246"/>
      <c r="H197" s="250">
        <v>20</v>
      </c>
      <c r="I197" s="251"/>
      <c r="J197" s="246"/>
      <c r="K197" s="246"/>
      <c r="L197" s="252"/>
      <c r="M197" s="253"/>
      <c r="N197" s="254"/>
      <c r="O197" s="254"/>
      <c r="P197" s="254"/>
      <c r="Q197" s="254"/>
      <c r="R197" s="254"/>
      <c r="S197" s="254"/>
      <c r="T197" s="255"/>
      <c r="AT197" s="256" t="s">
        <v>217</v>
      </c>
      <c r="AU197" s="256" t="s">
        <v>90</v>
      </c>
      <c r="AV197" s="12" t="s">
        <v>90</v>
      </c>
      <c r="AW197" s="12" t="s">
        <v>219</v>
      </c>
      <c r="AX197" s="12" t="s">
        <v>81</v>
      </c>
      <c r="AY197" s="256" t="s">
        <v>208</v>
      </c>
    </row>
    <row r="198" spans="2:51" s="12" customFormat="1" ht="13.5">
      <c r="B198" s="245"/>
      <c r="C198" s="246"/>
      <c r="D198" s="247" t="s">
        <v>217</v>
      </c>
      <c r="E198" s="248" t="s">
        <v>38</v>
      </c>
      <c r="F198" s="249" t="s">
        <v>5820</v>
      </c>
      <c r="G198" s="246"/>
      <c r="H198" s="250">
        <v>20</v>
      </c>
      <c r="I198" s="251"/>
      <c r="J198" s="246"/>
      <c r="K198" s="246"/>
      <c r="L198" s="252"/>
      <c r="M198" s="253"/>
      <c r="N198" s="254"/>
      <c r="O198" s="254"/>
      <c r="P198" s="254"/>
      <c r="Q198" s="254"/>
      <c r="R198" s="254"/>
      <c r="S198" s="254"/>
      <c r="T198" s="255"/>
      <c r="AT198" s="256" t="s">
        <v>217</v>
      </c>
      <c r="AU198" s="256" t="s">
        <v>90</v>
      </c>
      <c r="AV198" s="12" t="s">
        <v>90</v>
      </c>
      <c r="AW198" s="12" t="s">
        <v>219</v>
      </c>
      <c r="AX198" s="12" t="s">
        <v>81</v>
      </c>
      <c r="AY198" s="256" t="s">
        <v>208</v>
      </c>
    </row>
    <row r="199" spans="2:51" s="12" customFormat="1" ht="13.5">
      <c r="B199" s="245"/>
      <c r="C199" s="246"/>
      <c r="D199" s="247" t="s">
        <v>217</v>
      </c>
      <c r="E199" s="248" t="s">
        <v>38</v>
      </c>
      <c r="F199" s="249" t="s">
        <v>5821</v>
      </c>
      <c r="G199" s="246"/>
      <c r="H199" s="250">
        <v>15</v>
      </c>
      <c r="I199" s="251"/>
      <c r="J199" s="246"/>
      <c r="K199" s="246"/>
      <c r="L199" s="252"/>
      <c r="M199" s="253"/>
      <c r="N199" s="254"/>
      <c r="O199" s="254"/>
      <c r="P199" s="254"/>
      <c r="Q199" s="254"/>
      <c r="R199" s="254"/>
      <c r="S199" s="254"/>
      <c r="T199" s="255"/>
      <c r="AT199" s="256" t="s">
        <v>217</v>
      </c>
      <c r="AU199" s="256" t="s">
        <v>90</v>
      </c>
      <c r="AV199" s="12" t="s">
        <v>90</v>
      </c>
      <c r="AW199" s="12" t="s">
        <v>219</v>
      </c>
      <c r="AX199" s="12" t="s">
        <v>81</v>
      </c>
      <c r="AY199" s="256" t="s">
        <v>208</v>
      </c>
    </row>
    <row r="200" spans="2:65" s="1" customFormat="1" ht="16.5" customHeight="1">
      <c r="B200" s="46"/>
      <c r="C200" s="233" t="s">
        <v>448</v>
      </c>
      <c r="D200" s="233" t="s">
        <v>210</v>
      </c>
      <c r="E200" s="234" t="s">
        <v>5822</v>
      </c>
      <c r="F200" s="235" t="s">
        <v>5823</v>
      </c>
      <c r="G200" s="236" t="s">
        <v>222</v>
      </c>
      <c r="H200" s="237">
        <v>100</v>
      </c>
      <c r="I200" s="238"/>
      <c r="J200" s="239">
        <f>ROUND(I200*H200,2)</f>
        <v>0</v>
      </c>
      <c r="K200" s="235" t="s">
        <v>38</v>
      </c>
      <c r="L200" s="72"/>
      <c r="M200" s="240" t="s">
        <v>38</v>
      </c>
      <c r="N200" s="241" t="s">
        <v>52</v>
      </c>
      <c r="O200" s="47"/>
      <c r="P200" s="242">
        <f>O200*H200</f>
        <v>0</v>
      </c>
      <c r="Q200" s="242">
        <v>0</v>
      </c>
      <c r="R200" s="242">
        <f>Q200*H200</f>
        <v>0</v>
      </c>
      <c r="S200" s="242">
        <v>0</v>
      </c>
      <c r="T200" s="243">
        <f>S200*H200</f>
        <v>0</v>
      </c>
      <c r="AR200" s="23" t="s">
        <v>215</v>
      </c>
      <c r="AT200" s="23" t="s">
        <v>210</v>
      </c>
      <c r="AU200" s="23" t="s">
        <v>90</v>
      </c>
      <c r="AY200" s="23" t="s">
        <v>208</v>
      </c>
      <c r="BE200" s="244">
        <f>IF(N200="základní",J200,0)</f>
        <v>0</v>
      </c>
      <c r="BF200" s="244">
        <f>IF(N200="snížená",J200,0)</f>
        <v>0</v>
      </c>
      <c r="BG200" s="244">
        <f>IF(N200="zákl. přenesená",J200,0)</f>
        <v>0</v>
      </c>
      <c r="BH200" s="244">
        <f>IF(N200="sníž. přenesená",J200,0)</f>
        <v>0</v>
      </c>
      <c r="BI200" s="244">
        <f>IF(N200="nulová",J200,0)</f>
        <v>0</v>
      </c>
      <c r="BJ200" s="23" t="s">
        <v>25</v>
      </c>
      <c r="BK200" s="244">
        <f>ROUND(I200*H200,2)</f>
        <v>0</v>
      </c>
      <c r="BL200" s="23" t="s">
        <v>215</v>
      </c>
      <c r="BM200" s="23" t="s">
        <v>5824</v>
      </c>
    </row>
    <row r="201" spans="2:65" s="1" customFormat="1" ht="16.5" customHeight="1">
      <c r="B201" s="46"/>
      <c r="C201" s="233" t="s">
        <v>453</v>
      </c>
      <c r="D201" s="233" t="s">
        <v>210</v>
      </c>
      <c r="E201" s="234" t="s">
        <v>5825</v>
      </c>
      <c r="F201" s="235" t="s">
        <v>5826</v>
      </c>
      <c r="G201" s="236" t="s">
        <v>574</v>
      </c>
      <c r="H201" s="237">
        <v>1</v>
      </c>
      <c r="I201" s="238"/>
      <c r="J201" s="239">
        <f>ROUND(I201*H201,2)</f>
        <v>0</v>
      </c>
      <c r="K201" s="235" t="s">
        <v>38</v>
      </c>
      <c r="L201" s="72"/>
      <c r="M201" s="240" t="s">
        <v>38</v>
      </c>
      <c r="N201" s="241" t="s">
        <v>52</v>
      </c>
      <c r="O201" s="47"/>
      <c r="P201" s="242">
        <f>O201*H201</f>
        <v>0</v>
      </c>
      <c r="Q201" s="242">
        <v>0</v>
      </c>
      <c r="R201" s="242">
        <f>Q201*H201</f>
        <v>0</v>
      </c>
      <c r="S201" s="242">
        <v>0</v>
      </c>
      <c r="T201" s="243">
        <f>S201*H201</f>
        <v>0</v>
      </c>
      <c r="AR201" s="23" t="s">
        <v>215</v>
      </c>
      <c r="AT201" s="23" t="s">
        <v>210</v>
      </c>
      <c r="AU201" s="23" t="s">
        <v>90</v>
      </c>
      <c r="AY201" s="23" t="s">
        <v>208</v>
      </c>
      <c r="BE201" s="244">
        <f>IF(N201="základní",J201,0)</f>
        <v>0</v>
      </c>
      <c r="BF201" s="244">
        <f>IF(N201="snížená",J201,0)</f>
        <v>0</v>
      </c>
      <c r="BG201" s="244">
        <f>IF(N201="zákl. přenesená",J201,0)</f>
        <v>0</v>
      </c>
      <c r="BH201" s="244">
        <f>IF(N201="sníž. přenesená",J201,0)</f>
        <v>0</v>
      </c>
      <c r="BI201" s="244">
        <f>IF(N201="nulová",J201,0)</f>
        <v>0</v>
      </c>
      <c r="BJ201" s="23" t="s">
        <v>25</v>
      </c>
      <c r="BK201" s="244">
        <f>ROUND(I201*H201,2)</f>
        <v>0</v>
      </c>
      <c r="BL201" s="23" t="s">
        <v>215</v>
      </c>
      <c r="BM201" s="23" t="s">
        <v>5827</v>
      </c>
    </row>
    <row r="202" spans="2:63" s="11" customFormat="1" ht="29.85" customHeight="1">
      <c r="B202" s="217"/>
      <c r="C202" s="218"/>
      <c r="D202" s="219" t="s">
        <v>80</v>
      </c>
      <c r="E202" s="231" t="s">
        <v>1479</v>
      </c>
      <c r="F202" s="231" t="s">
        <v>1480</v>
      </c>
      <c r="G202" s="218"/>
      <c r="H202" s="218"/>
      <c r="I202" s="221"/>
      <c r="J202" s="232">
        <f>BK202</f>
        <v>0</v>
      </c>
      <c r="K202" s="218"/>
      <c r="L202" s="223"/>
      <c r="M202" s="224"/>
      <c r="N202" s="225"/>
      <c r="O202" s="225"/>
      <c r="P202" s="226">
        <f>SUM(P203:P215)</f>
        <v>0</v>
      </c>
      <c r="Q202" s="225"/>
      <c r="R202" s="226">
        <f>SUM(R203:R215)</f>
        <v>0</v>
      </c>
      <c r="S202" s="225"/>
      <c r="T202" s="227">
        <f>SUM(T203:T215)</f>
        <v>0</v>
      </c>
      <c r="AR202" s="228" t="s">
        <v>25</v>
      </c>
      <c r="AT202" s="229" t="s">
        <v>80</v>
      </c>
      <c r="AU202" s="229" t="s">
        <v>25</v>
      </c>
      <c r="AY202" s="228" t="s">
        <v>208</v>
      </c>
      <c r="BK202" s="230">
        <f>SUM(BK203:BK215)</f>
        <v>0</v>
      </c>
    </row>
    <row r="203" spans="2:65" s="1" customFormat="1" ht="38.25" customHeight="1">
      <c r="B203" s="46"/>
      <c r="C203" s="233" t="s">
        <v>457</v>
      </c>
      <c r="D203" s="233" t="s">
        <v>210</v>
      </c>
      <c r="E203" s="234" t="s">
        <v>1482</v>
      </c>
      <c r="F203" s="235" t="s">
        <v>1483</v>
      </c>
      <c r="G203" s="236" t="s">
        <v>283</v>
      </c>
      <c r="H203" s="237">
        <v>5401.696</v>
      </c>
      <c r="I203" s="238"/>
      <c r="J203" s="239">
        <f>ROUND(I203*H203,2)</f>
        <v>0</v>
      </c>
      <c r="K203" s="235" t="s">
        <v>214</v>
      </c>
      <c r="L203" s="72"/>
      <c r="M203" s="240" t="s">
        <v>38</v>
      </c>
      <c r="N203" s="241" t="s">
        <v>52</v>
      </c>
      <c r="O203" s="47"/>
      <c r="P203" s="242">
        <f>O203*H203</f>
        <v>0</v>
      </c>
      <c r="Q203" s="242">
        <v>0</v>
      </c>
      <c r="R203" s="242">
        <f>Q203*H203</f>
        <v>0</v>
      </c>
      <c r="S203" s="242">
        <v>0</v>
      </c>
      <c r="T203" s="243">
        <f>S203*H203</f>
        <v>0</v>
      </c>
      <c r="AR203" s="23" t="s">
        <v>215</v>
      </c>
      <c r="AT203" s="23" t="s">
        <v>210</v>
      </c>
      <c r="AU203" s="23" t="s">
        <v>90</v>
      </c>
      <c r="AY203" s="23" t="s">
        <v>208</v>
      </c>
      <c r="BE203" s="244">
        <f>IF(N203="základní",J203,0)</f>
        <v>0</v>
      </c>
      <c r="BF203" s="244">
        <f>IF(N203="snížená",J203,0)</f>
        <v>0</v>
      </c>
      <c r="BG203" s="244">
        <f>IF(N203="zákl. přenesená",J203,0)</f>
        <v>0</v>
      </c>
      <c r="BH203" s="244">
        <f>IF(N203="sníž. přenesená",J203,0)</f>
        <v>0</v>
      </c>
      <c r="BI203" s="244">
        <f>IF(N203="nulová",J203,0)</f>
        <v>0</v>
      </c>
      <c r="BJ203" s="23" t="s">
        <v>25</v>
      </c>
      <c r="BK203" s="244">
        <f>ROUND(I203*H203,2)</f>
        <v>0</v>
      </c>
      <c r="BL203" s="23" t="s">
        <v>215</v>
      </c>
      <c r="BM203" s="23" t="s">
        <v>5828</v>
      </c>
    </row>
    <row r="204" spans="2:51" s="12" customFormat="1" ht="13.5">
      <c r="B204" s="245"/>
      <c r="C204" s="246"/>
      <c r="D204" s="247" t="s">
        <v>217</v>
      </c>
      <c r="E204" s="246"/>
      <c r="F204" s="249" t="s">
        <v>5829</v>
      </c>
      <c r="G204" s="246"/>
      <c r="H204" s="250">
        <v>5401.696</v>
      </c>
      <c r="I204" s="251"/>
      <c r="J204" s="246"/>
      <c r="K204" s="246"/>
      <c r="L204" s="252"/>
      <c r="M204" s="253"/>
      <c r="N204" s="254"/>
      <c r="O204" s="254"/>
      <c r="P204" s="254"/>
      <c r="Q204" s="254"/>
      <c r="R204" s="254"/>
      <c r="S204" s="254"/>
      <c r="T204" s="255"/>
      <c r="AT204" s="256" t="s">
        <v>217</v>
      </c>
      <c r="AU204" s="256" t="s">
        <v>90</v>
      </c>
      <c r="AV204" s="12" t="s">
        <v>90</v>
      </c>
      <c r="AW204" s="12" t="s">
        <v>6</v>
      </c>
      <c r="AX204" s="12" t="s">
        <v>25</v>
      </c>
      <c r="AY204" s="256" t="s">
        <v>208</v>
      </c>
    </row>
    <row r="205" spans="2:65" s="1" customFormat="1" ht="25.5" customHeight="1">
      <c r="B205" s="46"/>
      <c r="C205" s="233" t="s">
        <v>461</v>
      </c>
      <c r="D205" s="233" t="s">
        <v>210</v>
      </c>
      <c r="E205" s="234" t="s">
        <v>1487</v>
      </c>
      <c r="F205" s="235" t="s">
        <v>1488</v>
      </c>
      <c r="G205" s="236" t="s">
        <v>283</v>
      </c>
      <c r="H205" s="237">
        <v>675.212</v>
      </c>
      <c r="I205" s="238"/>
      <c r="J205" s="239">
        <f>ROUND(I205*H205,2)</f>
        <v>0</v>
      </c>
      <c r="K205" s="235" t="s">
        <v>214</v>
      </c>
      <c r="L205" s="72"/>
      <c r="M205" s="240" t="s">
        <v>38</v>
      </c>
      <c r="N205" s="241" t="s">
        <v>52</v>
      </c>
      <c r="O205" s="47"/>
      <c r="P205" s="242">
        <f>O205*H205</f>
        <v>0</v>
      </c>
      <c r="Q205" s="242">
        <v>0</v>
      </c>
      <c r="R205" s="242">
        <f>Q205*H205</f>
        <v>0</v>
      </c>
      <c r="S205" s="242">
        <v>0</v>
      </c>
      <c r="T205" s="243">
        <f>S205*H205</f>
        <v>0</v>
      </c>
      <c r="AR205" s="23" t="s">
        <v>215</v>
      </c>
      <c r="AT205" s="23" t="s">
        <v>210</v>
      </c>
      <c r="AU205" s="23" t="s">
        <v>90</v>
      </c>
      <c r="AY205" s="23" t="s">
        <v>208</v>
      </c>
      <c r="BE205" s="244">
        <f>IF(N205="základní",J205,0)</f>
        <v>0</v>
      </c>
      <c r="BF205" s="244">
        <f>IF(N205="snížená",J205,0)</f>
        <v>0</v>
      </c>
      <c r="BG205" s="244">
        <f>IF(N205="zákl. přenesená",J205,0)</f>
        <v>0</v>
      </c>
      <c r="BH205" s="244">
        <f>IF(N205="sníž. přenesená",J205,0)</f>
        <v>0</v>
      </c>
      <c r="BI205" s="244">
        <f>IF(N205="nulová",J205,0)</f>
        <v>0</v>
      </c>
      <c r="BJ205" s="23" t="s">
        <v>25</v>
      </c>
      <c r="BK205" s="244">
        <f>ROUND(I205*H205,2)</f>
        <v>0</v>
      </c>
      <c r="BL205" s="23" t="s">
        <v>215</v>
      </c>
      <c r="BM205" s="23" t="s">
        <v>5830</v>
      </c>
    </row>
    <row r="206" spans="2:65" s="1" customFormat="1" ht="25.5" customHeight="1">
      <c r="B206" s="46"/>
      <c r="C206" s="233" t="s">
        <v>465</v>
      </c>
      <c r="D206" s="233" t="s">
        <v>210</v>
      </c>
      <c r="E206" s="234" t="s">
        <v>1491</v>
      </c>
      <c r="F206" s="235" t="s">
        <v>1492</v>
      </c>
      <c r="G206" s="236" t="s">
        <v>283</v>
      </c>
      <c r="H206" s="237">
        <v>675.212</v>
      </c>
      <c r="I206" s="238"/>
      <c r="J206" s="239">
        <f>ROUND(I206*H206,2)</f>
        <v>0</v>
      </c>
      <c r="K206" s="235" t="s">
        <v>214</v>
      </c>
      <c r="L206" s="72"/>
      <c r="M206" s="240" t="s">
        <v>38</v>
      </c>
      <c r="N206" s="241" t="s">
        <v>52</v>
      </c>
      <c r="O206" s="47"/>
      <c r="P206" s="242">
        <f>O206*H206</f>
        <v>0</v>
      </c>
      <c r="Q206" s="242">
        <v>0</v>
      </c>
      <c r="R206" s="242">
        <f>Q206*H206</f>
        <v>0</v>
      </c>
      <c r="S206" s="242">
        <v>0</v>
      </c>
      <c r="T206" s="243">
        <f>S206*H206</f>
        <v>0</v>
      </c>
      <c r="AR206" s="23" t="s">
        <v>215</v>
      </c>
      <c r="AT206" s="23" t="s">
        <v>210</v>
      </c>
      <c r="AU206" s="23" t="s">
        <v>90</v>
      </c>
      <c r="AY206" s="23" t="s">
        <v>208</v>
      </c>
      <c r="BE206" s="244">
        <f>IF(N206="základní",J206,0)</f>
        <v>0</v>
      </c>
      <c r="BF206" s="244">
        <f>IF(N206="snížená",J206,0)</f>
        <v>0</v>
      </c>
      <c r="BG206" s="244">
        <f>IF(N206="zákl. přenesená",J206,0)</f>
        <v>0</v>
      </c>
      <c r="BH206" s="244">
        <f>IF(N206="sníž. přenesená",J206,0)</f>
        <v>0</v>
      </c>
      <c r="BI206" s="244">
        <f>IF(N206="nulová",J206,0)</f>
        <v>0</v>
      </c>
      <c r="BJ206" s="23" t="s">
        <v>25</v>
      </c>
      <c r="BK206" s="244">
        <f>ROUND(I206*H206,2)</f>
        <v>0</v>
      </c>
      <c r="BL206" s="23" t="s">
        <v>215</v>
      </c>
      <c r="BM206" s="23" t="s">
        <v>5831</v>
      </c>
    </row>
    <row r="207" spans="2:65" s="1" customFormat="1" ht="16.5" customHeight="1">
      <c r="B207" s="46"/>
      <c r="C207" s="233" t="s">
        <v>473</v>
      </c>
      <c r="D207" s="233" t="s">
        <v>210</v>
      </c>
      <c r="E207" s="234" t="s">
        <v>2870</v>
      </c>
      <c r="F207" s="235" t="s">
        <v>2871</v>
      </c>
      <c r="G207" s="236" t="s">
        <v>283</v>
      </c>
      <c r="H207" s="237">
        <v>523.626</v>
      </c>
      <c r="I207" s="238"/>
      <c r="J207" s="239">
        <f>ROUND(I207*H207,2)</f>
        <v>0</v>
      </c>
      <c r="K207" s="235" t="s">
        <v>214</v>
      </c>
      <c r="L207" s="72"/>
      <c r="M207" s="240" t="s">
        <v>38</v>
      </c>
      <c r="N207" s="241" t="s">
        <v>52</v>
      </c>
      <c r="O207" s="47"/>
      <c r="P207" s="242">
        <f>O207*H207</f>
        <v>0</v>
      </c>
      <c r="Q207" s="242">
        <v>0</v>
      </c>
      <c r="R207" s="242">
        <f>Q207*H207</f>
        <v>0</v>
      </c>
      <c r="S207" s="242">
        <v>0</v>
      </c>
      <c r="T207" s="243">
        <f>S207*H207</f>
        <v>0</v>
      </c>
      <c r="AR207" s="23" t="s">
        <v>215</v>
      </c>
      <c r="AT207" s="23" t="s">
        <v>210</v>
      </c>
      <c r="AU207" s="23" t="s">
        <v>90</v>
      </c>
      <c r="AY207" s="23" t="s">
        <v>208</v>
      </c>
      <c r="BE207" s="244">
        <f>IF(N207="základní",J207,0)</f>
        <v>0</v>
      </c>
      <c r="BF207" s="244">
        <f>IF(N207="snížená",J207,0)</f>
        <v>0</v>
      </c>
      <c r="BG207" s="244">
        <f>IF(N207="zákl. přenesená",J207,0)</f>
        <v>0</v>
      </c>
      <c r="BH207" s="244">
        <f>IF(N207="sníž. přenesená",J207,0)</f>
        <v>0</v>
      </c>
      <c r="BI207" s="244">
        <f>IF(N207="nulová",J207,0)</f>
        <v>0</v>
      </c>
      <c r="BJ207" s="23" t="s">
        <v>25</v>
      </c>
      <c r="BK207" s="244">
        <f>ROUND(I207*H207,2)</f>
        <v>0</v>
      </c>
      <c r="BL207" s="23" t="s">
        <v>215</v>
      </c>
      <c r="BM207" s="23" t="s">
        <v>5832</v>
      </c>
    </row>
    <row r="208" spans="2:51" s="12" customFormat="1" ht="13.5">
      <c r="B208" s="245"/>
      <c r="C208" s="246"/>
      <c r="D208" s="247" t="s">
        <v>217</v>
      </c>
      <c r="E208" s="248" t="s">
        <v>38</v>
      </c>
      <c r="F208" s="249" t="s">
        <v>5833</v>
      </c>
      <c r="G208" s="246"/>
      <c r="H208" s="250">
        <v>523.626</v>
      </c>
      <c r="I208" s="251"/>
      <c r="J208" s="246"/>
      <c r="K208" s="246"/>
      <c r="L208" s="252"/>
      <c r="M208" s="253"/>
      <c r="N208" s="254"/>
      <c r="O208" s="254"/>
      <c r="P208" s="254"/>
      <c r="Q208" s="254"/>
      <c r="R208" s="254"/>
      <c r="S208" s="254"/>
      <c r="T208" s="255"/>
      <c r="AT208" s="256" t="s">
        <v>217</v>
      </c>
      <c r="AU208" s="256" t="s">
        <v>90</v>
      </c>
      <c r="AV208" s="12" t="s">
        <v>90</v>
      </c>
      <c r="AW208" s="12" t="s">
        <v>219</v>
      </c>
      <c r="AX208" s="12" t="s">
        <v>81</v>
      </c>
      <c r="AY208" s="256" t="s">
        <v>208</v>
      </c>
    </row>
    <row r="209" spans="2:65" s="1" customFormat="1" ht="16.5" customHeight="1">
      <c r="B209" s="46"/>
      <c r="C209" s="233" t="s">
        <v>486</v>
      </c>
      <c r="D209" s="233" t="s">
        <v>210</v>
      </c>
      <c r="E209" s="234" t="s">
        <v>5834</v>
      </c>
      <c r="F209" s="235" t="s">
        <v>5835</v>
      </c>
      <c r="G209" s="236" t="s">
        <v>283</v>
      </c>
      <c r="H209" s="237">
        <v>68.513</v>
      </c>
      <c r="I209" s="238"/>
      <c r="J209" s="239">
        <f>ROUND(I209*H209,2)</f>
        <v>0</v>
      </c>
      <c r="K209" s="235" t="s">
        <v>214</v>
      </c>
      <c r="L209" s="72"/>
      <c r="M209" s="240" t="s">
        <v>38</v>
      </c>
      <c r="N209" s="241" t="s">
        <v>52</v>
      </c>
      <c r="O209" s="47"/>
      <c r="P209" s="242">
        <f>O209*H209</f>
        <v>0</v>
      </c>
      <c r="Q209" s="242">
        <v>0</v>
      </c>
      <c r="R209" s="242">
        <f>Q209*H209</f>
        <v>0</v>
      </c>
      <c r="S209" s="242">
        <v>0</v>
      </c>
      <c r="T209" s="243">
        <f>S209*H209</f>
        <v>0</v>
      </c>
      <c r="AR209" s="23" t="s">
        <v>215</v>
      </c>
      <c r="AT209" s="23" t="s">
        <v>210</v>
      </c>
      <c r="AU209" s="23" t="s">
        <v>90</v>
      </c>
      <c r="AY209" s="23" t="s">
        <v>208</v>
      </c>
      <c r="BE209" s="244">
        <f>IF(N209="základní",J209,0)</f>
        <v>0</v>
      </c>
      <c r="BF209" s="244">
        <f>IF(N209="snížená",J209,0)</f>
        <v>0</v>
      </c>
      <c r="BG209" s="244">
        <f>IF(N209="zákl. přenesená",J209,0)</f>
        <v>0</v>
      </c>
      <c r="BH209" s="244">
        <f>IF(N209="sníž. přenesená",J209,0)</f>
        <v>0</v>
      </c>
      <c r="BI209" s="244">
        <f>IF(N209="nulová",J209,0)</f>
        <v>0</v>
      </c>
      <c r="BJ209" s="23" t="s">
        <v>25</v>
      </c>
      <c r="BK209" s="244">
        <f>ROUND(I209*H209,2)</f>
        <v>0</v>
      </c>
      <c r="BL209" s="23" t="s">
        <v>215</v>
      </c>
      <c r="BM209" s="23" t="s">
        <v>5836</v>
      </c>
    </row>
    <row r="210" spans="2:51" s="12" customFormat="1" ht="13.5">
      <c r="B210" s="245"/>
      <c r="C210" s="246"/>
      <c r="D210" s="247" t="s">
        <v>217</v>
      </c>
      <c r="E210" s="248" t="s">
        <v>38</v>
      </c>
      <c r="F210" s="249" t="s">
        <v>5837</v>
      </c>
      <c r="G210" s="246"/>
      <c r="H210" s="250">
        <v>68.513</v>
      </c>
      <c r="I210" s="251"/>
      <c r="J210" s="246"/>
      <c r="K210" s="246"/>
      <c r="L210" s="252"/>
      <c r="M210" s="253"/>
      <c r="N210" s="254"/>
      <c r="O210" s="254"/>
      <c r="P210" s="254"/>
      <c r="Q210" s="254"/>
      <c r="R210" s="254"/>
      <c r="S210" s="254"/>
      <c r="T210" s="255"/>
      <c r="AT210" s="256" t="s">
        <v>217</v>
      </c>
      <c r="AU210" s="256" t="s">
        <v>90</v>
      </c>
      <c r="AV210" s="12" t="s">
        <v>90</v>
      </c>
      <c r="AW210" s="12" t="s">
        <v>219</v>
      </c>
      <c r="AX210" s="12" t="s">
        <v>81</v>
      </c>
      <c r="AY210" s="256" t="s">
        <v>208</v>
      </c>
    </row>
    <row r="211" spans="2:65" s="1" customFormat="1" ht="16.5" customHeight="1">
      <c r="B211" s="46"/>
      <c r="C211" s="233" t="s">
        <v>498</v>
      </c>
      <c r="D211" s="233" t="s">
        <v>210</v>
      </c>
      <c r="E211" s="234" t="s">
        <v>5838</v>
      </c>
      <c r="F211" s="235" t="s">
        <v>5839</v>
      </c>
      <c r="G211" s="236" t="s">
        <v>283</v>
      </c>
      <c r="H211" s="237">
        <v>52.227</v>
      </c>
      <c r="I211" s="238"/>
      <c r="J211" s="239">
        <f>ROUND(I211*H211,2)</f>
        <v>0</v>
      </c>
      <c r="K211" s="235" t="s">
        <v>214</v>
      </c>
      <c r="L211" s="72"/>
      <c r="M211" s="240" t="s">
        <v>38</v>
      </c>
      <c r="N211" s="241" t="s">
        <v>52</v>
      </c>
      <c r="O211" s="47"/>
      <c r="P211" s="242">
        <f>O211*H211</f>
        <v>0</v>
      </c>
      <c r="Q211" s="242">
        <v>0</v>
      </c>
      <c r="R211" s="242">
        <f>Q211*H211</f>
        <v>0</v>
      </c>
      <c r="S211" s="242">
        <v>0</v>
      </c>
      <c r="T211" s="243">
        <f>S211*H211</f>
        <v>0</v>
      </c>
      <c r="AR211" s="23" t="s">
        <v>215</v>
      </c>
      <c r="AT211" s="23" t="s">
        <v>210</v>
      </c>
      <c r="AU211" s="23" t="s">
        <v>90</v>
      </c>
      <c r="AY211" s="23" t="s">
        <v>208</v>
      </c>
      <c r="BE211" s="244">
        <f>IF(N211="základní",J211,0)</f>
        <v>0</v>
      </c>
      <c r="BF211" s="244">
        <f>IF(N211="snížená",J211,0)</f>
        <v>0</v>
      </c>
      <c r="BG211" s="244">
        <f>IF(N211="zákl. přenesená",J211,0)</f>
        <v>0</v>
      </c>
      <c r="BH211" s="244">
        <f>IF(N211="sníž. přenesená",J211,0)</f>
        <v>0</v>
      </c>
      <c r="BI211" s="244">
        <f>IF(N211="nulová",J211,0)</f>
        <v>0</v>
      </c>
      <c r="BJ211" s="23" t="s">
        <v>25</v>
      </c>
      <c r="BK211" s="244">
        <f>ROUND(I211*H211,2)</f>
        <v>0</v>
      </c>
      <c r="BL211" s="23" t="s">
        <v>215</v>
      </c>
      <c r="BM211" s="23" t="s">
        <v>5840</v>
      </c>
    </row>
    <row r="212" spans="2:51" s="12" customFormat="1" ht="13.5">
      <c r="B212" s="245"/>
      <c r="C212" s="246"/>
      <c r="D212" s="247" t="s">
        <v>217</v>
      </c>
      <c r="E212" s="248" t="s">
        <v>38</v>
      </c>
      <c r="F212" s="249" t="s">
        <v>5841</v>
      </c>
      <c r="G212" s="246"/>
      <c r="H212" s="250">
        <v>52.227</v>
      </c>
      <c r="I212" s="251"/>
      <c r="J212" s="246"/>
      <c r="K212" s="246"/>
      <c r="L212" s="252"/>
      <c r="M212" s="253"/>
      <c r="N212" s="254"/>
      <c r="O212" s="254"/>
      <c r="P212" s="254"/>
      <c r="Q212" s="254"/>
      <c r="R212" s="254"/>
      <c r="S212" s="254"/>
      <c r="T212" s="255"/>
      <c r="AT212" s="256" t="s">
        <v>217</v>
      </c>
      <c r="AU212" s="256" t="s">
        <v>90</v>
      </c>
      <c r="AV212" s="12" t="s">
        <v>90</v>
      </c>
      <c r="AW212" s="12" t="s">
        <v>219</v>
      </c>
      <c r="AX212" s="12" t="s">
        <v>81</v>
      </c>
      <c r="AY212" s="256" t="s">
        <v>208</v>
      </c>
    </row>
    <row r="213" spans="2:65" s="1" customFormat="1" ht="16.5" customHeight="1">
      <c r="B213" s="46"/>
      <c r="C213" s="233" t="s">
        <v>502</v>
      </c>
      <c r="D213" s="233" t="s">
        <v>210</v>
      </c>
      <c r="E213" s="234" t="s">
        <v>1495</v>
      </c>
      <c r="F213" s="235" t="s">
        <v>1496</v>
      </c>
      <c r="G213" s="236" t="s">
        <v>283</v>
      </c>
      <c r="H213" s="237">
        <v>30.848</v>
      </c>
      <c r="I213" s="238"/>
      <c r="J213" s="239">
        <f>ROUND(I213*H213,2)</f>
        <v>0</v>
      </c>
      <c r="K213" s="235" t="s">
        <v>214</v>
      </c>
      <c r="L213" s="72"/>
      <c r="M213" s="240" t="s">
        <v>38</v>
      </c>
      <c r="N213" s="241" t="s">
        <v>52</v>
      </c>
      <c r="O213" s="47"/>
      <c r="P213" s="242">
        <f>O213*H213</f>
        <v>0</v>
      </c>
      <c r="Q213" s="242">
        <v>0</v>
      </c>
      <c r="R213" s="242">
        <f>Q213*H213</f>
        <v>0</v>
      </c>
      <c r="S213" s="242">
        <v>0</v>
      </c>
      <c r="T213" s="243">
        <f>S213*H213</f>
        <v>0</v>
      </c>
      <c r="AR213" s="23" t="s">
        <v>215</v>
      </c>
      <c r="AT213" s="23" t="s">
        <v>210</v>
      </c>
      <c r="AU213" s="23" t="s">
        <v>90</v>
      </c>
      <c r="AY213" s="23" t="s">
        <v>208</v>
      </c>
      <c r="BE213" s="244">
        <f>IF(N213="základní",J213,0)</f>
        <v>0</v>
      </c>
      <c r="BF213" s="244">
        <f>IF(N213="snížená",J213,0)</f>
        <v>0</v>
      </c>
      <c r="BG213" s="244">
        <f>IF(N213="zákl. přenesená",J213,0)</f>
        <v>0</v>
      </c>
      <c r="BH213" s="244">
        <f>IF(N213="sníž. přenesená",J213,0)</f>
        <v>0</v>
      </c>
      <c r="BI213" s="244">
        <f>IF(N213="nulová",J213,0)</f>
        <v>0</v>
      </c>
      <c r="BJ213" s="23" t="s">
        <v>25</v>
      </c>
      <c r="BK213" s="244">
        <f>ROUND(I213*H213,2)</f>
        <v>0</v>
      </c>
      <c r="BL213" s="23" t="s">
        <v>215</v>
      </c>
      <c r="BM213" s="23" t="s">
        <v>5842</v>
      </c>
    </row>
    <row r="214" spans="2:51" s="12" customFormat="1" ht="13.5">
      <c r="B214" s="245"/>
      <c r="C214" s="246"/>
      <c r="D214" s="247" t="s">
        <v>217</v>
      </c>
      <c r="E214" s="248" t="s">
        <v>38</v>
      </c>
      <c r="F214" s="249" t="s">
        <v>5843</v>
      </c>
      <c r="G214" s="246"/>
      <c r="H214" s="250">
        <v>27.883</v>
      </c>
      <c r="I214" s="251"/>
      <c r="J214" s="246"/>
      <c r="K214" s="246"/>
      <c r="L214" s="252"/>
      <c r="M214" s="253"/>
      <c r="N214" s="254"/>
      <c r="O214" s="254"/>
      <c r="P214" s="254"/>
      <c r="Q214" s="254"/>
      <c r="R214" s="254"/>
      <c r="S214" s="254"/>
      <c r="T214" s="255"/>
      <c r="AT214" s="256" t="s">
        <v>217</v>
      </c>
      <c r="AU214" s="256" t="s">
        <v>90</v>
      </c>
      <c r="AV214" s="12" t="s">
        <v>90</v>
      </c>
      <c r="AW214" s="12" t="s">
        <v>219</v>
      </c>
      <c r="AX214" s="12" t="s">
        <v>81</v>
      </c>
      <c r="AY214" s="256" t="s">
        <v>208</v>
      </c>
    </row>
    <row r="215" spans="2:51" s="12" customFormat="1" ht="13.5">
      <c r="B215" s="245"/>
      <c r="C215" s="246"/>
      <c r="D215" s="247" t="s">
        <v>217</v>
      </c>
      <c r="E215" s="248" t="s">
        <v>38</v>
      </c>
      <c r="F215" s="249" t="s">
        <v>5844</v>
      </c>
      <c r="G215" s="246"/>
      <c r="H215" s="250">
        <v>2.965</v>
      </c>
      <c r="I215" s="251"/>
      <c r="J215" s="246"/>
      <c r="K215" s="246"/>
      <c r="L215" s="252"/>
      <c r="M215" s="253"/>
      <c r="N215" s="254"/>
      <c r="O215" s="254"/>
      <c r="P215" s="254"/>
      <c r="Q215" s="254"/>
      <c r="R215" s="254"/>
      <c r="S215" s="254"/>
      <c r="T215" s="255"/>
      <c r="AT215" s="256" t="s">
        <v>217</v>
      </c>
      <c r="AU215" s="256" t="s">
        <v>90</v>
      </c>
      <c r="AV215" s="12" t="s">
        <v>90</v>
      </c>
      <c r="AW215" s="12" t="s">
        <v>219</v>
      </c>
      <c r="AX215" s="12" t="s">
        <v>81</v>
      </c>
      <c r="AY215" s="256" t="s">
        <v>208</v>
      </c>
    </row>
    <row r="216" spans="2:63" s="11" customFormat="1" ht="29.85" customHeight="1">
      <c r="B216" s="217"/>
      <c r="C216" s="218"/>
      <c r="D216" s="219" t="s">
        <v>80</v>
      </c>
      <c r="E216" s="231" t="s">
        <v>1498</v>
      </c>
      <c r="F216" s="231" t="s">
        <v>1499</v>
      </c>
      <c r="G216" s="218"/>
      <c r="H216" s="218"/>
      <c r="I216" s="221"/>
      <c r="J216" s="232">
        <f>BK216</f>
        <v>0</v>
      </c>
      <c r="K216" s="218"/>
      <c r="L216" s="223"/>
      <c r="M216" s="224"/>
      <c r="N216" s="225"/>
      <c r="O216" s="225"/>
      <c r="P216" s="226">
        <f>P217</f>
        <v>0</v>
      </c>
      <c r="Q216" s="225"/>
      <c r="R216" s="226">
        <f>R217</f>
        <v>0</v>
      </c>
      <c r="S216" s="225"/>
      <c r="T216" s="227">
        <f>T217</f>
        <v>0</v>
      </c>
      <c r="AR216" s="228" t="s">
        <v>25</v>
      </c>
      <c r="AT216" s="229" t="s">
        <v>80</v>
      </c>
      <c r="AU216" s="229" t="s">
        <v>25</v>
      </c>
      <c r="AY216" s="228" t="s">
        <v>208</v>
      </c>
      <c r="BK216" s="230">
        <f>BK217</f>
        <v>0</v>
      </c>
    </row>
    <row r="217" spans="2:65" s="1" customFormat="1" ht="38.25" customHeight="1">
      <c r="B217" s="46"/>
      <c r="C217" s="233" t="s">
        <v>507</v>
      </c>
      <c r="D217" s="233" t="s">
        <v>210</v>
      </c>
      <c r="E217" s="234" t="s">
        <v>1501</v>
      </c>
      <c r="F217" s="235" t="s">
        <v>1502</v>
      </c>
      <c r="G217" s="236" t="s">
        <v>283</v>
      </c>
      <c r="H217" s="237">
        <v>1.198</v>
      </c>
      <c r="I217" s="238"/>
      <c r="J217" s="239">
        <f>ROUND(I217*H217,2)</f>
        <v>0</v>
      </c>
      <c r="K217" s="235" t="s">
        <v>214</v>
      </c>
      <c r="L217" s="72"/>
      <c r="M217" s="240" t="s">
        <v>38</v>
      </c>
      <c r="N217" s="241" t="s">
        <v>52</v>
      </c>
      <c r="O217" s="47"/>
      <c r="P217" s="242">
        <f>O217*H217</f>
        <v>0</v>
      </c>
      <c r="Q217" s="242">
        <v>0</v>
      </c>
      <c r="R217" s="242">
        <f>Q217*H217</f>
        <v>0</v>
      </c>
      <c r="S217" s="242">
        <v>0</v>
      </c>
      <c r="T217" s="243">
        <f>S217*H217</f>
        <v>0</v>
      </c>
      <c r="AR217" s="23" t="s">
        <v>215</v>
      </c>
      <c r="AT217" s="23" t="s">
        <v>210</v>
      </c>
      <c r="AU217" s="23" t="s">
        <v>90</v>
      </c>
      <c r="AY217" s="23" t="s">
        <v>208</v>
      </c>
      <c r="BE217" s="244">
        <f>IF(N217="základní",J217,0)</f>
        <v>0</v>
      </c>
      <c r="BF217" s="244">
        <f>IF(N217="snížená",J217,0)</f>
        <v>0</v>
      </c>
      <c r="BG217" s="244">
        <f>IF(N217="zákl. přenesená",J217,0)</f>
        <v>0</v>
      </c>
      <c r="BH217" s="244">
        <f>IF(N217="sníž. přenesená",J217,0)</f>
        <v>0</v>
      </c>
      <c r="BI217" s="244">
        <f>IF(N217="nulová",J217,0)</f>
        <v>0</v>
      </c>
      <c r="BJ217" s="23" t="s">
        <v>25</v>
      </c>
      <c r="BK217" s="244">
        <f>ROUND(I217*H217,2)</f>
        <v>0</v>
      </c>
      <c r="BL217" s="23" t="s">
        <v>215</v>
      </c>
      <c r="BM217" s="23" t="s">
        <v>5845</v>
      </c>
    </row>
    <row r="218" spans="2:63" s="11" customFormat="1" ht="37.4" customHeight="1">
      <c r="B218" s="217"/>
      <c r="C218" s="218"/>
      <c r="D218" s="219" t="s">
        <v>80</v>
      </c>
      <c r="E218" s="220" t="s">
        <v>1504</v>
      </c>
      <c r="F218" s="220" t="s">
        <v>1505</v>
      </c>
      <c r="G218" s="218"/>
      <c r="H218" s="218"/>
      <c r="I218" s="221"/>
      <c r="J218" s="222">
        <f>BK218</f>
        <v>0</v>
      </c>
      <c r="K218" s="218"/>
      <c r="L218" s="223"/>
      <c r="M218" s="224"/>
      <c r="N218" s="225"/>
      <c r="O218" s="225"/>
      <c r="P218" s="226">
        <f>P219+P225+P227+P240+P242+P244+P246+P248+P250+P252+P305+P314+P331+P360+P369</f>
        <v>0</v>
      </c>
      <c r="Q218" s="225"/>
      <c r="R218" s="226">
        <f>R219+R225+R227+R240+R242+R244+R246+R248+R250+R252+R305+R314+R331+R360+R369</f>
        <v>0</v>
      </c>
      <c r="S218" s="225"/>
      <c r="T218" s="227">
        <f>T219+T225+T227+T240+T242+T244+T246+T248+T250+T252+T305+T314+T331+T360+T369</f>
        <v>136.30952185</v>
      </c>
      <c r="AR218" s="228" t="s">
        <v>90</v>
      </c>
      <c r="AT218" s="229" t="s">
        <v>80</v>
      </c>
      <c r="AU218" s="229" t="s">
        <v>81</v>
      </c>
      <c r="AY218" s="228" t="s">
        <v>208</v>
      </c>
      <c r="BK218" s="230">
        <f>BK219+BK225+BK227+BK240+BK242+BK244+BK246+BK248+BK250+BK252+BK305+BK314+BK331+BK360+BK369</f>
        <v>0</v>
      </c>
    </row>
    <row r="219" spans="2:63" s="11" customFormat="1" ht="19.9" customHeight="1">
      <c r="B219" s="217"/>
      <c r="C219" s="218"/>
      <c r="D219" s="219" t="s">
        <v>80</v>
      </c>
      <c r="E219" s="231" t="s">
        <v>1506</v>
      </c>
      <c r="F219" s="231" t="s">
        <v>1507</v>
      </c>
      <c r="G219" s="218"/>
      <c r="H219" s="218"/>
      <c r="I219" s="221"/>
      <c r="J219" s="232">
        <f>BK219</f>
        <v>0</v>
      </c>
      <c r="K219" s="218"/>
      <c r="L219" s="223"/>
      <c r="M219" s="224"/>
      <c r="N219" s="225"/>
      <c r="O219" s="225"/>
      <c r="P219" s="226">
        <f>SUM(P220:P224)</f>
        <v>0</v>
      </c>
      <c r="Q219" s="225"/>
      <c r="R219" s="226">
        <f>SUM(R220:R224)</f>
        <v>0</v>
      </c>
      <c r="S219" s="225"/>
      <c r="T219" s="227">
        <f>SUM(T220:T224)</f>
        <v>2.0124965500000003</v>
      </c>
      <c r="AR219" s="228" t="s">
        <v>90</v>
      </c>
      <c r="AT219" s="229" t="s">
        <v>80</v>
      </c>
      <c r="AU219" s="229" t="s">
        <v>25</v>
      </c>
      <c r="AY219" s="228" t="s">
        <v>208</v>
      </c>
      <c r="BK219" s="230">
        <f>SUM(BK220:BK224)</f>
        <v>0</v>
      </c>
    </row>
    <row r="220" spans="2:65" s="1" customFormat="1" ht="16.5" customHeight="1">
      <c r="B220" s="46"/>
      <c r="C220" s="233" t="s">
        <v>521</v>
      </c>
      <c r="D220" s="233" t="s">
        <v>210</v>
      </c>
      <c r="E220" s="234" t="s">
        <v>5846</v>
      </c>
      <c r="F220" s="235" t="s">
        <v>5847</v>
      </c>
      <c r="G220" s="236" t="s">
        <v>213</v>
      </c>
      <c r="H220" s="237">
        <v>463.785</v>
      </c>
      <c r="I220" s="238"/>
      <c r="J220" s="239">
        <f>ROUND(I220*H220,2)</f>
        <v>0</v>
      </c>
      <c r="K220" s="235" t="s">
        <v>214</v>
      </c>
      <c r="L220" s="72"/>
      <c r="M220" s="240" t="s">
        <v>38</v>
      </c>
      <c r="N220" s="241" t="s">
        <v>52</v>
      </c>
      <c r="O220" s="47"/>
      <c r="P220" s="242">
        <f>O220*H220</f>
        <v>0</v>
      </c>
      <c r="Q220" s="242">
        <v>0</v>
      </c>
      <c r="R220" s="242">
        <f>Q220*H220</f>
        <v>0</v>
      </c>
      <c r="S220" s="242">
        <v>0.004</v>
      </c>
      <c r="T220" s="243">
        <f>S220*H220</f>
        <v>1.8551400000000002</v>
      </c>
      <c r="AR220" s="23" t="s">
        <v>302</v>
      </c>
      <c r="AT220" s="23" t="s">
        <v>210</v>
      </c>
      <c r="AU220" s="23" t="s">
        <v>90</v>
      </c>
      <c r="AY220" s="23" t="s">
        <v>208</v>
      </c>
      <c r="BE220" s="244">
        <f>IF(N220="základní",J220,0)</f>
        <v>0</v>
      </c>
      <c r="BF220" s="244">
        <f>IF(N220="snížená",J220,0)</f>
        <v>0</v>
      </c>
      <c r="BG220" s="244">
        <f>IF(N220="zákl. přenesená",J220,0)</f>
        <v>0</v>
      </c>
      <c r="BH220" s="244">
        <f>IF(N220="sníž. přenesená",J220,0)</f>
        <v>0</v>
      </c>
      <c r="BI220" s="244">
        <f>IF(N220="nulová",J220,0)</f>
        <v>0</v>
      </c>
      <c r="BJ220" s="23" t="s">
        <v>25</v>
      </c>
      <c r="BK220" s="244">
        <f>ROUND(I220*H220,2)</f>
        <v>0</v>
      </c>
      <c r="BL220" s="23" t="s">
        <v>302</v>
      </c>
      <c r="BM220" s="23" t="s">
        <v>5848</v>
      </c>
    </row>
    <row r="221" spans="2:51" s="12" customFormat="1" ht="13.5">
      <c r="B221" s="245"/>
      <c r="C221" s="246"/>
      <c r="D221" s="247" t="s">
        <v>217</v>
      </c>
      <c r="E221" s="248" t="s">
        <v>38</v>
      </c>
      <c r="F221" s="249" t="s">
        <v>5849</v>
      </c>
      <c r="G221" s="246"/>
      <c r="H221" s="250">
        <v>463.784608</v>
      </c>
      <c r="I221" s="251"/>
      <c r="J221" s="246"/>
      <c r="K221" s="246"/>
      <c r="L221" s="252"/>
      <c r="M221" s="253"/>
      <c r="N221" s="254"/>
      <c r="O221" s="254"/>
      <c r="P221" s="254"/>
      <c r="Q221" s="254"/>
      <c r="R221" s="254"/>
      <c r="S221" s="254"/>
      <c r="T221" s="255"/>
      <c r="AT221" s="256" t="s">
        <v>217</v>
      </c>
      <c r="AU221" s="256" t="s">
        <v>90</v>
      </c>
      <c r="AV221" s="12" t="s">
        <v>90</v>
      </c>
      <c r="AW221" s="12" t="s">
        <v>219</v>
      </c>
      <c r="AX221" s="12" t="s">
        <v>81</v>
      </c>
      <c r="AY221" s="256" t="s">
        <v>208</v>
      </c>
    </row>
    <row r="222" spans="2:65" s="1" customFormat="1" ht="16.5" customHeight="1">
      <c r="B222" s="46"/>
      <c r="C222" s="233" t="s">
        <v>530</v>
      </c>
      <c r="D222" s="233" t="s">
        <v>210</v>
      </c>
      <c r="E222" s="234" t="s">
        <v>5850</v>
      </c>
      <c r="F222" s="235" t="s">
        <v>5851</v>
      </c>
      <c r="G222" s="236" t="s">
        <v>213</v>
      </c>
      <c r="H222" s="237">
        <v>1210.435</v>
      </c>
      <c r="I222" s="238"/>
      <c r="J222" s="239">
        <f>ROUND(I222*H222,2)</f>
        <v>0</v>
      </c>
      <c r="K222" s="235" t="s">
        <v>38</v>
      </c>
      <c r="L222" s="72"/>
      <c r="M222" s="240" t="s">
        <v>38</v>
      </c>
      <c r="N222" s="241" t="s">
        <v>52</v>
      </c>
      <c r="O222" s="47"/>
      <c r="P222" s="242">
        <f>O222*H222</f>
        <v>0</v>
      </c>
      <c r="Q222" s="242">
        <v>0</v>
      </c>
      <c r="R222" s="242">
        <f>Q222*H222</f>
        <v>0</v>
      </c>
      <c r="S222" s="242">
        <v>0.00013</v>
      </c>
      <c r="T222" s="243">
        <f>S222*H222</f>
        <v>0.15735654999999998</v>
      </c>
      <c r="AR222" s="23" t="s">
        <v>302</v>
      </c>
      <c r="AT222" s="23" t="s">
        <v>210</v>
      </c>
      <c r="AU222" s="23" t="s">
        <v>90</v>
      </c>
      <c r="AY222" s="23" t="s">
        <v>208</v>
      </c>
      <c r="BE222" s="244">
        <f>IF(N222="základní",J222,0)</f>
        <v>0</v>
      </c>
      <c r="BF222" s="244">
        <f>IF(N222="snížená",J222,0)</f>
        <v>0</v>
      </c>
      <c r="BG222" s="244">
        <f>IF(N222="zákl. přenesená",J222,0)</f>
        <v>0</v>
      </c>
      <c r="BH222" s="244">
        <f>IF(N222="sníž. přenesená",J222,0)</f>
        <v>0</v>
      </c>
      <c r="BI222" s="244">
        <f>IF(N222="nulová",J222,0)</f>
        <v>0</v>
      </c>
      <c r="BJ222" s="23" t="s">
        <v>25</v>
      </c>
      <c r="BK222" s="244">
        <f>ROUND(I222*H222,2)</f>
        <v>0</v>
      </c>
      <c r="BL222" s="23" t="s">
        <v>302</v>
      </c>
      <c r="BM222" s="23" t="s">
        <v>5852</v>
      </c>
    </row>
    <row r="223" spans="2:51" s="12" customFormat="1" ht="13.5">
      <c r="B223" s="245"/>
      <c r="C223" s="246"/>
      <c r="D223" s="247" t="s">
        <v>217</v>
      </c>
      <c r="E223" s="248" t="s">
        <v>38</v>
      </c>
      <c r="F223" s="249" t="s">
        <v>5853</v>
      </c>
      <c r="G223" s="246"/>
      <c r="H223" s="250">
        <v>463.785</v>
      </c>
      <c r="I223" s="251"/>
      <c r="J223" s="246"/>
      <c r="K223" s="246"/>
      <c r="L223" s="252"/>
      <c r="M223" s="253"/>
      <c r="N223" s="254"/>
      <c r="O223" s="254"/>
      <c r="P223" s="254"/>
      <c r="Q223" s="254"/>
      <c r="R223" s="254"/>
      <c r="S223" s="254"/>
      <c r="T223" s="255"/>
      <c r="AT223" s="256" t="s">
        <v>217</v>
      </c>
      <c r="AU223" s="256" t="s">
        <v>90</v>
      </c>
      <c r="AV223" s="12" t="s">
        <v>90</v>
      </c>
      <c r="AW223" s="12" t="s">
        <v>219</v>
      </c>
      <c r="AX223" s="12" t="s">
        <v>81</v>
      </c>
      <c r="AY223" s="256" t="s">
        <v>208</v>
      </c>
    </row>
    <row r="224" spans="2:51" s="12" customFormat="1" ht="13.5">
      <c r="B224" s="245"/>
      <c r="C224" s="246"/>
      <c r="D224" s="247" t="s">
        <v>217</v>
      </c>
      <c r="E224" s="248" t="s">
        <v>38</v>
      </c>
      <c r="F224" s="249" t="s">
        <v>5854</v>
      </c>
      <c r="G224" s="246"/>
      <c r="H224" s="250">
        <v>746.65</v>
      </c>
      <c r="I224" s="251"/>
      <c r="J224" s="246"/>
      <c r="K224" s="246"/>
      <c r="L224" s="252"/>
      <c r="M224" s="253"/>
      <c r="N224" s="254"/>
      <c r="O224" s="254"/>
      <c r="P224" s="254"/>
      <c r="Q224" s="254"/>
      <c r="R224" s="254"/>
      <c r="S224" s="254"/>
      <c r="T224" s="255"/>
      <c r="AT224" s="256" t="s">
        <v>217</v>
      </c>
      <c r="AU224" s="256" t="s">
        <v>90</v>
      </c>
      <c r="AV224" s="12" t="s">
        <v>90</v>
      </c>
      <c r="AW224" s="12" t="s">
        <v>219</v>
      </c>
      <c r="AX224" s="12" t="s">
        <v>81</v>
      </c>
      <c r="AY224" s="256" t="s">
        <v>208</v>
      </c>
    </row>
    <row r="225" spans="2:63" s="11" customFormat="1" ht="29.85" customHeight="1">
      <c r="B225" s="217"/>
      <c r="C225" s="218"/>
      <c r="D225" s="219" t="s">
        <v>80</v>
      </c>
      <c r="E225" s="231" t="s">
        <v>1594</v>
      </c>
      <c r="F225" s="231" t="s">
        <v>1595</v>
      </c>
      <c r="G225" s="218"/>
      <c r="H225" s="218"/>
      <c r="I225" s="221"/>
      <c r="J225" s="232">
        <f>BK225</f>
        <v>0</v>
      </c>
      <c r="K225" s="218"/>
      <c r="L225" s="223"/>
      <c r="M225" s="224"/>
      <c r="N225" s="225"/>
      <c r="O225" s="225"/>
      <c r="P225" s="226">
        <f>P226</f>
        <v>0</v>
      </c>
      <c r="Q225" s="225"/>
      <c r="R225" s="226">
        <f>R226</f>
        <v>0</v>
      </c>
      <c r="S225" s="225"/>
      <c r="T225" s="227">
        <f>T226</f>
        <v>7.336</v>
      </c>
      <c r="AR225" s="228" t="s">
        <v>90</v>
      </c>
      <c r="AT225" s="229" t="s">
        <v>80</v>
      </c>
      <c r="AU225" s="229" t="s">
        <v>25</v>
      </c>
      <c r="AY225" s="228" t="s">
        <v>208</v>
      </c>
      <c r="BK225" s="230">
        <f>BK226</f>
        <v>0</v>
      </c>
    </row>
    <row r="226" spans="2:65" s="1" customFormat="1" ht="16.5" customHeight="1">
      <c r="B226" s="46"/>
      <c r="C226" s="233" t="s">
        <v>538</v>
      </c>
      <c r="D226" s="233" t="s">
        <v>210</v>
      </c>
      <c r="E226" s="234" t="s">
        <v>5855</v>
      </c>
      <c r="F226" s="235" t="s">
        <v>5856</v>
      </c>
      <c r="G226" s="236" t="s">
        <v>213</v>
      </c>
      <c r="H226" s="237">
        <v>524</v>
      </c>
      <c r="I226" s="238"/>
      <c r="J226" s="239">
        <f>ROUND(I226*H226,2)</f>
        <v>0</v>
      </c>
      <c r="K226" s="235" t="s">
        <v>214</v>
      </c>
      <c r="L226" s="72"/>
      <c r="M226" s="240" t="s">
        <v>38</v>
      </c>
      <c r="N226" s="241" t="s">
        <v>52</v>
      </c>
      <c r="O226" s="47"/>
      <c r="P226" s="242">
        <f>O226*H226</f>
        <v>0</v>
      </c>
      <c r="Q226" s="242">
        <v>0</v>
      </c>
      <c r="R226" s="242">
        <f>Q226*H226</f>
        <v>0</v>
      </c>
      <c r="S226" s="242">
        <v>0.014</v>
      </c>
      <c r="T226" s="243">
        <f>S226*H226</f>
        <v>7.336</v>
      </c>
      <c r="AR226" s="23" t="s">
        <v>302</v>
      </c>
      <c r="AT226" s="23" t="s">
        <v>210</v>
      </c>
      <c r="AU226" s="23" t="s">
        <v>90</v>
      </c>
      <c r="AY226" s="23" t="s">
        <v>208</v>
      </c>
      <c r="BE226" s="244">
        <f>IF(N226="základní",J226,0)</f>
        <v>0</v>
      </c>
      <c r="BF226" s="244">
        <f>IF(N226="snížená",J226,0)</f>
        <v>0</v>
      </c>
      <c r="BG226" s="244">
        <f>IF(N226="zákl. přenesená",J226,0)</f>
        <v>0</v>
      </c>
      <c r="BH226" s="244">
        <f>IF(N226="sníž. přenesená",J226,0)</f>
        <v>0</v>
      </c>
      <c r="BI226" s="244">
        <f>IF(N226="nulová",J226,0)</f>
        <v>0</v>
      </c>
      <c r="BJ226" s="23" t="s">
        <v>25</v>
      </c>
      <c r="BK226" s="244">
        <f>ROUND(I226*H226,2)</f>
        <v>0</v>
      </c>
      <c r="BL226" s="23" t="s">
        <v>302</v>
      </c>
      <c r="BM226" s="23" t="s">
        <v>5857</v>
      </c>
    </row>
    <row r="227" spans="2:63" s="11" customFormat="1" ht="29.85" customHeight="1">
      <c r="B227" s="217"/>
      <c r="C227" s="218"/>
      <c r="D227" s="219" t="s">
        <v>80</v>
      </c>
      <c r="E227" s="231" t="s">
        <v>1644</v>
      </c>
      <c r="F227" s="231" t="s">
        <v>1645</v>
      </c>
      <c r="G227" s="218"/>
      <c r="H227" s="218"/>
      <c r="I227" s="221"/>
      <c r="J227" s="232">
        <f>BK227</f>
        <v>0</v>
      </c>
      <c r="K227" s="218"/>
      <c r="L227" s="223"/>
      <c r="M227" s="224"/>
      <c r="N227" s="225"/>
      <c r="O227" s="225"/>
      <c r="P227" s="226">
        <f>SUM(P228:P239)</f>
        <v>0</v>
      </c>
      <c r="Q227" s="225"/>
      <c r="R227" s="226">
        <f>SUM(R228:R239)</f>
        <v>0</v>
      </c>
      <c r="S227" s="225"/>
      <c r="T227" s="227">
        <f>SUM(T228:T239)</f>
        <v>1.7827775</v>
      </c>
      <c r="AR227" s="228" t="s">
        <v>90</v>
      </c>
      <c r="AT227" s="229" t="s">
        <v>80</v>
      </c>
      <c r="AU227" s="229" t="s">
        <v>25</v>
      </c>
      <c r="AY227" s="228" t="s">
        <v>208</v>
      </c>
      <c r="BK227" s="230">
        <f>SUM(BK228:BK239)</f>
        <v>0</v>
      </c>
    </row>
    <row r="228" spans="2:65" s="1" customFormat="1" ht="38.25" customHeight="1">
      <c r="B228" s="46"/>
      <c r="C228" s="233" t="s">
        <v>545</v>
      </c>
      <c r="D228" s="233" t="s">
        <v>210</v>
      </c>
      <c r="E228" s="234" t="s">
        <v>5858</v>
      </c>
      <c r="F228" s="235" t="s">
        <v>5859</v>
      </c>
      <c r="G228" s="236" t="s">
        <v>213</v>
      </c>
      <c r="H228" s="237">
        <v>421.41</v>
      </c>
      <c r="I228" s="238"/>
      <c r="J228" s="239">
        <f>ROUND(I228*H228,2)</f>
        <v>0</v>
      </c>
      <c r="K228" s="235" t="s">
        <v>214</v>
      </c>
      <c r="L228" s="72"/>
      <c r="M228" s="240" t="s">
        <v>38</v>
      </c>
      <c r="N228" s="241" t="s">
        <v>52</v>
      </c>
      <c r="O228" s="47"/>
      <c r="P228" s="242">
        <f>O228*H228</f>
        <v>0</v>
      </c>
      <c r="Q228" s="242">
        <v>0</v>
      </c>
      <c r="R228" s="242">
        <f>Q228*H228</f>
        <v>0</v>
      </c>
      <c r="S228" s="242">
        <v>0.00175</v>
      </c>
      <c r="T228" s="243">
        <f>S228*H228</f>
        <v>0.7374675</v>
      </c>
      <c r="AR228" s="23" t="s">
        <v>302</v>
      </c>
      <c r="AT228" s="23" t="s">
        <v>210</v>
      </c>
      <c r="AU228" s="23" t="s">
        <v>90</v>
      </c>
      <c r="AY228" s="23" t="s">
        <v>208</v>
      </c>
      <c r="BE228" s="244">
        <f>IF(N228="základní",J228,0)</f>
        <v>0</v>
      </c>
      <c r="BF228" s="244">
        <f>IF(N228="snížená",J228,0)</f>
        <v>0</v>
      </c>
      <c r="BG228" s="244">
        <f>IF(N228="zákl. přenesená",J228,0)</f>
        <v>0</v>
      </c>
      <c r="BH228" s="244">
        <f>IF(N228="sníž. přenesená",J228,0)</f>
        <v>0</v>
      </c>
      <c r="BI228" s="244">
        <f>IF(N228="nulová",J228,0)</f>
        <v>0</v>
      </c>
      <c r="BJ228" s="23" t="s">
        <v>25</v>
      </c>
      <c r="BK228" s="244">
        <f>ROUND(I228*H228,2)</f>
        <v>0</v>
      </c>
      <c r="BL228" s="23" t="s">
        <v>302</v>
      </c>
      <c r="BM228" s="23" t="s">
        <v>5860</v>
      </c>
    </row>
    <row r="229" spans="2:51" s="12" customFormat="1" ht="13.5">
      <c r="B229" s="245"/>
      <c r="C229" s="246"/>
      <c r="D229" s="247" t="s">
        <v>217</v>
      </c>
      <c r="E229" s="248" t="s">
        <v>38</v>
      </c>
      <c r="F229" s="249" t="s">
        <v>5861</v>
      </c>
      <c r="G229" s="246"/>
      <c r="H229" s="250">
        <v>421.41</v>
      </c>
      <c r="I229" s="251"/>
      <c r="J229" s="246"/>
      <c r="K229" s="246"/>
      <c r="L229" s="252"/>
      <c r="M229" s="253"/>
      <c r="N229" s="254"/>
      <c r="O229" s="254"/>
      <c r="P229" s="254"/>
      <c r="Q229" s="254"/>
      <c r="R229" s="254"/>
      <c r="S229" s="254"/>
      <c r="T229" s="255"/>
      <c r="AT229" s="256" t="s">
        <v>217</v>
      </c>
      <c r="AU229" s="256" t="s">
        <v>90</v>
      </c>
      <c r="AV229" s="12" t="s">
        <v>90</v>
      </c>
      <c r="AW229" s="12" t="s">
        <v>219</v>
      </c>
      <c r="AX229" s="12" t="s">
        <v>81</v>
      </c>
      <c r="AY229" s="256" t="s">
        <v>208</v>
      </c>
    </row>
    <row r="230" spans="2:65" s="1" customFormat="1" ht="38.25" customHeight="1">
      <c r="B230" s="46"/>
      <c r="C230" s="233" t="s">
        <v>549</v>
      </c>
      <c r="D230" s="233" t="s">
        <v>210</v>
      </c>
      <c r="E230" s="234" t="s">
        <v>5862</v>
      </c>
      <c r="F230" s="235" t="s">
        <v>5863</v>
      </c>
      <c r="G230" s="236" t="s">
        <v>213</v>
      </c>
      <c r="H230" s="237">
        <v>746.65</v>
      </c>
      <c r="I230" s="238"/>
      <c r="J230" s="239">
        <f>ROUND(I230*H230,2)</f>
        <v>0</v>
      </c>
      <c r="K230" s="235" t="s">
        <v>214</v>
      </c>
      <c r="L230" s="72"/>
      <c r="M230" s="240" t="s">
        <v>38</v>
      </c>
      <c r="N230" s="241" t="s">
        <v>52</v>
      </c>
      <c r="O230" s="47"/>
      <c r="P230" s="242">
        <f>O230*H230</f>
        <v>0</v>
      </c>
      <c r="Q230" s="242">
        <v>0</v>
      </c>
      <c r="R230" s="242">
        <f>Q230*H230</f>
        <v>0</v>
      </c>
      <c r="S230" s="242">
        <v>0.0014</v>
      </c>
      <c r="T230" s="243">
        <f>S230*H230</f>
        <v>1.04531</v>
      </c>
      <c r="AR230" s="23" t="s">
        <v>302</v>
      </c>
      <c r="AT230" s="23" t="s">
        <v>210</v>
      </c>
      <c r="AU230" s="23" t="s">
        <v>90</v>
      </c>
      <c r="AY230" s="23" t="s">
        <v>208</v>
      </c>
      <c r="BE230" s="244">
        <f>IF(N230="základní",J230,0)</f>
        <v>0</v>
      </c>
      <c r="BF230" s="244">
        <f>IF(N230="snížená",J230,0)</f>
        <v>0</v>
      </c>
      <c r="BG230" s="244">
        <f>IF(N230="zákl. přenesená",J230,0)</f>
        <v>0</v>
      </c>
      <c r="BH230" s="244">
        <f>IF(N230="sníž. přenesená",J230,0)</f>
        <v>0</v>
      </c>
      <c r="BI230" s="244">
        <f>IF(N230="nulová",J230,0)</f>
        <v>0</v>
      </c>
      <c r="BJ230" s="23" t="s">
        <v>25</v>
      </c>
      <c r="BK230" s="244">
        <f>ROUND(I230*H230,2)</f>
        <v>0</v>
      </c>
      <c r="BL230" s="23" t="s">
        <v>302</v>
      </c>
      <c r="BM230" s="23" t="s">
        <v>5864</v>
      </c>
    </row>
    <row r="231" spans="2:51" s="13" customFormat="1" ht="13.5">
      <c r="B231" s="257"/>
      <c r="C231" s="258"/>
      <c r="D231" s="247" t="s">
        <v>217</v>
      </c>
      <c r="E231" s="259" t="s">
        <v>38</v>
      </c>
      <c r="F231" s="260" t="s">
        <v>5865</v>
      </c>
      <c r="G231" s="258"/>
      <c r="H231" s="259" t="s">
        <v>38</v>
      </c>
      <c r="I231" s="261"/>
      <c r="J231" s="258"/>
      <c r="K231" s="258"/>
      <c r="L231" s="262"/>
      <c r="M231" s="263"/>
      <c r="N231" s="264"/>
      <c r="O231" s="264"/>
      <c r="P231" s="264"/>
      <c r="Q231" s="264"/>
      <c r="R231" s="264"/>
      <c r="S231" s="264"/>
      <c r="T231" s="265"/>
      <c r="AT231" s="266" t="s">
        <v>217</v>
      </c>
      <c r="AU231" s="266" t="s">
        <v>90</v>
      </c>
      <c r="AV231" s="13" t="s">
        <v>25</v>
      </c>
      <c r="AW231" s="13" t="s">
        <v>219</v>
      </c>
      <c r="AX231" s="13" t="s">
        <v>81</v>
      </c>
      <c r="AY231" s="266" t="s">
        <v>208</v>
      </c>
    </row>
    <row r="232" spans="2:51" s="12" customFormat="1" ht="13.5">
      <c r="B232" s="245"/>
      <c r="C232" s="246"/>
      <c r="D232" s="247" t="s">
        <v>217</v>
      </c>
      <c r="E232" s="248" t="s">
        <v>38</v>
      </c>
      <c r="F232" s="249" t="s">
        <v>5866</v>
      </c>
      <c r="G232" s="246"/>
      <c r="H232" s="250">
        <v>123.3</v>
      </c>
      <c r="I232" s="251"/>
      <c r="J232" s="246"/>
      <c r="K232" s="246"/>
      <c r="L232" s="252"/>
      <c r="M232" s="253"/>
      <c r="N232" s="254"/>
      <c r="O232" s="254"/>
      <c r="P232" s="254"/>
      <c r="Q232" s="254"/>
      <c r="R232" s="254"/>
      <c r="S232" s="254"/>
      <c r="T232" s="255"/>
      <c r="AT232" s="256" t="s">
        <v>217</v>
      </c>
      <c r="AU232" s="256" t="s">
        <v>90</v>
      </c>
      <c r="AV232" s="12" t="s">
        <v>90</v>
      </c>
      <c r="AW232" s="12" t="s">
        <v>219</v>
      </c>
      <c r="AX232" s="12" t="s">
        <v>81</v>
      </c>
      <c r="AY232" s="256" t="s">
        <v>208</v>
      </c>
    </row>
    <row r="233" spans="2:51" s="12" customFormat="1" ht="13.5">
      <c r="B233" s="245"/>
      <c r="C233" s="246"/>
      <c r="D233" s="247" t="s">
        <v>217</v>
      </c>
      <c r="E233" s="248" t="s">
        <v>38</v>
      </c>
      <c r="F233" s="249" t="s">
        <v>5867</v>
      </c>
      <c r="G233" s="246"/>
      <c r="H233" s="250">
        <v>109.35</v>
      </c>
      <c r="I233" s="251"/>
      <c r="J233" s="246"/>
      <c r="K233" s="246"/>
      <c r="L233" s="252"/>
      <c r="M233" s="253"/>
      <c r="N233" s="254"/>
      <c r="O233" s="254"/>
      <c r="P233" s="254"/>
      <c r="Q233" s="254"/>
      <c r="R233" s="254"/>
      <c r="S233" s="254"/>
      <c r="T233" s="255"/>
      <c r="AT233" s="256" t="s">
        <v>217</v>
      </c>
      <c r="AU233" s="256" t="s">
        <v>90</v>
      </c>
      <c r="AV233" s="12" t="s">
        <v>90</v>
      </c>
      <c r="AW233" s="12" t="s">
        <v>219</v>
      </c>
      <c r="AX233" s="12" t="s">
        <v>81</v>
      </c>
      <c r="AY233" s="256" t="s">
        <v>208</v>
      </c>
    </row>
    <row r="234" spans="2:51" s="12" customFormat="1" ht="13.5">
      <c r="B234" s="245"/>
      <c r="C234" s="246"/>
      <c r="D234" s="247" t="s">
        <v>217</v>
      </c>
      <c r="E234" s="248" t="s">
        <v>38</v>
      </c>
      <c r="F234" s="249" t="s">
        <v>5868</v>
      </c>
      <c r="G234" s="246"/>
      <c r="H234" s="250">
        <v>88.54</v>
      </c>
      <c r="I234" s="251"/>
      <c r="J234" s="246"/>
      <c r="K234" s="246"/>
      <c r="L234" s="252"/>
      <c r="M234" s="253"/>
      <c r="N234" s="254"/>
      <c r="O234" s="254"/>
      <c r="P234" s="254"/>
      <c r="Q234" s="254"/>
      <c r="R234" s="254"/>
      <c r="S234" s="254"/>
      <c r="T234" s="255"/>
      <c r="AT234" s="256" t="s">
        <v>217</v>
      </c>
      <c r="AU234" s="256" t="s">
        <v>90</v>
      </c>
      <c r="AV234" s="12" t="s">
        <v>90</v>
      </c>
      <c r="AW234" s="12" t="s">
        <v>219</v>
      </c>
      <c r="AX234" s="12" t="s">
        <v>81</v>
      </c>
      <c r="AY234" s="256" t="s">
        <v>208</v>
      </c>
    </row>
    <row r="235" spans="2:51" s="12" customFormat="1" ht="13.5">
      <c r="B235" s="245"/>
      <c r="C235" s="246"/>
      <c r="D235" s="247" t="s">
        <v>217</v>
      </c>
      <c r="E235" s="248" t="s">
        <v>38</v>
      </c>
      <c r="F235" s="249" t="s">
        <v>5869</v>
      </c>
      <c r="G235" s="246"/>
      <c r="H235" s="250">
        <v>91.16</v>
      </c>
      <c r="I235" s="251"/>
      <c r="J235" s="246"/>
      <c r="K235" s="246"/>
      <c r="L235" s="252"/>
      <c r="M235" s="253"/>
      <c r="N235" s="254"/>
      <c r="O235" s="254"/>
      <c r="P235" s="254"/>
      <c r="Q235" s="254"/>
      <c r="R235" s="254"/>
      <c r="S235" s="254"/>
      <c r="T235" s="255"/>
      <c r="AT235" s="256" t="s">
        <v>217</v>
      </c>
      <c r="AU235" s="256" t="s">
        <v>90</v>
      </c>
      <c r="AV235" s="12" t="s">
        <v>90</v>
      </c>
      <c r="AW235" s="12" t="s">
        <v>219</v>
      </c>
      <c r="AX235" s="12" t="s">
        <v>81</v>
      </c>
      <c r="AY235" s="256" t="s">
        <v>208</v>
      </c>
    </row>
    <row r="236" spans="2:51" s="13" customFormat="1" ht="13.5">
      <c r="B236" s="257"/>
      <c r="C236" s="258"/>
      <c r="D236" s="247" t="s">
        <v>217</v>
      </c>
      <c r="E236" s="259" t="s">
        <v>38</v>
      </c>
      <c r="F236" s="260" t="s">
        <v>5870</v>
      </c>
      <c r="G236" s="258"/>
      <c r="H236" s="259" t="s">
        <v>38</v>
      </c>
      <c r="I236" s="261"/>
      <c r="J236" s="258"/>
      <c r="K236" s="258"/>
      <c r="L236" s="262"/>
      <c r="M236" s="263"/>
      <c r="N236" s="264"/>
      <c r="O236" s="264"/>
      <c r="P236" s="264"/>
      <c r="Q236" s="264"/>
      <c r="R236" s="264"/>
      <c r="S236" s="264"/>
      <c r="T236" s="265"/>
      <c r="AT236" s="266" t="s">
        <v>217</v>
      </c>
      <c r="AU236" s="266" t="s">
        <v>90</v>
      </c>
      <c r="AV236" s="13" t="s">
        <v>25</v>
      </c>
      <c r="AW236" s="13" t="s">
        <v>219</v>
      </c>
      <c r="AX236" s="13" t="s">
        <v>81</v>
      </c>
      <c r="AY236" s="266" t="s">
        <v>208</v>
      </c>
    </row>
    <row r="237" spans="2:51" s="12" customFormat="1" ht="13.5">
      <c r="B237" s="245"/>
      <c r="C237" s="246"/>
      <c r="D237" s="247" t="s">
        <v>217</v>
      </c>
      <c r="E237" s="248" t="s">
        <v>38</v>
      </c>
      <c r="F237" s="249" t="s">
        <v>5871</v>
      </c>
      <c r="G237" s="246"/>
      <c r="H237" s="250">
        <v>171.9</v>
      </c>
      <c r="I237" s="251"/>
      <c r="J237" s="246"/>
      <c r="K237" s="246"/>
      <c r="L237" s="252"/>
      <c r="M237" s="253"/>
      <c r="N237" s="254"/>
      <c r="O237" s="254"/>
      <c r="P237" s="254"/>
      <c r="Q237" s="254"/>
      <c r="R237" s="254"/>
      <c r="S237" s="254"/>
      <c r="T237" s="255"/>
      <c r="AT237" s="256" t="s">
        <v>217</v>
      </c>
      <c r="AU237" s="256" t="s">
        <v>90</v>
      </c>
      <c r="AV237" s="12" t="s">
        <v>90</v>
      </c>
      <c r="AW237" s="12" t="s">
        <v>219</v>
      </c>
      <c r="AX237" s="12" t="s">
        <v>81</v>
      </c>
      <c r="AY237" s="256" t="s">
        <v>208</v>
      </c>
    </row>
    <row r="238" spans="2:51" s="12" customFormat="1" ht="13.5">
      <c r="B238" s="245"/>
      <c r="C238" s="246"/>
      <c r="D238" s="247" t="s">
        <v>217</v>
      </c>
      <c r="E238" s="248" t="s">
        <v>38</v>
      </c>
      <c r="F238" s="249" t="s">
        <v>5872</v>
      </c>
      <c r="G238" s="246"/>
      <c r="H238" s="250">
        <v>-45.2</v>
      </c>
      <c r="I238" s="251"/>
      <c r="J238" s="246"/>
      <c r="K238" s="246"/>
      <c r="L238" s="252"/>
      <c r="M238" s="253"/>
      <c r="N238" s="254"/>
      <c r="O238" s="254"/>
      <c r="P238" s="254"/>
      <c r="Q238" s="254"/>
      <c r="R238" s="254"/>
      <c r="S238" s="254"/>
      <c r="T238" s="255"/>
      <c r="AT238" s="256" t="s">
        <v>217</v>
      </c>
      <c r="AU238" s="256" t="s">
        <v>90</v>
      </c>
      <c r="AV238" s="12" t="s">
        <v>90</v>
      </c>
      <c r="AW238" s="12" t="s">
        <v>219</v>
      </c>
      <c r="AX238" s="12" t="s">
        <v>81</v>
      </c>
      <c r="AY238" s="256" t="s">
        <v>208</v>
      </c>
    </row>
    <row r="239" spans="2:51" s="12" customFormat="1" ht="13.5">
      <c r="B239" s="245"/>
      <c r="C239" s="246"/>
      <c r="D239" s="247" t="s">
        <v>217</v>
      </c>
      <c r="E239" s="248" t="s">
        <v>38</v>
      </c>
      <c r="F239" s="249" t="s">
        <v>5873</v>
      </c>
      <c r="G239" s="246"/>
      <c r="H239" s="250">
        <v>207.6</v>
      </c>
      <c r="I239" s="251"/>
      <c r="J239" s="246"/>
      <c r="K239" s="246"/>
      <c r="L239" s="252"/>
      <c r="M239" s="253"/>
      <c r="N239" s="254"/>
      <c r="O239" s="254"/>
      <c r="P239" s="254"/>
      <c r="Q239" s="254"/>
      <c r="R239" s="254"/>
      <c r="S239" s="254"/>
      <c r="T239" s="255"/>
      <c r="AT239" s="256" t="s">
        <v>217</v>
      </c>
      <c r="AU239" s="256" t="s">
        <v>90</v>
      </c>
      <c r="AV239" s="12" t="s">
        <v>90</v>
      </c>
      <c r="AW239" s="12" t="s">
        <v>219</v>
      </c>
      <c r="AX239" s="12" t="s">
        <v>81</v>
      </c>
      <c r="AY239" s="256" t="s">
        <v>208</v>
      </c>
    </row>
    <row r="240" spans="2:63" s="11" customFormat="1" ht="29.85" customHeight="1">
      <c r="B240" s="217"/>
      <c r="C240" s="218"/>
      <c r="D240" s="219" t="s">
        <v>80</v>
      </c>
      <c r="E240" s="231" t="s">
        <v>2882</v>
      </c>
      <c r="F240" s="231" t="s">
        <v>2883</v>
      </c>
      <c r="G240" s="218"/>
      <c r="H240" s="218"/>
      <c r="I240" s="221"/>
      <c r="J240" s="232">
        <f>BK240</f>
        <v>0</v>
      </c>
      <c r="K240" s="218"/>
      <c r="L240" s="223"/>
      <c r="M240" s="224"/>
      <c r="N240" s="225"/>
      <c r="O240" s="225"/>
      <c r="P240" s="226">
        <f>P241</f>
        <v>0</v>
      </c>
      <c r="Q240" s="225"/>
      <c r="R240" s="226">
        <f>R241</f>
        <v>0</v>
      </c>
      <c r="S240" s="225"/>
      <c r="T240" s="227">
        <f>T241</f>
        <v>0</v>
      </c>
      <c r="AR240" s="228" t="s">
        <v>90</v>
      </c>
      <c r="AT240" s="229" t="s">
        <v>80</v>
      </c>
      <c r="AU240" s="229" t="s">
        <v>25</v>
      </c>
      <c r="AY240" s="228" t="s">
        <v>208</v>
      </c>
      <c r="BK240" s="230">
        <f>BK241</f>
        <v>0</v>
      </c>
    </row>
    <row r="241" spans="2:65" s="1" customFormat="1" ht="16.5" customHeight="1">
      <c r="B241" s="46"/>
      <c r="C241" s="233" t="s">
        <v>555</v>
      </c>
      <c r="D241" s="233" t="s">
        <v>210</v>
      </c>
      <c r="E241" s="234" t="s">
        <v>5874</v>
      </c>
      <c r="F241" s="235" t="s">
        <v>5875</v>
      </c>
      <c r="G241" s="236" t="s">
        <v>222</v>
      </c>
      <c r="H241" s="237">
        <v>15</v>
      </c>
      <c r="I241" s="238"/>
      <c r="J241" s="239">
        <f>ROUND(I241*H241,2)</f>
        <v>0</v>
      </c>
      <c r="K241" s="235" t="s">
        <v>38</v>
      </c>
      <c r="L241" s="72"/>
      <c r="M241" s="240" t="s">
        <v>38</v>
      </c>
      <c r="N241" s="241" t="s">
        <v>52</v>
      </c>
      <c r="O241" s="47"/>
      <c r="P241" s="242">
        <f>O241*H241</f>
        <v>0</v>
      </c>
      <c r="Q241" s="242">
        <v>0</v>
      </c>
      <c r="R241" s="242">
        <f>Q241*H241</f>
        <v>0</v>
      </c>
      <c r="S241" s="242">
        <v>0</v>
      </c>
      <c r="T241" s="243">
        <f>S241*H241</f>
        <v>0</v>
      </c>
      <c r="AR241" s="23" t="s">
        <v>302</v>
      </c>
      <c r="AT241" s="23" t="s">
        <v>210</v>
      </c>
      <c r="AU241" s="23" t="s">
        <v>90</v>
      </c>
      <c r="AY241" s="23" t="s">
        <v>208</v>
      </c>
      <c r="BE241" s="244">
        <f>IF(N241="základní",J241,0)</f>
        <v>0</v>
      </c>
      <c r="BF241" s="244">
        <f>IF(N241="snížená",J241,0)</f>
        <v>0</v>
      </c>
      <c r="BG241" s="244">
        <f>IF(N241="zákl. přenesená",J241,0)</f>
        <v>0</v>
      </c>
      <c r="BH241" s="244">
        <f>IF(N241="sníž. přenesená",J241,0)</f>
        <v>0</v>
      </c>
      <c r="BI241" s="244">
        <f>IF(N241="nulová",J241,0)</f>
        <v>0</v>
      </c>
      <c r="BJ241" s="23" t="s">
        <v>25</v>
      </c>
      <c r="BK241" s="244">
        <f>ROUND(I241*H241,2)</f>
        <v>0</v>
      </c>
      <c r="BL241" s="23" t="s">
        <v>302</v>
      </c>
      <c r="BM241" s="23" t="s">
        <v>5876</v>
      </c>
    </row>
    <row r="242" spans="2:63" s="11" customFormat="1" ht="29.85" customHeight="1">
      <c r="B242" s="217"/>
      <c r="C242" s="218"/>
      <c r="D242" s="219" t="s">
        <v>80</v>
      </c>
      <c r="E242" s="231" t="s">
        <v>3118</v>
      </c>
      <c r="F242" s="231" t="s">
        <v>3119</v>
      </c>
      <c r="G242" s="218"/>
      <c r="H242" s="218"/>
      <c r="I242" s="221"/>
      <c r="J242" s="232">
        <f>BK242</f>
        <v>0</v>
      </c>
      <c r="K242" s="218"/>
      <c r="L242" s="223"/>
      <c r="M242" s="224"/>
      <c r="N242" s="225"/>
      <c r="O242" s="225"/>
      <c r="P242" s="226">
        <f>P243</f>
        <v>0</v>
      </c>
      <c r="Q242" s="225"/>
      <c r="R242" s="226">
        <f>R243</f>
        <v>0</v>
      </c>
      <c r="S242" s="225"/>
      <c r="T242" s="227">
        <f>T243</f>
        <v>0</v>
      </c>
      <c r="AR242" s="228" t="s">
        <v>90</v>
      </c>
      <c r="AT242" s="229" t="s">
        <v>80</v>
      </c>
      <c r="AU242" s="229" t="s">
        <v>25</v>
      </c>
      <c r="AY242" s="228" t="s">
        <v>208</v>
      </c>
      <c r="BK242" s="230">
        <f>BK243</f>
        <v>0</v>
      </c>
    </row>
    <row r="243" spans="2:65" s="1" customFormat="1" ht="16.5" customHeight="1">
      <c r="B243" s="46"/>
      <c r="C243" s="233" t="s">
        <v>566</v>
      </c>
      <c r="D243" s="233" t="s">
        <v>210</v>
      </c>
      <c r="E243" s="234" t="s">
        <v>5877</v>
      </c>
      <c r="F243" s="235" t="s">
        <v>5878</v>
      </c>
      <c r="G243" s="236" t="s">
        <v>222</v>
      </c>
      <c r="H243" s="237">
        <v>15</v>
      </c>
      <c r="I243" s="238"/>
      <c r="J243" s="239">
        <f>ROUND(I243*H243,2)</f>
        <v>0</v>
      </c>
      <c r="K243" s="235" t="s">
        <v>38</v>
      </c>
      <c r="L243" s="72"/>
      <c r="M243" s="240" t="s">
        <v>38</v>
      </c>
      <c r="N243" s="241" t="s">
        <v>52</v>
      </c>
      <c r="O243" s="47"/>
      <c r="P243" s="242">
        <f>O243*H243</f>
        <v>0</v>
      </c>
      <c r="Q243" s="242">
        <v>0</v>
      </c>
      <c r="R243" s="242">
        <f>Q243*H243</f>
        <v>0</v>
      </c>
      <c r="S243" s="242">
        <v>0</v>
      </c>
      <c r="T243" s="243">
        <f>S243*H243</f>
        <v>0</v>
      </c>
      <c r="AR243" s="23" t="s">
        <v>302</v>
      </c>
      <c r="AT243" s="23" t="s">
        <v>210</v>
      </c>
      <c r="AU243" s="23" t="s">
        <v>90</v>
      </c>
      <c r="AY243" s="23" t="s">
        <v>208</v>
      </c>
      <c r="BE243" s="244">
        <f>IF(N243="základní",J243,0)</f>
        <v>0</v>
      </c>
      <c r="BF243" s="244">
        <f>IF(N243="snížená",J243,0)</f>
        <v>0</v>
      </c>
      <c r="BG243" s="244">
        <f>IF(N243="zákl. přenesená",J243,0)</f>
        <v>0</v>
      </c>
      <c r="BH243" s="244">
        <f>IF(N243="sníž. přenesená",J243,0)</f>
        <v>0</v>
      </c>
      <c r="BI243" s="244">
        <f>IF(N243="nulová",J243,0)</f>
        <v>0</v>
      </c>
      <c r="BJ243" s="23" t="s">
        <v>25</v>
      </c>
      <c r="BK243" s="244">
        <f>ROUND(I243*H243,2)</f>
        <v>0</v>
      </c>
      <c r="BL243" s="23" t="s">
        <v>302</v>
      </c>
      <c r="BM243" s="23" t="s">
        <v>5879</v>
      </c>
    </row>
    <row r="244" spans="2:63" s="11" customFormat="1" ht="29.85" customHeight="1">
      <c r="B244" s="217"/>
      <c r="C244" s="218"/>
      <c r="D244" s="219" t="s">
        <v>80</v>
      </c>
      <c r="E244" s="231" t="s">
        <v>2981</v>
      </c>
      <c r="F244" s="231" t="s">
        <v>2982</v>
      </c>
      <c r="G244" s="218"/>
      <c r="H244" s="218"/>
      <c r="I244" s="221"/>
      <c r="J244" s="232">
        <f>BK244</f>
        <v>0</v>
      </c>
      <c r="K244" s="218"/>
      <c r="L244" s="223"/>
      <c r="M244" s="224"/>
      <c r="N244" s="225"/>
      <c r="O244" s="225"/>
      <c r="P244" s="226">
        <f>P245</f>
        <v>0</v>
      </c>
      <c r="Q244" s="225"/>
      <c r="R244" s="226">
        <f>R245</f>
        <v>0</v>
      </c>
      <c r="S244" s="225"/>
      <c r="T244" s="227">
        <f>T245</f>
        <v>0</v>
      </c>
      <c r="AR244" s="228" t="s">
        <v>90</v>
      </c>
      <c r="AT244" s="229" t="s">
        <v>80</v>
      </c>
      <c r="AU244" s="229" t="s">
        <v>25</v>
      </c>
      <c r="AY244" s="228" t="s">
        <v>208</v>
      </c>
      <c r="BK244" s="230">
        <f>BK245</f>
        <v>0</v>
      </c>
    </row>
    <row r="245" spans="2:65" s="1" customFormat="1" ht="16.5" customHeight="1">
      <c r="B245" s="46"/>
      <c r="C245" s="233" t="s">
        <v>571</v>
      </c>
      <c r="D245" s="233" t="s">
        <v>210</v>
      </c>
      <c r="E245" s="234" t="s">
        <v>5880</v>
      </c>
      <c r="F245" s="235" t="s">
        <v>5881</v>
      </c>
      <c r="G245" s="236" t="s">
        <v>222</v>
      </c>
      <c r="H245" s="237">
        <v>30</v>
      </c>
      <c r="I245" s="238"/>
      <c r="J245" s="239">
        <f>ROUND(I245*H245,2)</f>
        <v>0</v>
      </c>
      <c r="K245" s="235" t="s">
        <v>38</v>
      </c>
      <c r="L245" s="72"/>
      <c r="M245" s="240" t="s">
        <v>38</v>
      </c>
      <c r="N245" s="241" t="s">
        <v>52</v>
      </c>
      <c r="O245" s="47"/>
      <c r="P245" s="242">
        <f>O245*H245</f>
        <v>0</v>
      </c>
      <c r="Q245" s="242">
        <v>0</v>
      </c>
      <c r="R245" s="242">
        <f>Q245*H245</f>
        <v>0</v>
      </c>
      <c r="S245" s="242">
        <v>0</v>
      </c>
      <c r="T245" s="243">
        <f>S245*H245</f>
        <v>0</v>
      </c>
      <c r="AR245" s="23" t="s">
        <v>302</v>
      </c>
      <c r="AT245" s="23" t="s">
        <v>210</v>
      </c>
      <c r="AU245" s="23" t="s">
        <v>90</v>
      </c>
      <c r="AY245" s="23" t="s">
        <v>208</v>
      </c>
      <c r="BE245" s="244">
        <f>IF(N245="základní",J245,0)</f>
        <v>0</v>
      </c>
      <c r="BF245" s="244">
        <f>IF(N245="snížená",J245,0)</f>
        <v>0</v>
      </c>
      <c r="BG245" s="244">
        <f>IF(N245="zákl. přenesená",J245,0)</f>
        <v>0</v>
      </c>
      <c r="BH245" s="244">
        <f>IF(N245="sníž. přenesená",J245,0)</f>
        <v>0</v>
      </c>
      <c r="BI245" s="244">
        <f>IF(N245="nulová",J245,0)</f>
        <v>0</v>
      </c>
      <c r="BJ245" s="23" t="s">
        <v>25</v>
      </c>
      <c r="BK245" s="244">
        <f>ROUND(I245*H245,2)</f>
        <v>0</v>
      </c>
      <c r="BL245" s="23" t="s">
        <v>302</v>
      </c>
      <c r="BM245" s="23" t="s">
        <v>5882</v>
      </c>
    </row>
    <row r="246" spans="2:63" s="11" customFormat="1" ht="29.85" customHeight="1">
      <c r="B246" s="217"/>
      <c r="C246" s="218"/>
      <c r="D246" s="219" t="s">
        <v>80</v>
      </c>
      <c r="E246" s="231" t="s">
        <v>5883</v>
      </c>
      <c r="F246" s="231" t="s">
        <v>5884</v>
      </c>
      <c r="G246" s="218"/>
      <c r="H246" s="218"/>
      <c r="I246" s="221"/>
      <c r="J246" s="232">
        <f>BK246</f>
        <v>0</v>
      </c>
      <c r="K246" s="218"/>
      <c r="L246" s="223"/>
      <c r="M246" s="224"/>
      <c r="N246" s="225"/>
      <c r="O246" s="225"/>
      <c r="P246" s="226">
        <f>P247</f>
        <v>0</v>
      </c>
      <c r="Q246" s="225"/>
      <c r="R246" s="226">
        <f>R247</f>
        <v>0</v>
      </c>
      <c r="S246" s="225"/>
      <c r="T246" s="227">
        <f>T247</f>
        <v>0</v>
      </c>
      <c r="AR246" s="228" t="s">
        <v>90</v>
      </c>
      <c r="AT246" s="229" t="s">
        <v>80</v>
      </c>
      <c r="AU246" s="229" t="s">
        <v>25</v>
      </c>
      <c r="AY246" s="228" t="s">
        <v>208</v>
      </c>
      <c r="BK246" s="230">
        <f>BK247</f>
        <v>0</v>
      </c>
    </row>
    <row r="247" spans="2:65" s="1" customFormat="1" ht="16.5" customHeight="1">
      <c r="B247" s="46"/>
      <c r="C247" s="233" t="s">
        <v>577</v>
      </c>
      <c r="D247" s="233" t="s">
        <v>210</v>
      </c>
      <c r="E247" s="234" t="s">
        <v>5885</v>
      </c>
      <c r="F247" s="235" t="s">
        <v>5886</v>
      </c>
      <c r="G247" s="236" t="s">
        <v>222</v>
      </c>
      <c r="H247" s="237">
        <v>15</v>
      </c>
      <c r="I247" s="238"/>
      <c r="J247" s="239">
        <f>ROUND(I247*H247,2)</f>
        <v>0</v>
      </c>
      <c r="K247" s="235" t="s">
        <v>38</v>
      </c>
      <c r="L247" s="72"/>
      <c r="M247" s="240" t="s">
        <v>38</v>
      </c>
      <c r="N247" s="241" t="s">
        <v>52</v>
      </c>
      <c r="O247" s="47"/>
      <c r="P247" s="242">
        <f>O247*H247</f>
        <v>0</v>
      </c>
      <c r="Q247" s="242">
        <v>0</v>
      </c>
      <c r="R247" s="242">
        <f>Q247*H247</f>
        <v>0</v>
      </c>
      <c r="S247" s="242">
        <v>0</v>
      </c>
      <c r="T247" s="243">
        <f>S247*H247</f>
        <v>0</v>
      </c>
      <c r="AR247" s="23" t="s">
        <v>302</v>
      </c>
      <c r="AT247" s="23" t="s">
        <v>210</v>
      </c>
      <c r="AU247" s="23" t="s">
        <v>90</v>
      </c>
      <c r="AY247" s="23" t="s">
        <v>208</v>
      </c>
      <c r="BE247" s="244">
        <f>IF(N247="základní",J247,0)</f>
        <v>0</v>
      </c>
      <c r="BF247" s="244">
        <f>IF(N247="snížená",J247,0)</f>
        <v>0</v>
      </c>
      <c r="BG247" s="244">
        <f>IF(N247="zákl. přenesená",J247,0)</f>
        <v>0</v>
      </c>
      <c r="BH247" s="244">
        <f>IF(N247="sníž. přenesená",J247,0)</f>
        <v>0</v>
      </c>
      <c r="BI247" s="244">
        <f>IF(N247="nulová",J247,0)</f>
        <v>0</v>
      </c>
      <c r="BJ247" s="23" t="s">
        <v>25</v>
      </c>
      <c r="BK247" s="244">
        <f>ROUND(I247*H247,2)</f>
        <v>0</v>
      </c>
      <c r="BL247" s="23" t="s">
        <v>302</v>
      </c>
      <c r="BM247" s="23" t="s">
        <v>5887</v>
      </c>
    </row>
    <row r="248" spans="2:63" s="11" customFormat="1" ht="29.85" customHeight="1">
      <c r="B248" s="217"/>
      <c r="C248" s="218"/>
      <c r="D248" s="219" t="s">
        <v>80</v>
      </c>
      <c r="E248" s="231" t="s">
        <v>3437</v>
      </c>
      <c r="F248" s="231" t="s">
        <v>3438</v>
      </c>
      <c r="G248" s="218"/>
      <c r="H248" s="218"/>
      <c r="I248" s="221"/>
      <c r="J248" s="232">
        <f>BK248</f>
        <v>0</v>
      </c>
      <c r="K248" s="218"/>
      <c r="L248" s="223"/>
      <c r="M248" s="224"/>
      <c r="N248" s="225"/>
      <c r="O248" s="225"/>
      <c r="P248" s="226">
        <f>P249</f>
        <v>0</v>
      </c>
      <c r="Q248" s="225"/>
      <c r="R248" s="226">
        <f>R249</f>
        <v>0</v>
      </c>
      <c r="S248" s="225"/>
      <c r="T248" s="227">
        <f>T249</f>
        <v>0</v>
      </c>
      <c r="AR248" s="228" t="s">
        <v>90</v>
      </c>
      <c r="AT248" s="229" t="s">
        <v>80</v>
      </c>
      <c r="AU248" s="229" t="s">
        <v>25</v>
      </c>
      <c r="AY248" s="228" t="s">
        <v>208</v>
      </c>
      <c r="BK248" s="230">
        <f>BK249</f>
        <v>0</v>
      </c>
    </row>
    <row r="249" spans="2:65" s="1" customFormat="1" ht="16.5" customHeight="1">
      <c r="B249" s="46"/>
      <c r="C249" s="233" t="s">
        <v>585</v>
      </c>
      <c r="D249" s="233" t="s">
        <v>210</v>
      </c>
      <c r="E249" s="234" t="s">
        <v>5888</v>
      </c>
      <c r="F249" s="235" t="s">
        <v>5889</v>
      </c>
      <c r="G249" s="236" t="s">
        <v>222</v>
      </c>
      <c r="H249" s="237">
        <v>30</v>
      </c>
      <c r="I249" s="238"/>
      <c r="J249" s="239">
        <f>ROUND(I249*H249,2)</f>
        <v>0</v>
      </c>
      <c r="K249" s="235" t="s">
        <v>38</v>
      </c>
      <c r="L249" s="72"/>
      <c r="M249" s="240" t="s">
        <v>38</v>
      </c>
      <c r="N249" s="241" t="s">
        <v>52</v>
      </c>
      <c r="O249" s="47"/>
      <c r="P249" s="242">
        <f>O249*H249</f>
        <v>0</v>
      </c>
      <c r="Q249" s="242">
        <v>0</v>
      </c>
      <c r="R249" s="242">
        <f>Q249*H249</f>
        <v>0</v>
      </c>
      <c r="S249" s="242">
        <v>0</v>
      </c>
      <c r="T249" s="243">
        <f>S249*H249</f>
        <v>0</v>
      </c>
      <c r="AR249" s="23" t="s">
        <v>302</v>
      </c>
      <c r="AT249" s="23" t="s">
        <v>210</v>
      </c>
      <c r="AU249" s="23" t="s">
        <v>90</v>
      </c>
      <c r="AY249" s="23" t="s">
        <v>208</v>
      </c>
      <c r="BE249" s="244">
        <f>IF(N249="základní",J249,0)</f>
        <v>0</v>
      </c>
      <c r="BF249" s="244">
        <f>IF(N249="snížená",J249,0)</f>
        <v>0</v>
      </c>
      <c r="BG249" s="244">
        <f>IF(N249="zákl. přenesená",J249,0)</f>
        <v>0</v>
      </c>
      <c r="BH249" s="244">
        <f>IF(N249="sníž. přenesená",J249,0)</f>
        <v>0</v>
      </c>
      <c r="BI249" s="244">
        <f>IF(N249="nulová",J249,0)</f>
        <v>0</v>
      </c>
      <c r="BJ249" s="23" t="s">
        <v>25</v>
      </c>
      <c r="BK249" s="244">
        <f>ROUND(I249*H249,2)</f>
        <v>0</v>
      </c>
      <c r="BL249" s="23" t="s">
        <v>302</v>
      </c>
      <c r="BM249" s="23" t="s">
        <v>5890</v>
      </c>
    </row>
    <row r="250" spans="2:63" s="11" customFormat="1" ht="29.85" customHeight="1">
      <c r="B250" s="217"/>
      <c r="C250" s="218"/>
      <c r="D250" s="219" t="s">
        <v>80</v>
      </c>
      <c r="E250" s="231" t="s">
        <v>3606</v>
      </c>
      <c r="F250" s="231" t="s">
        <v>3607</v>
      </c>
      <c r="G250" s="218"/>
      <c r="H250" s="218"/>
      <c r="I250" s="221"/>
      <c r="J250" s="232">
        <f>BK250</f>
        <v>0</v>
      </c>
      <c r="K250" s="218"/>
      <c r="L250" s="223"/>
      <c r="M250" s="224"/>
      <c r="N250" s="225"/>
      <c r="O250" s="225"/>
      <c r="P250" s="226">
        <f>P251</f>
        <v>0</v>
      </c>
      <c r="Q250" s="225"/>
      <c r="R250" s="226">
        <f>R251</f>
        <v>0</v>
      </c>
      <c r="S250" s="225"/>
      <c r="T250" s="227">
        <f>T251</f>
        <v>0</v>
      </c>
      <c r="AR250" s="228" t="s">
        <v>90</v>
      </c>
      <c r="AT250" s="229" t="s">
        <v>80</v>
      </c>
      <c r="AU250" s="229" t="s">
        <v>25</v>
      </c>
      <c r="AY250" s="228" t="s">
        <v>208</v>
      </c>
      <c r="BK250" s="230">
        <f>BK251</f>
        <v>0</v>
      </c>
    </row>
    <row r="251" spans="2:65" s="1" customFormat="1" ht="16.5" customHeight="1">
      <c r="B251" s="46"/>
      <c r="C251" s="233" t="s">
        <v>591</v>
      </c>
      <c r="D251" s="233" t="s">
        <v>210</v>
      </c>
      <c r="E251" s="234" t="s">
        <v>5891</v>
      </c>
      <c r="F251" s="235" t="s">
        <v>5892</v>
      </c>
      <c r="G251" s="236" t="s">
        <v>222</v>
      </c>
      <c r="H251" s="237">
        <v>30</v>
      </c>
      <c r="I251" s="238"/>
      <c r="J251" s="239">
        <f>ROUND(I251*H251,2)</f>
        <v>0</v>
      </c>
      <c r="K251" s="235" t="s">
        <v>38</v>
      </c>
      <c r="L251" s="72"/>
      <c r="M251" s="240" t="s">
        <v>38</v>
      </c>
      <c r="N251" s="241" t="s">
        <v>52</v>
      </c>
      <c r="O251" s="47"/>
      <c r="P251" s="242">
        <f>O251*H251</f>
        <v>0</v>
      </c>
      <c r="Q251" s="242">
        <v>0</v>
      </c>
      <c r="R251" s="242">
        <f>Q251*H251</f>
        <v>0</v>
      </c>
      <c r="S251" s="242">
        <v>0</v>
      </c>
      <c r="T251" s="243">
        <f>S251*H251</f>
        <v>0</v>
      </c>
      <c r="AR251" s="23" t="s">
        <v>302</v>
      </c>
      <c r="AT251" s="23" t="s">
        <v>210</v>
      </c>
      <c r="AU251" s="23" t="s">
        <v>90</v>
      </c>
      <c r="AY251" s="23" t="s">
        <v>208</v>
      </c>
      <c r="BE251" s="244">
        <f>IF(N251="základní",J251,0)</f>
        <v>0</v>
      </c>
      <c r="BF251" s="244">
        <f>IF(N251="snížená",J251,0)</f>
        <v>0</v>
      </c>
      <c r="BG251" s="244">
        <f>IF(N251="zákl. přenesená",J251,0)</f>
        <v>0</v>
      </c>
      <c r="BH251" s="244">
        <f>IF(N251="sníž. přenesená",J251,0)</f>
        <v>0</v>
      </c>
      <c r="BI251" s="244">
        <f>IF(N251="nulová",J251,0)</f>
        <v>0</v>
      </c>
      <c r="BJ251" s="23" t="s">
        <v>25</v>
      </c>
      <c r="BK251" s="244">
        <f>ROUND(I251*H251,2)</f>
        <v>0</v>
      </c>
      <c r="BL251" s="23" t="s">
        <v>302</v>
      </c>
      <c r="BM251" s="23" t="s">
        <v>5893</v>
      </c>
    </row>
    <row r="252" spans="2:63" s="11" customFormat="1" ht="29.85" customHeight="1">
      <c r="B252" s="217"/>
      <c r="C252" s="218"/>
      <c r="D252" s="219" t="s">
        <v>80</v>
      </c>
      <c r="E252" s="231" t="s">
        <v>1745</v>
      </c>
      <c r="F252" s="231" t="s">
        <v>1746</v>
      </c>
      <c r="G252" s="218"/>
      <c r="H252" s="218"/>
      <c r="I252" s="221"/>
      <c r="J252" s="232">
        <f>BK252</f>
        <v>0</v>
      </c>
      <c r="K252" s="218"/>
      <c r="L252" s="223"/>
      <c r="M252" s="224"/>
      <c r="N252" s="225"/>
      <c r="O252" s="225"/>
      <c r="P252" s="226">
        <f>SUM(P253:P304)</f>
        <v>0</v>
      </c>
      <c r="Q252" s="225"/>
      <c r="R252" s="226">
        <f>SUM(R253:R304)</f>
        <v>0</v>
      </c>
      <c r="S252" s="225"/>
      <c r="T252" s="227">
        <f>SUM(T253:T304)</f>
        <v>96.07028</v>
      </c>
      <c r="AR252" s="228" t="s">
        <v>90</v>
      </c>
      <c r="AT252" s="229" t="s">
        <v>80</v>
      </c>
      <c r="AU252" s="229" t="s">
        <v>25</v>
      </c>
      <c r="AY252" s="228" t="s">
        <v>208</v>
      </c>
      <c r="BK252" s="230">
        <f>SUM(BK253:BK304)</f>
        <v>0</v>
      </c>
    </row>
    <row r="253" spans="2:65" s="1" customFormat="1" ht="16.5" customHeight="1">
      <c r="B253" s="46"/>
      <c r="C253" s="233" t="s">
        <v>596</v>
      </c>
      <c r="D253" s="233" t="s">
        <v>210</v>
      </c>
      <c r="E253" s="234" t="s">
        <v>5894</v>
      </c>
      <c r="F253" s="235" t="s">
        <v>5895</v>
      </c>
      <c r="G253" s="236" t="s">
        <v>213</v>
      </c>
      <c r="H253" s="237">
        <v>746.65</v>
      </c>
      <c r="I253" s="238"/>
      <c r="J253" s="239">
        <f>ROUND(I253*H253,2)</f>
        <v>0</v>
      </c>
      <c r="K253" s="235" t="s">
        <v>214</v>
      </c>
      <c r="L253" s="72"/>
      <c r="M253" s="240" t="s">
        <v>38</v>
      </c>
      <c r="N253" s="241" t="s">
        <v>52</v>
      </c>
      <c r="O253" s="47"/>
      <c r="P253" s="242">
        <f>O253*H253</f>
        <v>0</v>
      </c>
      <c r="Q253" s="242">
        <v>0</v>
      </c>
      <c r="R253" s="242">
        <f>Q253*H253</f>
        <v>0</v>
      </c>
      <c r="S253" s="242">
        <v>0.022</v>
      </c>
      <c r="T253" s="243">
        <f>S253*H253</f>
        <v>16.426299999999998</v>
      </c>
      <c r="AR253" s="23" t="s">
        <v>302</v>
      </c>
      <c r="AT253" s="23" t="s">
        <v>210</v>
      </c>
      <c r="AU253" s="23" t="s">
        <v>90</v>
      </c>
      <c r="AY253" s="23" t="s">
        <v>208</v>
      </c>
      <c r="BE253" s="244">
        <f>IF(N253="základní",J253,0)</f>
        <v>0</v>
      </c>
      <c r="BF253" s="244">
        <f>IF(N253="snížená",J253,0)</f>
        <v>0</v>
      </c>
      <c r="BG253" s="244">
        <f>IF(N253="zákl. přenesená",J253,0)</f>
        <v>0</v>
      </c>
      <c r="BH253" s="244">
        <f>IF(N253="sníž. přenesená",J253,0)</f>
        <v>0</v>
      </c>
      <c r="BI253" s="244">
        <f>IF(N253="nulová",J253,0)</f>
        <v>0</v>
      </c>
      <c r="BJ253" s="23" t="s">
        <v>25</v>
      </c>
      <c r="BK253" s="244">
        <f>ROUND(I253*H253,2)</f>
        <v>0</v>
      </c>
      <c r="BL253" s="23" t="s">
        <v>302</v>
      </c>
      <c r="BM253" s="23" t="s">
        <v>5896</v>
      </c>
    </row>
    <row r="254" spans="2:65" s="1" customFormat="1" ht="25.5" customHeight="1">
      <c r="B254" s="46"/>
      <c r="C254" s="233" t="s">
        <v>600</v>
      </c>
      <c r="D254" s="233" t="s">
        <v>210</v>
      </c>
      <c r="E254" s="234" t="s">
        <v>5897</v>
      </c>
      <c r="F254" s="235" t="s">
        <v>5898</v>
      </c>
      <c r="G254" s="236" t="s">
        <v>213</v>
      </c>
      <c r="H254" s="237">
        <v>1336.72</v>
      </c>
      <c r="I254" s="238"/>
      <c r="J254" s="239">
        <f>ROUND(I254*H254,2)</f>
        <v>0</v>
      </c>
      <c r="K254" s="235" t="s">
        <v>214</v>
      </c>
      <c r="L254" s="72"/>
      <c r="M254" s="240" t="s">
        <v>38</v>
      </c>
      <c r="N254" s="241" t="s">
        <v>52</v>
      </c>
      <c r="O254" s="47"/>
      <c r="P254" s="242">
        <f>O254*H254</f>
        <v>0</v>
      </c>
      <c r="Q254" s="242">
        <v>0</v>
      </c>
      <c r="R254" s="242">
        <f>Q254*H254</f>
        <v>0</v>
      </c>
      <c r="S254" s="242">
        <v>0.014</v>
      </c>
      <c r="T254" s="243">
        <f>S254*H254</f>
        <v>18.71408</v>
      </c>
      <c r="AR254" s="23" t="s">
        <v>302</v>
      </c>
      <c r="AT254" s="23" t="s">
        <v>210</v>
      </c>
      <c r="AU254" s="23" t="s">
        <v>90</v>
      </c>
      <c r="AY254" s="23" t="s">
        <v>208</v>
      </c>
      <c r="BE254" s="244">
        <f>IF(N254="základní",J254,0)</f>
        <v>0</v>
      </c>
      <c r="BF254" s="244">
        <f>IF(N254="snížená",J254,0)</f>
        <v>0</v>
      </c>
      <c r="BG254" s="244">
        <f>IF(N254="zákl. přenesená",J254,0)</f>
        <v>0</v>
      </c>
      <c r="BH254" s="244">
        <f>IF(N254="sníž. přenesená",J254,0)</f>
        <v>0</v>
      </c>
      <c r="BI254" s="244">
        <f>IF(N254="nulová",J254,0)</f>
        <v>0</v>
      </c>
      <c r="BJ254" s="23" t="s">
        <v>25</v>
      </c>
      <c r="BK254" s="244">
        <f>ROUND(I254*H254,2)</f>
        <v>0</v>
      </c>
      <c r="BL254" s="23" t="s">
        <v>302</v>
      </c>
      <c r="BM254" s="23" t="s">
        <v>5899</v>
      </c>
    </row>
    <row r="255" spans="2:51" s="13" customFormat="1" ht="13.5">
      <c r="B255" s="257"/>
      <c r="C255" s="258"/>
      <c r="D255" s="247" t="s">
        <v>217</v>
      </c>
      <c r="E255" s="259" t="s">
        <v>38</v>
      </c>
      <c r="F255" s="260" t="s">
        <v>5900</v>
      </c>
      <c r="G255" s="258"/>
      <c r="H255" s="259" t="s">
        <v>38</v>
      </c>
      <c r="I255" s="261"/>
      <c r="J255" s="258"/>
      <c r="K255" s="258"/>
      <c r="L255" s="262"/>
      <c r="M255" s="263"/>
      <c r="N255" s="264"/>
      <c r="O255" s="264"/>
      <c r="P255" s="264"/>
      <c r="Q255" s="264"/>
      <c r="R255" s="264"/>
      <c r="S255" s="264"/>
      <c r="T255" s="265"/>
      <c r="AT255" s="266" t="s">
        <v>217</v>
      </c>
      <c r="AU255" s="266" t="s">
        <v>90</v>
      </c>
      <c r="AV255" s="13" t="s">
        <v>25</v>
      </c>
      <c r="AW255" s="13" t="s">
        <v>219</v>
      </c>
      <c r="AX255" s="13" t="s">
        <v>81</v>
      </c>
      <c r="AY255" s="266" t="s">
        <v>208</v>
      </c>
    </row>
    <row r="256" spans="2:51" s="12" customFormat="1" ht="13.5">
      <c r="B256" s="245"/>
      <c r="C256" s="246"/>
      <c r="D256" s="247" t="s">
        <v>217</v>
      </c>
      <c r="E256" s="248" t="s">
        <v>38</v>
      </c>
      <c r="F256" s="249" t="s">
        <v>5901</v>
      </c>
      <c r="G256" s="246"/>
      <c r="H256" s="250">
        <v>1010.22</v>
      </c>
      <c r="I256" s="251"/>
      <c r="J256" s="246"/>
      <c r="K256" s="246"/>
      <c r="L256" s="252"/>
      <c r="M256" s="253"/>
      <c r="N256" s="254"/>
      <c r="O256" s="254"/>
      <c r="P256" s="254"/>
      <c r="Q256" s="254"/>
      <c r="R256" s="254"/>
      <c r="S256" s="254"/>
      <c r="T256" s="255"/>
      <c r="AT256" s="256" t="s">
        <v>217</v>
      </c>
      <c r="AU256" s="256" t="s">
        <v>90</v>
      </c>
      <c r="AV256" s="12" t="s">
        <v>90</v>
      </c>
      <c r="AW256" s="12" t="s">
        <v>219</v>
      </c>
      <c r="AX256" s="12" t="s">
        <v>81</v>
      </c>
      <c r="AY256" s="256" t="s">
        <v>208</v>
      </c>
    </row>
    <row r="257" spans="2:51" s="13" customFormat="1" ht="13.5">
      <c r="B257" s="257"/>
      <c r="C257" s="258"/>
      <c r="D257" s="247" t="s">
        <v>217</v>
      </c>
      <c r="E257" s="259" t="s">
        <v>38</v>
      </c>
      <c r="F257" s="260" t="s">
        <v>5902</v>
      </c>
      <c r="G257" s="258"/>
      <c r="H257" s="259" t="s">
        <v>38</v>
      </c>
      <c r="I257" s="261"/>
      <c r="J257" s="258"/>
      <c r="K257" s="258"/>
      <c r="L257" s="262"/>
      <c r="M257" s="263"/>
      <c r="N257" s="264"/>
      <c r="O257" s="264"/>
      <c r="P257" s="264"/>
      <c r="Q257" s="264"/>
      <c r="R257" s="264"/>
      <c r="S257" s="264"/>
      <c r="T257" s="265"/>
      <c r="AT257" s="266" t="s">
        <v>217</v>
      </c>
      <c r="AU257" s="266" t="s">
        <v>90</v>
      </c>
      <c r="AV257" s="13" t="s">
        <v>25</v>
      </c>
      <c r="AW257" s="13" t="s">
        <v>219</v>
      </c>
      <c r="AX257" s="13" t="s">
        <v>81</v>
      </c>
      <c r="AY257" s="266" t="s">
        <v>208</v>
      </c>
    </row>
    <row r="258" spans="2:51" s="12" customFormat="1" ht="13.5">
      <c r="B258" s="245"/>
      <c r="C258" s="246"/>
      <c r="D258" s="247" t="s">
        <v>217</v>
      </c>
      <c r="E258" s="248" t="s">
        <v>38</v>
      </c>
      <c r="F258" s="249" t="s">
        <v>5903</v>
      </c>
      <c r="G258" s="246"/>
      <c r="H258" s="250">
        <v>231.36</v>
      </c>
      <c r="I258" s="251"/>
      <c r="J258" s="246"/>
      <c r="K258" s="246"/>
      <c r="L258" s="252"/>
      <c r="M258" s="253"/>
      <c r="N258" s="254"/>
      <c r="O258" s="254"/>
      <c r="P258" s="254"/>
      <c r="Q258" s="254"/>
      <c r="R258" s="254"/>
      <c r="S258" s="254"/>
      <c r="T258" s="255"/>
      <c r="AT258" s="256" t="s">
        <v>217</v>
      </c>
      <c r="AU258" s="256" t="s">
        <v>90</v>
      </c>
      <c r="AV258" s="12" t="s">
        <v>90</v>
      </c>
      <c r="AW258" s="12" t="s">
        <v>219</v>
      </c>
      <c r="AX258" s="12" t="s">
        <v>81</v>
      </c>
      <c r="AY258" s="256" t="s">
        <v>208</v>
      </c>
    </row>
    <row r="259" spans="2:51" s="13" customFormat="1" ht="13.5">
      <c r="B259" s="257"/>
      <c r="C259" s="258"/>
      <c r="D259" s="247" t="s">
        <v>217</v>
      </c>
      <c r="E259" s="259" t="s">
        <v>38</v>
      </c>
      <c r="F259" s="260" t="s">
        <v>5904</v>
      </c>
      <c r="G259" s="258"/>
      <c r="H259" s="259" t="s">
        <v>38</v>
      </c>
      <c r="I259" s="261"/>
      <c r="J259" s="258"/>
      <c r="K259" s="258"/>
      <c r="L259" s="262"/>
      <c r="M259" s="263"/>
      <c r="N259" s="264"/>
      <c r="O259" s="264"/>
      <c r="P259" s="264"/>
      <c r="Q259" s="264"/>
      <c r="R259" s="264"/>
      <c r="S259" s="264"/>
      <c r="T259" s="265"/>
      <c r="AT259" s="266" t="s">
        <v>217</v>
      </c>
      <c r="AU259" s="266" t="s">
        <v>90</v>
      </c>
      <c r="AV259" s="13" t="s">
        <v>25</v>
      </c>
      <c r="AW259" s="13" t="s">
        <v>219</v>
      </c>
      <c r="AX259" s="13" t="s">
        <v>81</v>
      </c>
      <c r="AY259" s="266" t="s">
        <v>208</v>
      </c>
    </row>
    <row r="260" spans="2:51" s="12" customFormat="1" ht="13.5">
      <c r="B260" s="245"/>
      <c r="C260" s="246"/>
      <c r="D260" s="247" t="s">
        <v>217</v>
      </c>
      <c r="E260" s="248" t="s">
        <v>38</v>
      </c>
      <c r="F260" s="249" t="s">
        <v>5905</v>
      </c>
      <c r="G260" s="246"/>
      <c r="H260" s="250">
        <v>95.14</v>
      </c>
      <c r="I260" s="251"/>
      <c r="J260" s="246"/>
      <c r="K260" s="246"/>
      <c r="L260" s="252"/>
      <c r="M260" s="253"/>
      <c r="N260" s="254"/>
      <c r="O260" s="254"/>
      <c r="P260" s="254"/>
      <c r="Q260" s="254"/>
      <c r="R260" s="254"/>
      <c r="S260" s="254"/>
      <c r="T260" s="255"/>
      <c r="AT260" s="256" t="s">
        <v>217</v>
      </c>
      <c r="AU260" s="256" t="s">
        <v>90</v>
      </c>
      <c r="AV260" s="12" t="s">
        <v>90</v>
      </c>
      <c r="AW260" s="12" t="s">
        <v>219</v>
      </c>
      <c r="AX260" s="12" t="s">
        <v>81</v>
      </c>
      <c r="AY260" s="256" t="s">
        <v>208</v>
      </c>
    </row>
    <row r="261" spans="2:65" s="1" customFormat="1" ht="38.25" customHeight="1">
      <c r="B261" s="46"/>
      <c r="C261" s="233" t="s">
        <v>606</v>
      </c>
      <c r="D261" s="233" t="s">
        <v>210</v>
      </c>
      <c r="E261" s="234" t="s">
        <v>5906</v>
      </c>
      <c r="F261" s="235" t="s">
        <v>5907</v>
      </c>
      <c r="G261" s="236" t="s">
        <v>213</v>
      </c>
      <c r="H261" s="237">
        <v>524</v>
      </c>
      <c r="I261" s="238"/>
      <c r="J261" s="239">
        <f>ROUND(I261*H261,2)</f>
        <v>0</v>
      </c>
      <c r="K261" s="235" t="s">
        <v>214</v>
      </c>
      <c r="L261" s="72"/>
      <c r="M261" s="240" t="s">
        <v>38</v>
      </c>
      <c r="N261" s="241" t="s">
        <v>52</v>
      </c>
      <c r="O261" s="47"/>
      <c r="P261" s="242">
        <f>O261*H261</f>
        <v>0</v>
      </c>
      <c r="Q261" s="242">
        <v>0</v>
      </c>
      <c r="R261" s="242">
        <f>Q261*H261</f>
        <v>0</v>
      </c>
      <c r="S261" s="242">
        <v>0.015</v>
      </c>
      <c r="T261" s="243">
        <f>S261*H261</f>
        <v>7.859999999999999</v>
      </c>
      <c r="AR261" s="23" t="s">
        <v>302</v>
      </c>
      <c r="AT261" s="23" t="s">
        <v>210</v>
      </c>
      <c r="AU261" s="23" t="s">
        <v>90</v>
      </c>
      <c r="AY261" s="23" t="s">
        <v>208</v>
      </c>
      <c r="BE261" s="244">
        <f>IF(N261="základní",J261,0)</f>
        <v>0</v>
      </c>
      <c r="BF261" s="244">
        <f>IF(N261="snížená",J261,0)</f>
        <v>0</v>
      </c>
      <c r="BG261" s="244">
        <f>IF(N261="zákl. přenesená",J261,0)</f>
        <v>0</v>
      </c>
      <c r="BH261" s="244">
        <f>IF(N261="sníž. přenesená",J261,0)</f>
        <v>0</v>
      </c>
      <c r="BI261" s="244">
        <f>IF(N261="nulová",J261,0)</f>
        <v>0</v>
      </c>
      <c r="BJ261" s="23" t="s">
        <v>25</v>
      </c>
      <c r="BK261" s="244">
        <f>ROUND(I261*H261,2)</f>
        <v>0</v>
      </c>
      <c r="BL261" s="23" t="s">
        <v>302</v>
      </c>
      <c r="BM261" s="23" t="s">
        <v>5908</v>
      </c>
    </row>
    <row r="262" spans="2:51" s="12" customFormat="1" ht="13.5">
      <c r="B262" s="245"/>
      <c r="C262" s="246"/>
      <c r="D262" s="247" t="s">
        <v>217</v>
      </c>
      <c r="E262" s="248" t="s">
        <v>38</v>
      </c>
      <c r="F262" s="249" t="s">
        <v>5909</v>
      </c>
      <c r="G262" s="246"/>
      <c r="H262" s="250">
        <v>165</v>
      </c>
      <c r="I262" s="251"/>
      <c r="J262" s="246"/>
      <c r="K262" s="246"/>
      <c r="L262" s="252"/>
      <c r="M262" s="253"/>
      <c r="N262" s="254"/>
      <c r="O262" s="254"/>
      <c r="P262" s="254"/>
      <c r="Q262" s="254"/>
      <c r="R262" s="254"/>
      <c r="S262" s="254"/>
      <c r="T262" s="255"/>
      <c r="AT262" s="256" t="s">
        <v>217</v>
      </c>
      <c r="AU262" s="256" t="s">
        <v>90</v>
      </c>
      <c r="AV262" s="12" t="s">
        <v>90</v>
      </c>
      <c r="AW262" s="12" t="s">
        <v>219</v>
      </c>
      <c r="AX262" s="12" t="s">
        <v>81</v>
      </c>
      <c r="AY262" s="256" t="s">
        <v>208</v>
      </c>
    </row>
    <row r="263" spans="2:51" s="12" customFormat="1" ht="13.5">
      <c r="B263" s="245"/>
      <c r="C263" s="246"/>
      <c r="D263" s="247" t="s">
        <v>217</v>
      </c>
      <c r="E263" s="248" t="s">
        <v>38</v>
      </c>
      <c r="F263" s="249" t="s">
        <v>5910</v>
      </c>
      <c r="G263" s="246"/>
      <c r="H263" s="250">
        <v>359</v>
      </c>
      <c r="I263" s="251"/>
      <c r="J263" s="246"/>
      <c r="K263" s="246"/>
      <c r="L263" s="252"/>
      <c r="M263" s="253"/>
      <c r="N263" s="254"/>
      <c r="O263" s="254"/>
      <c r="P263" s="254"/>
      <c r="Q263" s="254"/>
      <c r="R263" s="254"/>
      <c r="S263" s="254"/>
      <c r="T263" s="255"/>
      <c r="AT263" s="256" t="s">
        <v>217</v>
      </c>
      <c r="AU263" s="256" t="s">
        <v>90</v>
      </c>
      <c r="AV263" s="12" t="s">
        <v>90</v>
      </c>
      <c r="AW263" s="12" t="s">
        <v>219</v>
      </c>
      <c r="AX263" s="12" t="s">
        <v>81</v>
      </c>
      <c r="AY263" s="256" t="s">
        <v>208</v>
      </c>
    </row>
    <row r="264" spans="2:65" s="1" customFormat="1" ht="16.5" customHeight="1">
      <c r="B264" s="46"/>
      <c r="C264" s="233" t="s">
        <v>611</v>
      </c>
      <c r="D264" s="233" t="s">
        <v>210</v>
      </c>
      <c r="E264" s="234" t="s">
        <v>5911</v>
      </c>
      <c r="F264" s="235" t="s">
        <v>5912</v>
      </c>
      <c r="G264" s="236" t="s">
        <v>213</v>
      </c>
      <c r="H264" s="237">
        <v>341.17</v>
      </c>
      <c r="I264" s="238"/>
      <c r="J264" s="239">
        <f>ROUND(I264*H264,2)</f>
        <v>0</v>
      </c>
      <c r="K264" s="235" t="s">
        <v>38</v>
      </c>
      <c r="L264" s="72"/>
      <c r="M264" s="240" t="s">
        <v>38</v>
      </c>
      <c r="N264" s="241" t="s">
        <v>52</v>
      </c>
      <c r="O264" s="47"/>
      <c r="P264" s="242">
        <f>O264*H264</f>
        <v>0</v>
      </c>
      <c r="Q264" s="242">
        <v>0</v>
      </c>
      <c r="R264" s="242">
        <f>Q264*H264</f>
        <v>0</v>
      </c>
      <c r="S264" s="242">
        <v>0.02369</v>
      </c>
      <c r="T264" s="243">
        <f>S264*H264</f>
        <v>8.0823173</v>
      </c>
      <c r="AR264" s="23" t="s">
        <v>302</v>
      </c>
      <c r="AT264" s="23" t="s">
        <v>210</v>
      </c>
      <c r="AU264" s="23" t="s">
        <v>90</v>
      </c>
      <c r="AY264" s="23" t="s">
        <v>208</v>
      </c>
      <c r="BE264" s="244">
        <f>IF(N264="základní",J264,0)</f>
        <v>0</v>
      </c>
      <c r="BF264" s="244">
        <f>IF(N264="snížená",J264,0)</f>
        <v>0</v>
      </c>
      <c r="BG264" s="244">
        <f>IF(N264="zákl. přenesená",J264,0)</f>
        <v>0</v>
      </c>
      <c r="BH264" s="244">
        <f>IF(N264="sníž. přenesená",J264,0)</f>
        <v>0</v>
      </c>
      <c r="BI264" s="244">
        <f>IF(N264="nulová",J264,0)</f>
        <v>0</v>
      </c>
      <c r="BJ264" s="23" t="s">
        <v>25</v>
      </c>
      <c r="BK264" s="244">
        <f>ROUND(I264*H264,2)</f>
        <v>0</v>
      </c>
      <c r="BL264" s="23" t="s">
        <v>302</v>
      </c>
      <c r="BM264" s="23" t="s">
        <v>5913</v>
      </c>
    </row>
    <row r="265" spans="2:51" s="12" customFormat="1" ht="13.5">
      <c r="B265" s="245"/>
      <c r="C265" s="246"/>
      <c r="D265" s="247" t="s">
        <v>217</v>
      </c>
      <c r="E265" s="248" t="s">
        <v>38</v>
      </c>
      <c r="F265" s="249" t="s">
        <v>5914</v>
      </c>
      <c r="G265" s="246"/>
      <c r="H265" s="250">
        <v>341.17</v>
      </c>
      <c r="I265" s="251"/>
      <c r="J265" s="246"/>
      <c r="K265" s="246"/>
      <c r="L265" s="252"/>
      <c r="M265" s="253"/>
      <c r="N265" s="254"/>
      <c r="O265" s="254"/>
      <c r="P265" s="254"/>
      <c r="Q265" s="254"/>
      <c r="R265" s="254"/>
      <c r="S265" s="254"/>
      <c r="T265" s="255"/>
      <c r="AT265" s="256" t="s">
        <v>217</v>
      </c>
      <c r="AU265" s="256" t="s">
        <v>90</v>
      </c>
      <c r="AV265" s="12" t="s">
        <v>90</v>
      </c>
      <c r="AW265" s="12" t="s">
        <v>219</v>
      </c>
      <c r="AX265" s="12" t="s">
        <v>81</v>
      </c>
      <c r="AY265" s="256" t="s">
        <v>208</v>
      </c>
    </row>
    <row r="266" spans="2:65" s="1" customFormat="1" ht="16.5" customHeight="1">
      <c r="B266" s="46"/>
      <c r="C266" s="233" t="s">
        <v>617</v>
      </c>
      <c r="D266" s="233" t="s">
        <v>210</v>
      </c>
      <c r="E266" s="234" t="s">
        <v>5915</v>
      </c>
      <c r="F266" s="235" t="s">
        <v>5916</v>
      </c>
      <c r="G266" s="236" t="s">
        <v>213</v>
      </c>
      <c r="H266" s="237">
        <v>1653.93</v>
      </c>
      <c r="I266" s="238"/>
      <c r="J266" s="239">
        <f>ROUND(I266*H266,2)</f>
        <v>0</v>
      </c>
      <c r="K266" s="235" t="s">
        <v>38</v>
      </c>
      <c r="L266" s="72"/>
      <c r="M266" s="240" t="s">
        <v>38</v>
      </c>
      <c r="N266" s="241" t="s">
        <v>52</v>
      </c>
      <c r="O266" s="47"/>
      <c r="P266" s="242">
        <f>O266*H266</f>
        <v>0</v>
      </c>
      <c r="Q266" s="242">
        <v>0</v>
      </c>
      <c r="R266" s="242">
        <f>Q266*H266</f>
        <v>0</v>
      </c>
      <c r="S266" s="242">
        <v>0.02369</v>
      </c>
      <c r="T266" s="243">
        <f>S266*H266</f>
        <v>39.1816017</v>
      </c>
      <c r="AR266" s="23" t="s">
        <v>302</v>
      </c>
      <c r="AT266" s="23" t="s">
        <v>210</v>
      </c>
      <c r="AU266" s="23" t="s">
        <v>90</v>
      </c>
      <c r="AY266" s="23" t="s">
        <v>208</v>
      </c>
      <c r="BE266" s="244">
        <f>IF(N266="základní",J266,0)</f>
        <v>0</v>
      </c>
      <c r="BF266" s="244">
        <f>IF(N266="snížená",J266,0)</f>
        <v>0</v>
      </c>
      <c r="BG266" s="244">
        <f>IF(N266="zákl. přenesená",J266,0)</f>
        <v>0</v>
      </c>
      <c r="BH266" s="244">
        <f>IF(N266="sníž. přenesená",J266,0)</f>
        <v>0</v>
      </c>
      <c r="BI266" s="244">
        <f>IF(N266="nulová",J266,0)</f>
        <v>0</v>
      </c>
      <c r="BJ266" s="23" t="s">
        <v>25</v>
      </c>
      <c r="BK266" s="244">
        <f>ROUND(I266*H266,2)</f>
        <v>0</v>
      </c>
      <c r="BL266" s="23" t="s">
        <v>302</v>
      </c>
      <c r="BM266" s="23" t="s">
        <v>5917</v>
      </c>
    </row>
    <row r="267" spans="2:51" s="13" customFormat="1" ht="13.5">
      <c r="B267" s="257"/>
      <c r="C267" s="258"/>
      <c r="D267" s="247" t="s">
        <v>217</v>
      </c>
      <c r="E267" s="259" t="s">
        <v>38</v>
      </c>
      <c r="F267" s="260" t="s">
        <v>5918</v>
      </c>
      <c r="G267" s="258"/>
      <c r="H267" s="259" t="s">
        <v>38</v>
      </c>
      <c r="I267" s="261"/>
      <c r="J267" s="258"/>
      <c r="K267" s="258"/>
      <c r="L267" s="262"/>
      <c r="M267" s="263"/>
      <c r="N267" s="264"/>
      <c r="O267" s="264"/>
      <c r="P267" s="264"/>
      <c r="Q267" s="264"/>
      <c r="R267" s="264"/>
      <c r="S267" s="264"/>
      <c r="T267" s="265"/>
      <c r="AT267" s="266" t="s">
        <v>217</v>
      </c>
      <c r="AU267" s="266" t="s">
        <v>90</v>
      </c>
      <c r="AV267" s="13" t="s">
        <v>25</v>
      </c>
      <c r="AW267" s="13" t="s">
        <v>219</v>
      </c>
      <c r="AX267" s="13" t="s">
        <v>81</v>
      </c>
      <c r="AY267" s="266" t="s">
        <v>208</v>
      </c>
    </row>
    <row r="268" spans="2:51" s="13" customFormat="1" ht="13.5">
      <c r="B268" s="257"/>
      <c r="C268" s="258"/>
      <c r="D268" s="247" t="s">
        <v>217</v>
      </c>
      <c r="E268" s="259" t="s">
        <v>38</v>
      </c>
      <c r="F268" s="260" t="s">
        <v>5919</v>
      </c>
      <c r="G268" s="258"/>
      <c r="H268" s="259" t="s">
        <v>38</v>
      </c>
      <c r="I268" s="261"/>
      <c r="J268" s="258"/>
      <c r="K268" s="258"/>
      <c r="L268" s="262"/>
      <c r="M268" s="263"/>
      <c r="N268" s="264"/>
      <c r="O268" s="264"/>
      <c r="P268" s="264"/>
      <c r="Q268" s="264"/>
      <c r="R268" s="264"/>
      <c r="S268" s="264"/>
      <c r="T268" s="265"/>
      <c r="AT268" s="266" t="s">
        <v>217</v>
      </c>
      <c r="AU268" s="266" t="s">
        <v>90</v>
      </c>
      <c r="AV268" s="13" t="s">
        <v>25</v>
      </c>
      <c r="AW268" s="13" t="s">
        <v>219</v>
      </c>
      <c r="AX268" s="13" t="s">
        <v>81</v>
      </c>
      <c r="AY268" s="266" t="s">
        <v>208</v>
      </c>
    </row>
    <row r="269" spans="2:51" s="12" customFormat="1" ht="13.5">
      <c r="B269" s="245"/>
      <c r="C269" s="246"/>
      <c r="D269" s="247" t="s">
        <v>217</v>
      </c>
      <c r="E269" s="248" t="s">
        <v>38</v>
      </c>
      <c r="F269" s="249" t="s">
        <v>5920</v>
      </c>
      <c r="G269" s="246"/>
      <c r="H269" s="250">
        <v>36.32</v>
      </c>
      <c r="I269" s="251"/>
      <c r="J269" s="246"/>
      <c r="K269" s="246"/>
      <c r="L269" s="252"/>
      <c r="M269" s="253"/>
      <c r="N269" s="254"/>
      <c r="O269" s="254"/>
      <c r="P269" s="254"/>
      <c r="Q269" s="254"/>
      <c r="R269" s="254"/>
      <c r="S269" s="254"/>
      <c r="T269" s="255"/>
      <c r="AT269" s="256" t="s">
        <v>217</v>
      </c>
      <c r="AU269" s="256" t="s">
        <v>90</v>
      </c>
      <c r="AV269" s="12" t="s">
        <v>90</v>
      </c>
      <c r="AW269" s="12" t="s">
        <v>219</v>
      </c>
      <c r="AX269" s="12" t="s">
        <v>81</v>
      </c>
      <c r="AY269" s="256" t="s">
        <v>208</v>
      </c>
    </row>
    <row r="270" spans="2:51" s="12" customFormat="1" ht="13.5">
      <c r="B270" s="245"/>
      <c r="C270" s="246"/>
      <c r="D270" s="247" t="s">
        <v>217</v>
      </c>
      <c r="E270" s="248" t="s">
        <v>38</v>
      </c>
      <c r="F270" s="249" t="s">
        <v>5921</v>
      </c>
      <c r="G270" s="246"/>
      <c r="H270" s="250">
        <v>45</v>
      </c>
      <c r="I270" s="251"/>
      <c r="J270" s="246"/>
      <c r="K270" s="246"/>
      <c r="L270" s="252"/>
      <c r="M270" s="253"/>
      <c r="N270" s="254"/>
      <c r="O270" s="254"/>
      <c r="P270" s="254"/>
      <c r="Q270" s="254"/>
      <c r="R270" s="254"/>
      <c r="S270" s="254"/>
      <c r="T270" s="255"/>
      <c r="AT270" s="256" t="s">
        <v>217</v>
      </c>
      <c r="AU270" s="256" t="s">
        <v>90</v>
      </c>
      <c r="AV270" s="12" t="s">
        <v>90</v>
      </c>
      <c r="AW270" s="12" t="s">
        <v>219</v>
      </c>
      <c r="AX270" s="12" t="s">
        <v>81</v>
      </c>
      <c r="AY270" s="256" t="s">
        <v>208</v>
      </c>
    </row>
    <row r="271" spans="2:51" s="12" customFormat="1" ht="13.5">
      <c r="B271" s="245"/>
      <c r="C271" s="246"/>
      <c r="D271" s="247" t="s">
        <v>217</v>
      </c>
      <c r="E271" s="248" t="s">
        <v>38</v>
      </c>
      <c r="F271" s="249" t="s">
        <v>5922</v>
      </c>
      <c r="G271" s="246"/>
      <c r="H271" s="250">
        <v>16.25</v>
      </c>
      <c r="I271" s="251"/>
      <c r="J271" s="246"/>
      <c r="K271" s="246"/>
      <c r="L271" s="252"/>
      <c r="M271" s="253"/>
      <c r="N271" s="254"/>
      <c r="O271" s="254"/>
      <c r="P271" s="254"/>
      <c r="Q271" s="254"/>
      <c r="R271" s="254"/>
      <c r="S271" s="254"/>
      <c r="T271" s="255"/>
      <c r="AT271" s="256" t="s">
        <v>217</v>
      </c>
      <c r="AU271" s="256" t="s">
        <v>90</v>
      </c>
      <c r="AV271" s="12" t="s">
        <v>90</v>
      </c>
      <c r="AW271" s="12" t="s">
        <v>219</v>
      </c>
      <c r="AX271" s="12" t="s">
        <v>81</v>
      </c>
      <c r="AY271" s="256" t="s">
        <v>208</v>
      </c>
    </row>
    <row r="272" spans="2:51" s="13" customFormat="1" ht="13.5">
      <c r="B272" s="257"/>
      <c r="C272" s="258"/>
      <c r="D272" s="247" t="s">
        <v>217</v>
      </c>
      <c r="E272" s="259" t="s">
        <v>38</v>
      </c>
      <c r="F272" s="260" t="s">
        <v>5923</v>
      </c>
      <c r="G272" s="258"/>
      <c r="H272" s="259" t="s">
        <v>38</v>
      </c>
      <c r="I272" s="261"/>
      <c r="J272" s="258"/>
      <c r="K272" s="258"/>
      <c r="L272" s="262"/>
      <c r="M272" s="263"/>
      <c r="N272" s="264"/>
      <c r="O272" s="264"/>
      <c r="P272" s="264"/>
      <c r="Q272" s="264"/>
      <c r="R272" s="264"/>
      <c r="S272" s="264"/>
      <c r="T272" s="265"/>
      <c r="AT272" s="266" t="s">
        <v>217</v>
      </c>
      <c r="AU272" s="266" t="s">
        <v>90</v>
      </c>
      <c r="AV272" s="13" t="s">
        <v>25</v>
      </c>
      <c r="AW272" s="13" t="s">
        <v>219</v>
      </c>
      <c r="AX272" s="13" t="s">
        <v>81</v>
      </c>
      <c r="AY272" s="266" t="s">
        <v>208</v>
      </c>
    </row>
    <row r="273" spans="2:51" s="12" customFormat="1" ht="13.5">
      <c r="B273" s="245"/>
      <c r="C273" s="246"/>
      <c r="D273" s="247" t="s">
        <v>217</v>
      </c>
      <c r="E273" s="248" t="s">
        <v>38</v>
      </c>
      <c r="F273" s="249" t="s">
        <v>5924</v>
      </c>
      <c r="G273" s="246"/>
      <c r="H273" s="250">
        <v>47.6</v>
      </c>
      <c r="I273" s="251"/>
      <c r="J273" s="246"/>
      <c r="K273" s="246"/>
      <c r="L273" s="252"/>
      <c r="M273" s="253"/>
      <c r="N273" s="254"/>
      <c r="O273" s="254"/>
      <c r="P273" s="254"/>
      <c r="Q273" s="254"/>
      <c r="R273" s="254"/>
      <c r="S273" s="254"/>
      <c r="T273" s="255"/>
      <c r="AT273" s="256" t="s">
        <v>217</v>
      </c>
      <c r="AU273" s="256" t="s">
        <v>90</v>
      </c>
      <c r="AV273" s="12" t="s">
        <v>90</v>
      </c>
      <c r="AW273" s="12" t="s">
        <v>219</v>
      </c>
      <c r="AX273" s="12" t="s">
        <v>81</v>
      </c>
      <c r="AY273" s="256" t="s">
        <v>208</v>
      </c>
    </row>
    <row r="274" spans="2:51" s="13" customFormat="1" ht="13.5">
      <c r="B274" s="257"/>
      <c r="C274" s="258"/>
      <c r="D274" s="247" t="s">
        <v>217</v>
      </c>
      <c r="E274" s="259" t="s">
        <v>38</v>
      </c>
      <c r="F274" s="260" t="s">
        <v>5925</v>
      </c>
      <c r="G274" s="258"/>
      <c r="H274" s="259" t="s">
        <v>38</v>
      </c>
      <c r="I274" s="261"/>
      <c r="J274" s="258"/>
      <c r="K274" s="258"/>
      <c r="L274" s="262"/>
      <c r="M274" s="263"/>
      <c r="N274" s="264"/>
      <c r="O274" s="264"/>
      <c r="P274" s="264"/>
      <c r="Q274" s="264"/>
      <c r="R274" s="264"/>
      <c r="S274" s="264"/>
      <c r="T274" s="265"/>
      <c r="AT274" s="266" t="s">
        <v>217</v>
      </c>
      <c r="AU274" s="266" t="s">
        <v>90</v>
      </c>
      <c r="AV274" s="13" t="s">
        <v>25</v>
      </c>
      <c r="AW274" s="13" t="s">
        <v>219</v>
      </c>
      <c r="AX274" s="13" t="s">
        <v>81</v>
      </c>
      <c r="AY274" s="266" t="s">
        <v>208</v>
      </c>
    </row>
    <row r="275" spans="2:51" s="12" customFormat="1" ht="13.5">
      <c r="B275" s="245"/>
      <c r="C275" s="246"/>
      <c r="D275" s="247" t="s">
        <v>217</v>
      </c>
      <c r="E275" s="248" t="s">
        <v>38</v>
      </c>
      <c r="F275" s="249" t="s">
        <v>5926</v>
      </c>
      <c r="G275" s="246"/>
      <c r="H275" s="250">
        <v>41.73</v>
      </c>
      <c r="I275" s="251"/>
      <c r="J275" s="246"/>
      <c r="K275" s="246"/>
      <c r="L275" s="252"/>
      <c r="M275" s="253"/>
      <c r="N275" s="254"/>
      <c r="O275" s="254"/>
      <c r="P275" s="254"/>
      <c r="Q275" s="254"/>
      <c r="R275" s="254"/>
      <c r="S275" s="254"/>
      <c r="T275" s="255"/>
      <c r="AT275" s="256" t="s">
        <v>217</v>
      </c>
      <c r="AU275" s="256" t="s">
        <v>90</v>
      </c>
      <c r="AV275" s="12" t="s">
        <v>90</v>
      </c>
      <c r="AW275" s="12" t="s">
        <v>219</v>
      </c>
      <c r="AX275" s="12" t="s">
        <v>81</v>
      </c>
      <c r="AY275" s="256" t="s">
        <v>208</v>
      </c>
    </row>
    <row r="276" spans="2:51" s="13" customFormat="1" ht="13.5">
      <c r="B276" s="257"/>
      <c r="C276" s="258"/>
      <c r="D276" s="247" t="s">
        <v>217</v>
      </c>
      <c r="E276" s="259" t="s">
        <v>38</v>
      </c>
      <c r="F276" s="260" t="s">
        <v>5927</v>
      </c>
      <c r="G276" s="258"/>
      <c r="H276" s="259" t="s">
        <v>38</v>
      </c>
      <c r="I276" s="261"/>
      <c r="J276" s="258"/>
      <c r="K276" s="258"/>
      <c r="L276" s="262"/>
      <c r="M276" s="263"/>
      <c r="N276" s="264"/>
      <c r="O276" s="264"/>
      <c r="P276" s="264"/>
      <c r="Q276" s="264"/>
      <c r="R276" s="264"/>
      <c r="S276" s="264"/>
      <c r="T276" s="265"/>
      <c r="AT276" s="266" t="s">
        <v>217</v>
      </c>
      <c r="AU276" s="266" t="s">
        <v>90</v>
      </c>
      <c r="AV276" s="13" t="s">
        <v>25</v>
      </c>
      <c r="AW276" s="13" t="s">
        <v>219</v>
      </c>
      <c r="AX276" s="13" t="s">
        <v>81</v>
      </c>
      <c r="AY276" s="266" t="s">
        <v>208</v>
      </c>
    </row>
    <row r="277" spans="2:51" s="12" customFormat="1" ht="13.5">
      <c r="B277" s="245"/>
      <c r="C277" s="246"/>
      <c r="D277" s="247" t="s">
        <v>217</v>
      </c>
      <c r="E277" s="248" t="s">
        <v>38</v>
      </c>
      <c r="F277" s="249" t="s">
        <v>5928</v>
      </c>
      <c r="G277" s="246"/>
      <c r="H277" s="250">
        <v>44.46</v>
      </c>
      <c r="I277" s="251"/>
      <c r="J277" s="246"/>
      <c r="K277" s="246"/>
      <c r="L277" s="252"/>
      <c r="M277" s="253"/>
      <c r="N277" s="254"/>
      <c r="O277" s="254"/>
      <c r="P277" s="254"/>
      <c r="Q277" s="254"/>
      <c r="R277" s="254"/>
      <c r="S277" s="254"/>
      <c r="T277" s="255"/>
      <c r="AT277" s="256" t="s">
        <v>217</v>
      </c>
      <c r="AU277" s="256" t="s">
        <v>90</v>
      </c>
      <c r="AV277" s="12" t="s">
        <v>90</v>
      </c>
      <c r="AW277" s="12" t="s">
        <v>219</v>
      </c>
      <c r="AX277" s="12" t="s">
        <v>81</v>
      </c>
      <c r="AY277" s="256" t="s">
        <v>208</v>
      </c>
    </row>
    <row r="278" spans="2:51" s="13" customFormat="1" ht="13.5">
      <c r="B278" s="257"/>
      <c r="C278" s="258"/>
      <c r="D278" s="247" t="s">
        <v>217</v>
      </c>
      <c r="E278" s="259" t="s">
        <v>38</v>
      </c>
      <c r="F278" s="260" t="s">
        <v>5929</v>
      </c>
      <c r="G278" s="258"/>
      <c r="H278" s="259" t="s">
        <v>38</v>
      </c>
      <c r="I278" s="261"/>
      <c r="J278" s="258"/>
      <c r="K278" s="258"/>
      <c r="L278" s="262"/>
      <c r="M278" s="263"/>
      <c r="N278" s="264"/>
      <c r="O278" s="264"/>
      <c r="P278" s="264"/>
      <c r="Q278" s="264"/>
      <c r="R278" s="264"/>
      <c r="S278" s="264"/>
      <c r="T278" s="265"/>
      <c r="AT278" s="266" t="s">
        <v>217</v>
      </c>
      <c r="AU278" s="266" t="s">
        <v>90</v>
      </c>
      <c r="AV278" s="13" t="s">
        <v>25</v>
      </c>
      <c r="AW278" s="13" t="s">
        <v>219</v>
      </c>
      <c r="AX278" s="13" t="s">
        <v>81</v>
      </c>
      <c r="AY278" s="266" t="s">
        <v>208</v>
      </c>
    </row>
    <row r="279" spans="2:51" s="12" customFormat="1" ht="13.5">
      <c r="B279" s="245"/>
      <c r="C279" s="246"/>
      <c r="D279" s="247" t="s">
        <v>217</v>
      </c>
      <c r="E279" s="248" t="s">
        <v>38</v>
      </c>
      <c r="F279" s="249" t="s">
        <v>5930</v>
      </c>
      <c r="G279" s="246"/>
      <c r="H279" s="250">
        <v>13.5</v>
      </c>
      <c r="I279" s="251"/>
      <c r="J279" s="246"/>
      <c r="K279" s="246"/>
      <c r="L279" s="252"/>
      <c r="M279" s="253"/>
      <c r="N279" s="254"/>
      <c r="O279" s="254"/>
      <c r="P279" s="254"/>
      <c r="Q279" s="254"/>
      <c r="R279" s="254"/>
      <c r="S279" s="254"/>
      <c r="T279" s="255"/>
      <c r="AT279" s="256" t="s">
        <v>217</v>
      </c>
      <c r="AU279" s="256" t="s">
        <v>90</v>
      </c>
      <c r="AV279" s="12" t="s">
        <v>90</v>
      </c>
      <c r="AW279" s="12" t="s">
        <v>219</v>
      </c>
      <c r="AX279" s="12" t="s">
        <v>81</v>
      </c>
      <c r="AY279" s="256" t="s">
        <v>208</v>
      </c>
    </row>
    <row r="280" spans="2:51" s="12" customFormat="1" ht="13.5">
      <c r="B280" s="245"/>
      <c r="C280" s="246"/>
      <c r="D280" s="247" t="s">
        <v>217</v>
      </c>
      <c r="E280" s="248" t="s">
        <v>38</v>
      </c>
      <c r="F280" s="249" t="s">
        <v>5931</v>
      </c>
      <c r="G280" s="246"/>
      <c r="H280" s="250">
        <v>136.12</v>
      </c>
      <c r="I280" s="251"/>
      <c r="J280" s="246"/>
      <c r="K280" s="246"/>
      <c r="L280" s="252"/>
      <c r="M280" s="253"/>
      <c r="N280" s="254"/>
      <c r="O280" s="254"/>
      <c r="P280" s="254"/>
      <c r="Q280" s="254"/>
      <c r="R280" s="254"/>
      <c r="S280" s="254"/>
      <c r="T280" s="255"/>
      <c r="AT280" s="256" t="s">
        <v>217</v>
      </c>
      <c r="AU280" s="256" t="s">
        <v>90</v>
      </c>
      <c r="AV280" s="12" t="s">
        <v>90</v>
      </c>
      <c r="AW280" s="12" t="s">
        <v>219</v>
      </c>
      <c r="AX280" s="12" t="s">
        <v>81</v>
      </c>
      <c r="AY280" s="256" t="s">
        <v>208</v>
      </c>
    </row>
    <row r="281" spans="2:51" s="12" customFormat="1" ht="13.5">
      <c r="B281" s="245"/>
      <c r="C281" s="246"/>
      <c r="D281" s="247" t="s">
        <v>217</v>
      </c>
      <c r="E281" s="248" t="s">
        <v>38</v>
      </c>
      <c r="F281" s="249" t="s">
        <v>5932</v>
      </c>
      <c r="G281" s="246"/>
      <c r="H281" s="250">
        <v>43.32</v>
      </c>
      <c r="I281" s="251"/>
      <c r="J281" s="246"/>
      <c r="K281" s="246"/>
      <c r="L281" s="252"/>
      <c r="M281" s="253"/>
      <c r="N281" s="254"/>
      <c r="O281" s="254"/>
      <c r="P281" s="254"/>
      <c r="Q281" s="254"/>
      <c r="R281" s="254"/>
      <c r="S281" s="254"/>
      <c r="T281" s="255"/>
      <c r="AT281" s="256" t="s">
        <v>217</v>
      </c>
      <c r="AU281" s="256" t="s">
        <v>90</v>
      </c>
      <c r="AV281" s="12" t="s">
        <v>90</v>
      </c>
      <c r="AW281" s="12" t="s">
        <v>219</v>
      </c>
      <c r="AX281" s="12" t="s">
        <v>81</v>
      </c>
      <c r="AY281" s="256" t="s">
        <v>208</v>
      </c>
    </row>
    <row r="282" spans="2:51" s="12" customFormat="1" ht="13.5">
      <c r="B282" s="245"/>
      <c r="C282" s="246"/>
      <c r="D282" s="247" t="s">
        <v>217</v>
      </c>
      <c r="E282" s="248" t="s">
        <v>38</v>
      </c>
      <c r="F282" s="249" t="s">
        <v>5933</v>
      </c>
      <c r="G282" s="246"/>
      <c r="H282" s="250">
        <v>25.4</v>
      </c>
      <c r="I282" s="251"/>
      <c r="J282" s="246"/>
      <c r="K282" s="246"/>
      <c r="L282" s="252"/>
      <c r="M282" s="253"/>
      <c r="N282" s="254"/>
      <c r="O282" s="254"/>
      <c r="P282" s="254"/>
      <c r="Q282" s="254"/>
      <c r="R282" s="254"/>
      <c r="S282" s="254"/>
      <c r="T282" s="255"/>
      <c r="AT282" s="256" t="s">
        <v>217</v>
      </c>
      <c r="AU282" s="256" t="s">
        <v>90</v>
      </c>
      <c r="AV282" s="12" t="s">
        <v>90</v>
      </c>
      <c r="AW282" s="12" t="s">
        <v>219</v>
      </c>
      <c r="AX282" s="12" t="s">
        <v>81</v>
      </c>
      <c r="AY282" s="256" t="s">
        <v>208</v>
      </c>
    </row>
    <row r="283" spans="2:51" s="12" customFormat="1" ht="13.5">
      <c r="B283" s="245"/>
      <c r="C283" s="246"/>
      <c r="D283" s="247" t="s">
        <v>217</v>
      </c>
      <c r="E283" s="248" t="s">
        <v>38</v>
      </c>
      <c r="F283" s="249" t="s">
        <v>5934</v>
      </c>
      <c r="G283" s="246"/>
      <c r="H283" s="250">
        <v>225.38</v>
      </c>
      <c r="I283" s="251"/>
      <c r="J283" s="246"/>
      <c r="K283" s="246"/>
      <c r="L283" s="252"/>
      <c r="M283" s="253"/>
      <c r="N283" s="254"/>
      <c r="O283" s="254"/>
      <c r="P283" s="254"/>
      <c r="Q283" s="254"/>
      <c r="R283" s="254"/>
      <c r="S283" s="254"/>
      <c r="T283" s="255"/>
      <c r="AT283" s="256" t="s">
        <v>217</v>
      </c>
      <c r="AU283" s="256" t="s">
        <v>90</v>
      </c>
      <c r="AV283" s="12" t="s">
        <v>90</v>
      </c>
      <c r="AW283" s="12" t="s">
        <v>219</v>
      </c>
      <c r="AX283" s="12" t="s">
        <v>81</v>
      </c>
      <c r="AY283" s="256" t="s">
        <v>208</v>
      </c>
    </row>
    <row r="284" spans="2:51" s="12" customFormat="1" ht="13.5">
      <c r="B284" s="245"/>
      <c r="C284" s="246"/>
      <c r="D284" s="247" t="s">
        <v>217</v>
      </c>
      <c r="E284" s="248" t="s">
        <v>38</v>
      </c>
      <c r="F284" s="249" t="s">
        <v>5935</v>
      </c>
      <c r="G284" s="246"/>
      <c r="H284" s="250">
        <v>41.6</v>
      </c>
      <c r="I284" s="251"/>
      <c r="J284" s="246"/>
      <c r="K284" s="246"/>
      <c r="L284" s="252"/>
      <c r="M284" s="253"/>
      <c r="N284" s="254"/>
      <c r="O284" s="254"/>
      <c r="P284" s="254"/>
      <c r="Q284" s="254"/>
      <c r="R284" s="254"/>
      <c r="S284" s="254"/>
      <c r="T284" s="255"/>
      <c r="AT284" s="256" t="s">
        <v>217</v>
      </c>
      <c r="AU284" s="256" t="s">
        <v>90</v>
      </c>
      <c r="AV284" s="12" t="s">
        <v>90</v>
      </c>
      <c r="AW284" s="12" t="s">
        <v>219</v>
      </c>
      <c r="AX284" s="12" t="s">
        <v>81</v>
      </c>
      <c r="AY284" s="256" t="s">
        <v>208</v>
      </c>
    </row>
    <row r="285" spans="2:51" s="12" customFormat="1" ht="13.5">
      <c r="B285" s="245"/>
      <c r="C285" s="246"/>
      <c r="D285" s="247" t="s">
        <v>217</v>
      </c>
      <c r="E285" s="248" t="s">
        <v>38</v>
      </c>
      <c r="F285" s="249" t="s">
        <v>5936</v>
      </c>
      <c r="G285" s="246"/>
      <c r="H285" s="250">
        <v>20.4</v>
      </c>
      <c r="I285" s="251"/>
      <c r="J285" s="246"/>
      <c r="K285" s="246"/>
      <c r="L285" s="252"/>
      <c r="M285" s="253"/>
      <c r="N285" s="254"/>
      <c r="O285" s="254"/>
      <c r="P285" s="254"/>
      <c r="Q285" s="254"/>
      <c r="R285" s="254"/>
      <c r="S285" s="254"/>
      <c r="T285" s="255"/>
      <c r="AT285" s="256" t="s">
        <v>217</v>
      </c>
      <c r="AU285" s="256" t="s">
        <v>90</v>
      </c>
      <c r="AV285" s="12" t="s">
        <v>90</v>
      </c>
      <c r="AW285" s="12" t="s">
        <v>219</v>
      </c>
      <c r="AX285" s="12" t="s">
        <v>81</v>
      </c>
      <c r="AY285" s="256" t="s">
        <v>208</v>
      </c>
    </row>
    <row r="286" spans="2:51" s="12" customFormat="1" ht="13.5">
      <c r="B286" s="245"/>
      <c r="C286" s="246"/>
      <c r="D286" s="247" t="s">
        <v>217</v>
      </c>
      <c r="E286" s="248" t="s">
        <v>38</v>
      </c>
      <c r="F286" s="249" t="s">
        <v>5937</v>
      </c>
      <c r="G286" s="246"/>
      <c r="H286" s="250">
        <v>21</v>
      </c>
      <c r="I286" s="251"/>
      <c r="J286" s="246"/>
      <c r="K286" s="246"/>
      <c r="L286" s="252"/>
      <c r="M286" s="253"/>
      <c r="N286" s="254"/>
      <c r="O286" s="254"/>
      <c r="P286" s="254"/>
      <c r="Q286" s="254"/>
      <c r="R286" s="254"/>
      <c r="S286" s="254"/>
      <c r="T286" s="255"/>
      <c r="AT286" s="256" t="s">
        <v>217</v>
      </c>
      <c r="AU286" s="256" t="s">
        <v>90</v>
      </c>
      <c r="AV286" s="12" t="s">
        <v>90</v>
      </c>
      <c r="AW286" s="12" t="s">
        <v>219</v>
      </c>
      <c r="AX286" s="12" t="s">
        <v>81</v>
      </c>
      <c r="AY286" s="256" t="s">
        <v>208</v>
      </c>
    </row>
    <row r="287" spans="2:51" s="12" customFormat="1" ht="13.5">
      <c r="B287" s="245"/>
      <c r="C287" s="246"/>
      <c r="D287" s="247" t="s">
        <v>217</v>
      </c>
      <c r="E287" s="248" t="s">
        <v>38</v>
      </c>
      <c r="F287" s="249" t="s">
        <v>5938</v>
      </c>
      <c r="G287" s="246"/>
      <c r="H287" s="250">
        <v>37.28</v>
      </c>
      <c r="I287" s="251"/>
      <c r="J287" s="246"/>
      <c r="K287" s="246"/>
      <c r="L287" s="252"/>
      <c r="M287" s="253"/>
      <c r="N287" s="254"/>
      <c r="O287" s="254"/>
      <c r="P287" s="254"/>
      <c r="Q287" s="254"/>
      <c r="R287" s="254"/>
      <c r="S287" s="254"/>
      <c r="T287" s="255"/>
      <c r="AT287" s="256" t="s">
        <v>217</v>
      </c>
      <c r="AU287" s="256" t="s">
        <v>90</v>
      </c>
      <c r="AV287" s="12" t="s">
        <v>90</v>
      </c>
      <c r="AW287" s="12" t="s">
        <v>219</v>
      </c>
      <c r="AX287" s="12" t="s">
        <v>81</v>
      </c>
      <c r="AY287" s="256" t="s">
        <v>208</v>
      </c>
    </row>
    <row r="288" spans="2:51" s="12" customFormat="1" ht="13.5">
      <c r="B288" s="245"/>
      <c r="C288" s="246"/>
      <c r="D288" s="247" t="s">
        <v>217</v>
      </c>
      <c r="E288" s="248" t="s">
        <v>38</v>
      </c>
      <c r="F288" s="249" t="s">
        <v>5939</v>
      </c>
      <c r="G288" s="246"/>
      <c r="H288" s="250">
        <v>58.88</v>
      </c>
      <c r="I288" s="251"/>
      <c r="J288" s="246"/>
      <c r="K288" s="246"/>
      <c r="L288" s="252"/>
      <c r="M288" s="253"/>
      <c r="N288" s="254"/>
      <c r="O288" s="254"/>
      <c r="P288" s="254"/>
      <c r="Q288" s="254"/>
      <c r="R288" s="254"/>
      <c r="S288" s="254"/>
      <c r="T288" s="255"/>
      <c r="AT288" s="256" t="s">
        <v>217</v>
      </c>
      <c r="AU288" s="256" t="s">
        <v>90</v>
      </c>
      <c r="AV288" s="12" t="s">
        <v>90</v>
      </c>
      <c r="AW288" s="12" t="s">
        <v>219</v>
      </c>
      <c r="AX288" s="12" t="s">
        <v>81</v>
      </c>
      <c r="AY288" s="256" t="s">
        <v>208</v>
      </c>
    </row>
    <row r="289" spans="2:51" s="12" customFormat="1" ht="13.5">
      <c r="B289" s="245"/>
      <c r="C289" s="246"/>
      <c r="D289" s="247" t="s">
        <v>217</v>
      </c>
      <c r="E289" s="248" t="s">
        <v>38</v>
      </c>
      <c r="F289" s="249" t="s">
        <v>5940</v>
      </c>
      <c r="G289" s="246"/>
      <c r="H289" s="250">
        <v>80.48</v>
      </c>
      <c r="I289" s="251"/>
      <c r="J289" s="246"/>
      <c r="K289" s="246"/>
      <c r="L289" s="252"/>
      <c r="M289" s="253"/>
      <c r="N289" s="254"/>
      <c r="O289" s="254"/>
      <c r="P289" s="254"/>
      <c r="Q289" s="254"/>
      <c r="R289" s="254"/>
      <c r="S289" s="254"/>
      <c r="T289" s="255"/>
      <c r="AT289" s="256" t="s">
        <v>217</v>
      </c>
      <c r="AU289" s="256" t="s">
        <v>90</v>
      </c>
      <c r="AV289" s="12" t="s">
        <v>90</v>
      </c>
      <c r="AW289" s="12" t="s">
        <v>219</v>
      </c>
      <c r="AX289" s="12" t="s">
        <v>81</v>
      </c>
      <c r="AY289" s="256" t="s">
        <v>208</v>
      </c>
    </row>
    <row r="290" spans="2:51" s="12" customFormat="1" ht="13.5">
      <c r="B290" s="245"/>
      <c r="C290" s="246"/>
      <c r="D290" s="247" t="s">
        <v>217</v>
      </c>
      <c r="E290" s="248" t="s">
        <v>38</v>
      </c>
      <c r="F290" s="249" t="s">
        <v>5941</v>
      </c>
      <c r="G290" s="246"/>
      <c r="H290" s="250">
        <v>54.56</v>
      </c>
      <c r="I290" s="251"/>
      <c r="J290" s="246"/>
      <c r="K290" s="246"/>
      <c r="L290" s="252"/>
      <c r="M290" s="253"/>
      <c r="N290" s="254"/>
      <c r="O290" s="254"/>
      <c r="P290" s="254"/>
      <c r="Q290" s="254"/>
      <c r="R290" s="254"/>
      <c r="S290" s="254"/>
      <c r="T290" s="255"/>
      <c r="AT290" s="256" t="s">
        <v>217</v>
      </c>
      <c r="AU290" s="256" t="s">
        <v>90</v>
      </c>
      <c r="AV290" s="12" t="s">
        <v>90</v>
      </c>
      <c r="AW290" s="12" t="s">
        <v>219</v>
      </c>
      <c r="AX290" s="12" t="s">
        <v>81</v>
      </c>
      <c r="AY290" s="256" t="s">
        <v>208</v>
      </c>
    </row>
    <row r="291" spans="2:51" s="12" customFormat="1" ht="13.5">
      <c r="B291" s="245"/>
      <c r="C291" s="246"/>
      <c r="D291" s="247" t="s">
        <v>217</v>
      </c>
      <c r="E291" s="248" t="s">
        <v>38</v>
      </c>
      <c r="F291" s="249" t="s">
        <v>5942</v>
      </c>
      <c r="G291" s="246"/>
      <c r="H291" s="250">
        <v>69.76</v>
      </c>
      <c r="I291" s="251"/>
      <c r="J291" s="246"/>
      <c r="K291" s="246"/>
      <c r="L291" s="252"/>
      <c r="M291" s="253"/>
      <c r="N291" s="254"/>
      <c r="O291" s="254"/>
      <c r="P291" s="254"/>
      <c r="Q291" s="254"/>
      <c r="R291" s="254"/>
      <c r="S291" s="254"/>
      <c r="T291" s="255"/>
      <c r="AT291" s="256" t="s">
        <v>217</v>
      </c>
      <c r="AU291" s="256" t="s">
        <v>90</v>
      </c>
      <c r="AV291" s="12" t="s">
        <v>90</v>
      </c>
      <c r="AW291" s="12" t="s">
        <v>219</v>
      </c>
      <c r="AX291" s="12" t="s">
        <v>81</v>
      </c>
      <c r="AY291" s="256" t="s">
        <v>208</v>
      </c>
    </row>
    <row r="292" spans="2:51" s="12" customFormat="1" ht="13.5">
      <c r="B292" s="245"/>
      <c r="C292" s="246"/>
      <c r="D292" s="247" t="s">
        <v>217</v>
      </c>
      <c r="E292" s="248" t="s">
        <v>38</v>
      </c>
      <c r="F292" s="249" t="s">
        <v>5943</v>
      </c>
      <c r="G292" s="246"/>
      <c r="H292" s="250">
        <v>31.4</v>
      </c>
      <c r="I292" s="251"/>
      <c r="J292" s="246"/>
      <c r="K292" s="246"/>
      <c r="L292" s="252"/>
      <c r="M292" s="253"/>
      <c r="N292" s="254"/>
      <c r="O292" s="254"/>
      <c r="P292" s="254"/>
      <c r="Q292" s="254"/>
      <c r="R292" s="254"/>
      <c r="S292" s="254"/>
      <c r="T292" s="255"/>
      <c r="AT292" s="256" t="s">
        <v>217</v>
      </c>
      <c r="AU292" s="256" t="s">
        <v>90</v>
      </c>
      <c r="AV292" s="12" t="s">
        <v>90</v>
      </c>
      <c r="AW292" s="12" t="s">
        <v>219</v>
      </c>
      <c r="AX292" s="12" t="s">
        <v>81</v>
      </c>
      <c r="AY292" s="256" t="s">
        <v>208</v>
      </c>
    </row>
    <row r="293" spans="2:51" s="12" customFormat="1" ht="13.5">
      <c r="B293" s="245"/>
      <c r="C293" s="246"/>
      <c r="D293" s="247" t="s">
        <v>217</v>
      </c>
      <c r="E293" s="248" t="s">
        <v>38</v>
      </c>
      <c r="F293" s="249" t="s">
        <v>5944</v>
      </c>
      <c r="G293" s="246"/>
      <c r="H293" s="250">
        <v>27.02</v>
      </c>
      <c r="I293" s="251"/>
      <c r="J293" s="246"/>
      <c r="K293" s="246"/>
      <c r="L293" s="252"/>
      <c r="M293" s="253"/>
      <c r="N293" s="254"/>
      <c r="O293" s="254"/>
      <c r="P293" s="254"/>
      <c r="Q293" s="254"/>
      <c r="R293" s="254"/>
      <c r="S293" s="254"/>
      <c r="T293" s="255"/>
      <c r="AT293" s="256" t="s">
        <v>217</v>
      </c>
      <c r="AU293" s="256" t="s">
        <v>90</v>
      </c>
      <c r="AV293" s="12" t="s">
        <v>90</v>
      </c>
      <c r="AW293" s="12" t="s">
        <v>219</v>
      </c>
      <c r="AX293" s="12" t="s">
        <v>81</v>
      </c>
      <c r="AY293" s="256" t="s">
        <v>208</v>
      </c>
    </row>
    <row r="294" spans="2:51" s="12" customFormat="1" ht="13.5">
      <c r="B294" s="245"/>
      <c r="C294" s="246"/>
      <c r="D294" s="247" t="s">
        <v>217</v>
      </c>
      <c r="E294" s="248" t="s">
        <v>38</v>
      </c>
      <c r="F294" s="249" t="s">
        <v>5945</v>
      </c>
      <c r="G294" s="246"/>
      <c r="H294" s="250">
        <v>24.92</v>
      </c>
      <c r="I294" s="251"/>
      <c r="J294" s="246"/>
      <c r="K294" s="246"/>
      <c r="L294" s="252"/>
      <c r="M294" s="253"/>
      <c r="N294" s="254"/>
      <c r="O294" s="254"/>
      <c r="P294" s="254"/>
      <c r="Q294" s="254"/>
      <c r="R294" s="254"/>
      <c r="S294" s="254"/>
      <c r="T294" s="255"/>
      <c r="AT294" s="256" t="s">
        <v>217</v>
      </c>
      <c r="AU294" s="256" t="s">
        <v>90</v>
      </c>
      <c r="AV294" s="12" t="s">
        <v>90</v>
      </c>
      <c r="AW294" s="12" t="s">
        <v>219</v>
      </c>
      <c r="AX294" s="12" t="s">
        <v>81</v>
      </c>
      <c r="AY294" s="256" t="s">
        <v>208</v>
      </c>
    </row>
    <row r="295" spans="2:51" s="12" customFormat="1" ht="13.5">
      <c r="B295" s="245"/>
      <c r="C295" s="246"/>
      <c r="D295" s="247" t="s">
        <v>217</v>
      </c>
      <c r="E295" s="248" t="s">
        <v>38</v>
      </c>
      <c r="F295" s="249" t="s">
        <v>5946</v>
      </c>
      <c r="G295" s="246"/>
      <c r="H295" s="250">
        <v>47.26</v>
      </c>
      <c r="I295" s="251"/>
      <c r="J295" s="246"/>
      <c r="K295" s="246"/>
      <c r="L295" s="252"/>
      <c r="M295" s="253"/>
      <c r="N295" s="254"/>
      <c r="O295" s="254"/>
      <c r="P295" s="254"/>
      <c r="Q295" s="254"/>
      <c r="R295" s="254"/>
      <c r="S295" s="254"/>
      <c r="T295" s="255"/>
      <c r="AT295" s="256" t="s">
        <v>217</v>
      </c>
      <c r="AU295" s="256" t="s">
        <v>90</v>
      </c>
      <c r="AV295" s="12" t="s">
        <v>90</v>
      </c>
      <c r="AW295" s="12" t="s">
        <v>219</v>
      </c>
      <c r="AX295" s="12" t="s">
        <v>81</v>
      </c>
      <c r="AY295" s="256" t="s">
        <v>208</v>
      </c>
    </row>
    <row r="296" spans="2:51" s="12" customFormat="1" ht="13.5">
      <c r="B296" s="245"/>
      <c r="C296" s="246"/>
      <c r="D296" s="247" t="s">
        <v>217</v>
      </c>
      <c r="E296" s="248" t="s">
        <v>38</v>
      </c>
      <c r="F296" s="249" t="s">
        <v>5947</v>
      </c>
      <c r="G296" s="246"/>
      <c r="H296" s="250">
        <v>51.94</v>
      </c>
      <c r="I296" s="251"/>
      <c r="J296" s="246"/>
      <c r="K296" s="246"/>
      <c r="L296" s="252"/>
      <c r="M296" s="253"/>
      <c r="N296" s="254"/>
      <c r="O296" s="254"/>
      <c r="P296" s="254"/>
      <c r="Q296" s="254"/>
      <c r="R296" s="254"/>
      <c r="S296" s="254"/>
      <c r="T296" s="255"/>
      <c r="AT296" s="256" t="s">
        <v>217</v>
      </c>
      <c r="AU296" s="256" t="s">
        <v>90</v>
      </c>
      <c r="AV296" s="12" t="s">
        <v>90</v>
      </c>
      <c r="AW296" s="12" t="s">
        <v>219</v>
      </c>
      <c r="AX296" s="12" t="s">
        <v>81</v>
      </c>
      <c r="AY296" s="256" t="s">
        <v>208</v>
      </c>
    </row>
    <row r="297" spans="2:51" s="13" customFormat="1" ht="13.5">
      <c r="B297" s="257"/>
      <c r="C297" s="258"/>
      <c r="D297" s="247" t="s">
        <v>217</v>
      </c>
      <c r="E297" s="259" t="s">
        <v>38</v>
      </c>
      <c r="F297" s="260" t="s">
        <v>5948</v>
      </c>
      <c r="G297" s="258"/>
      <c r="H297" s="259" t="s">
        <v>38</v>
      </c>
      <c r="I297" s="261"/>
      <c r="J297" s="258"/>
      <c r="K297" s="258"/>
      <c r="L297" s="262"/>
      <c r="M297" s="263"/>
      <c r="N297" s="264"/>
      <c r="O297" s="264"/>
      <c r="P297" s="264"/>
      <c r="Q297" s="264"/>
      <c r="R297" s="264"/>
      <c r="S297" s="264"/>
      <c r="T297" s="265"/>
      <c r="AT297" s="266" t="s">
        <v>217</v>
      </c>
      <c r="AU297" s="266" t="s">
        <v>90</v>
      </c>
      <c r="AV297" s="13" t="s">
        <v>25</v>
      </c>
      <c r="AW297" s="13" t="s">
        <v>219</v>
      </c>
      <c r="AX297" s="13" t="s">
        <v>81</v>
      </c>
      <c r="AY297" s="266" t="s">
        <v>208</v>
      </c>
    </row>
    <row r="298" spans="2:51" s="12" customFormat="1" ht="13.5">
      <c r="B298" s="245"/>
      <c r="C298" s="246"/>
      <c r="D298" s="247" t="s">
        <v>217</v>
      </c>
      <c r="E298" s="248" t="s">
        <v>38</v>
      </c>
      <c r="F298" s="249" t="s">
        <v>5949</v>
      </c>
      <c r="G298" s="246"/>
      <c r="H298" s="250">
        <v>412.35</v>
      </c>
      <c r="I298" s="251"/>
      <c r="J298" s="246"/>
      <c r="K298" s="246"/>
      <c r="L298" s="252"/>
      <c r="M298" s="253"/>
      <c r="N298" s="254"/>
      <c r="O298" s="254"/>
      <c r="P298" s="254"/>
      <c r="Q298" s="254"/>
      <c r="R298" s="254"/>
      <c r="S298" s="254"/>
      <c r="T298" s="255"/>
      <c r="AT298" s="256" t="s">
        <v>217</v>
      </c>
      <c r="AU298" s="256" t="s">
        <v>90</v>
      </c>
      <c r="AV298" s="12" t="s">
        <v>90</v>
      </c>
      <c r="AW298" s="12" t="s">
        <v>219</v>
      </c>
      <c r="AX298" s="12" t="s">
        <v>81</v>
      </c>
      <c r="AY298" s="256" t="s">
        <v>208</v>
      </c>
    </row>
    <row r="299" spans="2:65" s="1" customFormat="1" ht="16.5" customHeight="1">
      <c r="B299" s="46"/>
      <c r="C299" s="233" t="s">
        <v>621</v>
      </c>
      <c r="D299" s="233" t="s">
        <v>210</v>
      </c>
      <c r="E299" s="234" t="s">
        <v>5950</v>
      </c>
      <c r="F299" s="235" t="s">
        <v>5951</v>
      </c>
      <c r="G299" s="236" t="s">
        <v>213</v>
      </c>
      <c r="H299" s="237">
        <v>139.65</v>
      </c>
      <c r="I299" s="238"/>
      <c r="J299" s="239">
        <f>ROUND(I299*H299,2)</f>
        <v>0</v>
      </c>
      <c r="K299" s="235" t="s">
        <v>38</v>
      </c>
      <c r="L299" s="72"/>
      <c r="M299" s="240" t="s">
        <v>38</v>
      </c>
      <c r="N299" s="241" t="s">
        <v>52</v>
      </c>
      <c r="O299" s="47"/>
      <c r="P299" s="242">
        <f>O299*H299</f>
        <v>0</v>
      </c>
      <c r="Q299" s="242">
        <v>0</v>
      </c>
      <c r="R299" s="242">
        <f>Q299*H299</f>
        <v>0</v>
      </c>
      <c r="S299" s="242">
        <v>0.03554</v>
      </c>
      <c r="T299" s="243">
        <f>S299*H299</f>
        <v>4.963161</v>
      </c>
      <c r="AR299" s="23" t="s">
        <v>302</v>
      </c>
      <c r="AT299" s="23" t="s">
        <v>210</v>
      </c>
      <c r="AU299" s="23" t="s">
        <v>90</v>
      </c>
      <c r="AY299" s="23" t="s">
        <v>208</v>
      </c>
      <c r="BE299" s="244">
        <f>IF(N299="základní",J299,0)</f>
        <v>0</v>
      </c>
      <c r="BF299" s="244">
        <f>IF(N299="snížená",J299,0)</f>
        <v>0</v>
      </c>
      <c r="BG299" s="244">
        <f>IF(N299="zákl. přenesená",J299,0)</f>
        <v>0</v>
      </c>
      <c r="BH299" s="244">
        <f>IF(N299="sníž. přenesená",J299,0)</f>
        <v>0</v>
      </c>
      <c r="BI299" s="244">
        <f>IF(N299="nulová",J299,0)</f>
        <v>0</v>
      </c>
      <c r="BJ299" s="23" t="s">
        <v>25</v>
      </c>
      <c r="BK299" s="244">
        <f>ROUND(I299*H299,2)</f>
        <v>0</v>
      </c>
      <c r="BL299" s="23" t="s">
        <v>302</v>
      </c>
      <c r="BM299" s="23" t="s">
        <v>5952</v>
      </c>
    </row>
    <row r="300" spans="2:51" s="13" customFormat="1" ht="13.5">
      <c r="B300" s="257"/>
      <c r="C300" s="258"/>
      <c r="D300" s="247" t="s">
        <v>217</v>
      </c>
      <c r="E300" s="259" t="s">
        <v>38</v>
      </c>
      <c r="F300" s="260" t="s">
        <v>5953</v>
      </c>
      <c r="G300" s="258"/>
      <c r="H300" s="259" t="s">
        <v>38</v>
      </c>
      <c r="I300" s="261"/>
      <c r="J300" s="258"/>
      <c r="K300" s="258"/>
      <c r="L300" s="262"/>
      <c r="M300" s="263"/>
      <c r="N300" s="264"/>
      <c r="O300" s="264"/>
      <c r="P300" s="264"/>
      <c r="Q300" s="264"/>
      <c r="R300" s="264"/>
      <c r="S300" s="264"/>
      <c r="T300" s="265"/>
      <c r="AT300" s="266" t="s">
        <v>217</v>
      </c>
      <c r="AU300" s="266" t="s">
        <v>90</v>
      </c>
      <c r="AV300" s="13" t="s">
        <v>25</v>
      </c>
      <c r="AW300" s="13" t="s">
        <v>219</v>
      </c>
      <c r="AX300" s="13" t="s">
        <v>81</v>
      </c>
      <c r="AY300" s="266" t="s">
        <v>208</v>
      </c>
    </row>
    <row r="301" spans="2:51" s="12" customFormat="1" ht="13.5">
      <c r="B301" s="245"/>
      <c r="C301" s="246"/>
      <c r="D301" s="247" t="s">
        <v>217</v>
      </c>
      <c r="E301" s="248" t="s">
        <v>38</v>
      </c>
      <c r="F301" s="249" t="s">
        <v>5954</v>
      </c>
      <c r="G301" s="246"/>
      <c r="H301" s="250">
        <v>62.25</v>
      </c>
      <c r="I301" s="251"/>
      <c r="J301" s="246"/>
      <c r="K301" s="246"/>
      <c r="L301" s="252"/>
      <c r="M301" s="253"/>
      <c r="N301" s="254"/>
      <c r="O301" s="254"/>
      <c r="P301" s="254"/>
      <c r="Q301" s="254"/>
      <c r="R301" s="254"/>
      <c r="S301" s="254"/>
      <c r="T301" s="255"/>
      <c r="AT301" s="256" t="s">
        <v>217</v>
      </c>
      <c r="AU301" s="256" t="s">
        <v>90</v>
      </c>
      <c r="AV301" s="12" t="s">
        <v>90</v>
      </c>
      <c r="AW301" s="12" t="s">
        <v>219</v>
      </c>
      <c r="AX301" s="12" t="s">
        <v>81</v>
      </c>
      <c r="AY301" s="256" t="s">
        <v>208</v>
      </c>
    </row>
    <row r="302" spans="2:51" s="12" customFormat="1" ht="13.5">
      <c r="B302" s="245"/>
      <c r="C302" s="246"/>
      <c r="D302" s="247" t="s">
        <v>217</v>
      </c>
      <c r="E302" s="248" t="s">
        <v>38</v>
      </c>
      <c r="F302" s="249" t="s">
        <v>5955</v>
      </c>
      <c r="G302" s="246"/>
      <c r="H302" s="250">
        <v>17.1</v>
      </c>
      <c r="I302" s="251"/>
      <c r="J302" s="246"/>
      <c r="K302" s="246"/>
      <c r="L302" s="252"/>
      <c r="M302" s="253"/>
      <c r="N302" s="254"/>
      <c r="O302" s="254"/>
      <c r="P302" s="254"/>
      <c r="Q302" s="254"/>
      <c r="R302" s="254"/>
      <c r="S302" s="254"/>
      <c r="T302" s="255"/>
      <c r="AT302" s="256" t="s">
        <v>217</v>
      </c>
      <c r="AU302" s="256" t="s">
        <v>90</v>
      </c>
      <c r="AV302" s="12" t="s">
        <v>90</v>
      </c>
      <c r="AW302" s="12" t="s">
        <v>219</v>
      </c>
      <c r="AX302" s="12" t="s">
        <v>81</v>
      </c>
      <c r="AY302" s="256" t="s">
        <v>208</v>
      </c>
    </row>
    <row r="303" spans="2:51" s="12" customFormat="1" ht="13.5">
      <c r="B303" s="245"/>
      <c r="C303" s="246"/>
      <c r="D303" s="247" t="s">
        <v>217</v>
      </c>
      <c r="E303" s="248" t="s">
        <v>38</v>
      </c>
      <c r="F303" s="249" t="s">
        <v>5956</v>
      </c>
      <c r="G303" s="246"/>
      <c r="H303" s="250">
        <v>60.3</v>
      </c>
      <c r="I303" s="251"/>
      <c r="J303" s="246"/>
      <c r="K303" s="246"/>
      <c r="L303" s="252"/>
      <c r="M303" s="253"/>
      <c r="N303" s="254"/>
      <c r="O303" s="254"/>
      <c r="P303" s="254"/>
      <c r="Q303" s="254"/>
      <c r="R303" s="254"/>
      <c r="S303" s="254"/>
      <c r="T303" s="255"/>
      <c r="AT303" s="256" t="s">
        <v>217</v>
      </c>
      <c r="AU303" s="256" t="s">
        <v>90</v>
      </c>
      <c r="AV303" s="12" t="s">
        <v>90</v>
      </c>
      <c r="AW303" s="12" t="s">
        <v>219</v>
      </c>
      <c r="AX303" s="12" t="s">
        <v>81</v>
      </c>
      <c r="AY303" s="256" t="s">
        <v>208</v>
      </c>
    </row>
    <row r="304" spans="2:65" s="1" customFormat="1" ht="16.5" customHeight="1">
      <c r="B304" s="46"/>
      <c r="C304" s="233" t="s">
        <v>626</v>
      </c>
      <c r="D304" s="233" t="s">
        <v>210</v>
      </c>
      <c r="E304" s="234" t="s">
        <v>5957</v>
      </c>
      <c r="F304" s="235" t="s">
        <v>5958</v>
      </c>
      <c r="G304" s="236" t="s">
        <v>213</v>
      </c>
      <c r="H304" s="237">
        <v>421.41</v>
      </c>
      <c r="I304" s="238"/>
      <c r="J304" s="239">
        <f>ROUND(I304*H304,2)</f>
        <v>0</v>
      </c>
      <c r="K304" s="235" t="s">
        <v>38</v>
      </c>
      <c r="L304" s="72"/>
      <c r="M304" s="240" t="s">
        <v>38</v>
      </c>
      <c r="N304" s="241" t="s">
        <v>52</v>
      </c>
      <c r="O304" s="47"/>
      <c r="P304" s="242">
        <f>O304*H304</f>
        <v>0</v>
      </c>
      <c r="Q304" s="242">
        <v>0</v>
      </c>
      <c r="R304" s="242">
        <f>Q304*H304</f>
        <v>0</v>
      </c>
      <c r="S304" s="242">
        <v>0.002</v>
      </c>
      <c r="T304" s="243">
        <f>S304*H304</f>
        <v>0.84282</v>
      </c>
      <c r="AR304" s="23" t="s">
        <v>302</v>
      </c>
      <c r="AT304" s="23" t="s">
        <v>210</v>
      </c>
      <c r="AU304" s="23" t="s">
        <v>90</v>
      </c>
      <c r="AY304" s="23" t="s">
        <v>208</v>
      </c>
      <c r="BE304" s="244">
        <f>IF(N304="základní",J304,0)</f>
        <v>0</v>
      </c>
      <c r="BF304" s="244">
        <f>IF(N304="snížená",J304,0)</f>
        <v>0</v>
      </c>
      <c r="BG304" s="244">
        <f>IF(N304="zákl. přenesená",J304,0)</f>
        <v>0</v>
      </c>
      <c r="BH304" s="244">
        <f>IF(N304="sníž. přenesená",J304,0)</f>
        <v>0</v>
      </c>
      <c r="BI304" s="244">
        <f>IF(N304="nulová",J304,0)</f>
        <v>0</v>
      </c>
      <c r="BJ304" s="23" t="s">
        <v>25</v>
      </c>
      <c r="BK304" s="244">
        <f>ROUND(I304*H304,2)</f>
        <v>0</v>
      </c>
      <c r="BL304" s="23" t="s">
        <v>302</v>
      </c>
      <c r="BM304" s="23" t="s">
        <v>5959</v>
      </c>
    </row>
    <row r="305" spans="2:63" s="11" customFormat="1" ht="29.85" customHeight="1">
      <c r="B305" s="217"/>
      <c r="C305" s="218"/>
      <c r="D305" s="219" t="s">
        <v>80</v>
      </c>
      <c r="E305" s="231" t="s">
        <v>1780</v>
      </c>
      <c r="F305" s="231" t="s">
        <v>1781</v>
      </c>
      <c r="G305" s="218"/>
      <c r="H305" s="218"/>
      <c r="I305" s="221"/>
      <c r="J305" s="232">
        <f>BK305</f>
        <v>0</v>
      </c>
      <c r="K305" s="218"/>
      <c r="L305" s="223"/>
      <c r="M305" s="224"/>
      <c r="N305" s="225"/>
      <c r="O305" s="225"/>
      <c r="P305" s="226">
        <f>SUM(P306:P313)</f>
        <v>0</v>
      </c>
      <c r="Q305" s="225"/>
      <c r="R305" s="226">
        <f>SUM(R306:R313)</f>
        <v>0</v>
      </c>
      <c r="S305" s="225"/>
      <c r="T305" s="227">
        <f>SUM(T306:T313)</f>
        <v>20.753999999999998</v>
      </c>
      <c r="AR305" s="228" t="s">
        <v>90</v>
      </c>
      <c r="AT305" s="229" t="s">
        <v>80</v>
      </c>
      <c r="AU305" s="229" t="s">
        <v>25</v>
      </c>
      <c r="AY305" s="228" t="s">
        <v>208</v>
      </c>
      <c r="BK305" s="230">
        <f>SUM(BK306:BK313)</f>
        <v>0</v>
      </c>
    </row>
    <row r="306" spans="2:65" s="1" customFormat="1" ht="25.5" customHeight="1">
      <c r="B306" s="46"/>
      <c r="C306" s="233" t="s">
        <v>631</v>
      </c>
      <c r="D306" s="233" t="s">
        <v>210</v>
      </c>
      <c r="E306" s="234" t="s">
        <v>5960</v>
      </c>
      <c r="F306" s="235" t="s">
        <v>5961</v>
      </c>
      <c r="G306" s="236" t="s">
        <v>336</v>
      </c>
      <c r="H306" s="237">
        <v>231</v>
      </c>
      <c r="I306" s="238"/>
      <c r="J306" s="239">
        <f>ROUND(I306*H306,2)</f>
        <v>0</v>
      </c>
      <c r="K306" s="235" t="s">
        <v>38</v>
      </c>
      <c r="L306" s="72"/>
      <c r="M306" s="240" t="s">
        <v>38</v>
      </c>
      <c r="N306" s="241" t="s">
        <v>52</v>
      </c>
      <c r="O306" s="47"/>
      <c r="P306" s="242">
        <f>O306*H306</f>
        <v>0</v>
      </c>
      <c r="Q306" s="242">
        <v>0</v>
      </c>
      <c r="R306" s="242">
        <f>Q306*H306</f>
        <v>0</v>
      </c>
      <c r="S306" s="242">
        <v>0.018</v>
      </c>
      <c r="T306" s="243">
        <f>S306*H306</f>
        <v>4.1579999999999995</v>
      </c>
      <c r="AR306" s="23" t="s">
        <v>302</v>
      </c>
      <c r="AT306" s="23" t="s">
        <v>210</v>
      </c>
      <c r="AU306" s="23" t="s">
        <v>90</v>
      </c>
      <c r="AY306" s="23" t="s">
        <v>208</v>
      </c>
      <c r="BE306" s="244">
        <f>IF(N306="základní",J306,0)</f>
        <v>0</v>
      </c>
      <c r="BF306" s="244">
        <f>IF(N306="snížená",J306,0)</f>
        <v>0</v>
      </c>
      <c r="BG306" s="244">
        <f>IF(N306="zákl. přenesená",J306,0)</f>
        <v>0</v>
      </c>
      <c r="BH306" s="244">
        <f>IF(N306="sníž. přenesená",J306,0)</f>
        <v>0</v>
      </c>
      <c r="BI306" s="244">
        <f>IF(N306="nulová",J306,0)</f>
        <v>0</v>
      </c>
      <c r="BJ306" s="23" t="s">
        <v>25</v>
      </c>
      <c r="BK306" s="244">
        <f>ROUND(I306*H306,2)</f>
        <v>0</v>
      </c>
      <c r="BL306" s="23" t="s">
        <v>302</v>
      </c>
      <c r="BM306" s="23" t="s">
        <v>5962</v>
      </c>
    </row>
    <row r="307" spans="2:51" s="12" customFormat="1" ht="13.5">
      <c r="B307" s="245"/>
      <c r="C307" s="246"/>
      <c r="D307" s="247" t="s">
        <v>217</v>
      </c>
      <c r="E307" s="248" t="s">
        <v>38</v>
      </c>
      <c r="F307" s="249" t="s">
        <v>5963</v>
      </c>
      <c r="G307" s="246"/>
      <c r="H307" s="250">
        <v>231</v>
      </c>
      <c r="I307" s="251"/>
      <c r="J307" s="246"/>
      <c r="K307" s="246"/>
      <c r="L307" s="252"/>
      <c r="M307" s="253"/>
      <c r="N307" s="254"/>
      <c r="O307" s="254"/>
      <c r="P307" s="254"/>
      <c r="Q307" s="254"/>
      <c r="R307" s="254"/>
      <c r="S307" s="254"/>
      <c r="T307" s="255"/>
      <c r="AT307" s="256" t="s">
        <v>217</v>
      </c>
      <c r="AU307" s="256" t="s">
        <v>90</v>
      </c>
      <c r="AV307" s="12" t="s">
        <v>90</v>
      </c>
      <c r="AW307" s="12" t="s">
        <v>219</v>
      </c>
      <c r="AX307" s="12" t="s">
        <v>81</v>
      </c>
      <c r="AY307" s="256" t="s">
        <v>208</v>
      </c>
    </row>
    <row r="308" spans="2:65" s="1" customFormat="1" ht="25.5" customHeight="1">
      <c r="B308" s="46"/>
      <c r="C308" s="233" t="s">
        <v>638</v>
      </c>
      <c r="D308" s="233" t="s">
        <v>210</v>
      </c>
      <c r="E308" s="234" t="s">
        <v>5964</v>
      </c>
      <c r="F308" s="235" t="s">
        <v>5965</v>
      </c>
      <c r="G308" s="236" t="s">
        <v>336</v>
      </c>
      <c r="H308" s="237">
        <v>48</v>
      </c>
      <c r="I308" s="238"/>
      <c r="J308" s="239">
        <f>ROUND(I308*H308,2)</f>
        <v>0</v>
      </c>
      <c r="K308" s="235" t="s">
        <v>38</v>
      </c>
      <c r="L308" s="72"/>
      <c r="M308" s="240" t="s">
        <v>38</v>
      </c>
      <c r="N308" s="241" t="s">
        <v>52</v>
      </c>
      <c r="O308" s="47"/>
      <c r="P308" s="242">
        <f>O308*H308</f>
        <v>0</v>
      </c>
      <c r="Q308" s="242">
        <v>0</v>
      </c>
      <c r="R308" s="242">
        <f>Q308*H308</f>
        <v>0</v>
      </c>
      <c r="S308" s="242">
        <v>0.036</v>
      </c>
      <c r="T308" s="243">
        <f>S308*H308</f>
        <v>1.7279999999999998</v>
      </c>
      <c r="AR308" s="23" t="s">
        <v>302</v>
      </c>
      <c r="AT308" s="23" t="s">
        <v>210</v>
      </c>
      <c r="AU308" s="23" t="s">
        <v>90</v>
      </c>
      <c r="AY308" s="23" t="s">
        <v>208</v>
      </c>
      <c r="BE308" s="244">
        <f>IF(N308="základní",J308,0)</f>
        <v>0</v>
      </c>
      <c r="BF308" s="244">
        <f>IF(N308="snížená",J308,0)</f>
        <v>0</v>
      </c>
      <c r="BG308" s="244">
        <f>IF(N308="zákl. přenesená",J308,0)</f>
        <v>0</v>
      </c>
      <c r="BH308" s="244">
        <f>IF(N308="sníž. přenesená",J308,0)</f>
        <v>0</v>
      </c>
      <c r="BI308" s="244">
        <f>IF(N308="nulová",J308,0)</f>
        <v>0</v>
      </c>
      <c r="BJ308" s="23" t="s">
        <v>25</v>
      </c>
      <c r="BK308" s="244">
        <f>ROUND(I308*H308,2)</f>
        <v>0</v>
      </c>
      <c r="BL308" s="23" t="s">
        <v>302</v>
      </c>
      <c r="BM308" s="23" t="s">
        <v>5966</v>
      </c>
    </row>
    <row r="309" spans="2:51" s="12" customFormat="1" ht="13.5">
      <c r="B309" s="245"/>
      <c r="C309" s="246"/>
      <c r="D309" s="247" t="s">
        <v>217</v>
      </c>
      <c r="E309" s="248" t="s">
        <v>38</v>
      </c>
      <c r="F309" s="249" t="s">
        <v>5967</v>
      </c>
      <c r="G309" s="246"/>
      <c r="H309" s="250">
        <v>48</v>
      </c>
      <c r="I309" s="251"/>
      <c r="J309" s="246"/>
      <c r="K309" s="246"/>
      <c r="L309" s="252"/>
      <c r="M309" s="253"/>
      <c r="N309" s="254"/>
      <c r="O309" s="254"/>
      <c r="P309" s="254"/>
      <c r="Q309" s="254"/>
      <c r="R309" s="254"/>
      <c r="S309" s="254"/>
      <c r="T309" s="255"/>
      <c r="AT309" s="256" t="s">
        <v>217</v>
      </c>
      <c r="AU309" s="256" t="s">
        <v>90</v>
      </c>
      <c r="AV309" s="12" t="s">
        <v>90</v>
      </c>
      <c r="AW309" s="12" t="s">
        <v>219</v>
      </c>
      <c r="AX309" s="12" t="s">
        <v>81</v>
      </c>
      <c r="AY309" s="256" t="s">
        <v>208</v>
      </c>
    </row>
    <row r="310" spans="2:65" s="1" customFormat="1" ht="25.5" customHeight="1">
      <c r="B310" s="46"/>
      <c r="C310" s="233" t="s">
        <v>642</v>
      </c>
      <c r="D310" s="233" t="s">
        <v>210</v>
      </c>
      <c r="E310" s="234" t="s">
        <v>5968</v>
      </c>
      <c r="F310" s="235" t="s">
        <v>5969</v>
      </c>
      <c r="G310" s="236" t="s">
        <v>336</v>
      </c>
      <c r="H310" s="237">
        <v>369</v>
      </c>
      <c r="I310" s="238"/>
      <c r="J310" s="239">
        <f>ROUND(I310*H310,2)</f>
        <v>0</v>
      </c>
      <c r="K310" s="235" t="s">
        <v>38</v>
      </c>
      <c r="L310" s="72"/>
      <c r="M310" s="240" t="s">
        <v>38</v>
      </c>
      <c r="N310" s="241" t="s">
        <v>52</v>
      </c>
      <c r="O310" s="47"/>
      <c r="P310" s="242">
        <f>O310*H310</f>
        <v>0</v>
      </c>
      <c r="Q310" s="242">
        <v>0</v>
      </c>
      <c r="R310" s="242">
        <f>Q310*H310</f>
        <v>0</v>
      </c>
      <c r="S310" s="242">
        <v>0.036</v>
      </c>
      <c r="T310" s="243">
        <f>S310*H310</f>
        <v>13.283999999999999</v>
      </c>
      <c r="AR310" s="23" t="s">
        <v>302</v>
      </c>
      <c r="AT310" s="23" t="s">
        <v>210</v>
      </c>
      <c r="AU310" s="23" t="s">
        <v>90</v>
      </c>
      <c r="AY310" s="23" t="s">
        <v>208</v>
      </c>
      <c r="BE310" s="244">
        <f>IF(N310="základní",J310,0)</f>
        <v>0</v>
      </c>
      <c r="BF310" s="244">
        <f>IF(N310="snížená",J310,0)</f>
        <v>0</v>
      </c>
      <c r="BG310" s="244">
        <f>IF(N310="zákl. přenesená",J310,0)</f>
        <v>0</v>
      </c>
      <c r="BH310" s="244">
        <f>IF(N310="sníž. přenesená",J310,0)</f>
        <v>0</v>
      </c>
      <c r="BI310" s="244">
        <f>IF(N310="nulová",J310,0)</f>
        <v>0</v>
      </c>
      <c r="BJ310" s="23" t="s">
        <v>25</v>
      </c>
      <c r="BK310" s="244">
        <f>ROUND(I310*H310,2)</f>
        <v>0</v>
      </c>
      <c r="BL310" s="23" t="s">
        <v>302</v>
      </c>
      <c r="BM310" s="23" t="s">
        <v>5970</v>
      </c>
    </row>
    <row r="311" spans="2:51" s="12" customFormat="1" ht="13.5">
      <c r="B311" s="245"/>
      <c r="C311" s="246"/>
      <c r="D311" s="247" t="s">
        <v>217</v>
      </c>
      <c r="E311" s="248" t="s">
        <v>38</v>
      </c>
      <c r="F311" s="249" t="s">
        <v>5971</v>
      </c>
      <c r="G311" s="246"/>
      <c r="H311" s="250">
        <v>369</v>
      </c>
      <c r="I311" s="251"/>
      <c r="J311" s="246"/>
      <c r="K311" s="246"/>
      <c r="L311" s="252"/>
      <c r="M311" s="253"/>
      <c r="N311" s="254"/>
      <c r="O311" s="254"/>
      <c r="P311" s="254"/>
      <c r="Q311" s="254"/>
      <c r="R311" s="254"/>
      <c r="S311" s="254"/>
      <c r="T311" s="255"/>
      <c r="AT311" s="256" t="s">
        <v>217</v>
      </c>
      <c r="AU311" s="256" t="s">
        <v>90</v>
      </c>
      <c r="AV311" s="12" t="s">
        <v>90</v>
      </c>
      <c r="AW311" s="12" t="s">
        <v>219</v>
      </c>
      <c r="AX311" s="12" t="s">
        <v>81</v>
      </c>
      <c r="AY311" s="256" t="s">
        <v>208</v>
      </c>
    </row>
    <row r="312" spans="2:65" s="1" customFormat="1" ht="25.5" customHeight="1">
      <c r="B312" s="46"/>
      <c r="C312" s="233" t="s">
        <v>647</v>
      </c>
      <c r="D312" s="233" t="s">
        <v>210</v>
      </c>
      <c r="E312" s="234" t="s">
        <v>5972</v>
      </c>
      <c r="F312" s="235" t="s">
        <v>5973</v>
      </c>
      <c r="G312" s="236" t="s">
        <v>336</v>
      </c>
      <c r="H312" s="237">
        <v>44</v>
      </c>
      <c r="I312" s="238"/>
      <c r="J312" s="239">
        <f>ROUND(I312*H312,2)</f>
        <v>0</v>
      </c>
      <c r="K312" s="235" t="s">
        <v>38</v>
      </c>
      <c r="L312" s="72"/>
      <c r="M312" s="240" t="s">
        <v>38</v>
      </c>
      <c r="N312" s="241" t="s">
        <v>52</v>
      </c>
      <c r="O312" s="47"/>
      <c r="P312" s="242">
        <f>O312*H312</f>
        <v>0</v>
      </c>
      <c r="Q312" s="242">
        <v>0</v>
      </c>
      <c r="R312" s="242">
        <f>Q312*H312</f>
        <v>0</v>
      </c>
      <c r="S312" s="242">
        <v>0.036</v>
      </c>
      <c r="T312" s="243">
        <f>S312*H312</f>
        <v>1.5839999999999999</v>
      </c>
      <c r="AR312" s="23" t="s">
        <v>302</v>
      </c>
      <c r="AT312" s="23" t="s">
        <v>210</v>
      </c>
      <c r="AU312" s="23" t="s">
        <v>90</v>
      </c>
      <c r="AY312" s="23" t="s">
        <v>208</v>
      </c>
      <c r="BE312" s="244">
        <f>IF(N312="základní",J312,0)</f>
        <v>0</v>
      </c>
      <c r="BF312" s="244">
        <f>IF(N312="snížená",J312,0)</f>
        <v>0</v>
      </c>
      <c r="BG312" s="244">
        <f>IF(N312="zákl. přenesená",J312,0)</f>
        <v>0</v>
      </c>
      <c r="BH312" s="244">
        <f>IF(N312="sníž. přenesená",J312,0)</f>
        <v>0</v>
      </c>
      <c r="BI312" s="244">
        <f>IF(N312="nulová",J312,0)</f>
        <v>0</v>
      </c>
      <c r="BJ312" s="23" t="s">
        <v>25</v>
      </c>
      <c r="BK312" s="244">
        <f>ROUND(I312*H312,2)</f>
        <v>0</v>
      </c>
      <c r="BL312" s="23" t="s">
        <v>302</v>
      </c>
      <c r="BM312" s="23" t="s">
        <v>5974</v>
      </c>
    </row>
    <row r="313" spans="2:51" s="12" customFormat="1" ht="13.5">
      <c r="B313" s="245"/>
      <c r="C313" s="246"/>
      <c r="D313" s="247" t="s">
        <v>217</v>
      </c>
      <c r="E313" s="248" t="s">
        <v>38</v>
      </c>
      <c r="F313" s="249" t="s">
        <v>5975</v>
      </c>
      <c r="G313" s="246"/>
      <c r="H313" s="250">
        <v>44</v>
      </c>
      <c r="I313" s="251"/>
      <c r="J313" s="246"/>
      <c r="K313" s="246"/>
      <c r="L313" s="252"/>
      <c r="M313" s="253"/>
      <c r="N313" s="254"/>
      <c r="O313" s="254"/>
      <c r="P313" s="254"/>
      <c r="Q313" s="254"/>
      <c r="R313" s="254"/>
      <c r="S313" s="254"/>
      <c r="T313" s="255"/>
      <c r="AT313" s="256" t="s">
        <v>217</v>
      </c>
      <c r="AU313" s="256" t="s">
        <v>90</v>
      </c>
      <c r="AV313" s="12" t="s">
        <v>90</v>
      </c>
      <c r="AW313" s="12" t="s">
        <v>219</v>
      </c>
      <c r="AX313" s="12" t="s">
        <v>81</v>
      </c>
      <c r="AY313" s="256" t="s">
        <v>208</v>
      </c>
    </row>
    <row r="314" spans="2:63" s="11" customFormat="1" ht="29.85" customHeight="1">
      <c r="B314" s="217"/>
      <c r="C314" s="218"/>
      <c r="D314" s="219" t="s">
        <v>80</v>
      </c>
      <c r="E314" s="231" t="s">
        <v>1821</v>
      </c>
      <c r="F314" s="231" t="s">
        <v>1822</v>
      </c>
      <c r="G314" s="218"/>
      <c r="H314" s="218"/>
      <c r="I314" s="221"/>
      <c r="J314" s="232">
        <f>BK314</f>
        <v>0</v>
      </c>
      <c r="K314" s="218"/>
      <c r="L314" s="223"/>
      <c r="M314" s="224"/>
      <c r="N314" s="225"/>
      <c r="O314" s="225"/>
      <c r="P314" s="226">
        <f>SUM(P315:P330)</f>
        <v>0</v>
      </c>
      <c r="Q314" s="225"/>
      <c r="R314" s="226">
        <f>SUM(R315:R330)</f>
        <v>0</v>
      </c>
      <c r="S314" s="225"/>
      <c r="T314" s="227">
        <f>SUM(T315:T330)</f>
        <v>1.19253</v>
      </c>
      <c r="AR314" s="228" t="s">
        <v>90</v>
      </c>
      <c r="AT314" s="229" t="s">
        <v>80</v>
      </c>
      <c r="AU314" s="229" t="s">
        <v>25</v>
      </c>
      <c r="AY314" s="228" t="s">
        <v>208</v>
      </c>
      <c r="BK314" s="230">
        <f>SUM(BK315:BK330)</f>
        <v>0</v>
      </c>
    </row>
    <row r="315" spans="2:65" s="1" customFormat="1" ht="16.5" customHeight="1">
      <c r="B315" s="46"/>
      <c r="C315" s="233" t="s">
        <v>651</v>
      </c>
      <c r="D315" s="233" t="s">
        <v>210</v>
      </c>
      <c r="E315" s="234" t="s">
        <v>5976</v>
      </c>
      <c r="F315" s="235" t="s">
        <v>5977</v>
      </c>
      <c r="G315" s="236" t="s">
        <v>336</v>
      </c>
      <c r="H315" s="237">
        <v>53</v>
      </c>
      <c r="I315" s="238"/>
      <c r="J315" s="239">
        <f>ROUND(I315*H315,2)</f>
        <v>0</v>
      </c>
      <c r="K315" s="235" t="s">
        <v>214</v>
      </c>
      <c r="L315" s="72"/>
      <c r="M315" s="240" t="s">
        <v>38</v>
      </c>
      <c r="N315" s="241" t="s">
        <v>52</v>
      </c>
      <c r="O315" s="47"/>
      <c r="P315" s="242">
        <f>O315*H315</f>
        <v>0</v>
      </c>
      <c r="Q315" s="242">
        <v>0</v>
      </c>
      <c r="R315" s="242">
        <f>Q315*H315</f>
        <v>0</v>
      </c>
      <c r="S315" s="242">
        <v>0.00167</v>
      </c>
      <c r="T315" s="243">
        <f>S315*H315</f>
        <v>0.08851</v>
      </c>
      <c r="AR315" s="23" t="s">
        <v>302</v>
      </c>
      <c r="AT315" s="23" t="s">
        <v>210</v>
      </c>
      <c r="AU315" s="23" t="s">
        <v>90</v>
      </c>
      <c r="AY315" s="23" t="s">
        <v>208</v>
      </c>
      <c r="BE315" s="244">
        <f>IF(N315="základní",J315,0)</f>
        <v>0</v>
      </c>
      <c r="BF315" s="244">
        <f>IF(N315="snížená",J315,0)</f>
        <v>0</v>
      </c>
      <c r="BG315" s="244">
        <f>IF(N315="zákl. přenesená",J315,0)</f>
        <v>0</v>
      </c>
      <c r="BH315" s="244">
        <f>IF(N315="sníž. přenesená",J315,0)</f>
        <v>0</v>
      </c>
      <c r="BI315" s="244">
        <f>IF(N315="nulová",J315,0)</f>
        <v>0</v>
      </c>
      <c r="BJ315" s="23" t="s">
        <v>25</v>
      </c>
      <c r="BK315" s="244">
        <f>ROUND(I315*H315,2)</f>
        <v>0</v>
      </c>
      <c r="BL315" s="23" t="s">
        <v>302</v>
      </c>
      <c r="BM315" s="23" t="s">
        <v>5978</v>
      </c>
    </row>
    <row r="316" spans="2:51" s="12" customFormat="1" ht="13.5">
      <c r="B316" s="245"/>
      <c r="C316" s="246"/>
      <c r="D316" s="247" t="s">
        <v>217</v>
      </c>
      <c r="E316" s="248" t="s">
        <v>38</v>
      </c>
      <c r="F316" s="249" t="s">
        <v>5979</v>
      </c>
      <c r="G316" s="246"/>
      <c r="H316" s="250">
        <v>8.5</v>
      </c>
      <c r="I316" s="251"/>
      <c r="J316" s="246"/>
      <c r="K316" s="246"/>
      <c r="L316" s="252"/>
      <c r="M316" s="253"/>
      <c r="N316" s="254"/>
      <c r="O316" s="254"/>
      <c r="P316" s="254"/>
      <c r="Q316" s="254"/>
      <c r="R316" s="254"/>
      <c r="S316" s="254"/>
      <c r="T316" s="255"/>
      <c r="AT316" s="256" t="s">
        <v>217</v>
      </c>
      <c r="AU316" s="256" t="s">
        <v>90</v>
      </c>
      <c r="AV316" s="12" t="s">
        <v>90</v>
      </c>
      <c r="AW316" s="12" t="s">
        <v>219</v>
      </c>
      <c r="AX316" s="12" t="s">
        <v>81</v>
      </c>
      <c r="AY316" s="256" t="s">
        <v>208</v>
      </c>
    </row>
    <row r="317" spans="2:51" s="12" customFormat="1" ht="13.5">
      <c r="B317" s="245"/>
      <c r="C317" s="246"/>
      <c r="D317" s="247" t="s">
        <v>217</v>
      </c>
      <c r="E317" s="248" t="s">
        <v>38</v>
      </c>
      <c r="F317" s="249" t="s">
        <v>5980</v>
      </c>
      <c r="G317" s="246"/>
      <c r="H317" s="250">
        <v>19</v>
      </c>
      <c r="I317" s="251"/>
      <c r="J317" s="246"/>
      <c r="K317" s="246"/>
      <c r="L317" s="252"/>
      <c r="M317" s="253"/>
      <c r="N317" s="254"/>
      <c r="O317" s="254"/>
      <c r="P317" s="254"/>
      <c r="Q317" s="254"/>
      <c r="R317" s="254"/>
      <c r="S317" s="254"/>
      <c r="T317" s="255"/>
      <c r="AT317" s="256" t="s">
        <v>217</v>
      </c>
      <c r="AU317" s="256" t="s">
        <v>90</v>
      </c>
      <c r="AV317" s="12" t="s">
        <v>90</v>
      </c>
      <c r="AW317" s="12" t="s">
        <v>219</v>
      </c>
      <c r="AX317" s="12" t="s">
        <v>81</v>
      </c>
      <c r="AY317" s="256" t="s">
        <v>208</v>
      </c>
    </row>
    <row r="318" spans="2:51" s="12" customFormat="1" ht="13.5">
      <c r="B318" s="245"/>
      <c r="C318" s="246"/>
      <c r="D318" s="247" t="s">
        <v>217</v>
      </c>
      <c r="E318" s="248" t="s">
        <v>38</v>
      </c>
      <c r="F318" s="249" t="s">
        <v>5981</v>
      </c>
      <c r="G318" s="246"/>
      <c r="H318" s="250">
        <v>11.7</v>
      </c>
      <c r="I318" s="251"/>
      <c r="J318" s="246"/>
      <c r="K318" s="246"/>
      <c r="L318" s="252"/>
      <c r="M318" s="253"/>
      <c r="N318" s="254"/>
      <c r="O318" s="254"/>
      <c r="P318" s="254"/>
      <c r="Q318" s="254"/>
      <c r="R318" s="254"/>
      <c r="S318" s="254"/>
      <c r="T318" s="255"/>
      <c r="AT318" s="256" t="s">
        <v>217</v>
      </c>
      <c r="AU318" s="256" t="s">
        <v>90</v>
      </c>
      <c r="AV318" s="12" t="s">
        <v>90</v>
      </c>
      <c r="AW318" s="12" t="s">
        <v>219</v>
      </c>
      <c r="AX318" s="12" t="s">
        <v>81</v>
      </c>
      <c r="AY318" s="256" t="s">
        <v>208</v>
      </c>
    </row>
    <row r="319" spans="2:51" s="12" customFormat="1" ht="13.5">
      <c r="B319" s="245"/>
      <c r="C319" s="246"/>
      <c r="D319" s="247" t="s">
        <v>217</v>
      </c>
      <c r="E319" s="248" t="s">
        <v>38</v>
      </c>
      <c r="F319" s="249" t="s">
        <v>5982</v>
      </c>
      <c r="G319" s="246"/>
      <c r="H319" s="250">
        <v>13.8</v>
      </c>
      <c r="I319" s="251"/>
      <c r="J319" s="246"/>
      <c r="K319" s="246"/>
      <c r="L319" s="252"/>
      <c r="M319" s="253"/>
      <c r="N319" s="254"/>
      <c r="O319" s="254"/>
      <c r="P319" s="254"/>
      <c r="Q319" s="254"/>
      <c r="R319" s="254"/>
      <c r="S319" s="254"/>
      <c r="T319" s="255"/>
      <c r="AT319" s="256" t="s">
        <v>217</v>
      </c>
      <c r="AU319" s="256" t="s">
        <v>90</v>
      </c>
      <c r="AV319" s="12" t="s">
        <v>90</v>
      </c>
      <c r="AW319" s="12" t="s">
        <v>219</v>
      </c>
      <c r="AX319" s="12" t="s">
        <v>81</v>
      </c>
      <c r="AY319" s="256" t="s">
        <v>208</v>
      </c>
    </row>
    <row r="320" spans="2:65" s="1" customFormat="1" ht="16.5" customHeight="1">
      <c r="B320" s="46"/>
      <c r="C320" s="233" t="s">
        <v>655</v>
      </c>
      <c r="D320" s="233" t="s">
        <v>210</v>
      </c>
      <c r="E320" s="234" t="s">
        <v>5983</v>
      </c>
      <c r="F320" s="235" t="s">
        <v>5984</v>
      </c>
      <c r="G320" s="236" t="s">
        <v>336</v>
      </c>
      <c r="H320" s="237">
        <v>86.2</v>
      </c>
      <c r="I320" s="238"/>
      <c r="J320" s="239">
        <f>ROUND(I320*H320,2)</f>
        <v>0</v>
      </c>
      <c r="K320" s="235" t="s">
        <v>214</v>
      </c>
      <c r="L320" s="72"/>
      <c r="M320" s="240" t="s">
        <v>38</v>
      </c>
      <c r="N320" s="241" t="s">
        <v>52</v>
      </c>
      <c r="O320" s="47"/>
      <c r="P320" s="242">
        <f>O320*H320</f>
        <v>0</v>
      </c>
      <c r="Q320" s="242">
        <v>0</v>
      </c>
      <c r="R320" s="242">
        <f>Q320*H320</f>
        <v>0</v>
      </c>
      <c r="S320" s="242">
        <v>0.0026</v>
      </c>
      <c r="T320" s="243">
        <f>S320*H320</f>
        <v>0.22411999999999999</v>
      </c>
      <c r="AR320" s="23" t="s">
        <v>302</v>
      </c>
      <c r="AT320" s="23" t="s">
        <v>210</v>
      </c>
      <c r="AU320" s="23" t="s">
        <v>90</v>
      </c>
      <c r="AY320" s="23" t="s">
        <v>208</v>
      </c>
      <c r="BE320" s="244">
        <f>IF(N320="základní",J320,0)</f>
        <v>0</v>
      </c>
      <c r="BF320" s="244">
        <f>IF(N320="snížená",J320,0)</f>
        <v>0</v>
      </c>
      <c r="BG320" s="244">
        <f>IF(N320="zákl. přenesená",J320,0)</f>
        <v>0</v>
      </c>
      <c r="BH320" s="244">
        <f>IF(N320="sníž. přenesená",J320,0)</f>
        <v>0</v>
      </c>
      <c r="BI320" s="244">
        <f>IF(N320="nulová",J320,0)</f>
        <v>0</v>
      </c>
      <c r="BJ320" s="23" t="s">
        <v>25</v>
      </c>
      <c r="BK320" s="244">
        <f>ROUND(I320*H320,2)</f>
        <v>0</v>
      </c>
      <c r="BL320" s="23" t="s">
        <v>302</v>
      </c>
      <c r="BM320" s="23" t="s">
        <v>5985</v>
      </c>
    </row>
    <row r="321" spans="2:51" s="12" customFormat="1" ht="13.5">
      <c r="B321" s="245"/>
      <c r="C321" s="246"/>
      <c r="D321" s="247" t="s">
        <v>217</v>
      </c>
      <c r="E321" s="248" t="s">
        <v>38</v>
      </c>
      <c r="F321" s="249" t="s">
        <v>5986</v>
      </c>
      <c r="G321" s="246"/>
      <c r="H321" s="250">
        <v>86.2</v>
      </c>
      <c r="I321" s="251"/>
      <c r="J321" s="246"/>
      <c r="K321" s="246"/>
      <c r="L321" s="252"/>
      <c r="M321" s="253"/>
      <c r="N321" s="254"/>
      <c r="O321" s="254"/>
      <c r="P321" s="254"/>
      <c r="Q321" s="254"/>
      <c r="R321" s="254"/>
      <c r="S321" s="254"/>
      <c r="T321" s="255"/>
      <c r="AT321" s="256" t="s">
        <v>217</v>
      </c>
      <c r="AU321" s="256" t="s">
        <v>90</v>
      </c>
      <c r="AV321" s="12" t="s">
        <v>90</v>
      </c>
      <c r="AW321" s="12" t="s">
        <v>219</v>
      </c>
      <c r="AX321" s="12" t="s">
        <v>81</v>
      </c>
      <c r="AY321" s="256" t="s">
        <v>208</v>
      </c>
    </row>
    <row r="322" spans="2:65" s="1" customFormat="1" ht="16.5" customHeight="1">
      <c r="B322" s="46"/>
      <c r="C322" s="233" t="s">
        <v>659</v>
      </c>
      <c r="D322" s="233" t="s">
        <v>210</v>
      </c>
      <c r="E322" s="234" t="s">
        <v>5987</v>
      </c>
      <c r="F322" s="235" t="s">
        <v>5988</v>
      </c>
      <c r="G322" s="236" t="s">
        <v>336</v>
      </c>
      <c r="H322" s="237">
        <v>35</v>
      </c>
      <c r="I322" s="238"/>
      <c r="J322" s="239">
        <f>ROUND(I322*H322,2)</f>
        <v>0</v>
      </c>
      <c r="K322" s="235" t="s">
        <v>214</v>
      </c>
      <c r="L322" s="72"/>
      <c r="M322" s="240" t="s">
        <v>38</v>
      </c>
      <c r="N322" s="241" t="s">
        <v>52</v>
      </c>
      <c r="O322" s="47"/>
      <c r="P322" s="242">
        <f>O322*H322</f>
        <v>0</v>
      </c>
      <c r="Q322" s="242">
        <v>0</v>
      </c>
      <c r="R322" s="242">
        <f>Q322*H322</f>
        <v>0</v>
      </c>
      <c r="S322" s="242">
        <v>0.00394</v>
      </c>
      <c r="T322" s="243">
        <f>S322*H322</f>
        <v>0.1379</v>
      </c>
      <c r="AR322" s="23" t="s">
        <v>302</v>
      </c>
      <c r="AT322" s="23" t="s">
        <v>210</v>
      </c>
      <c r="AU322" s="23" t="s">
        <v>90</v>
      </c>
      <c r="AY322" s="23" t="s">
        <v>208</v>
      </c>
      <c r="BE322" s="244">
        <f>IF(N322="základní",J322,0)</f>
        <v>0</v>
      </c>
      <c r="BF322" s="244">
        <f>IF(N322="snížená",J322,0)</f>
        <v>0</v>
      </c>
      <c r="BG322" s="244">
        <f>IF(N322="zákl. přenesená",J322,0)</f>
        <v>0</v>
      </c>
      <c r="BH322" s="244">
        <f>IF(N322="sníž. přenesená",J322,0)</f>
        <v>0</v>
      </c>
      <c r="BI322" s="244">
        <f>IF(N322="nulová",J322,0)</f>
        <v>0</v>
      </c>
      <c r="BJ322" s="23" t="s">
        <v>25</v>
      </c>
      <c r="BK322" s="244">
        <f>ROUND(I322*H322,2)</f>
        <v>0</v>
      </c>
      <c r="BL322" s="23" t="s">
        <v>302</v>
      </c>
      <c r="BM322" s="23" t="s">
        <v>5989</v>
      </c>
    </row>
    <row r="323" spans="2:51" s="12" customFormat="1" ht="13.5">
      <c r="B323" s="245"/>
      <c r="C323" s="246"/>
      <c r="D323" s="247" t="s">
        <v>217</v>
      </c>
      <c r="E323" s="248" t="s">
        <v>38</v>
      </c>
      <c r="F323" s="249" t="s">
        <v>5990</v>
      </c>
      <c r="G323" s="246"/>
      <c r="H323" s="250">
        <v>20</v>
      </c>
      <c r="I323" s="251"/>
      <c r="J323" s="246"/>
      <c r="K323" s="246"/>
      <c r="L323" s="252"/>
      <c r="M323" s="253"/>
      <c r="N323" s="254"/>
      <c r="O323" s="254"/>
      <c r="P323" s="254"/>
      <c r="Q323" s="254"/>
      <c r="R323" s="254"/>
      <c r="S323" s="254"/>
      <c r="T323" s="255"/>
      <c r="AT323" s="256" t="s">
        <v>217</v>
      </c>
      <c r="AU323" s="256" t="s">
        <v>90</v>
      </c>
      <c r="AV323" s="12" t="s">
        <v>90</v>
      </c>
      <c r="AW323" s="12" t="s">
        <v>219</v>
      </c>
      <c r="AX323" s="12" t="s">
        <v>81</v>
      </c>
      <c r="AY323" s="256" t="s">
        <v>208</v>
      </c>
    </row>
    <row r="324" spans="2:51" s="12" customFormat="1" ht="13.5">
      <c r="B324" s="245"/>
      <c r="C324" s="246"/>
      <c r="D324" s="247" t="s">
        <v>217</v>
      </c>
      <c r="E324" s="248" t="s">
        <v>38</v>
      </c>
      <c r="F324" s="249" t="s">
        <v>5991</v>
      </c>
      <c r="G324" s="246"/>
      <c r="H324" s="250">
        <v>15</v>
      </c>
      <c r="I324" s="251"/>
      <c r="J324" s="246"/>
      <c r="K324" s="246"/>
      <c r="L324" s="252"/>
      <c r="M324" s="253"/>
      <c r="N324" s="254"/>
      <c r="O324" s="254"/>
      <c r="P324" s="254"/>
      <c r="Q324" s="254"/>
      <c r="R324" s="254"/>
      <c r="S324" s="254"/>
      <c r="T324" s="255"/>
      <c r="AT324" s="256" t="s">
        <v>217</v>
      </c>
      <c r="AU324" s="256" t="s">
        <v>90</v>
      </c>
      <c r="AV324" s="12" t="s">
        <v>90</v>
      </c>
      <c r="AW324" s="12" t="s">
        <v>219</v>
      </c>
      <c r="AX324" s="12" t="s">
        <v>81</v>
      </c>
      <c r="AY324" s="256" t="s">
        <v>208</v>
      </c>
    </row>
    <row r="325" spans="2:65" s="1" customFormat="1" ht="16.5" customHeight="1">
      <c r="B325" s="46"/>
      <c r="C325" s="233" t="s">
        <v>664</v>
      </c>
      <c r="D325" s="233" t="s">
        <v>210</v>
      </c>
      <c r="E325" s="234" t="s">
        <v>5992</v>
      </c>
      <c r="F325" s="235" t="s">
        <v>5993</v>
      </c>
      <c r="G325" s="236" t="s">
        <v>336</v>
      </c>
      <c r="H325" s="237">
        <v>262</v>
      </c>
      <c r="I325" s="238"/>
      <c r="J325" s="239">
        <f>ROUND(I325*H325,2)</f>
        <v>0</v>
      </c>
      <c r="K325" s="235" t="s">
        <v>38</v>
      </c>
      <c r="L325" s="72"/>
      <c r="M325" s="240" t="s">
        <v>38</v>
      </c>
      <c r="N325" s="241" t="s">
        <v>52</v>
      </c>
      <c r="O325" s="47"/>
      <c r="P325" s="242">
        <f>O325*H325</f>
        <v>0</v>
      </c>
      <c r="Q325" s="242">
        <v>0</v>
      </c>
      <c r="R325" s="242">
        <f>Q325*H325</f>
        <v>0</v>
      </c>
      <c r="S325" s="242">
        <v>0.001</v>
      </c>
      <c r="T325" s="243">
        <f>S325*H325</f>
        <v>0.262</v>
      </c>
      <c r="AR325" s="23" t="s">
        <v>302</v>
      </c>
      <c r="AT325" s="23" t="s">
        <v>210</v>
      </c>
      <c r="AU325" s="23" t="s">
        <v>90</v>
      </c>
      <c r="AY325" s="23" t="s">
        <v>208</v>
      </c>
      <c r="BE325" s="244">
        <f>IF(N325="základní",J325,0)</f>
        <v>0</v>
      </c>
      <c r="BF325" s="244">
        <f>IF(N325="snížená",J325,0)</f>
        <v>0</v>
      </c>
      <c r="BG325" s="244">
        <f>IF(N325="zákl. přenesená",J325,0)</f>
        <v>0</v>
      </c>
      <c r="BH325" s="244">
        <f>IF(N325="sníž. přenesená",J325,0)</f>
        <v>0</v>
      </c>
      <c r="BI325" s="244">
        <f>IF(N325="nulová",J325,0)</f>
        <v>0</v>
      </c>
      <c r="BJ325" s="23" t="s">
        <v>25</v>
      </c>
      <c r="BK325" s="244">
        <f>ROUND(I325*H325,2)</f>
        <v>0</v>
      </c>
      <c r="BL325" s="23" t="s">
        <v>302</v>
      </c>
      <c r="BM325" s="23" t="s">
        <v>5994</v>
      </c>
    </row>
    <row r="326" spans="2:51" s="12" customFormat="1" ht="13.5">
      <c r="B326" s="245"/>
      <c r="C326" s="246"/>
      <c r="D326" s="247" t="s">
        <v>217</v>
      </c>
      <c r="E326" s="248" t="s">
        <v>38</v>
      </c>
      <c r="F326" s="249" t="s">
        <v>5995</v>
      </c>
      <c r="G326" s="246"/>
      <c r="H326" s="250">
        <v>104.4</v>
      </c>
      <c r="I326" s="251"/>
      <c r="J326" s="246"/>
      <c r="K326" s="246"/>
      <c r="L326" s="252"/>
      <c r="M326" s="253"/>
      <c r="N326" s="254"/>
      <c r="O326" s="254"/>
      <c r="P326" s="254"/>
      <c r="Q326" s="254"/>
      <c r="R326" s="254"/>
      <c r="S326" s="254"/>
      <c r="T326" s="255"/>
      <c r="AT326" s="256" t="s">
        <v>217</v>
      </c>
      <c r="AU326" s="256" t="s">
        <v>90</v>
      </c>
      <c r="AV326" s="12" t="s">
        <v>90</v>
      </c>
      <c r="AW326" s="12" t="s">
        <v>219</v>
      </c>
      <c r="AX326" s="12" t="s">
        <v>81</v>
      </c>
      <c r="AY326" s="256" t="s">
        <v>208</v>
      </c>
    </row>
    <row r="327" spans="2:51" s="12" customFormat="1" ht="13.5">
      <c r="B327" s="245"/>
      <c r="C327" s="246"/>
      <c r="D327" s="247" t="s">
        <v>217</v>
      </c>
      <c r="E327" s="248" t="s">
        <v>38</v>
      </c>
      <c r="F327" s="249" t="s">
        <v>5996</v>
      </c>
      <c r="G327" s="246"/>
      <c r="H327" s="250">
        <v>134.6</v>
      </c>
      <c r="I327" s="251"/>
      <c r="J327" s="246"/>
      <c r="K327" s="246"/>
      <c r="L327" s="252"/>
      <c r="M327" s="253"/>
      <c r="N327" s="254"/>
      <c r="O327" s="254"/>
      <c r="P327" s="254"/>
      <c r="Q327" s="254"/>
      <c r="R327" s="254"/>
      <c r="S327" s="254"/>
      <c r="T327" s="255"/>
      <c r="AT327" s="256" t="s">
        <v>217</v>
      </c>
      <c r="AU327" s="256" t="s">
        <v>90</v>
      </c>
      <c r="AV327" s="12" t="s">
        <v>90</v>
      </c>
      <c r="AW327" s="12" t="s">
        <v>219</v>
      </c>
      <c r="AX327" s="12" t="s">
        <v>81</v>
      </c>
      <c r="AY327" s="256" t="s">
        <v>208</v>
      </c>
    </row>
    <row r="328" spans="2:51" s="12" customFormat="1" ht="13.5">
      <c r="B328" s="245"/>
      <c r="C328" s="246"/>
      <c r="D328" s="247" t="s">
        <v>217</v>
      </c>
      <c r="E328" s="248" t="s">
        <v>38</v>
      </c>
      <c r="F328" s="249" t="s">
        <v>5997</v>
      </c>
      <c r="G328" s="246"/>
      <c r="H328" s="250">
        <v>23</v>
      </c>
      <c r="I328" s="251"/>
      <c r="J328" s="246"/>
      <c r="K328" s="246"/>
      <c r="L328" s="252"/>
      <c r="M328" s="253"/>
      <c r="N328" s="254"/>
      <c r="O328" s="254"/>
      <c r="P328" s="254"/>
      <c r="Q328" s="254"/>
      <c r="R328" s="254"/>
      <c r="S328" s="254"/>
      <c r="T328" s="255"/>
      <c r="AT328" s="256" t="s">
        <v>217</v>
      </c>
      <c r="AU328" s="256" t="s">
        <v>90</v>
      </c>
      <c r="AV328" s="12" t="s">
        <v>90</v>
      </c>
      <c r="AW328" s="12" t="s">
        <v>219</v>
      </c>
      <c r="AX328" s="12" t="s">
        <v>81</v>
      </c>
      <c r="AY328" s="256" t="s">
        <v>208</v>
      </c>
    </row>
    <row r="329" spans="2:65" s="1" customFormat="1" ht="16.5" customHeight="1">
      <c r="B329" s="46"/>
      <c r="C329" s="233" t="s">
        <v>674</v>
      </c>
      <c r="D329" s="233" t="s">
        <v>210</v>
      </c>
      <c r="E329" s="234" t="s">
        <v>5998</v>
      </c>
      <c r="F329" s="235" t="s">
        <v>5999</v>
      </c>
      <c r="G329" s="236" t="s">
        <v>336</v>
      </c>
      <c r="H329" s="237">
        <v>48</v>
      </c>
      <c r="I329" s="238"/>
      <c r="J329" s="239">
        <f>ROUND(I329*H329,2)</f>
        <v>0</v>
      </c>
      <c r="K329" s="235" t="s">
        <v>38</v>
      </c>
      <c r="L329" s="72"/>
      <c r="M329" s="240" t="s">
        <v>38</v>
      </c>
      <c r="N329" s="241" t="s">
        <v>52</v>
      </c>
      <c r="O329" s="47"/>
      <c r="P329" s="242">
        <f>O329*H329</f>
        <v>0</v>
      </c>
      <c r="Q329" s="242">
        <v>0</v>
      </c>
      <c r="R329" s="242">
        <f>Q329*H329</f>
        <v>0</v>
      </c>
      <c r="S329" s="242">
        <v>0.01</v>
      </c>
      <c r="T329" s="243">
        <f>S329*H329</f>
        <v>0.48</v>
      </c>
      <c r="AR329" s="23" t="s">
        <v>302</v>
      </c>
      <c r="AT329" s="23" t="s">
        <v>210</v>
      </c>
      <c r="AU329" s="23" t="s">
        <v>90</v>
      </c>
      <c r="AY329" s="23" t="s">
        <v>208</v>
      </c>
      <c r="BE329" s="244">
        <f>IF(N329="základní",J329,0)</f>
        <v>0</v>
      </c>
      <c r="BF329" s="244">
        <f>IF(N329="snížená",J329,0)</f>
        <v>0</v>
      </c>
      <c r="BG329" s="244">
        <f>IF(N329="zákl. přenesená",J329,0)</f>
        <v>0</v>
      </c>
      <c r="BH329" s="244">
        <f>IF(N329="sníž. přenesená",J329,0)</f>
        <v>0</v>
      </c>
      <c r="BI329" s="244">
        <f>IF(N329="nulová",J329,0)</f>
        <v>0</v>
      </c>
      <c r="BJ329" s="23" t="s">
        <v>25</v>
      </c>
      <c r="BK329" s="244">
        <f>ROUND(I329*H329,2)</f>
        <v>0</v>
      </c>
      <c r="BL329" s="23" t="s">
        <v>302</v>
      </c>
      <c r="BM329" s="23" t="s">
        <v>6000</v>
      </c>
    </row>
    <row r="330" spans="2:51" s="12" customFormat="1" ht="13.5">
      <c r="B330" s="245"/>
      <c r="C330" s="246"/>
      <c r="D330" s="247" t="s">
        <v>217</v>
      </c>
      <c r="E330" s="248" t="s">
        <v>38</v>
      </c>
      <c r="F330" s="249" t="s">
        <v>6001</v>
      </c>
      <c r="G330" s="246"/>
      <c r="H330" s="250">
        <v>48</v>
      </c>
      <c r="I330" s="251"/>
      <c r="J330" s="246"/>
      <c r="K330" s="246"/>
      <c r="L330" s="252"/>
      <c r="M330" s="253"/>
      <c r="N330" s="254"/>
      <c r="O330" s="254"/>
      <c r="P330" s="254"/>
      <c r="Q330" s="254"/>
      <c r="R330" s="254"/>
      <c r="S330" s="254"/>
      <c r="T330" s="255"/>
      <c r="AT330" s="256" t="s">
        <v>217</v>
      </c>
      <c r="AU330" s="256" t="s">
        <v>90</v>
      </c>
      <c r="AV330" s="12" t="s">
        <v>90</v>
      </c>
      <c r="AW330" s="12" t="s">
        <v>219</v>
      </c>
      <c r="AX330" s="12" t="s">
        <v>81</v>
      </c>
      <c r="AY330" s="256" t="s">
        <v>208</v>
      </c>
    </row>
    <row r="331" spans="2:63" s="11" customFormat="1" ht="29.85" customHeight="1">
      <c r="B331" s="217"/>
      <c r="C331" s="218"/>
      <c r="D331" s="219" t="s">
        <v>80</v>
      </c>
      <c r="E331" s="231" t="s">
        <v>1942</v>
      </c>
      <c r="F331" s="231" t="s">
        <v>1943</v>
      </c>
      <c r="G331" s="218"/>
      <c r="H331" s="218"/>
      <c r="I331" s="221"/>
      <c r="J331" s="232">
        <f>BK331</f>
        <v>0</v>
      </c>
      <c r="K331" s="218"/>
      <c r="L331" s="223"/>
      <c r="M331" s="224"/>
      <c r="N331" s="225"/>
      <c r="O331" s="225"/>
      <c r="P331" s="226">
        <f>SUM(P332:P359)</f>
        <v>0</v>
      </c>
      <c r="Q331" s="225"/>
      <c r="R331" s="226">
        <f>SUM(R332:R359)</f>
        <v>0</v>
      </c>
      <c r="S331" s="225"/>
      <c r="T331" s="227">
        <f>SUM(T332:T359)</f>
        <v>5.5595778</v>
      </c>
      <c r="AR331" s="228" t="s">
        <v>90</v>
      </c>
      <c r="AT331" s="229" t="s">
        <v>80</v>
      </c>
      <c r="AU331" s="229" t="s">
        <v>25</v>
      </c>
      <c r="AY331" s="228" t="s">
        <v>208</v>
      </c>
      <c r="BK331" s="230">
        <f>SUM(BK332:BK359)</f>
        <v>0</v>
      </c>
    </row>
    <row r="332" spans="2:65" s="1" customFormat="1" ht="16.5" customHeight="1">
      <c r="B332" s="46"/>
      <c r="C332" s="233" t="s">
        <v>683</v>
      </c>
      <c r="D332" s="233" t="s">
        <v>210</v>
      </c>
      <c r="E332" s="234" t="s">
        <v>6002</v>
      </c>
      <c r="F332" s="235" t="s">
        <v>6003</v>
      </c>
      <c r="G332" s="236" t="s">
        <v>213</v>
      </c>
      <c r="H332" s="237">
        <v>276.37</v>
      </c>
      <c r="I332" s="238"/>
      <c r="J332" s="239">
        <f>ROUND(I332*H332,2)</f>
        <v>0</v>
      </c>
      <c r="K332" s="235" t="s">
        <v>214</v>
      </c>
      <c r="L332" s="72"/>
      <c r="M332" s="240" t="s">
        <v>38</v>
      </c>
      <c r="N332" s="241" t="s">
        <v>52</v>
      </c>
      <c r="O332" s="47"/>
      <c r="P332" s="242">
        <f>O332*H332</f>
        <v>0</v>
      </c>
      <c r="Q332" s="242">
        <v>0</v>
      </c>
      <c r="R332" s="242">
        <f>Q332*H332</f>
        <v>0</v>
      </c>
      <c r="S332" s="242">
        <v>0.01098</v>
      </c>
      <c r="T332" s="243">
        <f>S332*H332</f>
        <v>3.0345426</v>
      </c>
      <c r="AR332" s="23" t="s">
        <v>302</v>
      </c>
      <c r="AT332" s="23" t="s">
        <v>210</v>
      </c>
      <c r="AU332" s="23" t="s">
        <v>90</v>
      </c>
      <c r="AY332" s="23" t="s">
        <v>208</v>
      </c>
      <c r="BE332" s="244">
        <f>IF(N332="základní",J332,0)</f>
        <v>0</v>
      </c>
      <c r="BF332" s="244">
        <f>IF(N332="snížená",J332,0)</f>
        <v>0</v>
      </c>
      <c r="BG332" s="244">
        <f>IF(N332="zákl. přenesená",J332,0)</f>
        <v>0</v>
      </c>
      <c r="BH332" s="244">
        <f>IF(N332="sníž. přenesená",J332,0)</f>
        <v>0</v>
      </c>
      <c r="BI332" s="244">
        <f>IF(N332="nulová",J332,0)</f>
        <v>0</v>
      </c>
      <c r="BJ332" s="23" t="s">
        <v>25</v>
      </c>
      <c r="BK332" s="244">
        <f>ROUND(I332*H332,2)</f>
        <v>0</v>
      </c>
      <c r="BL332" s="23" t="s">
        <v>302</v>
      </c>
      <c r="BM332" s="23" t="s">
        <v>6004</v>
      </c>
    </row>
    <row r="333" spans="2:51" s="13" customFormat="1" ht="13.5">
      <c r="B333" s="257"/>
      <c r="C333" s="258"/>
      <c r="D333" s="247" t="s">
        <v>217</v>
      </c>
      <c r="E333" s="259" t="s">
        <v>38</v>
      </c>
      <c r="F333" s="260" t="s">
        <v>5919</v>
      </c>
      <c r="G333" s="258"/>
      <c r="H333" s="259" t="s">
        <v>38</v>
      </c>
      <c r="I333" s="261"/>
      <c r="J333" s="258"/>
      <c r="K333" s="258"/>
      <c r="L333" s="262"/>
      <c r="M333" s="263"/>
      <c r="N333" s="264"/>
      <c r="O333" s="264"/>
      <c r="P333" s="264"/>
      <c r="Q333" s="264"/>
      <c r="R333" s="264"/>
      <c r="S333" s="264"/>
      <c r="T333" s="265"/>
      <c r="AT333" s="266" t="s">
        <v>217</v>
      </c>
      <c r="AU333" s="266" t="s">
        <v>90</v>
      </c>
      <c r="AV333" s="13" t="s">
        <v>25</v>
      </c>
      <c r="AW333" s="13" t="s">
        <v>219</v>
      </c>
      <c r="AX333" s="13" t="s">
        <v>81</v>
      </c>
      <c r="AY333" s="266" t="s">
        <v>208</v>
      </c>
    </row>
    <row r="334" spans="2:51" s="12" customFormat="1" ht="13.5">
      <c r="B334" s="245"/>
      <c r="C334" s="246"/>
      <c r="D334" s="247" t="s">
        <v>217</v>
      </c>
      <c r="E334" s="248" t="s">
        <v>38</v>
      </c>
      <c r="F334" s="249" t="s">
        <v>6005</v>
      </c>
      <c r="G334" s="246"/>
      <c r="H334" s="250">
        <v>13.46</v>
      </c>
      <c r="I334" s="251"/>
      <c r="J334" s="246"/>
      <c r="K334" s="246"/>
      <c r="L334" s="252"/>
      <c r="M334" s="253"/>
      <c r="N334" s="254"/>
      <c r="O334" s="254"/>
      <c r="P334" s="254"/>
      <c r="Q334" s="254"/>
      <c r="R334" s="254"/>
      <c r="S334" s="254"/>
      <c r="T334" s="255"/>
      <c r="AT334" s="256" t="s">
        <v>217</v>
      </c>
      <c r="AU334" s="256" t="s">
        <v>90</v>
      </c>
      <c r="AV334" s="12" t="s">
        <v>90</v>
      </c>
      <c r="AW334" s="12" t="s">
        <v>219</v>
      </c>
      <c r="AX334" s="12" t="s">
        <v>81</v>
      </c>
      <c r="AY334" s="256" t="s">
        <v>208</v>
      </c>
    </row>
    <row r="335" spans="2:51" s="12" customFormat="1" ht="13.5">
      <c r="B335" s="245"/>
      <c r="C335" s="246"/>
      <c r="D335" s="247" t="s">
        <v>217</v>
      </c>
      <c r="E335" s="248" t="s">
        <v>38</v>
      </c>
      <c r="F335" s="249" t="s">
        <v>6006</v>
      </c>
      <c r="G335" s="246"/>
      <c r="H335" s="250">
        <v>15</v>
      </c>
      <c r="I335" s="251"/>
      <c r="J335" s="246"/>
      <c r="K335" s="246"/>
      <c r="L335" s="252"/>
      <c r="M335" s="253"/>
      <c r="N335" s="254"/>
      <c r="O335" s="254"/>
      <c r="P335" s="254"/>
      <c r="Q335" s="254"/>
      <c r="R335" s="254"/>
      <c r="S335" s="254"/>
      <c r="T335" s="255"/>
      <c r="AT335" s="256" t="s">
        <v>217</v>
      </c>
      <c r="AU335" s="256" t="s">
        <v>90</v>
      </c>
      <c r="AV335" s="12" t="s">
        <v>90</v>
      </c>
      <c r="AW335" s="12" t="s">
        <v>219</v>
      </c>
      <c r="AX335" s="12" t="s">
        <v>81</v>
      </c>
      <c r="AY335" s="256" t="s">
        <v>208</v>
      </c>
    </row>
    <row r="336" spans="2:51" s="13" customFormat="1" ht="13.5">
      <c r="B336" s="257"/>
      <c r="C336" s="258"/>
      <c r="D336" s="247" t="s">
        <v>217</v>
      </c>
      <c r="E336" s="259" t="s">
        <v>38</v>
      </c>
      <c r="F336" s="260" t="s">
        <v>5923</v>
      </c>
      <c r="G336" s="258"/>
      <c r="H336" s="259" t="s">
        <v>38</v>
      </c>
      <c r="I336" s="261"/>
      <c r="J336" s="258"/>
      <c r="K336" s="258"/>
      <c r="L336" s="262"/>
      <c r="M336" s="263"/>
      <c r="N336" s="264"/>
      <c r="O336" s="264"/>
      <c r="P336" s="264"/>
      <c r="Q336" s="264"/>
      <c r="R336" s="264"/>
      <c r="S336" s="264"/>
      <c r="T336" s="265"/>
      <c r="AT336" s="266" t="s">
        <v>217</v>
      </c>
      <c r="AU336" s="266" t="s">
        <v>90</v>
      </c>
      <c r="AV336" s="13" t="s">
        <v>25</v>
      </c>
      <c r="AW336" s="13" t="s">
        <v>219</v>
      </c>
      <c r="AX336" s="13" t="s">
        <v>81</v>
      </c>
      <c r="AY336" s="266" t="s">
        <v>208</v>
      </c>
    </row>
    <row r="337" spans="2:51" s="12" customFormat="1" ht="13.5">
      <c r="B337" s="245"/>
      <c r="C337" s="246"/>
      <c r="D337" s="247" t="s">
        <v>217</v>
      </c>
      <c r="E337" s="248" t="s">
        <v>38</v>
      </c>
      <c r="F337" s="249" t="s">
        <v>6007</v>
      </c>
      <c r="G337" s="246"/>
      <c r="H337" s="250">
        <v>22.44</v>
      </c>
      <c r="I337" s="251"/>
      <c r="J337" s="246"/>
      <c r="K337" s="246"/>
      <c r="L337" s="252"/>
      <c r="M337" s="253"/>
      <c r="N337" s="254"/>
      <c r="O337" s="254"/>
      <c r="P337" s="254"/>
      <c r="Q337" s="254"/>
      <c r="R337" s="254"/>
      <c r="S337" s="254"/>
      <c r="T337" s="255"/>
      <c r="AT337" s="256" t="s">
        <v>217</v>
      </c>
      <c r="AU337" s="256" t="s">
        <v>90</v>
      </c>
      <c r="AV337" s="12" t="s">
        <v>90</v>
      </c>
      <c r="AW337" s="12" t="s">
        <v>219</v>
      </c>
      <c r="AX337" s="12" t="s">
        <v>81</v>
      </c>
      <c r="AY337" s="256" t="s">
        <v>208</v>
      </c>
    </row>
    <row r="338" spans="2:51" s="12" customFormat="1" ht="13.5">
      <c r="B338" s="245"/>
      <c r="C338" s="246"/>
      <c r="D338" s="247" t="s">
        <v>217</v>
      </c>
      <c r="E338" s="248" t="s">
        <v>38</v>
      </c>
      <c r="F338" s="249" t="s">
        <v>6008</v>
      </c>
      <c r="G338" s="246"/>
      <c r="H338" s="250">
        <v>14.2</v>
      </c>
      <c r="I338" s="251"/>
      <c r="J338" s="246"/>
      <c r="K338" s="246"/>
      <c r="L338" s="252"/>
      <c r="M338" s="253"/>
      <c r="N338" s="254"/>
      <c r="O338" s="254"/>
      <c r="P338" s="254"/>
      <c r="Q338" s="254"/>
      <c r="R338" s="254"/>
      <c r="S338" s="254"/>
      <c r="T338" s="255"/>
      <c r="AT338" s="256" t="s">
        <v>217</v>
      </c>
      <c r="AU338" s="256" t="s">
        <v>90</v>
      </c>
      <c r="AV338" s="12" t="s">
        <v>90</v>
      </c>
      <c r="AW338" s="12" t="s">
        <v>219</v>
      </c>
      <c r="AX338" s="12" t="s">
        <v>81</v>
      </c>
      <c r="AY338" s="256" t="s">
        <v>208</v>
      </c>
    </row>
    <row r="339" spans="2:51" s="13" customFormat="1" ht="13.5">
      <c r="B339" s="257"/>
      <c r="C339" s="258"/>
      <c r="D339" s="247" t="s">
        <v>217</v>
      </c>
      <c r="E339" s="259" t="s">
        <v>38</v>
      </c>
      <c r="F339" s="260" t="s">
        <v>5925</v>
      </c>
      <c r="G339" s="258"/>
      <c r="H339" s="259" t="s">
        <v>38</v>
      </c>
      <c r="I339" s="261"/>
      <c r="J339" s="258"/>
      <c r="K339" s="258"/>
      <c r="L339" s="262"/>
      <c r="M339" s="263"/>
      <c r="N339" s="264"/>
      <c r="O339" s="264"/>
      <c r="P339" s="264"/>
      <c r="Q339" s="264"/>
      <c r="R339" s="264"/>
      <c r="S339" s="264"/>
      <c r="T339" s="265"/>
      <c r="AT339" s="266" t="s">
        <v>217</v>
      </c>
      <c r="AU339" s="266" t="s">
        <v>90</v>
      </c>
      <c r="AV339" s="13" t="s">
        <v>25</v>
      </c>
      <c r="AW339" s="13" t="s">
        <v>219</v>
      </c>
      <c r="AX339" s="13" t="s">
        <v>81</v>
      </c>
      <c r="AY339" s="266" t="s">
        <v>208</v>
      </c>
    </row>
    <row r="340" spans="2:51" s="12" customFormat="1" ht="13.5">
      <c r="B340" s="245"/>
      <c r="C340" s="246"/>
      <c r="D340" s="247" t="s">
        <v>217</v>
      </c>
      <c r="E340" s="248" t="s">
        <v>38</v>
      </c>
      <c r="F340" s="249" t="s">
        <v>6009</v>
      </c>
      <c r="G340" s="246"/>
      <c r="H340" s="250">
        <v>2.26</v>
      </c>
      <c r="I340" s="251"/>
      <c r="J340" s="246"/>
      <c r="K340" s="246"/>
      <c r="L340" s="252"/>
      <c r="M340" s="253"/>
      <c r="N340" s="254"/>
      <c r="O340" s="254"/>
      <c r="P340" s="254"/>
      <c r="Q340" s="254"/>
      <c r="R340" s="254"/>
      <c r="S340" s="254"/>
      <c r="T340" s="255"/>
      <c r="AT340" s="256" t="s">
        <v>217</v>
      </c>
      <c r="AU340" s="256" t="s">
        <v>90</v>
      </c>
      <c r="AV340" s="12" t="s">
        <v>90</v>
      </c>
      <c r="AW340" s="12" t="s">
        <v>219</v>
      </c>
      <c r="AX340" s="12" t="s">
        <v>81</v>
      </c>
      <c r="AY340" s="256" t="s">
        <v>208</v>
      </c>
    </row>
    <row r="341" spans="2:51" s="12" customFormat="1" ht="13.5">
      <c r="B341" s="245"/>
      <c r="C341" s="246"/>
      <c r="D341" s="247" t="s">
        <v>217</v>
      </c>
      <c r="E341" s="248" t="s">
        <v>38</v>
      </c>
      <c r="F341" s="249" t="s">
        <v>6010</v>
      </c>
      <c r="G341" s="246"/>
      <c r="H341" s="250">
        <v>33.02</v>
      </c>
      <c r="I341" s="251"/>
      <c r="J341" s="246"/>
      <c r="K341" s="246"/>
      <c r="L341" s="252"/>
      <c r="M341" s="253"/>
      <c r="N341" s="254"/>
      <c r="O341" s="254"/>
      <c r="P341" s="254"/>
      <c r="Q341" s="254"/>
      <c r="R341" s="254"/>
      <c r="S341" s="254"/>
      <c r="T341" s="255"/>
      <c r="AT341" s="256" t="s">
        <v>217</v>
      </c>
      <c r="AU341" s="256" t="s">
        <v>90</v>
      </c>
      <c r="AV341" s="12" t="s">
        <v>90</v>
      </c>
      <c r="AW341" s="12" t="s">
        <v>219</v>
      </c>
      <c r="AX341" s="12" t="s">
        <v>81</v>
      </c>
      <c r="AY341" s="256" t="s">
        <v>208</v>
      </c>
    </row>
    <row r="342" spans="2:51" s="13" customFormat="1" ht="13.5">
      <c r="B342" s="257"/>
      <c r="C342" s="258"/>
      <c r="D342" s="247" t="s">
        <v>217</v>
      </c>
      <c r="E342" s="259" t="s">
        <v>38</v>
      </c>
      <c r="F342" s="260" t="s">
        <v>5927</v>
      </c>
      <c r="G342" s="258"/>
      <c r="H342" s="259" t="s">
        <v>38</v>
      </c>
      <c r="I342" s="261"/>
      <c r="J342" s="258"/>
      <c r="K342" s="258"/>
      <c r="L342" s="262"/>
      <c r="M342" s="263"/>
      <c r="N342" s="264"/>
      <c r="O342" s="264"/>
      <c r="P342" s="264"/>
      <c r="Q342" s="264"/>
      <c r="R342" s="264"/>
      <c r="S342" s="264"/>
      <c r="T342" s="265"/>
      <c r="AT342" s="266" t="s">
        <v>217</v>
      </c>
      <c r="AU342" s="266" t="s">
        <v>90</v>
      </c>
      <c r="AV342" s="13" t="s">
        <v>25</v>
      </c>
      <c r="AW342" s="13" t="s">
        <v>219</v>
      </c>
      <c r="AX342" s="13" t="s">
        <v>81</v>
      </c>
      <c r="AY342" s="266" t="s">
        <v>208</v>
      </c>
    </row>
    <row r="343" spans="2:51" s="12" customFormat="1" ht="13.5">
      <c r="B343" s="245"/>
      <c r="C343" s="246"/>
      <c r="D343" s="247" t="s">
        <v>217</v>
      </c>
      <c r="E343" s="248" t="s">
        <v>38</v>
      </c>
      <c r="F343" s="249" t="s">
        <v>6011</v>
      </c>
      <c r="G343" s="246"/>
      <c r="H343" s="250">
        <v>4.52</v>
      </c>
      <c r="I343" s="251"/>
      <c r="J343" s="246"/>
      <c r="K343" s="246"/>
      <c r="L343" s="252"/>
      <c r="M343" s="253"/>
      <c r="N343" s="254"/>
      <c r="O343" s="254"/>
      <c r="P343" s="254"/>
      <c r="Q343" s="254"/>
      <c r="R343" s="254"/>
      <c r="S343" s="254"/>
      <c r="T343" s="255"/>
      <c r="AT343" s="256" t="s">
        <v>217</v>
      </c>
      <c r="AU343" s="256" t="s">
        <v>90</v>
      </c>
      <c r="AV343" s="12" t="s">
        <v>90</v>
      </c>
      <c r="AW343" s="12" t="s">
        <v>219</v>
      </c>
      <c r="AX343" s="12" t="s">
        <v>81</v>
      </c>
      <c r="AY343" s="256" t="s">
        <v>208</v>
      </c>
    </row>
    <row r="344" spans="2:51" s="12" customFormat="1" ht="13.5">
      <c r="B344" s="245"/>
      <c r="C344" s="246"/>
      <c r="D344" s="247" t="s">
        <v>217</v>
      </c>
      <c r="E344" s="248" t="s">
        <v>38</v>
      </c>
      <c r="F344" s="249" t="s">
        <v>6012</v>
      </c>
      <c r="G344" s="246"/>
      <c r="H344" s="250">
        <v>32.92</v>
      </c>
      <c r="I344" s="251"/>
      <c r="J344" s="246"/>
      <c r="K344" s="246"/>
      <c r="L344" s="252"/>
      <c r="M344" s="253"/>
      <c r="N344" s="254"/>
      <c r="O344" s="254"/>
      <c r="P344" s="254"/>
      <c r="Q344" s="254"/>
      <c r="R344" s="254"/>
      <c r="S344" s="254"/>
      <c r="T344" s="255"/>
      <c r="AT344" s="256" t="s">
        <v>217</v>
      </c>
      <c r="AU344" s="256" t="s">
        <v>90</v>
      </c>
      <c r="AV344" s="12" t="s">
        <v>90</v>
      </c>
      <c r="AW344" s="12" t="s">
        <v>219</v>
      </c>
      <c r="AX344" s="12" t="s">
        <v>81</v>
      </c>
      <c r="AY344" s="256" t="s">
        <v>208</v>
      </c>
    </row>
    <row r="345" spans="2:51" s="13" customFormat="1" ht="13.5">
      <c r="B345" s="257"/>
      <c r="C345" s="258"/>
      <c r="D345" s="247" t="s">
        <v>217</v>
      </c>
      <c r="E345" s="259" t="s">
        <v>38</v>
      </c>
      <c r="F345" s="260" t="s">
        <v>6013</v>
      </c>
      <c r="G345" s="258"/>
      <c r="H345" s="259" t="s">
        <v>38</v>
      </c>
      <c r="I345" s="261"/>
      <c r="J345" s="258"/>
      <c r="K345" s="258"/>
      <c r="L345" s="262"/>
      <c r="M345" s="263"/>
      <c r="N345" s="264"/>
      <c r="O345" s="264"/>
      <c r="P345" s="264"/>
      <c r="Q345" s="264"/>
      <c r="R345" s="264"/>
      <c r="S345" s="264"/>
      <c r="T345" s="265"/>
      <c r="AT345" s="266" t="s">
        <v>217</v>
      </c>
      <c r="AU345" s="266" t="s">
        <v>90</v>
      </c>
      <c r="AV345" s="13" t="s">
        <v>25</v>
      </c>
      <c r="AW345" s="13" t="s">
        <v>219</v>
      </c>
      <c r="AX345" s="13" t="s">
        <v>81</v>
      </c>
      <c r="AY345" s="266" t="s">
        <v>208</v>
      </c>
    </row>
    <row r="346" spans="2:51" s="12" customFormat="1" ht="13.5">
      <c r="B346" s="245"/>
      <c r="C346" s="246"/>
      <c r="D346" s="247" t="s">
        <v>217</v>
      </c>
      <c r="E346" s="248" t="s">
        <v>38</v>
      </c>
      <c r="F346" s="249" t="s">
        <v>6014</v>
      </c>
      <c r="G346" s="246"/>
      <c r="H346" s="250">
        <v>11.6</v>
      </c>
      <c r="I346" s="251"/>
      <c r="J346" s="246"/>
      <c r="K346" s="246"/>
      <c r="L346" s="252"/>
      <c r="M346" s="253"/>
      <c r="N346" s="254"/>
      <c r="O346" s="254"/>
      <c r="P346" s="254"/>
      <c r="Q346" s="254"/>
      <c r="R346" s="254"/>
      <c r="S346" s="254"/>
      <c r="T346" s="255"/>
      <c r="AT346" s="256" t="s">
        <v>217</v>
      </c>
      <c r="AU346" s="256" t="s">
        <v>90</v>
      </c>
      <c r="AV346" s="12" t="s">
        <v>90</v>
      </c>
      <c r="AW346" s="12" t="s">
        <v>219</v>
      </c>
      <c r="AX346" s="12" t="s">
        <v>81</v>
      </c>
      <c r="AY346" s="256" t="s">
        <v>208</v>
      </c>
    </row>
    <row r="347" spans="2:51" s="13" customFormat="1" ht="13.5">
      <c r="B347" s="257"/>
      <c r="C347" s="258"/>
      <c r="D347" s="247" t="s">
        <v>217</v>
      </c>
      <c r="E347" s="259" t="s">
        <v>38</v>
      </c>
      <c r="F347" s="260" t="s">
        <v>6015</v>
      </c>
      <c r="G347" s="258"/>
      <c r="H347" s="259" t="s">
        <v>38</v>
      </c>
      <c r="I347" s="261"/>
      <c r="J347" s="258"/>
      <c r="K347" s="258"/>
      <c r="L347" s="262"/>
      <c r="M347" s="263"/>
      <c r="N347" s="264"/>
      <c r="O347" s="264"/>
      <c r="P347" s="264"/>
      <c r="Q347" s="264"/>
      <c r="R347" s="264"/>
      <c r="S347" s="264"/>
      <c r="T347" s="265"/>
      <c r="AT347" s="266" t="s">
        <v>217</v>
      </c>
      <c r="AU347" s="266" t="s">
        <v>90</v>
      </c>
      <c r="AV347" s="13" t="s">
        <v>25</v>
      </c>
      <c r="AW347" s="13" t="s">
        <v>219</v>
      </c>
      <c r="AX347" s="13" t="s">
        <v>81</v>
      </c>
      <c r="AY347" s="266" t="s">
        <v>208</v>
      </c>
    </row>
    <row r="348" spans="2:51" s="12" customFormat="1" ht="13.5">
      <c r="B348" s="245"/>
      <c r="C348" s="246"/>
      <c r="D348" s="247" t="s">
        <v>217</v>
      </c>
      <c r="E348" s="248" t="s">
        <v>38</v>
      </c>
      <c r="F348" s="249" t="s">
        <v>6016</v>
      </c>
      <c r="G348" s="246"/>
      <c r="H348" s="250">
        <v>110.7</v>
      </c>
      <c r="I348" s="251"/>
      <c r="J348" s="246"/>
      <c r="K348" s="246"/>
      <c r="L348" s="252"/>
      <c r="M348" s="253"/>
      <c r="N348" s="254"/>
      <c r="O348" s="254"/>
      <c r="P348" s="254"/>
      <c r="Q348" s="254"/>
      <c r="R348" s="254"/>
      <c r="S348" s="254"/>
      <c r="T348" s="255"/>
      <c r="AT348" s="256" t="s">
        <v>217</v>
      </c>
      <c r="AU348" s="256" t="s">
        <v>90</v>
      </c>
      <c r="AV348" s="12" t="s">
        <v>90</v>
      </c>
      <c r="AW348" s="12" t="s">
        <v>219</v>
      </c>
      <c r="AX348" s="12" t="s">
        <v>81</v>
      </c>
      <c r="AY348" s="256" t="s">
        <v>208</v>
      </c>
    </row>
    <row r="349" spans="2:51" s="12" customFormat="1" ht="13.5">
      <c r="B349" s="245"/>
      <c r="C349" s="246"/>
      <c r="D349" s="247" t="s">
        <v>217</v>
      </c>
      <c r="E349" s="248" t="s">
        <v>38</v>
      </c>
      <c r="F349" s="249" t="s">
        <v>6017</v>
      </c>
      <c r="G349" s="246"/>
      <c r="H349" s="250">
        <v>2.25</v>
      </c>
      <c r="I349" s="251"/>
      <c r="J349" s="246"/>
      <c r="K349" s="246"/>
      <c r="L349" s="252"/>
      <c r="M349" s="253"/>
      <c r="N349" s="254"/>
      <c r="O349" s="254"/>
      <c r="P349" s="254"/>
      <c r="Q349" s="254"/>
      <c r="R349" s="254"/>
      <c r="S349" s="254"/>
      <c r="T349" s="255"/>
      <c r="AT349" s="256" t="s">
        <v>217</v>
      </c>
      <c r="AU349" s="256" t="s">
        <v>90</v>
      </c>
      <c r="AV349" s="12" t="s">
        <v>90</v>
      </c>
      <c r="AW349" s="12" t="s">
        <v>219</v>
      </c>
      <c r="AX349" s="12" t="s">
        <v>81</v>
      </c>
      <c r="AY349" s="256" t="s">
        <v>208</v>
      </c>
    </row>
    <row r="350" spans="2:51" s="12" customFormat="1" ht="13.5">
      <c r="B350" s="245"/>
      <c r="C350" s="246"/>
      <c r="D350" s="247" t="s">
        <v>217</v>
      </c>
      <c r="E350" s="248" t="s">
        <v>38</v>
      </c>
      <c r="F350" s="249" t="s">
        <v>6018</v>
      </c>
      <c r="G350" s="246"/>
      <c r="H350" s="250">
        <v>14</v>
      </c>
      <c r="I350" s="251"/>
      <c r="J350" s="246"/>
      <c r="K350" s="246"/>
      <c r="L350" s="252"/>
      <c r="M350" s="253"/>
      <c r="N350" s="254"/>
      <c r="O350" s="254"/>
      <c r="P350" s="254"/>
      <c r="Q350" s="254"/>
      <c r="R350" s="254"/>
      <c r="S350" s="254"/>
      <c r="T350" s="255"/>
      <c r="AT350" s="256" t="s">
        <v>217</v>
      </c>
      <c r="AU350" s="256" t="s">
        <v>90</v>
      </c>
      <c r="AV350" s="12" t="s">
        <v>90</v>
      </c>
      <c r="AW350" s="12" t="s">
        <v>219</v>
      </c>
      <c r="AX350" s="12" t="s">
        <v>81</v>
      </c>
      <c r="AY350" s="256" t="s">
        <v>208</v>
      </c>
    </row>
    <row r="351" spans="2:65" s="1" customFormat="1" ht="16.5" customHeight="1">
      <c r="B351" s="46"/>
      <c r="C351" s="233" t="s">
        <v>687</v>
      </c>
      <c r="D351" s="233" t="s">
        <v>210</v>
      </c>
      <c r="E351" s="234" t="s">
        <v>6019</v>
      </c>
      <c r="F351" s="235" t="s">
        <v>6020</v>
      </c>
      <c r="G351" s="236" t="s">
        <v>213</v>
      </c>
      <c r="H351" s="237">
        <v>80.24</v>
      </c>
      <c r="I351" s="238"/>
      <c r="J351" s="239">
        <f>ROUND(I351*H351,2)</f>
        <v>0</v>
      </c>
      <c r="K351" s="235" t="s">
        <v>214</v>
      </c>
      <c r="L351" s="72"/>
      <c r="M351" s="240" t="s">
        <v>38</v>
      </c>
      <c r="N351" s="241" t="s">
        <v>52</v>
      </c>
      <c r="O351" s="47"/>
      <c r="P351" s="242">
        <f>O351*H351</f>
        <v>0</v>
      </c>
      <c r="Q351" s="242">
        <v>0</v>
      </c>
      <c r="R351" s="242">
        <f>Q351*H351</f>
        <v>0</v>
      </c>
      <c r="S351" s="242">
        <v>0.01098</v>
      </c>
      <c r="T351" s="243">
        <f>S351*H351</f>
        <v>0.8810351999999999</v>
      </c>
      <c r="AR351" s="23" t="s">
        <v>302</v>
      </c>
      <c r="AT351" s="23" t="s">
        <v>210</v>
      </c>
      <c r="AU351" s="23" t="s">
        <v>90</v>
      </c>
      <c r="AY351" s="23" t="s">
        <v>208</v>
      </c>
      <c r="BE351" s="244">
        <f>IF(N351="základní",J351,0)</f>
        <v>0</v>
      </c>
      <c r="BF351" s="244">
        <f>IF(N351="snížená",J351,0)</f>
        <v>0</v>
      </c>
      <c r="BG351" s="244">
        <f>IF(N351="zákl. přenesená",J351,0)</f>
        <v>0</v>
      </c>
      <c r="BH351" s="244">
        <f>IF(N351="sníž. přenesená",J351,0)</f>
        <v>0</v>
      </c>
      <c r="BI351" s="244">
        <f>IF(N351="nulová",J351,0)</f>
        <v>0</v>
      </c>
      <c r="BJ351" s="23" t="s">
        <v>25</v>
      </c>
      <c r="BK351" s="244">
        <f>ROUND(I351*H351,2)</f>
        <v>0</v>
      </c>
      <c r="BL351" s="23" t="s">
        <v>302</v>
      </c>
      <c r="BM351" s="23" t="s">
        <v>6021</v>
      </c>
    </row>
    <row r="352" spans="2:51" s="12" customFormat="1" ht="13.5">
      <c r="B352" s="245"/>
      <c r="C352" s="246"/>
      <c r="D352" s="247" t="s">
        <v>217</v>
      </c>
      <c r="E352" s="248" t="s">
        <v>38</v>
      </c>
      <c r="F352" s="249" t="s">
        <v>6022</v>
      </c>
      <c r="G352" s="246"/>
      <c r="H352" s="250">
        <v>80.24</v>
      </c>
      <c r="I352" s="251"/>
      <c r="J352" s="246"/>
      <c r="K352" s="246"/>
      <c r="L352" s="252"/>
      <c r="M352" s="253"/>
      <c r="N352" s="254"/>
      <c r="O352" s="254"/>
      <c r="P352" s="254"/>
      <c r="Q352" s="254"/>
      <c r="R352" s="254"/>
      <c r="S352" s="254"/>
      <c r="T352" s="255"/>
      <c r="AT352" s="256" t="s">
        <v>217</v>
      </c>
      <c r="AU352" s="256" t="s">
        <v>90</v>
      </c>
      <c r="AV352" s="12" t="s">
        <v>90</v>
      </c>
      <c r="AW352" s="12" t="s">
        <v>219</v>
      </c>
      <c r="AX352" s="12" t="s">
        <v>81</v>
      </c>
      <c r="AY352" s="256" t="s">
        <v>208</v>
      </c>
    </row>
    <row r="353" spans="2:65" s="1" customFormat="1" ht="38.25" customHeight="1">
      <c r="B353" s="46"/>
      <c r="C353" s="233" t="s">
        <v>697</v>
      </c>
      <c r="D353" s="233" t="s">
        <v>210</v>
      </c>
      <c r="E353" s="234" t="s">
        <v>6023</v>
      </c>
      <c r="F353" s="235" t="s">
        <v>6024</v>
      </c>
      <c r="G353" s="236" t="s">
        <v>331</v>
      </c>
      <c r="H353" s="237">
        <v>32</v>
      </c>
      <c r="I353" s="238"/>
      <c r="J353" s="239">
        <f>ROUND(I353*H353,2)</f>
        <v>0</v>
      </c>
      <c r="K353" s="235" t="s">
        <v>214</v>
      </c>
      <c r="L353" s="72"/>
      <c r="M353" s="240" t="s">
        <v>38</v>
      </c>
      <c r="N353" s="241" t="s">
        <v>52</v>
      </c>
      <c r="O353" s="47"/>
      <c r="P353" s="242">
        <f>O353*H353</f>
        <v>0</v>
      </c>
      <c r="Q353" s="242">
        <v>0</v>
      </c>
      <c r="R353" s="242">
        <f>Q353*H353</f>
        <v>0</v>
      </c>
      <c r="S353" s="242">
        <v>0.0125</v>
      </c>
      <c r="T353" s="243">
        <f>S353*H353</f>
        <v>0.4</v>
      </c>
      <c r="AR353" s="23" t="s">
        <v>302</v>
      </c>
      <c r="AT353" s="23" t="s">
        <v>210</v>
      </c>
      <c r="AU353" s="23" t="s">
        <v>90</v>
      </c>
      <c r="AY353" s="23" t="s">
        <v>208</v>
      </c>
      <c r="BE353" s="244">
        <f>IF(N353="základní",J353,0)</f>
        <v>0</v>
      </c>
      <c r="BF353" s="244">
        <f>IF(N353="snížená",J353,0)</f>
        <v>0</v>
      </c>
      <c r="BG353" s="244">
        <f>IF(N353="zákl. přenesená",J353,0)</f>
        <v>0</v>
      </c>
      <c r="BH353" s="244">
        <f>IF(N353="sníž. přenesená",J353,0)</f>
        <v>0</v>
      </c>
      <c r="BI353" s="244">
        <f>IF(N353="nulová",J353,0)</f>
        <v>0</v>
      </c>
      <c r="BJ353" s="23" t="s">
        <v>25</v>
      </c>
      <c r="BK353" s="244">
        <f>ROUND(I353*H353,2)</f>
        <v>0</v>
      </c>
      <c r="BL353" s="23" t="s">
        <v>302</v>
      </c>
      <c r="BM353" s="23" t="s">
        <v>6025</v>
      </c>
    </row>
    <row r="354" spans="2:51" s="12" customFormat="1" ht="13.5">
      <c r="B354" s="245"/>
      <c r="C354" s="246"/>
      <c r="D354" s="247" t="s">
        <v>217</v>
      </c>
      <c r="E354" s="248" t="s">
        <v>38</v>
      </c>
      <c r="F354" s="249" t="s">
        <v>6026</v>
      </c>
      <c r="G354" s="246"/>
      <c r="H354" s="250">
        <v>32</v>
      </c>
      <c r="I354" s="251"/>
      <c r="J354" s="246"/>
      <c r="K354" s="246"/>
      <c r="L354" s="252"/>
      <c r="M354" s="253"/>
      <c r="N354" s="254"/>
      <c r="O354" s="254"/>
      <c r="P354" s="254"/>
      <c r="Q354" s="254"/>
      <c r="R354" s="254"/>
      <c r="S354" s="254"/>
      <c r="T354" s="255"/>
      <c r="AT354" s="256" t="s">
        <v>217</v>
      </c>
      <c r="AU354" s="256" t="s">
        <v>90</v>
      </c>
      <c r="AV354" s="12" t="s">
        <v>90</v>
      </c>
      <c r="AW354" s="12" t="s">
        <v>219</v>
      </c>
      <c r="AX354" s="12" t="s">
        <v>81</v>
      </c>
      <c r="AY354" s="256" t="s">
        <v>208</v>
      </c>
    </row>
    <row r="355" spans="2:65" s="1" customFormat="1" ht="38.25" customHeight="1">
      <c r="B355" s="46"/>
      <c r="C355" s="233" t="s">
        <v>701</v>
      </c>
      <c r="D355" s="233" t="s">
        <v>210</v>
      </c>
      <c r="E355" s="234" t="s">
        <v>6027</v>
      </c>
      <c r="F355" s="235" t="s">
        <v>6028</v>
      </c>
      <c r="G355" s="236" t="s">
        <v>331</v>
      </c>
      <c r="H355" s="237">
        <v>28</v>
      </c>
      <c r="I355" s="238"/>
      <c r="J355" s="239">
        <f>ROUND(I355*H355,2)</f>
        <v>0</v>
      </c>
      <c r="K355" s="235" t="s">
        <v>214</v>
      </c>
      <c r="L355" s="72"/>
      <c r="M355" s="240" t="s">
        <v>38</v>
      </c>
      <c r="N355" s="241" t="s">
        <v>52</v>
      </c>
      <c r="O355" s="47"/>
      <c r="P355" s="242">
        <f>O355*H355</f>
        <v>0</v>
      </c>
      <c r="Q355" s="242">
        <v>0</v>
      </c>
      <c r="R355" s="242">
        <f>Q355*H355</f>
        <v>0</v>
      </c>
      <c r="S355" s="242">
        <v>0.017</v>
      </c>
      <c r="T355" s="243">
        <f>S355*H355</f>
        <v>0.47600000000000003</v>
      </c>
      <c r="AR355" s="23" t="s">
        <v>215</v>
      </c>
      <c r="AT355" s="23" t="s">
        <v>210</v>
      </c>
      <c r="AU355" s="23" t="s">
        <v>90</v>
      </c>
      <c r="AY355" s="23" t="s">
        <v>208</v>
      </c>
      <c r="BE355" s="244">
        <f>IF(N355="základní",J355,0)</f>
        <v>0</v>
      </c>
      <c r="BF355" s="244">
        <f>IF(N355="snížená",J355,0)</f>
        <v>0</v>
      </c>
      <c r="BG355" s="244">
        <f>IF(N355="zákl. přenesená",J355,0)</f>
        <v>0</v>
      </c>
      <c r="BH355" s="244">
        <f>IF(N355="sníž. přenesená",J355,0)</f>
        <v>0</v>
      </c>
      <c r="BI355" s="244">
        <f>IF(N355="nulová",J355,0)</f>
        <v>0</v>
      </c>
      <c r="BJ355" s="23" t="s">
        <v>25</v>
      </c>
      <c r="BK355" s="244">
        <f>ROUND(I355*H355,2)</f>
        <v>0</v>
      </c>
      <c r="BL355" s="23" t="s">
        <v>215</v>
      </c>
      <c r="BM355" s="23" t="s">
        <v>6029</v>
      </c>
    </row>
    <row r="356" spans="2:51" s="12" customFormat="1" ht="13.5">
      <c r="B356" s="245"/>
      <c r="C356" s="246"/>
      <c r="D356" s="247" t="s">
        <v>217</v>
      </c>
      <c r="E356" s="248" t="s">
        <v>38</v>
      </c>
      <c r="F356" s="249" t="s">
        <v>6030</v>
      </c>
      <c r="G356" s="246"/>
      <c r="H356" s="250">
        <v>28</v>
      </c>
      <c r="I356" s="251"/>
      <c r="J356" s="246"/>
      <c r="K356" s="246"/>
      <c r="L356" s="252"/>
      <c r="M356" s="253"/>
      <c r="N356" s="254"/>
      <c r="O356" s="254"/>
      <c r="P356" s="254"/>
      <c r="Q356" s="254"/>
      <c r="R356" s="254"/>
      <c r="S356" s="254"/>
      <c r="T356" s="255"/>
      <c r="AT356" s="256" t="s">
        <v>217</v>
      </c>
      <c r="AU356" s="256" t="s">
        <v>90</v>
      </c>
      <c r="AV356" s="12" t="s">
        <v>90</v>
      </c>
      <c r="AW356" s="12" t="s">
        <v>219</v>
      </c>
      <c r="AX356" s="12" t="s">
        <v>81</v>
      </c>
      <c r="AY356" s="256" t="s">
        <v>208</v>
      </c>
    </row>
    <row r="357" spans="2:65" s="1" customFormat="1" ht="38.25" customHeight="1">
      <c r="B357" s="46"/>
      <c r="C357" s="233" t="s">
        <v>706</v>
      </c>
      <c r="D357" s="233" t="s">
        <v>210</v>
      </c>
      <c r="E357" s="234" t="s">
        <v>6031</v>
      </c>
      <c r="F357" s="235" t="s">
        <v>6032</v>
      </c>
      <c r="G357" s="236" t="s">
        <v>331</v>
      </c>
      <c r="H357" s="237">
        <v>32</v>
      </c>
      <c r="I357" s="238"/>
      <c r="J357" s="239">
        <f>ROUND(I357*H357,2)</f>
        <v>0</v>
      </c>
      <c r="K357" s="235" t="s">
        <v>214</v>
      </c>
      <c r="L357" s="72"/>
      <c r="M357" s="240" t="s">
        <v>38</v>
      </c>
      <c r="N357" s="241" t="s">
        <v>52</v>
      </c>
      <c r="O357" s="47"/>
      <c r="P357" s="242">
        <f>O357*H357</f>
        <v>0</v>
      </c>
      <c r="Q357" s="242">
        <v>0</v>
      </c>
      <c r="R357" s="242">
        <f>Q357*H357</f>
        <v>0</v>
      </c>
      <c r="S357" s="242">
        <v>0.024</v>
      </c>
      <c r="T357" s="243">
        <f>S357*H357</f>
        <v>0.768</v>
      </c>
      <c r="AR357" s="23" t="s">
        <v>302</v>
      </c>
      <c r="AT357" s="23" t="s">
        <v>210</v>
      </c>
      <c r="AU357" s="23" t="s">
        <v>90</v>
      </c>
      <c r="AY357" s="23" t="s">
        <v>208</v>
      </c>
      <c r="BE357" s="244">
        <f>IF(N357="základní",J357,0)</f>
        <v>0</v>
      </c>
      <c r="BF357" s="244">
        <f>IF(N357="snížená",J357,0)</f>
        <v>0</v>
      </c>
      <c r="BG357" s="244">
        <f>IF(N357="zákl. přenesená",J357,0)</f>
        <v>0</v>
      </c>
      <c r="BH357" s="244">
        <f>IF(N357="sníž. přenesená",J357,0)</f>
        <v>0</v>
      </c>
      <c r="BI357" s="244">
        <f>IF(N357="nulová",J357,0)</f>
        <v>0</v>
      </c>
      <c r="BJ357" s="23" t="s">
        <v>25</v>
      </c>
      <c r="BK357" s="244">
        <f>ROUND(I357*H357,2)</f>
        <v>0</v>
      </c>
      <c r="BL357" s="23" t="s">
        <v>302</v>
      </c>
      <c r="BM357" s="23" t="s">
        <v>6033</v>
      </c>
    </row>
    <row r="358" spans="2:51" s="12" customFormat="1" ht="13.5">
      <c r="B358" s="245"/>
      <c r="C358" s="246"/>
      <c r="D358" s="247" t="s">
        <v>217</v>
      </c>
      <c r="E358" s="248" t="s">
        <v>38</v>
      </c>
      <c r="F358" s="249" t="s">
        <v>6034</v>
      </c>
      <c r="G358" s="246"/>
      <c r="H358" s="250">
        <v>5</v>
      </c>
      <c r="I358" s="251"/>
      <c r="J358" s="246"/>
      <c r="K358" s="246"/>
      <c r="L358" s="252"/>
      <c r="M358" s="253"/>
      <c r="N358" s="254"/>
      <c r="O358" s="254"/>
      <c r="P358" s="254"/>
      <c r="Q358" s="254"/>
      <c r="R358" s="254"/>
      <c r="S358" s="254"/>
      <c r="T358" s="255"/>
      <c r="AT358" s="256" t="s">
        <v>217</v>
      </c>
      <c r="AU358" s="256" t="s">
        <v>90</v>
      </c>
      <c r="AV358" s="12" t="s">
        <v>90</v>
      </c>
      <c r="AW358" s="12" t="s">
        <v>219</v>
      </c>
      <c r="AX358" s="12" t="s">
        <v>81</v>
      </c>
      <c r="AY358" s="256" t="s">
        <v>208</v>
      </c>
    </row>
    <row r="359" spans="2:51" s="12" customFormat="1" ht="13.5">
      <c r="B359" s="245"/>
      <c r="C359" s="246"/>
      <c r="D359" s="247" t="s">
        <v>217</v>
      </c>
      <c r="E359" s="248" t="s">
        <v>38</v>
      </c>
      <c r="F359" s="249" t="s">
        <v>6035</v>
      </c>
      <c r="G359" s="246"/>
      <c r="H359" s="250">
        <v>27</v>
      </c>
      <c r="I359" s="251"/>
      <c r="J359" s="246"/>
      <c r="K359" s="246"/>
      <c r="L359" s="252"/>
      <c r="M359" s="253"/>
      <c r="N359" s="254"/>
      <c r="O359" s="254"/>
      <c r="P359" s="254"/>
      <c r="Q359" s="254"/>
      <c r="R359" s="254"/>
      <c r="S359" s="254"/>
      <c r="T359" s="255"/>
      <c r="AT359" s="256" t="s">
        <v>217</v>
      </c>
      <c r="AU359" s="256" t="s">
        <v>90</v>
      </c>
      <c r="AV359" s="12" t="s">
        <v>90</v>
      </c>
      <c r="AW359" s="12" t="s">
        <v>219</v>
      </c>
      <c r="AX359" s="12" t="s">
        <v>81</v>
      </c>
      <c r="AY359" s="256" t="s">
        <v>208</v>
      </c>
    </row>
    <row r="360" spans="2:63" s="11" customFormat="1" ht="29.85" customHeight="1">
      <c r="B360" s="217"/>
      <c r="C360" s="218"/>
      <c r="D360" s="219" t="s">
        <v>80</v>
      </c>
      <c r="E360" s="231" t="s">
        <v>2061</v>
      </c>
      <c r="F360" s="231" t="s">
        <v>2062</v>
      </c>
      <c r="G360" s="218"/>
      <c r="H360" s="218"/>
      <c r="I360" s="221"/>
      <c r="J360" s="232">
        <f>BK360</f>
        <v>0</v>
      </c>
      <c r="K360" s="218"/>
      <c r="L360" s="223"/>
      <c r="M360" s="224"/>
      <c r="N360" s="225"/>
      <c r="O360" s="225"/>
      <c r="P360" s="226">
        <f>SUM(P361:P368)</f>
        <v>0</v>
      </c>
      <c r="Q360" s="225"/>
      <c r="R360" s="226">
        <f>SUM(R361:R368)</f>
        <v>0</v>
      </c>
      <c r="S360" s="225"/>
      <c r="T360" s="227">
        <f>SUM(T361:T368)</f>
        <v>0.9385</v>
      </c>
      <c r="AR360" s="228" t="s">
        <v>90</v>
      </c>
      <c r="AT360" s="229" t="s">
        <v>80</v>
      </c>
      <c r="AU360" s="229" t="s">
        <v>25</v>
      </c>
      <c r="AY360" s="228" t="s">
        <v>208</v>
      </c>
      <c r="BK360" s="230">
        <f>SUM(BK361:BK368)</f>
        <v>0</v>
      </c>
    </row>
    <row r="361" spans="2:65" s="1" customFormat="1" ht="16.5" customHeight="1">
      <c r="B361" s="46"/>
      <c r="C361" s="233" t="s">
        <v>739</v>
      </c>
      <c r="D361" s="233" t="s">
        <v>210</v>
      </c>
      <c r="E361" s="234" t="s">
        <v>6036</v>
      </c>
      <c r="F361" s="235" t="s">
        <v>6037</v>
      </c>
      <c r="G361" s="236" t="s">
        <v>213</v>
      </c>
      <c r="H361" s="237">
        <v>34.4</v>
      </c>
      <c r="I361" s="238"/>
      <c r="J361" s="239">
        <f>ROUND(I361*H361,2)</f>
        <v>0</v>
      </c>
      <c r="K361" s="235" t="s">
        <v>38</v>
      </c>
      <c r="L361" s="72"/>
      <c r="M361" s="240" t="s">
        <v>38</v>
      </c>
      <c r="N361" s="241" t="s">
        <v>52</v>
      </c>
      <c r="O361" s="47"/>
      <c r="P361" s="242">
        <f>O361*H361</f>
        <v>0</v>
      </c>
      <c r="Q361" s="242">
        <v>0</v>
      </c>
      <c r="R361" s="242">
        <f>Q361*H361</f>
        <v>0</v>
      </c>
      <c r="S361" s="242">
        <v>0.009</v>
      </c>
      <c r="T361" s="243">
        <f>S361*H361</f>
        <v>0.3096</v>
      </c>
      <c r="AR361" s="23" t="s">
        <v>302</v>
      </c>
      <c r="AT361" s="23" t="s">
        <v>210</v>
      </c>
      <c r="AU361" s="23" t="s">
        <v>90</v>
      </c>
      <c r="AY361" s="23" t="s">
        <v>208</v>
      </c>
      <c r="BE361" s="244">
        <f>IF(N361="základní",J361,0)</f>
        <v>0</v>
      </c>
      <c r="BF361" s="244">
        <f>IF(N361="snížená",J361,0)</f>
        <v>0</v>
      </c>
      <c r="BG361" s="244">
        <f>IF(N361="zákl. přenesená",J361,0)</f>
        <v>0</v>
      </c>
      <c r="BH361" s="244">
        <f>IF(N361="sníž. přenesená",J361,0)</f>
        <v>0</v>
      </c>
      <c r="BI361" s="244">
        <f>IF(N361="nulová",J361,0)</f>
        <v>0</v>
      </c>
      <c r="BJ361" s="23" t="s">
        <v>25</v>
      </c>
      <c r="BK361" s="244">
        <f>ROUND(I361*H361,2)</f>
        <v>0</v>
      </c>
      <c r="BL361" s="23" t="s">
        <v>302</v>
      </c>
      <c r="BM361" s="23" t="s">
        <v>6038</v>
      </c>
    </row>
    <row r="362" spans="2:51" s="12" customFormat="1" ht="13.5">
      <c r="B362" s="245"/>
      <c r="C362" s="246"/>
      <c r="D362" s="247" t="s">
        <v>217</v>
      </c>
      <c r="E362" s="248" t="s">
        <v>38</v>
      </c>
      <c r="F362" s="249" t="s">
        <v>6039</v>
      </c>
      <c r="G362" s="246"/>
      <c r="H362" s="250">
        <v>24.5</v>
      </c>
      <c r="I362" s="251"/>
      <c r="J362" s="246"/>
      <c r="K362" s="246"/>
      <c r="L362" s="252"/>
      <c r="M362" s="253"/>
      <c r="N362" s="254"/>
      <c r="O362" s="254"/>
      <c r="P362" s="254"/>
      <c r="Q362" s="254"/>
      <c r="R362" s="254"/>
      <c r="S362" s="254"/>
      <c r="T362" s="255"/>
      <c r="AT362" s="256" t="s">
        <v>217</v>
      </c>
      <c r="AU362" s="256" t="s">
        <v>90</v>
      </c>
      <c r="AV362" s="12" t="s">
        <v>90</v>
      </c>
      <c r="AW362" s="12" t="s">
        <v>219</v>
      </c>
      <c r="AX362" s="12" t="s">
        <v>81</v>
      </c>
      <c r="AY362" s="256" t="s">
        <v>208</v>
      </c>
    </row>
    <row r="363" spans="2:51" s="12" customFormat="1" ht="13.5">
      <c r="B363" s="245"/>
      <c r="C363" s="246"/>
      <c r="D363" s="247" t="s">
        <v>217</v>
      </c>
      <c r="E363" s="248" t="s">
        <v>38</v>
      </c>
      <c r="F363" s="249" t="s">
        <v>6040</v>
      </c>
      <c r="G363" s="246"/>
      <c r="H363" s="250">
        <v>9.9</v>
      </c>
      <c r="I363" s="251"/>
      <c r="J363" s="246"/>
      <c r="K363" s="246"/>
      <c r="L363" s="252"/>
      <c r="M363" s="253"/>
      <c r="N363" s="254"/>
      <c r="O363" s="254"/>
      <c r="P363" s="254"/>
      <c r="Q363" s="254"/>
      <c r="R363" s="254"/>
      <c r="S363" s="254"/>
      <c r="T363" s="255"/>
      <c r="AT363" s="256" t="s">
        <v>217</v>
      </c>
      <c r="AU363" s="256" t="s">
        <v>90</v>
      </c>
      <c r="AV363" s="12" t="s">
        <v>90</v>
      </c>
      <c r="AW363" s="12" t="s">
        <v>219</v>
      </c>
      <c r="AX363" s="12" t="s">
        <v>81</v>
      </c>
      <c r="AY363" s="256" t="s">
        <v>208</v>
      </c>
    </row>
    <row r="364" spans="2:65" s="1" customFormat="1" ht="16.5" customHeight="1">
      <c r="B364" s="46"/>
      <c r="C364" s="233" t="s">
        <v>767</v>
      </c>
      <c r="D364" s="233" t="s">
        <v>210</v>
      </c>
      <c r="E364" s="234" t="s">
        <v>6041</v>
      </c>
      <c r="F364" s="235" t="s">
        <v>6042</v>
      </c>
      <c r="G364" s="236" t="s">
        <v>213</v>
      </c>
      <c r="H364" s="237">
        <v>17.5</v>
      </c>
      <c r="I364" s="238"/>
      <c r="J364" s="239">
        <f>ROUND(I364*H364,2)</f>
        <v>0</v>
      </c>
      <c r="K364" s="235" t="s">
        <v>214</v>
      </c>
      <c r="L364" s="72"/>
      <c r="M364" s="240" t="s">
        <v>38</v>
      </c>
      <c r="N364" s="241" t="s">
        <v>52</v>
      </c>
      <c r="O364" s="47"/>
      <c r="P364" s="242">
        <f>O364*H364</f>
        <v>0</v>
      </c>
      <c r="Q364" s="242">
        <v>0</v>
      </c>
      <c r="R364" s="242">
        <f>Q364*H364</f>
        <v>0</v>
      </c>
      <c r="S364" s="242">
        <v>0.007</v>
      </c>
      <c r="T364" s="243">
        <f>S364*H364</f>
        <v>0.1225</v>
      </c>
      <c r="AR364" s="23" t="s">
        <v>302</v>
      </c>
      <c r="AT364" s="23" t="s">
        <v>210</v>
      </c>
      <c r="AU364" s="23" t="s">
        <v>90</v>
      </c>
      <c r="AY364" s="23" t="s">
        <v>208</v>
      </c>
      <c r="BE364" s="244">
        <f>IF(N364="základní",J364,0)</f>
        <v>0</v>
      </c>
      <c r="BF364" s="244">
        <f>IF(N364="snížená",J364,0)</f>
        <v>0</v>
      </c>
      <c r="BG364" s="244">
        <f>IF(N364="zákl. přenesená",J364,0)</f>
        <v>0</v>
      </c>
      <c r="BH364" s="244">
        <f>IF(N364="sníž. přenesená",J364,0)</f>
        <v>0</v>
      </c>
      <c r="BI364" s="244">
        <f>IF(N364="nulová",J364,0)</f>
        <v>0</v>
      </c>
      <c r="BJ364" s="23" t="s">
        <v>25</v>
      </c>
      <c r="BK364" s="244">
        <f>ROUND(I364*H364,2)</f>
        <v>0</v>
      </c>
      <c r="BL364" s="23" t="s">
        <v>302</v>
      </c>
      <c r="BM364" s="23" t="s">
        <v>6043</v>
      </c>
    </row>
    <row r="365" spans="2:51" s="12" customFormat="1" ht="13.5">
      <c r="B365" s="245"/>
      <c r="C365" s="246"/>
      <c r="D365" s="247" t="s">
        <v>217</v>
      </c>
      <c r="E365" s="248" t="s">
        <v>38</v>
      </c>
      <c r="F365" s="249" t="s">
        <v>6044</v>
      </c>
      <c r="G365" s="246"/>
      <c r="H365" s="250">
        <v>17.5</v>
      </c>
      <c r="I365" s="251"/>
      <c r="J365" s="246"/>
      <c r="K365" s="246"/>
      <c r="L365" s="252"/>
      <c r="M365" s="253"/>
      <c r="N365" s="254"/>
      <c r="O365" s="254"/>
      <c r="P365" s="254"/>
      <c r="Q365" s="254"/>
      <c r="R365" s="254"/>
      <c r="S365" s="254"/>
      <c r="T365" s="255"/>
      <c r="AT365" s="256" t="s">
        <v>217</v>
      </c>
      <c r="AU365" s="256" t="s">
        <v>90</v>
      </c>
      <c r="AV365" s="12" t="s">
        <v>90</v>
      </c>
      <c r="AW365" s="12" t="s">
        <v>219</v>
      </c>
      <c r="AX365" s="12" t="s">
        <v>81</v>
      </c>
      <c r="AY365" s="256" t="s">
        <v>208</v>
      </c>
    </row>
    <row r="366" spans="2:65" s="1" customFormat="1" ht="16.5" customHeight="1">
      <c r="B366" s="46"/>
      <c r="C366" s="233" t="s">
        <v>771</v>
      </c>
      <c r="D366" s="233" t="s">
        <v>210</v>
      </c>
      <c r="E366" s="234" t="s">
        <v>6045</v>
      </c>
      <c r="F366" s="235" t="s">
        <v>6046</v>
      </c>
      <c r="G366" s="236" t="s">
        <v>213</v>
      </c>
      <c r="H366" s="237">
        <v>0.64</v>
      </c>
      <c r="I366" s="238"/>
      <c r="J366" s="239">
        <f>ROUND(I366*H366,2)</f>
        <v>0</v>
      </c>
      <c r="K366" s="235" t="s">
        <v>38</v>
      </c>
      <c r="L366" s="72"/>
      <c r="M366" s="240" t="s">
        <v>38</v>
      </c>
      <c r="N366" s="241" t="s">
        <v>52</v>
      </c>
      <c r="O366" s="47"/>
      <c r="P366" s="242">
        <f>O366*H366</f>
        <v>0</v>
      </c>
      <c r="Q366" s="242">
        <v>0</v>
      </c>
      <c r="R366" s="242">
        <f>Q366*H366</f>
        <v>0</v>
      </c>
      <c r="S366" s="242">
        <v>0.01</v>
      </c>
      <c r="T366" s="243">
        <f>S366*H366</f>
        <v>0.0064</v>
      </c>
      <c r="AR366" s="23" t="s">
        <v>302</v>
      </c>
      <c r="AT366" s="23" t="s">
        <v>210</v>
      </c>
      <c r="AU366" s="23" t="s">
        <v>90</v>
      </c>
      <c r="AY366" s="23" t="s">
        <v>208</v>
      </c>
      <c r="BE366" s="244">
        <f>IF(N366="základní",J366,0)</f>
        <v>0</v>
      </c>
      <c r="BF366" s="244">
        <f>IF(N366="snížená",J366,0)</f>
        <v>0</v>
      </c>
      <c r="BG366" s="244">
        <f>IF(N366="zákl. přenesená",J366,0)</f>
        <v>0</v>
      </c>
      <c r="BH366" s="244">
        <f>IF(N366="sníž. přenesená",J366,0)</f>
        <v>0</v>
      </c>
      <c r="BI366" s="244">
        <f>IF(N366="nulová",J366,0)</f>
        <v>0</v>
      </c>
      <c r="BJ366" s="23" t="s">
        <v>25</v>
      </c>
      <c r="BK366" s="244">
        <f>ROUND(I366*H366,2)</f>
        <v>0</v>
      </c>
      <c r="BL366" s="23" t="s">
        <v>302</v>
      </c>
      <c r="BM366" s="23" t="s">
        <v>6047</v>
      </c>
    </row>
    <row r="367" spans="2:51" s="12" customFormat="1" ht="13.5">
      <c r="B367" s="245"/>
      <c r="C367" s="246"/>
      <c r="D367" s="247" t="s">
        <v>217</v>
      </c>
      <c r="E367" s="248" t="s">
        <v>38</v>
      </c>
      <c r="F367" s="249" t="s">
        <v>6048</v>
      </c>
      <c r="G367" s="246"/>
      <c r="H367" s="250">
        <v>0.64</v>
      </c>
      <c r="I367" s="251"/>
      <c r="J367" s="246"/>
      <c r="K367" s="246"/>
      <c r="L367" s="252"/>
      <c r="M367" s="253"/>
      <c r="N367" s="254"/>
      <c r="O367" s="254"/>
      <c r="P367" s="254"/>
      <c r="Q367" s="254"/>
      <c r="R367" s="254"/>
      <c r="S367" s="254"/>
      <c r="T367" s="255"/>
      <c r="AT367" s="256" t="s">
        <v>217</v>
      </c>
      <c r="AU367" s="256" t="s">
        <v>90</v>
      </c>
      <c r="AV367" s="12" t="s">
        <v>90</v>
      </c>
      <c r="AW367" s="12" t="s">
        <v>219</v>
      </c>
      <c r="AX367" s="12" t="s">
        <v>81</v>
      </c>
      <c r="AY367" s="256" t="s">
        <v>208</v>
      </c>
    </row>
    <row r="368" spans="2:65" s="1" customFormat="1" ht="16.5" customHeight="1">
      <c r="B368" s="46"/>
      <c r="C368" s="233" t="s">
        <v>776</v>
      </c>
      <c r="D368" s="233" t="s">
        <v>210</v>
      </c>
      <c r="E368" s="234" t="s">
        <v>6049</v>
      </c>
      <c r="F368" s="235" t="s">
        <v>6050</v>
      </c>
      <c r="G368" s="236" t="s">
        <v>331</v>
      </c>
      <c r="H368" s="237">
        <v>1</v>
      </c>
      <c r="I368" s="238"/>
      <c r="J368" s="239">
        <f>ROUND(I368*H368,2)</f>
        <v>0</v>
      </c>
      <c r="K368" s="235" t="s">
        <v>38</v>
      </c>
      <c r="L368" s="72"/>
      <c r="M368" s="240" t="s">
        <v>38</v>
      </c>
      <c r="N368" s="241" t="s">
        <v>52</v>
      </c>
      <c r="O368" s="47"/>
      <c r="P368" s="242">
        <f>O368*H368</f>
        <v>0</v>
      </c>
      <c r="Q368" s="242">
        <v>0</v>
      </c>
      <c r="R368" s="242">
        <f>Q368*H368</f>
        <v>0</v>
      </c>
      <c r="S368" s="242">
        <v>0.5</v>
      </c>
      <c r="T368" s="243">
        <f>S368*H368</f>
        <v>0.5</v>
      </c>
      <c r="AR368" s="23" t="s">
        <v>302</v>
      </c>
      <c r="AT368" s="23" t="s">
        <v>210</v>
      </c>
      <c r="AU368" s="23" t="s">
        <v>90</v>
      </c>
      <c r="AY368" s="23" t="s">
        <v>208</v>
      </c>
      <c r="BE368" s="244">
        <f>IF(N368="základní",J368,0)</f>
        <v>0</v>
      </c>
      <c r="BF368" s="244">
        <f>IF(N368="snížená",J368,0)</f>
        <v>0</v>
      </c>
      <c r="BG368" s="244">
        <f>IF(N368="zákl. přenesená",J368,0)</f>
        <v>0</v>
      </c>
      <c r="BH368" s="244">
        <f>IF(N368="sníž. přenesená",J368,0)</f>
        <v>0</v>
      </c>
      <c r="BI368" s="244">
        <f>IF(N368="nulová",J368,0)</f>
        <v>0</v>
      </c>
      <c r="BJ368" s="23" t="s">
        <v>25</v>
      </c>
      <c r="BK368" s="244">
        <f>ROUND(I368*H368,2)</f>
        <v>0</v>
      </c>
      <c r="BL368" s="23" t="s">
        <v>302</v>
      </c>
      <c r="BM368" s="23" t="s">
        <v>6051</v>
      </c>
    </row>
    <row r="369" spans="2:63" s="11" customFormat="1" ht="29.85" customHeight="1">
      <c r="B369" s="217"/>
      <c r="C369" s="218"/>
      <c r="D369" s="219" t="s">
        <v>80</v>
      </c>
      <c r="E369" s="231" t="s">
        <v>2442</v>
      </c>
      <c r="F369" s="231" t="s">
        <v>2443</v>
      </c>
      <c r="G369" s="218"/>
      <c r="H369" s="218"/>
      <c r="I369" s="221"/>
      <c r="J369" s="232">
        <f>BK369</f>
        <v>0</v>
      </c>
      <c r="K369" s="218"/>
      <c r="L369" s="223"/>
      <c r="M369" s="224"/>
      <c r="N369" s="225"/>
      <c r="O369" s="225"/>
      <c r="P369" s="226">
        <f>SUM(P370:P371)</f>
        <v>0</v>
      </c>
      <c r="Q369" s="225"/>
      <c r="R369" s="226">
        <f>SUM(R370:R371)</f>
        <v>0</v>
      </c>
      <c r="S369" s="225"/>
      <c r="T369" s="227">
        <f>SUM(T370:T371)</f>
        <v>0.6633600000000001</v>
      </c>
      <c r="AR369" s="228" t="s">
        <v>90</v>
      </c>
      <c r="AT369" s="229" t="s">
        <v>80</v>
      </c>
      <c r="AU369" s="229" t="s">
        <v>25</v>
      </c>
      <c r="AY369" s="228" t="s">
        <v>208</v>
      </c>
      <c r="BK369" s="230">
        <f>SUM(BK370:BK371)</f>
        <v>0</v>
      </c>
    </row>
    <row r="370" spans="2:65" s="1" customFormat="1" ht="16.5" customHeight="1">
      <c r="B370" s="46"/>
      <c r="C370" s="233" t="s">
        <v>780</v>
      </c>
      <c r="D370" s="233" t="s">
        <v>210</v>
      </c>
      <c r="E370" s="234" t="s">
        <v>6052</v>
      </c>
      <c r="F370" s="235" t="s">
        <v>6053</v>
      </c>
      <c r="G370" s="236" t="s">
        <v>213</v>
      </c>
      <c r="H370" s="237">
        <v>221.12</v>
      </c>
      <c r="I370" s="238"/>
      <c r="J370" s="239">
        <f>ROUND(I370*H370,2)</f>
        <v>0</v>
      </c>
      <c r="K370" s="235" t="s">
        <v>214</v>
      </c>
      <c r="L370" s="72"/>
      <c r="M370" s="240" t="s">
        <v>38</v>
      </c>
      <c r="N370" s="241" t="s">
        <v>52</v>
      </c>
      <c r="O370" s="47"/>
      <c r="P370" s="242">
        <f>O370*H370</f>
        <v>0</v>
      </c>
      <c r="Q370" s="242">
        <v>0</v>
      </c>
      <c r="R370" s="242">
        <f>Q370*H370</f>
        <v>0</v>
      </c>
      <c r="S370" s="242">
        <v>0.003</v>
      </c>
      <c r="T370" s="243">
        <f>S370*H370</f>
        <v>0.6633600000000001</v>
      </c>
      <c r="AR370" s="23" t="s">
        <v>215</v>
      </c>
      <c r="AT370" s="23" t="s">
        <v>210</v>
      </c>
      <c r="AU370" s="23" t="s">
        <v>90</v>
      </c>
      <c r="AY370" s="23" t="s">
        <v>208</v>
      </c>
      <c r="BE370" s="244">
        <f>IF(N370="základní",J370,0)</f>
        <v>0</v>
      </c>
      <c r="BF370" s="244">
        <f>IF(N370="snížená",J370,0)</f>
        <v>0</v>
      </c>
      <c r="BG370" s="244">
        <f>IF(N370="zákl. přenesená",J370,0)</f>
        <v>0</v>
      </c>
      <c r="BH370" s="244">
        <f>IF(N370="sníž. přenesená",J370,0)</f>
        <v>0</v>
      </c>
      <c r="BI370" s="244">
        <f>IF(N370="nulová",J370,0)</f>
        <v>0</v>
      </c>
      <c r="BJ370" s="23" t="s">
        <v>25</v>
      </c>
      <c r="BK370" s="244">
        <f>ROUND(I370*H370,2)</f>
        <v>0</v>
      </c>
      <c r="BL370" s="23" t="s">
        <v>215</v>
      </c>
      <c r="BM370" s="23" t="s">
        <v>6054</v>
      </c>
    </row>
    <row r="371" spans="2:51" s="12" customFormat="1" ht="13.5">
      <c r="B371" s="245"/>
      <c r="C371" s="246"/>
      <c r="D371" s="247" t="s">
        <v>217</v>
      </c>
      <c r="E371" s="248" t="s">
        <v>38</v>
      </c>
      <c r="F371" s="249" t="s">
        <v>6055</v>
      </c>
      <c r="G371" s="246"/>
      <c r="H371" s="250">
        <v>221.12</v>
      </c>
      <c r="I371" s="251"/>
      <c r="J371" s="246"/>
      <c r="K371" s="246"/>
      <c r="L371" s="252"/>
      <c r="M371" s="253"/>
      <c r="N371" s="254"/>
      <c r="O371" s="254"/>
      <c r="P371" s="254"/>
      <c r="Q371" s="254"/>
      <c r="R371" s="254"/>
      <c r="S371" s="254"/>
      <c r="T371" s="255"/>
      <c r="AT371" s="256" t="s">
        <v>217</v>
      </c>
      <c r="AU371" s="256" t="s">
        <v>90</v>
      </c>
      <c r="AV371" s="12" t="s">
        <v>90</v>
      </c>
      <c r="AW371" s="12" t="s">
        <v>219</v>
      </c>
      <c r="AX371" s="12" t="s">
        <v>81</v>
      </c>
      <c r="AY371" s="256" t="s">
        <v>208</v>
      </c>
    </row>
    <row r="372" spans="2:63" s="11" customFormat="1" ht="37.4" customHeight="1">
      <c r="B372" s="217"/>
      <c r="C372" s="218"/>
      <c r="D372" s="219" t="s">
        <v>80</v>
      </c>
      <c r="E372" s="220" t="s">
        <v>297</v>
      </c>
      <c r="F372" s="220" t="s">
        <v>5461</v>
      </c>
      <c r="G372" s="218"/>
      <c r="H372" s="218"/>
      <c r="I372" s="221"/>
      <c r="J372" s="222">
        <f>BK372</f>
        <v>0</v>
      </c>
      <c r="K372" s="218"/>
      <c r="L372" s="223"/>
      <c r="M372" s="224"/>
      <c r="N372" s="225"/>
      <c r="O372" s="225"/>
      <c r="P372" s="226">
        <f>P373</f>
        <v>0</v>
      </c>
      <c r="Q372" s="225"/>
      <c r="R372" s="226">
        <f>R373</f>
        <v>0</v>
      </c>
      <c r="S372" s="225"/>
      <c r="T372" s="227">
        <f>T373</f>
        <v>0</v>
      </c>
      <c r="AR372" s="228" t="s">
        <v>225</v>
      </c>
      <c r="AT372" s="229" t="s">
        <v>80</v>
      </c>
      <c r="AU372" s="229" t="s">
        <v>81</v>
      </c>
      <c r="AY372" s="228" t="s">
        <v>208</v>
      </c>
      <c r="BK372" s="230">
        <f>BK373</f>
        <v>0</v>
      </c>
    </row>
    <row r="373" spans="2:63" s="11" customFormat="1" ht="19.9" customHeight="1">
      <c r="B373" s="217"/>
      <c r="C373" s="218"/>
      <c r="D373" s="219" t="s">
        <v>80</v>
      </c>
      <c r="E373" s="231" t="s">
        <v>6056</v>
      </c>
      <c r="F373" s="231" t="s">
        <v>6057</v>
      </c>
      <c r="G373" s="218"/>
      <c r="H373" s="218"/>
      <c r="I373" s="221"/>
      <c r="J373" s="232">
        <f>BK373</f>
        <v>0</v>
      </c>
      <c r="K373" s="218"/>
      <c r="L373" s="223"/>
      <c r="M373" s="224"/>
      <c r="N373" s="225"/>
      <c r="O373" s="225"/>
      <c r="P373" s="226">
        <f>SUM(P374:P377)</f>
        <v>0</v>
      </c>
      <c r="Q373" s="225"/>
      <c r="R373" s="226">
        <f>SUM(R374:R377)</f>
        <v>0</v>
      </c>
      <c r="S373" s="225"/>
      <c r="T373" s="227">
        <f>SUM(T374:T377)</f>
        <v>0</v>
      </c>
      <c r="AR373" s="228" t="s">
        <v>225</v>
      </c>
      <c r="AT373" s="229" t="s">
        <v>80</v>
      </c>
      <c r="AU373" s="229" t="s">
        <v>25</v>
      </c>
      <c r="AY373" s="228" t="s">
        <v>208</v>
      </c>
      <c r="BK373" s="230">
        <f>SUM(BK374:BK377)</f>
        <v>0</v>
      </c>
    </row>
    <row r="374" spans="2:65" s="1" customFormat="1" ht="16.5" customHeight="1">
      <c r="B374" s="46"/>
      <c r="C374" s="233" t="s">
        <v>785</v>
      </c>
      <c r="D374" s="233" t="s">
        <v>210</v>
      </c>
      <c r="E374" s="234" t="s">
        <v>4606</v>
      </c>
      <c r="F374" s="235" t="s">
        <v>6058</v>
      </c>
      <c r="G374" s="236" t="s">
        <v>222</v>
      </c>
      <c r="H374" s="237">
        <v>30</v>
      </c>
      <c r="I374" s="238"/>
      <c r="J374" s="239">
        <f>ROUND(I374*H374,2)</f>
        <v>0</v>
      </c>
      <c r="K374" s="235" t="s">
        <v>38</v>
      </c>
      <c r="L374" s="72"/>
      <c r="M374" s="240" t="s">
        <v>38</v>
      </c>
      <c r="N374" s="241" t="s">
        <v>52</v>
      </c>
      <c r="O374" s="47"/>
      <c r="P374" s="242">
        <f>O374*H374</f>
        <v>0</v>
      </c>
      <c r="Q374" s="242">
        <v>0</v>
      </c>
      <c r="R374" s="242">
        <f>Q374*H374</f>
        <v>0</v>
      </c>
      <c r="S374" s="242">
        <v>0</v>
      </c>
      <c r="T374" s="243">
        <f>S374*H374</f>
        <v>0</v>
      </c>
      <c r="AR374" s="23" t="s">
        <v>617</v>
      </c>
      <c r="AT374" s="23" t="s">
        <v>210</v>
      </c>
      <c r="AU374" s="23" t="s">
        <v>90</v>
      </c>
      <c r="AY374" s="23" t="s">
        <v>208</v>
      </c>
      <c r="BE374" s="244">
        <f>IF(N374="základní",J374,0)</f>
        <v>0</v>
      </c>
      <c r="BF374" s="244">
        <f>IF(N374="snížená",J374,0)</f>
        <v>0</v>
      </c>
      <c r="BG374" s="244">
        <f>IF(N374="zákl. přenesená",J374,0)</f>
        <v>0</v>
      </c>
      <c r="BH374" s="244">
        <f>IF(N374="sníž. přenesená",J374,0)</f>
        <v>0</v>
      </c>
      <c r="BI374" s="244">
        <f>IF(N374="nulová",J374,0)</f>
        <v>0</v>
      </c>
      <c r="BJ374" s="23" t="s">
        <v>25</v>
      </c>
      <c r="BK374" s="244">
        <f>ROUND(I374*H374,2)</f>
        <v>0</v>
      </c>
      <c r="BL374" s="23" t="s">
        <v>617</v>
      </c>
      <c r="BM374" s="23" t="s">
        <v>6059</v>
      </c>
    </row>
    <row r="375" spans="2:65" s="1" customFormat="1" ht="16.5" customHeight="1">
      <c r="B375" s="46"/>
      <c r="C375" s="233" t="s">
        <v>797</v>
      </c>
      <c r="D375" s="233" t="s">
        <v>210</v>
      </c>
      <c r="E375" s="234" t="s">
        <v>4715</v>
      </c>
      <c r="F375" s="235" t="s">
        <v>6060</v>
      </c>
      <c r="G375" s="236" t="s">
        <v>222</v>
      </c>
      <c r="H375" s="237">
        <v>30</v>
      </c>
      <c r="I375" s="238"/>
      <c r="J375" s="239">
        <f>ROUND(I375*H375,2)</f>
        <v>0</v>
      </c>
      <c r="K375" s="235" t="s">
        <v>38</v>
      </c>
      <c r="L375" s="72"/>
      <c r="M375" s="240" t="s">
        <v>38</v>
      </c>
      <c r="N375" s="241" t="s">
        <v>52</v>
      </c>
      <c r="O375" s="47"/>
      <c r="P375" s="242">
        <f>O375*H375</f>
        <v>0</v>
      </c>
      <c r="Q375" s="242">
        <v>0</v>
      </c>
      <c r="R375" s="242">
        <f>Q375*H375</f>
        <v>0</v>
      </c>
      <c r="S375" s="242">
        <v>0</v>
      </c>
      <c r="T375" s="243">
        <f>S375*H375</f>
        <v>0</v>
      </c>
      <c r="AR375" s="23" t="s">
        <v>617</v>
      </c>
      <c r="AT375" s="23" t="s">
        <v>210</v>
      </c>
      <c r="AU375" s="23" t="s">
        <v>90</v>
      </c>
      <c r="AY375" s="23" t="s">
        <v>208</v>
      </c>
      <c r="BE375" s="244">
        <f>IF(N375="základní",J375,0)</f>
        <v>0</v>
      </c>
      <c r="BF375" s="244">
        <f>IF(N375="snížená",J375,0)</f>
        <v>0</v>
      </c>
      <c r="BG375" s="244">
        <f>IF(N375="zákl. přenesená",J375,0)</f>
        <v>0</v>
      </c>
      <c r="BH375" s="244">
        <f>IF(N375="sníž. přenesená",J375,0)</f>
        <v>0</v>
      </c>
      <c r="BI375" s="244">
        <f>IF(N375="nulová",J375,0)</f>
        <v>0</v>
      </c>
      <c r="BJ375" s="23" t="s">
        <v>25</v>
      </c>
      <c r="BK375" s="244">
        <f>ROUND(I375*H375,2)</f>
        <v>0</v>
      </c>
      <c r="BL375" s="23" t="s">
        <v>617</v>
      </c>
      <c r="BM375" s="23" t="s">
        <v>6061</v>
      </c>
    </row>
    <row r="376" spans="2:65" s="1" customFormat="1" ht="16.5" customHeight="1">
      <c r="B376" s="46"/>
      <c r="C376" s="233" t="s">
        <v>802</v>
      </c>
      <c r="D376" s="233" t="s">
        <v>210</v>
      </c>
      <c r="E376" s="234" t="s">
        <v>4737</v>
      </c>
      <c r="F376" s="235" t="s">
        <v>6062</v>
      </c>
      <c r="G376" s="236" t="s">
        <v>222</v>
      </c>
      <c r="H376" s="237">
        <v>30</v>
      </c>
      <c r="I376" s="238"/>
      <c r="J376" s="239">
        <f>ROUND(I376*H376,2)</f>
        <v>0</v>
      </c>
      <c r="K376" s="235" t="s">
        <v>38</v>
      </c>
      <c r="L376" s="72"/>
      <c r="M376" s="240" t="s">
        <v>38</v>
      </c>
      <c r="N376" s="241" t="s">
        <v>52</v>
      </c>
      <c r="O376" s="47"/>
      <c r="P376" s="242">
        <f>O376*H376</f>
        <v>0</v>
      </c>
      <c r="Q376" s="242">
        <v>0</v>
      </c>
      <c r="R376" s="242">
        <f>Q376*H376</f>
        <v>0</v>
      </c>
      <c r="S376" s="242">
        <v>0</v>
      </c>
      <c r="T376" s="243">
        <f>S376*H376</f>
        <v>0</v>
      </c>
      <c r="AR376" s="23" t="s">
        <v>617</v>
      </c>
      <c r="AT376" s="23" t="s">
        <v>210</v>
      </c>
      <c r="AU376" s="23" t="s">
        <v>90</v>
      </c>
      <c r="AY376" s="23" t="s">
        <v>208</v>
      </c>
      <c r="BE376" s="244">
        <f>IF(N376="základní",J376,0)</f>
        <v>0</v>
      </c>
      <c r="BF376" s="244">
        <f>IF(N376="snížená",J376,0)</f>
        <v>0</v>
      </c>
      <c r="BG376" s="244">
        <f>IF(N376="zákl. přenesená",J376,0)</f>
        <v>0</v>
      </c>
      <c r="BH376" s="244">
        <f>IF(N376="sníž. přenesená",J376,0)</f>
        <v>0</v>
      </c>
      <c r="BI376" s="244">
        <f>IF(N376="nulová",J376,0)</f>
        <v>0</v>
      </c>
      <c r="BJ376" s="23" t="s">
        <v>25</v>
      </c>
      <c r="BK376" s="244">
        <f>ROUND(I376*H376,2)</f>
        <v>0</v>
      </c>
      <c r="BL376" s="23" t="s">
        <v>617</v>
      </c>
      <c r="BM376" s="23" t="s">
        <v>6063</v>
      </c>
    </row>
    <row r="377" spans="2:65" s="1" customFormat="1" ht="16.5" customHeight="1">
      <c r="B377" s="46"/>
      <c r="C377" s="233" t="s">
        <v>808</v>
      </c>
      <c r="D377" s="233" t="s">
        <v>210</v>
      </c>
      <c r="E377" s="234" t="s">
        <v>4759</v>
      </c>
      <c r="F377" s="235" t="s">
        <v>6064</v>
      </c>
      <c r="G377" s="236" t="s">
        <v>222</v>
      </c>
      <c r="H377" s="237">
        <v>20</v>
      </c>
      <c r="I377" s="238"/>
      <c r="J377" s="239">
        <f>ROUND(I377*H377,2)</f>
        <v>0</v>
      </c>
      <c r="K377" s="235" t="s">
        <v>38</v>
      </c>
      <c r="L377" s="72"/>
      <c r="M377" s="240" t="s">
        <v>38</v>
      </c>
      <c r="N377" s="279" t="s">
        <v>52</v>
      </c>
      <c r="O377" s="280"/>
      <c r="P377" s="281">
        <f>O377*H377</f>
        <v>0</v>
      </c>
      <c r="Q377" s="281">
        <v>0</v>
      </c>
      <c r="R377" s="281">
        <f>Q377*H377</f>
        <v>0</v>
      </c>
      <c r="S377" s="281">
        <v>0</v>
      </c>
      <c r="T377" s="282">
        <f>S377*H377</f>
        <v>0</v>
      </c>
      <c r="AR377" s="23" t="s">
        <v>617</v>
      </c>
      <c r="AT377" s="23" t="s">
        <v>210</v>
      </c>
      <c r="AU377" s="23" t="s">
        <v>90</v>
      </c>
      <c r="AY377" s="23" t="s">
        <v>208</v>
      </c>
      <c r="BE377" s="244">
        <f>IF(N377="základní",J377,0)</f>
        <v>0</v>
      </c>
      <c r="BF377" s="244">
        <f>IF(N377="snížená",J377,0)</f>
        <v>0</v>
      </c>
      <c r="BG377" s="244">
        <f>IF(N377="zákl. přenesená",J377,0)</f>
        <v>0</v>
      </c>
      <c r="BH377" s="244">
        <f>IF(N377="sníž. přenesená",J377,0)</f>
        <v>0</v>
      </c>
      <c r="BI377" s="244">
        <f>IF(N377="nulová",J377,0)</f>
        <v>0</v>
      </c>
      <c r="BJ377" s="23" t="s">
        <v>25</v>
      </c>
      <c r="BK377" s="244">
        <f>ROUND(I377*H377,2)</f>
        <v>0</v>
      </c>
      <c r="BL377" s="23" t="s">
        <v>617</v>
      </c>
      <c r="BM377" s="23" t="s">
        <v>6065</v>
      </c>
    </row>
    <row r="378" spans="2:12" s="1" customFormat="1" ht="6.95" customHeight="1">
      <c r="B378" s="67"/>
      <c r="C378" s="68"/>
      <c r="D378" s="68"/>
      <c r="E378" s="68"/>
      <c r="F378" s="68"/>
      <c r="G378" s="68"/>
      <c r="H378" s="68"/>
      <c r="I378" s="178"/>
      <c r="J378" s="68"/>
      <c r="K378" s="68"/>
      <c r="L378" s="72"/>
    </row>
  </sheetData>
  <sheetProtection password="CC35" sheet="1" objects="1" scenarios="1" formatColumns="0" formatRows="0" autoFilter="0"/>
  <autoFilter ref="C102:K377"/>
  <mergeCells count="10">
    <mergeCell ref="E7:H7"/>
    <mergeCell ref="E9:H9"/>
    <mergeCell ref="E24:H24"/>
    <mergeCell ref="E45:H45"/>
    <mergeCell ref="E47:H47"/>
    <mergeCell ref="J51:J52"/>
    <mergeCell ref="E93:H93"/>
    <mergeCell ref="E95:H95"/>
    <mergeCell ref="G1:H1"/>
    <mergeCell ref="L2:V2"/>
  </mergeCells>
  <hyperlinks>
    <hyperlink ref="F1:G1" location="C2" display="1) Krycí list soupisu"/>
    <hyperlink ref="G1:H1" location="C54"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11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142</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6066</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38</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ROUND(J82,2)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ROUND(SUM(BE82:BE117),2)</f>
        <v>0</v>
      </c>
      <c r="G30" s="47"/>
      <c r="H30" s="47"/>
      <c r="I30" s="170">
        <v>0.21</v>
      </c>
      <c r="J30" s="169">
        <f>ROUND(ROUND((SUM(BE82:BE117)),2)*I30,2)</f>
        <v>0</v>
      </c>
      <c r="K30" s="51"/>
    </row>
    <row r="31" spans="2:11" s="1" customFormat="1" ht="14.4" customHeight="1">
      <c r="B31" s="46"/>
      <c r="C31" s="47"/>
      <c r="D31" s="47"/>
      <c r="E31" s="55" t="s">
        <v>53</v>
      </c>
      <c r="F31" s="169">
        <f>ROUND(SUM(BF82:BF117),2)</f>
        <v>0</v>
      </c>
      <c r="G31" s="47"/>
      <c r="H31" s="47"/>
      <c r="I31" s="170">
        <v>0.15</v>
      </c>
      <c r="J31" s="169">
        <f>ROUND(ROUND((SUM(BF82:BF117)),2)*I31,2)</f>
        <v>0</v>
      </c>
      <c r="K31" s="51"/>
    </row>
    <row r="32" spans="2:11" s="1" customFormat="1" ht="14.4" customHeight="1" hidden="1">
      <c r="B32" s="46"/>
      <c r="C32" s="47"/>
      <c r="D32" s="47"/>
      <c r="E32" s="55" t="s">
        <v>54</v>
      </c>
      <c r="F32" s="169">
        <f>ROUND(SUM(BG82:BG117),2)</f>
        <v>0</v>
      </c>
      <c r="G32" s="47"/>
      <c r="H32" s="47"/>
      <c r="I32" s="170">
        <v>0.21</v>
      </c>
      <c r="J32" s="169">
        <v>0</v>
      </c>
      <c r="K32" s="51"/>
    </row>
    <row r="33" spans="2:11" s="1" customFormat="1" ht="14.4" customHeight="1" hidden="1">
      <c r="B33" s="46"/>
      <c r="C33" s="47"/>
      <c r="D33" s="47"/>
      <c r="E33" s="55" t="s">
        <v>55</v>
      </c>
      <c r="F33" s="169">
        <f>ROUND(SUM(BH82:BH117),2)</f>
        <v>0</v>
      </c>
      <c r="G33" s="47"/>
      <c r="H33" s="47"/>
      <c r="I33" s="170">
        <v>0.15</v>
      </c>
      <c r="J33" s="169">
        <v>0</v>
      </c>
      <c r="K33" s="51"/>
    </row>
    <row r="34" spans="2:11" s="1" customFormat="1" ht="14.4" customHeight="1" hidden="1">
      <c r="B34" s="46"/>
      <c r="C34" s="47"/>
      <c r="D34" s="47"/>
      <c r="E34" s="55" t="s">
        <v>56</v>
      </c>
      <c r="F34" s="169">
        <f>ROUND(SUM(BI82:BI117),2)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VON - Vedlejší a ostatní rozpočtové náklady</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J82</f>
        <v>0</v>
      </c>
      <c r="K56" s="51"/>
      <c r="AU56" s="23" t="s">
        <v>155</v>
      </c>
    </row>
    <row r="57" spans="2:11" s="8" customFormat="1" ht="24.95" customHeight="1">
      <c r="B57" s="189"/>
      <c r="C57" s="190"/>
      <c r="D57" s="191" t="s">
        <v>6067</v>
      </c>
      <c r="E57" s="192"/>
      <c r="F57" s="192"/>
      <c r="G57" s="192"/>
      <c r="H57" s="192"/>
      <c r="I57" s="193"/>
      <c r="J57" s="194">
        <f>J83</f>
        <v>0</v>
      </c>
      <c r="K57" s="195"/>
    </row>
    <row r="58" spans="2:11" s="9" customFormat="1" ht="19.9" customHeight="1">
      <c r="B58" s="196"/>
      <c r="C58" s="197"/>
      <c r="D58" s="198" t="s">
        <v>6068</v>
      </c>
      <c r="E58" s="199"/>
      <c r="F58" s="199"/>
      <c r="G58" s="199"/>
      <c r="H58" s="199"/>
      <c r="I58" s="200"/>
      <c r="J58" s="201">
        <f>J84</f>
        <v>0</v>
      </c>
      <c r="K58" s="202"/>
    </row>
    <row r="59" spans="2:11" s="9" customFormat="1" ht="19.9" customHeight="1">
      <c r="B59" s="196"/>
      <c r="C59" s="197"/>
      <c r="D59" s="198" t="s">
        <v>6069</v>
      </c>
      <c r="E59" s="199"/>
      <c r="F59" s="199"/>
      <c r="G59" s="199"/>
      <c r="H59" s="199"/>
      <c r="I59" s="200"/>
      <c r="J59" s="201">
        <f>J94</f>
        <v>0</v>
      </c>
      <c r="K59" s="202"/>
    </row>
    <row r="60" spans="2:11" s="9" customFormat="1" ht="19.9" customHeight="1">
      <c r="B60" s="196"/>
      <c r="C60" s="197"/>
      <c r="D60" s="198" t="s">
        <v>6070</v>
      </c>
      <c r="E60" s="199"/>
      <c r="F60" s="199"/>
      <c r="G60" s="199"/>
      <c r="H60" s="199"/>
      <c r="I60" s="200"/>
      <c r="J60" s="201">
        <f>J108</f>
        <v>0</v>
      </c>
      <c r="K60" s="202"/>
    </row>
    <row r="61" spans="2:11" s="9" customFormat="1" ht="19.9" customHeight="1">
      <c r="B61" s="196"/>
      <c r="C61" s="197"/>
      <c r="D61" s="198" t="s">
        <v>6071</v>
      </c>
      <c r="E61" s="199"/>
      <c r="F61" s="199"/>
      <c r="G61" s="199"/>
      <c r="H61" s="199"/>
      <c r="I61" s="200"/>
      <c r="J61" s="201">
        <f>J113</f>
        <v>0</v>
      </c>
      <c r="K61" s="202"/>
    </row>
    <row r="62" spans="2:11" s="9" customFormat="1" ht="19.9" customHeight="1">
      <c r="B62" s="196"/>
      <c r="C62" s="197"/>
      <c r="D62" s="198" t="s">
        <v>6072</v>
      </c>
      <c r="E62" s="199"/>
      <c r="F62" s="199"/>
      <c r="G62" s="199"/>
      <c r="H62" s="199"/>
      <c r="I62" s="200"/>
      <c r="J62" s="201">
        <f>J116</f>
        <v>0</v>
      </c>
      <c r="K62" s="202"/>
    </row>
    <row r="63" spans="2:11" s="1" customFormat="1" ht="21.8" customHeight="1">
      <c r="B63" s="46"/>
      <c r="C63" s="47"/>
      <c r="D63" s="47"/>
      <c r="E63" s="47"/>
      <c r="F63" s="47"/>
      <c r="G63" s="47"/>
      <c r="H63" s="47"/>
      <c r="I63" s="156"/>
      <c r="J63" s="47"/>
      <c r="K63" s="51"/>
    </row>
    <row r="64" spans="2:11" s="1" customFormat="1" ht="6.95" customHeight="1">
      <c r="B64" s="67"/>
      <c r="C64" s="68"/>
      <c r="D64" s="68"/>
      <c r="E64" s="68"/>
      <c r="F64" s="68"/>
      <c r="G64" s="68"/>
      <c r="H64" s="68"/>
      <c r="I64" s="178"/>
      <c r="J64" s="68"/>
      <c r="K64" s="69"/>
    </row>
    <row r="68" spans="2:12" s="1" customFormat="1" ht="6.95" customHeight="1">
      <c r="B68" s="70"/>
      <c r="C68" s="71"/>
      <c r="D68" s="71"/>
      <c r="E68" s="71"/>
      <c r="F68" s="71"/>
      <c r="G68" s="71"/>
      <c r="H68" s="71"/>
      <c r="I68" s="181"/>
      <c r="J68" s="71"/>
      <c r="K68" s="71"/>
      <c r="L68" s="72"/>
    </row>
    <row r="69" spans="2:12" s="1" customFormat="1" ht="36.95" customHeight="1">
      <c r="B69" s="46"/>
      <c r="C69" s="73" t="s">
        <v>192</v>
      </c>
      <c r="D69" s="74"/>
      <c r="E69" s="74"/>
      <c r="F69" s="74"/>
      <c r="G69" s="74"/>
      <c r="H69" s="74"/>
      <c r="I69" s="203"/>
      <c r="J69" s="74"/>
      <c r="K69" s="74"/>
      <c r="L69" s="72"/>
    </row>
    <row r="70" spans="2:12" s="1" customFormat="1" ht="6.95" customHeight="1">
      <c r="B70" s="46"/>
      <c r="C70" s="74"/>
      <c r="D70" s="74"/>
      <c r="E70" s="74"/>
      <c r="F70" s="74"/>
      <c r="G70" s="74"/>
      <c r="H70" s="74"/>
      <c r="I70" s="203"/>
      <c r="J70" s="74"/>
      <c r="K70" s="74"/>
      <c r="L70" s="72"/>
    </row>
    <row r="71" spans="2:12" s="1" customFormat="1" ht="14.4" customHeight="1">
      <c r="B71" s="46"/>
      <c r="C71" s="76" t="s">
        <v>18</v>
      </c>
      <c r="D71" s="74"/>
      <c r="E71" s="74"/>
      <c r="F71" s="74"/>
      <c r="G71" s="74"/>
      <c r="H71" s="74"/>
      <c r="I71" s="203"/>
      <c r="J71" s="74"/>
      <c r="K71" s="74"/>
      <c r="L71" s="72"/>
    </row>
    <row r="72" spans="2:12" s="1" customFormat="1" ht="16.5" customHeight="1">
      <c r="B72" s="46"/>
      <c r="C72" s="74"/>
      <c r="D72" s="74"/>
      <c r="E72" s="204" t="str">
        <f>E7</f>
        <v>Střední odborné učiliště Domažlice</v>
      </c>
      <c r="F72" s="76"/>
      <c r="G72" s="76"/>
      <c r="H72" s="76"/>
      <c r="I72" s="203"/>
      <c r="J72" s="74"/>
      <c r="K72" s="74"/>
      <c r="L72" s="72"/>
    </row>
    <row r="73" spans="2:12" s="1" customFormat="1" ht="14.4" customHeight="1">
      <c r="B73" s="46"/>
      <c r="C73" s="76" t="s">
        <v>149</v>
      </c>
      <c r="D73" s="74"/>
      <c r="E73" s="74"/>
      <c r="F73" s="74"/>
      <c r="G73" s="74"/>
      <c r="H73" s="74"/>
      <c r="I73" s="203"/>
      <c r="J73" s="74"/>
      <c r="K73" s="74"/>
      <c r="L73" s="72"/>
    </row>
    <row r="74" spans="2:12" s="1" customFormat="1" ht="17.25" customHeight="1">
      <c r="B74" s="46"/>
      <c r="C74" s="74"/>
      <c r="D74" s="74"/>
      <c r="E74" s="82" t="str">
        <f>E9</f>
        <v>VON - Vedlejší a ostatní rozpočtové náklady</v>
      </c>
      <c r="F74" s="74"/>
      <c r="G74" s="74"/>
      <c r="H74" s="74"/>
      <c r="I74" s="203"/>
      <c r="J74" s="74"/>
      <c r="K74" s="74"/>
      <c r="L74" s="72"/>
    </row>
    <row r="75" spans="2:12" s="1" customFormat="1" ht="6.95" customHeight="1">
      <c r="B75" s="46"/>
      <c r="C75" s="74"/>
      <c r="D75" s="74"/>
      <c r="E75" s="74"/>
      <c r="F75" s="74"/>
      <c r="G75" s="74"/>
      <c r="H75" s="74"/>
      <c r="I75" s="203"/>
      <c r="J75" s="74"/>
      <c r="K75" s="74"/>
      <c r="L75" s="72"/>
    </row>
    <row r="76" spans="2:12" s="1" customFormat="1" ht="18" customHeight="1">
      <c r="B76" s="46"/>
      <c r="C76" s="76" t="s">
        <v>26</v>
      </c>
      <c r="D76" s="74"/>
      <c r="E76" s="74"/>
      <c r="F76" s="205" t="str">
        <f>F12</f>
        <v>Rohova ulice, parc.č. 946/4, 640/3</v>
      </c>
      <c r="G76" s="74"/>
      <c r="H76" s="74"/>
      <c r="I76" s="206" t="s">
        <v>28</v>
      </c>
      <c r="J76" s="85" t="str">
        <f>IF(J12="","",J12)</f>
        <v>4. 6. 2017</v>
      </c>
      <c r="K76" s="74"/>
      <c r="L76" s="72"/>
    </row>
    <row r="77" spans="2:12" s="1" customFormat="1" ht="6.95" customHeight="1">
      <c r="B77" s="46"/>
      <c r="C77" s="74"/>
      <c r="D77" s="74"/>
      <c r="E77" s="74"/>
      <c r="F77" s="74"/>
      <c r="G77" s="74"/>
      <c r="H77" s="74"/>
      <c r="I77" s="203"/>
      <c r="J77" s="74"/>
      <c r="K77" s="74"/>
      <c r="L77" s="72"/>
    </row>
    <row r="78" spans="2:12" s="1" customFormat="1" ht="13.5">
      <c r="B78" s="46"/>
      <c r="C78" s="76" t="s">
        <v>36</v>
      </c>
      <c r="D78" s="74"/>
      <c r="E78" s="74"/>
      <c r="F78" s="205" t="str">
        <f>E15</f>
        <v>Plzeňský kraj</v>
      </c>
      <c r="G78" s="74"/>
      <c r="H78" s="74"/>
      <c r="I78" s="206" t="s">
        <v>43</v>
      </c>
      <c r="J78" s="205" t="str">
        <f>E21</f>
        <v>Sladký &amp; Partners s.r.o., Nad Šárkou 60, Praha</v>
      </c>
      <c r="K78" s="74"/>
      <c r="L78" s="72"/>
    </row>
    <row r="79" spans="2:12" s="1" customFormat="1" ht="14.4" customHeight="1">
      <c r="B79" s="46"/>
      <c r="C79" s="76" t="s">
        <v>41</v>
      </c>
      <c r="D79" s="74"/>
      <c r="E79" s="74"/>
      <c r="F79" s="205" t="str">
        <f>IF(E18="","",E18)</f>
        <v/>
      </c>
      <c r="G79" s="74"/>
      <c r="H79" s="74"/>
      <c r="I79" s="203"/>
      <c r="J79" s="74"/>
      <c r="K79" s="74"/>
      <c r="L79" s="72"/>
    </row>
    <row r="80" spans="2:12" s="1" customFormat="1" ht="10.3" customHeight="1">
      <c r="B80" s="46"/>
      <c r="C80" s="74"/>
      <c r="D80" s="74"/>
      <c r="E80" s="74"/>
      <c r="F80" s="74"/>
      <c r="G80" s="74"/>
      <c r="H80" s="74"/>
      <c r="I80" s="203"/>
      <c r="J80" s="74"/>
      <c r="K80" s="74"/>
      <c r="L80" s="72"/>
    </row>
    <row r="81" spans="2:20" s="10" customFormat="1" ht="29.25" customHeight="1">
      <c r="B81" s="207"/>
      <c r="C81" s="208" t="s">
        <v>193</v>
      </c>
      <c r="D81" s="209" t="s">
        <v>66</v>
      </c>
      <c r="E81" s="209" t="s">
        <v>62</v>
      </c>
      <c r="F81" s="209" t="s">
        <v>194</v>
      </c>
      <c r="G81" s="209" t="s">
        <v>195</v>
      </c>
      <c r="H81" s="209" t="s">
        <v>196</v>
      </c>
      <c r="I81" s="210" t="s">
        <v>197</v>
      </c>
      <c r="J81" s="209" t="s">
        <v>153</v>
      </c>
      <c r="K81" s="211" t="s">
        <v>198</v>
      </c>
      <c r="L81" s="212"/>
      <c r="M81" s="102" t="s">
        <v>199</v>
      </c>
      <c r="N81" s="103" t="s">
        <v>51</v>
      </c>
      <c r="O81" s="103" t="s">
        <v>200</v>
      </c>
      <c r="P81" s="103" t="s">
        <v>201</v>
      </c>
      <c r="Q81" s="103" t="s">
        <v>202</v>
      </c>
      <c r="R81" s="103" t="s">
        <v>203</v>
      </c>
      <c r="S81" s="103" t="s">
        <v>204</v>
      </c>
      <c r="T81" s="104" t="s">
        <v>205</v>
      </c>
    </row>
    <row r="82" spans="2:63" s="1" customFormat="1" ht="29.25" customHeight="1">
      <c r="B82" s="46"/>
      <c r="C82" s="108" t="s">
        <v>154</v>
      </c>
      <c r="D82" s="74"/>
      <c r="E82" s="74"/>
      <c r="F82" s="74"/>
      <c r="G82" s="74"/>
      <c r="H82" s="74"/>
      <c r="I82" s="203"/>
      <c r="J82" s="213">
        <f>BK82</f>
        <v>0</v>
      </c>
      <c r="K82" s="74"/>
      <c r="L82" s="72"/>
      <c r="M82" s="105"/>
      <c r="N82" s="106"/>
      <c r="O82" s="106"/>
      <c r="P82" s="214">
        <f>P83</f>
        <v>0</v>
      </c>
      <c r="Q82" s="106"/>
      <c r="R82" s="214">
        <f>R83</f>
        <v>0</v>
      </c>
      <c r="S82" s="106"/>
      <c r="T82" s="215">
        <f>T83</f>
        <v>0</v>
      </c>
      <c r="AT82" s="23" t="s">
        <v>80</v>
      </c>
      <c r="AU82" s="23" t="s">
        <v>155</v>
      </c>
      <c r="BK82" s="216">
        <f>BK83</f>
        <v>0</v>
      </c>
    </row>
    <row r="83" spans="2:63" s="11" customFormat="1" ht="37.4" customHeight="1">
      <c r="B83" s="217"/>
      <c r="C83" s="218"/>
      <c r="D83" s="219" t="s">
        <v>80</v>
      </c>
      <c r="E83" s="220" t="s">
        <v>6073</v>
      </c>
      <c r="F83" s="220" t="s">
        <v>6074</v>
      </c>
      <c r="G83" s="218"/>
      <c r="H83" s="218"/>
      <c r="I83" s="221"/>
      <c r="J83" s="222">
        <f>BK83</f>
        <v>0</v>
      </c>
      <c r="K83" s="218"/>
      <c r="L83" s="223"/>
      <c r="M83" s="224"/>
      <c r="N83" s="225"/>
      <c r="O83" s="225"/>
      <c r="P83" s="226">
        <f>P84+P94+P108+P113+P116</f>
        <v>0</v>
      </c>
      <c r="Q83" s="225"/>
      <c r="R83" s="226">
        <f>R84+R94+R108+R113+R116</f>
        <v>0</v>
      </c>
      <c r="S83" s="225"/>
      <c r="T83" s="227">
        <f>T84+T94+T108+T113+T116</f>
        <v>0</v>
      </c>
      <c r="AR83" s="228" t="s">
        <v>237</v>
      </c>
      <c r="AT83" s="229" t="s">
        <v>80</v>
      </c>
      <c r="AU83" s="229" t="s">
        <v>81</v>
      </c>
      <c r="AY83" s="228" t="s">
        <v>208</v>
      </c>
      <c r="BK83" s="230">
        <f>BK84+BK94+BK108+BK113+BK116</f>
        <v>0</v>
      </c>
    </row>
    <row r="84" spans="2:63" s="11" customFormat="1" ht="19.9" customHeight="1">
      <c r="B84" s="217"/>
      <c r="C84" s="218"/>
      <c r="D84" s="219" t="s">
        <v>80</v>
      </c>
      <c r="E84" s="231" t="s">
        <v>6075</v>
      </c>
      <c r="F84" s="231" t="s">
        <v>6076</v>
      </c>
      <c r="G84" s="218"/>
      <c r="H84" s="218"/>
      <c r="I84" s="221"/>
      <c r="J84" s="232">
        <f>BK84</f>
        <v>0</v>
      </c>
      <c r="K84" s="218"/>
      <c r="L84" s="223"/>
      <c r="M84" s="224"/>
      <c r="N84" s="225"/>
      <c r="O84" s="225"/>
      <c r="P84" s="226">
        <f>SUM(P85:P93)</f>
        <v>0</v>
      </c>
      <c r="Q84" s="225"/>
      <c r="R84" s="226">
        <f>SUM(R85:R93)</f>
        <v>0</v>
      </c>
      <c r="S84" s="225"/>
      <c r="T84" s="227">
        <f>SUM(T85:T93)</f>
        <v>0</v>
      </c>
      <c r="AR84" s="228" t="s">
        <v>237</v>
      </c>
      <c r="AT84" s="229" t="s">
        <v>80</v>
      </c>
      <c r="AU84" s="229" t="s">
        <v>25</v>
      </c>
      <c r="AY84" s="228" t="s">
        <v>208</v>
      </c>
      <c r="BK84" s="230">
        <f>SUM(BK85:BK93)</f>
        <v>0</v>
      </c>
    </row>
    <row r="85" spans="2:65" s="1" customFormat="1" ht="25.5" customHeight="1">
      <c r="B85" s="46"/>
      <c r="C85" s="233" t="s">
        <v>25</v>
      </c>
      <c r="D85" s="233" t="s">
        <v>210</v>
      </c>
      <c r="E85" s="234" t="s">
        <v>6077</v>
      </c>
      <c r="F85" s="235" t="s">
        <v>6078</v>
      </c>
      <c r="G85" s="236" t="s">
        <v>574</v>
      </c>
      <c r="H85" s="237">
        <v>1</v>
      </c>
      <c r="I85" s="238"/>
      <c r="J85" s="239">
        <f>ROUND(I85*H85,2)</f>
        <v>0</v>
      </c>
      <c r="K85" s="235" t="s">
        <v>214</v>
      </c>
      <c r="L85" s="72"/>
      <c r="M85" s="240" t="s">
        <v>38</v>
      </c>
      <c r="N85" s="241" t="s">
        <v>52</v>
      </c>
      <c r="O85" s="47"/>
      <c r="P85" s="242">
        <f>O85*H85</f>
        <v>0</v>
      </c>
      <c r="Q85" s="242">
        <v>0</v>
      </c>
      <c r="R85" s="242">
        <f>Q85*H85</f>
        <v>0</v>
      </c>
      <c r="S85" s="242">
        <v>0</v>
      </c>
      <c r="T85" s="243">
        <f>S85*H85</f>
        <v>0</v>
      </c>
      <c r="AR85" s="23" t="s">
        <v>6079</v>
      </c>
      <c r="AT85" s="23" t="s">
        <v>210</v>
      </c>
      <c r="AU85" s="23" t="s">
        <v>90</v>
      </c>
      <c r="AY85" s="23" t="s">
        <v>208</v>
      </c>
      <c r="BE85" s="244">
        <f>IF(N85="základní",J85,0)</f>
        <v>0</v>
      </c>
      <c r="BF85" s="244">
        <f>IF(N85="snížená",J85,0)</f>
        <v>0</v>
      </c>
      <c r="BG85" s="244">
        <f>IF(N85="zákl. přenesená",J85,0)</f>
        <v>0</v>
      </c>
      <c r="BH85" s="244">
        <f>IF(N85="sníž. přenesená",J85,0)</f>
        <v>0</v>
      </c>
      <c r="BI85" s="244">
        <f>IF(N85="nulová",J85,0)</f>
        <v>0</v>
      </c>
      <c r="BJ85" s="23" t="s">
        <v>25</v>
      </c>
      <c r="BK85" s="244">
        <f>ROUND(I85*H85,2)</f>
        <v>0</v>
      </c>
      <c r="BL85" s="23" t="s">
        <v>6079</v>
      </c>
      <c r="BM85" s="23" t="s">
        <v>6080</v>
      </c>
    </row>
    <row r="86" spans="2:47" s="1" customFormat="1" ht="13.5">
      <c r="B86" s="46"/>
      <c r="C86" s="74"/>
      <c r="D86" s="247" t="s">
        <v>835</v>
      </c>
      <c r="E86" s="74"/>
      <c r="F86" s="277" t="s">
        <v>6081</v>
      </c>
      <c r="G86" s="74"/>
      <c r="H86" s="74"/>
      <c r="I86" s="203"/>
      <c r="J86" s="74"/>
      <c r="K86" s="74"/>
      <c r="L86" s="72"/>
      <c r="M86" s="278"/>
      <c r="N86" s="47"/>
      <c r="O86" s="47"/>
      <c r="P86" s="47"/>
      <c r="Q86" s="47"/>
      <c r="R86" s="47"/>
      <c r="S86" s="47"/>
      <c r="T86" s="95"/>
      <c r="AT86" s="23" t="s">
        <v>835</v>
      </c>
      <c r="AU86" s="23" t="s">
        <v>90</v>
      </c>
    </row>
    <row r="87" spans="2:65" s="1" customFormat="1" ht="25.5" customHeight="1">
      <c r="B87" s="46"/>
      <c r="C87" s="233" t="s">
        <v>90</v>
      </c>
      <c r="D87" s="233" t="s">
        <v>210</v>
      </c>
      <c r="E87" s="234" t="s">
        <v>6082</v>
      </c>
      <c r="F87" s="235" t="s">
        <v>6083</v>
      </c>
      <c r="G87" s="236" t="s">
        <v>574</v>
      </c>
      <c r="H87" s="237">
        <v>1</v>
      </c>
      <c r="I87" s="238"/>
      <c r="J87" s="239">
        <f>ROUND(I87*H87,2)</f>
        <v>0</v>
      </c>
      <c r="K87" s="235" t="s">
        <v>214</v>
      </c>
      <c r="L87" s="72"/>
      <c r="M87" s="240" t="s">
        <v>38</v>
      </c>
      <c r="N87" s="241" t="s">
        <v>52</v>
      </c>
      <c r="O87" s="47"/>
      <c r="P87" s="242">
        <f>O87*H87</f>
        <v>0</v>
      </c>
      <c r="Q87" s="242">
        <v>0</v>
      </c>
      <c r="R87" s="242">
        <f>Q87*H87</f>
        <v>0</v>
      </c>
      <c r="S87" s="242">
        <v>0</v>
      </c>
      <c r="T87" s="243">
        <f>S87*H87</f>
        <v>0</v>
      </c>
      <c r="AR87" s="23" t="s">
        <v>6079</v>
      </c>
      <c r="AT87" s="23" t="s">
        <v>210</v>
      </c>
      <c r="AU87" s="23" t="s">
        <v>90</v>
      </c>
      <c r="AY87" s="23" t="s">
        <v>208</v>
      </c>
      <c r="BE87" s="244">
        <f>IF(N87="základní",J87,0)</f>
        <v>0</v>
      </c>
      <c r="BF87" s="244">
        <f>IF(N87="snížená",J87,0)</f>
        <v>0</v>
      </c>
      <c r="BG87" s="244">
        <f>IF(N87="zákl. přenesená",J87,0)</f>
        <v>0</v>
      </c>
      <c r="BH87" s="244">
        <f>IF(N87="sníž. přenesená",J87,0)</f>
        <v>0</v>
      </c>
      <c r="BI87" s="244">
        <f>IF(N87="nulová",J87,0)</f>
        <v>0</v>
      </c>
      <c r="BJ87" s="23" t="s">
        <v>25</v>
      </c>
      <c r="BK87" s="244">
        <f>ROUND(I87*H87,2)</f>
        <v>0</v>
      </c>
      <c r="BL87" s="23" t="s">
        <v>6079</v>
      </c>
      <c r="BM87" s="23" t="s">
        <v>6084</v>
      </c>
    </row>
    <row r="88" spans="2:47" s="1" customFormat="1" ht="13.5">
      <c r="B88" s="46"/>
      <c r="C88" s="74"/>
      <c r="D88" s="247" t="s">
        <v>835</v>
      </c>
      <c r="E88" s="74"/>
      <c r="F88" s="277" t="s">
        <v>6085</v>
      </c>
      <c r="G88" s="74"/>
      <c r="H88" s="74"/>
      <c r="I88" s="203"/>
      <c r="J88" s="74"/>
      <c r="K88" s="74"/>
      <c r="L88" s="72"/>
      <c r="M88" s="278"/>
      <c r="N88" s="47"/>
      <c r="O88" s="47"/>
      <c r="P88" s="47"/>
      <c r="Q88" s="47"/>
      <c r="R88" s="47"/>
      <c r="S88" s="47"/>
      <c r="T88" s="95"/>
      <c r="AT88" s="23" t="s">
        <v>835</v>
      </c>
      <c r="AU88" s="23" t="s">
        <v>90</v>
      </c>
    </row>
    <row r="89" spans="2:65" s="1" customFormat="1" ht="25.5" customHeight="1">
      <c r="B89" s="46"/>
      <c r="C89" s="233" t="s">
        <v>225</v>
      </c>
      <c r="D89" s="233" t="s">
        <v>210</v>
      </c>
      <c r="E89" s="234" t="s">
        <v>6086</v>
      </c>
      <c r="F89" s="235" t="s">
        <v>6087</v>
      </c>
      <c r="G89" s="236" t="s">
        <v>574</v>
      </c>
      <c r="H89" s="237">
        <v>1</v>
      </c>
      <c r="I89" s="238"/>
      <c r="J89" s="239">
        <f>ROUND(I89*H89,2)</f>
        <v>0</v>
      </c>
      <c r="K89" s="235" t="s">
        <v>214</v>
      </c>
      <c r="L89" s="72"/>
      <c r="M89" s="240" t="s">
        <v>38</v>
      </c>
      <c r="N89" s="241" t="s">
        <v>52</v>
      </c>
      <c r="O89" s="47"/>
      <c r="P89" s="242">
        <f>O89*H89</f>
        <v>0</v>
      </c>
      <c r="Q89" s="242">
        <v>0</v>
      </c>
      <c r="R89" s="242">
        <f>Q89*H89</f>
        <v>0</v>
      </c>
      <c r="S89" s="242">
        <v>0</v>
      </c>
      <c r="T89" s="243">
        <f>S89*H89</f>
        <v>0</v>
      </c>
      <c r="AR89" s="23" t="s">
        <v>6079</v>
      </c>
      <c r="AT89" s="23" t="s">
        <v>210</v>
      </c>
      <c r="AU89" s="23" t="s">
        <v>90</v>
      </c>
      <c r="AY89" s="23" t="s">
        <v>208</v>
      </c>
      <c r="BE89" s="244">
        <f>IF(N89="základní",J89,0)</f>
        <v>0</v>
      </c>
      <c r="BF89" s="244">
        <f>IF(N89="snížená",J89,0)</f>
        <v>0</v>
      </c>
      <c r="BG89" s="244">
        <f>IF(N89="zákl. přenesená",J89,0)</f>
        <v>0</v>
      </c>
      <c r="BH89" s="244">
        <f>IF(N89="sníž. přenesená",J89,0)</f>
        <v>0</v>
      </c>
      <c r="BI89" s="244">
        <f>IF(N89="nulová",J89,0)</f>
        <v>0</v>
      </c>
      <c r="BJ89" s="23" t="s">
        <v>25</v>
      </c>
      <c r="BK89" s="244">
        <f>ROUND(I89*H89,2)</f>
        <v>0</v>
      </c>
      <c r="BL89" s="23" t="s">
        <v>6079</v>
      </c>
      <c r="BM89" s="23" t="s">
        <v>6088</v>
      </c>
    </row>
    <row r="90" spans="2:65" s="1" customFormat="1" ht="16.5" customHeight="1">
      <c r="B90" s="46"/>
      <c r="C90" s="233" t="s">
        <v>215</v>
      </c>
      <c r="D90" s="233" t="s">
        <v>210</v>
      </c>
      <c r="E90" s="234" t="s">
        <v>6089</v>
      </c>
      <c r="F90" s="235" t="s">
        <v>6090</v>
      </c>
      <c r="G90" s="236" t="s">
        <v>574</v>
      </c>
      <c r="H90" s="237">
        <v>1</v>
      </c>
      <c r="I90" s="238"/>
      <c r="J90" s="239">
        <f>ROUND(I90*H90,2)</f>
        <v>0</v>
      </c>
      <c r="K90" s="235" t="s">
        <v>214</v>
      </c>
      <c r="L90" s="72"/>
      <c r="M90" s="240" t="s">
        <v>38</v>
      </c>
      <c r="N90" s="241" t="s">
        <v>52</v>
      </c>
      <c r="O90" s="47"/>
      <c r="P90" s="242">
        <f>O90*H90</f>
        <v>0</v>
      </c>
      <c r="Q90" s="242">
        <v>0</v>
      </c>
      <c r="R90" s="242">
        <f>Q90*H90</f>
        <v>0</v>
      </c>
      <c r="S90" s="242">
        <v>0</v>
      </c>
      <c r="T90" s="243">
        <f>S90*H90</f>
        <v>0</v>
      </c>
      <c r="AR90" s="23" t="s">
        <v>6079</v>
      </c>
      <c r="AT90" s="23" t="s">
        <v>210</v>
      </c>
      <c r="AU90" s="23" t="s">
        <v>90</v>
      </c>
      <c r="AY90" s="23" t="s">
        <v>208</v>
      </c>
      <c r="BE90" s="244">
        <f>IF(N90="základní",J90,0)</f>
        <v>0</v>
      </c>
      <c r="BF90" s="244">
        <f>IF(N90="snížená",J90,0)</f>
        <v>0</v>
      </c>
      <c r="BG90" s="244">
        <f>IF(N90="zákl. přenesená",J90,0)</f>
        <v>0</v>
      </c>
      <c r="BH90" s="244">
        <f>IF(N90="sníž. přenesená",J90,0)</f>
        <v>0</v>
      </c>
      <c r="BI90" s="244">
        <f>IF(N90="nulová",J90,0)</f>
        <v>0</v>
      </c>
      <c r="BJ90" s="23" t="s">
        <v>25</v>
      </c>
      <c r="BK90" s="244">
        <f>ROUND(I90*H90,2)</f>
        <v>0</v>
      </c>
      <c r="BL90" s="23" t="s">
        <v>6079</v>
      </c>
      <c r="BM90" s="23" t="s">
        <v>6091</v>
      </c>
    </row>
    <row r="91" spans="2:65" s="1" customFormat="1" ht="16.5" customHeight="1">
      <c r="B91" s="46"/>
      <c r="C91" s="233" t="s">
        <v>237</v>
      </c>
      <c r="D91" s="233" t="s">
        <v>210</v>
      </c>
      <c r="E91" s="234" t="s">
        <v>6092</v>
      </c>
      <c r="F91" s="235" t="s">
        <v>6093</v>
      </c>
      <c r="G91" s="236" t="s">
        <v>574</v>
      </c>
      <c r="H91" s="237">
        <v>1</v>
      </c>
      <c r="I91" s="238"/>
      <c r="J91" s="239">
        <f>ROUND(I91*H91,2)</f>
        <v>0</v>
      </c>
      <c r="K91" s="235" t="s">
        <v>214</v>
      </c>
      <c r="L91" s="72"/>
      <c r="M91" s="240" t="s">
        <v>38</v>
      </c>
      <c r="N91" s="241" t="s">
        <v>52</v>
      </c>
      <c r="O91" s="47"/>
      <c r="P91" s="242">
        <f>O91*H91</f>
        <v>0</v>
      </c>
      <c r="Q91" s="242">
        <v>0</v>
      </c>
      <c r="R91" s="242">
        <f>Q91*H91</f>
        <v>0</v>
      </c>
      <c r="S91" s="242">
        <v>0</v>
      </c>
      <c r="T91" s="243">
        <f>S91*H91</f>
        <v>0</v>
      </c>
      <c r="AR91" s="23" t="s">
        <v>6079</v>
      </c>
      <c r="AT91" s="23" t="s">
        <v>210</v>
      </c>
      <c r="AU91" s="23" t="s">
        <v>90</v>
      </c>
      <c r="AY91" s="23" t="s">
        <v>208</v>
      </c>
      <c r="BE91" s="244">
        <f>IF(N91="základní",J91,0)</f>
        <v>0</v>
      </c>
      <c r="BF91" s="244">
        <f>IF(N91="snížená",J91,0)</f>
        <v>0</v>
      </c>
      <c r="BG91" s="244">
        <f>IF(N91="zákl. přenesená",J91,0)</f>
        <v>0</v>
      </c>
      <c r="BH91" s="244">
        <f>IF(N91="sníž. přenesená",J91,0)</f>
        <v>0</v>
      </c>
      <c r="BI91" s="244">
        <f>IF(N91="nulová",J91,0)</f>
        <v>0</v>
      </c>
      <c r="BJ91" s="23" t="s">
        <v>25</v>
      </c>
      <c r="BK91" s="244">
        <f>ROUND(I91*H91,2)</f>
        <v>0</v>
      </c>
      <c r="BL91" s="23" t="s">
        <v>6079</v>
      </c>
      <c r="BM91" s="23" t="s">
        <v>6094</v>
      </c>
    </row>
    <row r="92" spans="2:47" s="1" customFormat="1" ht="13.5">
      <c r="B92" s="46"/>
      <c r="C92" s="74"/>
      <c r="D92" s="247" t="s">
        <v>835</v>
      </c>
      <c r="E92" s="74"/>
      <c r="F92" s="277" t="s">
        <v>6095</v>
      </c>
      <c r="G92" s="74"/>
      <c r="H92" s="74"/>
      <c r="I92" s="203"/>
      <c r="J92" s="74"/>
      <c r="K92" s="74"/>
      <c r="L92" s="72"/>
      <c r="M92" s="278"/>
      <c r="N92" s="47"/>
      <c r="O92" s="47"/>
      <c r="P92" s="47"/>
      <c r="Q92" s="47"/>
      <c r="R92" s="47"/>
      <c r="S92" s="47"/>
      <c r="T92" s="95"/>
      <c r="AT92" s="23" t="s">
        <v>835</v>
      </c>
      <c r="AU92" s="23" t="s">
        <v>90</v>
      </c>
    </row>
    <row r="93" spans="2:65" s="1" customFormat="1" ht="25.5" customHeight="1">
      <c r="B93" s="46"/>
      <c r="C93" s="233" t="s">
        <v>241</v>
      </c>
      <c r="D93" s="233" t="s">
        <v>210</v>
      </c>
      <c r="E93" s="234" t="s">
        <v>6096</v>
      </c>
      <c r="F93" s="235" t="s">
        <v>6097</v>
      </c>
      <c r="G93" s="236" t="s">
        <v>574</v>
      </c>
      <c r="H93" s="237">
        <v>1</v>
      </c>
      <c r="I93" s="238"/>
      <c r="J93" s="239">
        <f>ROUND(I93*H93,2)</f>
        <v>0</v>
      </c>
      <c r="K93" s="235" t="s">
        <v>214</v>
      </c>
      <c r="L93" s="72"/>
      <c r="M93" s="240" t="s">
        <v>38</v>
      </c>
      <c r="N93" s="241" t="s">
        <v>52</v>
      </c>
      <c r="O93" s="47"/>
      <c r="P93" s="242">
        <f>O93*H93</f>
        <v>0</v>
      </c>
      <c r="Q93" s="242">
        <v>0</v>
      </c>
      <c r="R93" s="242">
        <f>Q93*H93</f>
        <v>0</v>
      </c>
      <c r="S93" s="242">
        <v>0</v>
      </c>
      <c r="T93" s="243">
        <f>S93*H93</f>
        <v>0</v>
      </c>
      <c r="AR93" s="23" t="s">
        <v>6079</v>
      </c>
      <c r="AT93" s="23" t="s">
        <v>210</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6079</v>
      </c>
      <c r="BM93" s="23" t="s">
        <v>6098</v>
      </c>
    </row>
    <row r="94" spans="2:63" s="11" customFormat="1" ht="29.85" customHeight="1">
      <c r="B94" s="217"/>
      <c r="C94" s="218"/>
      <c r="D94" s="219" t="s">
        <v>80</v>
      </c>
      <c r="E94" s="231" t="s">
        <v>6099</v>
      </c>
      <c r="F94" s="231" t="s">
        <v>6100</v>
      </c>
      <c r="G94" s="218"/>
      <c r="H94" s="218"/>
      <c r="I94" s="221"/>
      <c r="J94" s="232">
        <f>BK94</f>
        <v>0</v>
      </c>
      <c r="K94" s="218"/>
      <c r="L94" s="223"/>
      <c r="M94" s="224"/>
      <c r="N94" s="225"/>
      <c r="O94" s="225"/>
      <c r="P94" s="226">
        <f>SUM(P95:P107)</f>
        <v>0</v>
      </c>
      <c r="Q94" s="225"/>
      <c r="R94" s="226">
        <f>SUM(R95:R107)</f>
        <v>0</v>
      </c>
      <c r="S94" s="225"/>
      <c r="T94" s="227">
        <f>SUM(T95:T107)</f>
        <v>0</v>
      </c>
      <c r="AR94" s="228" t="s">
        <v>237</v>
      </c>
      <c r="AT94" s="229" t="s">
        <v>80</v>
      </c>
      <c r="AU94" s="229" t="s">
        <v>25</v>
      </c>
      <c r="AY94" s="228" t="s">
        <v>208</v>
      </c>
      <c r="BK94" s="230">
        <f>SUM(BK95:BK107)</f>
        <v>0</v>
      </c>
    </row>
    <row r="95" spans="2:65" s="1" customFormat="1" ht="16.5" customHeight="1">
      <c r="B95" s="46"/>
      <c r="C95" s="233" t="s">
        <v>249</v>
      </c>
      <c r="D95" s="233" t="s">
        <v>210</v>
      </c>
      <c r="E95" s="234" t="s">
        <v>6101</v>
      </c>
      <c r="F95" s="235" t="s">
        <v>6102</v>
      </c>
      <c r="G95" s="236" t="s">
        <v>574</v>
      </c>
      <c r="H95" s="237">
        <v>1</v>
      </c>
      <c r="I95" s="238"/>
      <c r="J95" s="239">
        <f>ROUND(I95*H95,2)</f>
        <v>0</v>
      </c>
      <c r="K95" s="235" t="s">
        <v>214</v>
      </c>
      <c r="L95" s="72"/>
      <c r="M95" s="240" t="s">
        <v>38</v>
      </c>
      <c r="N95" s="241" t="s">
        <v>52</v>
      </c>
      <c r="O95" s="47"/>
      <c r="P95" s="242">
        <f>O95*H95</f>
        <v>0</v>
      </c>
      <c r="Q95" s="242">
        <v>0</v>
      </c>
      <c r="R95" s="242">
        <f>Q95*H95</f>
        <v>0</v>
      </c>
      <c r="S95" s="242">
        <v>0</v>
      </c>
      <c r="T95" s="243">
        <f>S95*H95</f>
        <v>0</v>
      </c>
      <c r="AR95" s="23" t="s">
        <v>6079</v>
      </c>
      <c r="AT95" s="23" t="s">
        <v>210</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6079</v>
      </c>
      <c r="BM95" s="23" t="s">
        <v>6103</v>
      </c>
    </row>
    <row r="96" spans="2:47" s="1" customFormat="1" ht="13.5">
      <c r="B96" s="46"/>
      <c r="C96" s="74"/>
      <c r="D96" s="247" t="s">
        <v>835</v>
      </c>
      <c r="E96" s="74"/>
      <c r="F96" s="277" t="s">
        <v>6104</v>
      </c>
      <c r="G96" s="74"/>
      <c r="H96" s="74"/>
      <c r="I96" s="203"/>
      <c r="J96" s="74"/>
      <c r="K96" s="74"/>
      <c r="L96" s="72"/>
      <c r="M96" s="278"/>
      <c r="N96" s="47"/>
      <c r="O96" s="47"/>
      <c r="P96" s="47"/>
      <c r="Q96" s="47"/>
      <c r="R96" s="47"/>
      <c r="S96" s="47"/>
      <c r="T96" s="95"/>
      <c r="AT96" s="23" t="s">
        <v>835</v>
      </c>
      <c r="AU96" s="23" t="s">
        <v>90</v>
      </c>
    </row>
    <row r="97" spans="2:65" s="1" customFormat="1" ht="16.5" customHeight="1">
      <c r="B97" s="46"/>
      <c r="C97" s="233" t="s">
        <v>253</v>
      </c>
      <c r="D97" s="233" t="s">
        <v>210</v>
      </c>
      <c r="E97" s="234" t="s">
        <v>6105</v>
      </c>
      <c r="F97" s="235" t="s">
        <v>6106</v>
      </c>
      <c r="G97" s="236" t="s">
        <v>574</v>
      </c>
      <c r="H97" s="237">
        <v>1</v>
      </c>
      <c r="I97" s="238"/>
      <c r="J97" s="239">
        <f>ROUND(I97*H97,2)</f>
        <v>0</v>
      </c>
      <c r="K97" s="235" t="s">
        <v>214</v>
      </c>
      <c r="L97" s="72"/>
      <c r="M97" s="240" t="s">
        <v>38</v>
      </c>
      <c r="N97" s="241" t="s">
        <v>52</v>
      </c>
      <c r="O97" s="47"/>
      <c r="P97" s="242">
        <f>O97*H97</f>
        <v>0</v>
      </c>
      <c r="Q97" s="242">
        <v>0</v>
      </c>
      <c r="R97" s="242">
        <f>Q97*H97</f>
        <v>0</v>
      </c>
      <c r="S97" s="242">
        <v>0</v>
      </c>
      <c r="T97" s="243">
        <f>S97*H97</f>
        <v>0</v>
      </c>
      <c r="AR97" s="23" t="s">
        <v>6079</v>
      </c>
      <c r="AT97" s="23" t="s">
        <v>210</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6079</v>
      </c>
      <c r="BM97" s="23" t="s">
        <v>6107</v>
      </c>
    </row>
    <row r="98" spans="2:47" s="1" customFormat="1" ht="13.5">
      <c r="B98" s="46"/>
      <c r="C98" s="74"/>
      <c r="D98" s="247" t="s">
        <v>835</v>
      </c>
      <c r="E98" s="74"/>
      <c r="F98" s="277" t="s">
        <v>6108</v>
      </c>
      <c r="G98" s="74"/>
      <c r="H98" s="74"/>
      <c r="I98" s="203"/>
      <c r="J98" s="74"/>
      <c r="K98" s="74"/>
      <c r="L98" s="72"/>
      <c r="M98" s="278"/>
      <c r="N98" s="47"/>
      <c r="O98" s="47"/>
      <c r="P98" s="47"/>
      <c r="Q98" s="47"/>
      <c r="R98" s="47"/>
      <c r="S98" s="47"/>
      <c r="T98" s="95"/>
      <c r="AT98" s="23" t="s">
        <v>835</v>
      </c>
      <c r="AU98" s="23" t="s">
        <v>90</v>
      </c>
    </row>
    <row r="99" spans="2:65" s="1" customFormat="1" ht="16.5" customHeight="1">
      <c r="B99" s="46"/>
      <c r="C99" s="233" t="s">
        <v>257</v>
      </c>
      <c r="D99" s="233" t="s">
        <v>210</v>
      </c>
      <c r="E99" s="234" t="s">
        <v>6109</v>
      </c>
      <c r="F99" s="235" t="s">
        <v>6110</v>
      </c>
      <c r="G99" s="236" t="s">
        <v>574</v>
      </c>
      <c r="H99" s="237">
        <v>1</v>
      </c>
      <c r="I99" s="238"/>
      <c r="J99" s="239">
        <f>ROUND(I99*H99,2)</f>
        <v>0</v>
      </c>
      <c r="K99" s="235" t="s">
        <v>38</v>
      </c>
      <c r="L99" s="72"/>
      <c r="M99" s="240" t="s">
        <v>38</v>
      </c>
      <c r="N99" s="241" t="s">
        <v>52</v>
      </c>
      <c r="O99" s="47"/>
      <c r="P99" s="242">
        <f>O99*H99</f>
        <v>0</v>
      </c>
      <c r="Q99" s="242">
        <v>0</v>
      </c>
      <c r="R99" s="242">
        <f>Q99*H99</f>
        <v>0</v>
      </c>
      <c r="S99" s="242">
        <v>0</v>
      </c>
      <c r="T99" s="243">
        <f>S99*H99</f>
        <v>0</v>
      </c>
      <c r="AR99" s="23" t="s">
        <v>6079</v>
      </c>
      <c r="AT99" s="23" t="s">
        <v>210</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6079</v>
      </c>
      <c r="BM99" s="23" t="s">
        <v>6111</v>
      </c>
    </row>
    <row r="100" spans="2:65" s="1" customFormat="1" ht="25.5" customHeight="1">
      <c r="B100" s="46"/>
      <c r="C100" s="233" t="s">
        <v>30</v>
      </c>
      <c r="D100" s="233" t="s">
        <v>210</v>
      </c>
      <c r="E100" s="234" t="s">
        <v>6112</v>
      </c>
      <c r="F100" s="235" t="s">
        <v>6113</v>
      </c>
      <c r="G100" s="236" t="s">
        <v>574</v>
      </c>
      <c r="H100" s="237">
        <v>1</v>
      </c>
      <c r="I100" s="238"/>
      <c r="J100" s="239">
        <f>ROUND(I100*H100,2)</f>
        <v>0</v>
      </c>
      <c r="K100" s="235" t="s">
        <v>214</v>
      </c>
      <c r="L100" s="72"/>
      <c r="M100" s="240" t="s">
        <v>38</v>
      </c>
      <c r="N100" s="241" t="s">
        <v>52</v>
      </c>
      <c r="O100" s="47"/>
      <c r="P100" s="242">
        <f>O100*H100</f>
        <v>0</v>
      </c>
      <c r="Q100" s="242">
        <v>0</v>
      </c>
      <c r="R100" s="242">
        <f>Q100*H100</f>
        <v>0</v>
      </c>
      <c r="S100" s="242">
        <v>0</v>
      </c>
      <c r="T100" s="243">
        <f>S100*H100</f>
        <v>0</v>
      </c>
      <c r="AR100" s="23" t="s">
        <v>6079</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6079</v>
      </c>
      <c r="BM100" s="23" t="s">
        <v>6114</v>
      </c>
    </row>
    <row r="101" spans="2:65" s="1" customFormat="1" ht="16.5" customHeight="1">
      <c r="B101" s="46"/>
      <c r="C101" s="233" t="s">
        <v>270</v>
      </c>
      <c r="D101" s="233" t="s">
        <v>210</v>
      </c>
      <c r="E101" s="234" t="s">
        <v>6115</v>
      </c>
      <c r="F101" s="235" t="s">
        <v>6116</v>
      </c>
      <c r="G101" s="236" t="s">
        <v>574</v>
      </c>
      <c r="H101" s="237">
        <v>1</v>
      </c>
      <c r="I101" s="238"/>
      <c r="J101" s="239">
        <f>ROUND(I101*H101,2)</f>
        <v>0</v>
      </c>
      <c r="K101" s="235" t="s">
        <v>214</v>
      </c>
      <c r="L101" s="72"/>
      <c r="M101" s="240" t="s">
        <v>38</v>
      </c>
      <c r="N101" s="241" t="s">
        <v>52</v>
      </c>
      <c r="O101" s="47"/>
      <c r="P101" s="242">
        <f>O101*H101</f>
        <v>0</v>
      </c>
      <c r="Q101" s="242">
        <v>0</v>
      </c>
      <c r="R101" s="242">
        <f>Q101*H101</f>
        <v>0</v>
      </c>
      <c r="S101" s="242">
        <v>0</v>
      </c>
      <c r="T101" s="243">
        <f>S101*H101</f>
        <v>0</v>
      </c>
      <c r="AR101" s="23" t="s">
        <v>6079</v>
      </c>
      <c r="AT101" s="23" t="s">
        <v>210</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6079</v>
      </c>
      <c r="BM101" s="23" t="s">
        <v>6117</v>
      </c>
    </row>
    <row r="102" spans="2:65" s="1" customFormat="1" ht="16.5" customHeight="1">
      <c r="B102" s="46"/>
      <c r="C102" s="233" t="s">
        <v>276</v>
      </c>
      <c r="D102" s="233" t="s">
        <v>210</v>
      </c>
      <c r="E102" s="234" t="s">
        <v>6118</v>
      </c>
      <c r="F102" s="235" t="s">
        <v>6119</v>
      </c>
      <c r="G102" s="236" t="s">
        <v>574</v>
      </c>
      <c r="H102" s="237">
        <v>1</v>
      </c>
      <c r="I102" s="238"/>
      <c r="J102" s="239">
        <f>ROUND(I102*H102,2)</f>
        <v>0</v>
      </c>
      <c r="K102" s="235" t="s">
        <v>214</v>
      </c>
      <c r="L102" s="72"/>
      <c r="M102" s="240" t="s">
        <v>38</v>
      </c>
      <c r="N102" s="241" t="s">
        <v>52</v>
      </c>
      <c r="O102" s="47"/>
      <c r="P102" s="242">
        <f>O102*H102</f>
        <v>0</v>
      </c>
      <c r="Q102" s="242">
        <v>0</v>
      </c>
      <c r="R102" s="242">
        <f>Q102*H102</f>
        <v>0</v>
      </c>
      <c r="S102" s="242">
        <v>0</v>
      </c>
      <c r="T102" s="243">
        <f>S102*H102</f>
        <v>0</v>
      </c>
      <c r="AR102" s="23" t="s">
        <v>6079</v>
      </c>
      <c r="AT102" s="23" t="s">
        <v>210</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6079</v>
      </c>
      <c r="BM102" s="23" t="s">
        <v>6120</v>
      </c>
    </row>
    <row r="103" spans="2:65" s="1" customFormat="1" ht="16.5" customHeight="1">
      <c r="B103" s="46"/>
      <c r="C103" s="233" t="s">
        <v>280</v>
      </c>
      <c r="D103" s="233" t="s">
        <v>210</v>
      </c>
      <c r="E103" s="234" t="s">
        <v>6121</v>
      </c>
      <c r="F103" s="235" t="s">
        <v>6122</v>
      </c>
      <c r="G103" s="236" t="s">
        <v>574</v>
      </c>
      <c r="H103" s="237">
        <v>1</v>
      </c>
      <c r="I103" s="238"/>
      <c r="J103" s="239">
        <f>ROUND(I103*H103,2)</f>
        <v>0</v>
      </c>
      <c r="K103" s="235" t="s">
        <v>214</v>
      </c>
      <c r="L103" s="72"/>
      <c r="M103" s="240" t="s">
        <v>38</v>
      </c>
      <c r="N103" s="241" t="s">
        <v>52</v>
      </c>
      <c r="O103" s="47"/>
      <c r="P103" s="242">
        <f>O103*H103</f>
        <v>0</v>
      </c>
      <c r="Q103" s="242">
        <v>0</v>
      </c>
      <c r="R103" s="242">
        <f>Q103*H103</f>
        <v>0</v>
      </c>
      <c r="S103" s="242">
        <v>0</v>
      </c>
      <c r="T103" s="243">
        <f>S103*H103</f>
        <v>0</v>
      </c>
      <c r="AR103" s="23" t="s">
        <v>6079</v>
      </c>
      <c r="AT103" s="23" t="s">
        <v>210</v>
      </c>
      <c r="AU103" s="23" t="s">
        <v>90</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6079</v>
      </c>
      <c r="BM103" s="23" t="s">
        <v>6123</v>
      </c>
    </row>
    <row r="104" spans="2:65" s="1" customFormat="1" ht="16.5" customHeight="1">
      <c r="B104" s="46"/>
      <c r="C104" s="233" t="s">
        <v>286</v>
      </c>
      <c r="D104" s="233" t="s">
        <v>210</v>
      </c>
      <c r="E104" s="234" t="s">
        <v>6124</v>
      </c>
      <c r="F104" s="235" t="s">
        <v>6125</v>
      </c>
      <c r="G104" s="236" t="s">
        <v>574</v>
      </c>
      <c r="H104" s="237">
        <v>1</v>
      </c>
      <c r="I104" s="238"/>
      <c r="J104" s="239">
        <f>ROUND(I104*H104,2)</f>
        <v>0</v>
      </c>
      <c r="K104" s="235" t="s">
        <v>860</v>
      </c>
      <c r="L104" s="72"/>
      <c r="M104" s="240" t="s">
        <v>38</v>
      </c>
      <c r="N104" s="241" t="s">
        <v>52</v>
      </c>
      <c r="O104" s="47"/>
      <c r="P104" s="242">
        <f>O104*H104</f>
        <v>0</v>
      </c>
      <c r="Q104" s="242">
        <v>0</v>
      </c>
      <c r="R104" s="242">
        <f>Q104*H104</f>
        <v>0</v>
      </c>
      <c r="S104" s="242">
        <v>0</v>
      </c>
      <c r="T104" s="243">
        <f>S104*H104</f>
        <v>0</v>
      </c>
      <c r="AR104" s="23" t="s">
        <v>6079</v>
      </c>
      <c r="AT104" s="23" t="s">
        <v>210</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6079</v>
      </c>
      <c r="BM104" s="23" t="s">
        <v>6126</v>
      </c>
    </row>
    <row r="105" spans="2:47" s="1" customFormat="1" ht="13.5">
      <c r="B105" s="46"/>
      <c r="C105" s="74"/>
      <c r="D105" s="247" t="s">
        <v>835</v>
      </c>
      <c r="E105" s="74"/>
      <c r="F105" s="277" t="s">
        <v>6127</v>
      </c>
      <c r="G105" s="74"/>
      <c r="H105" s="74"/>
      <c r="I105" s="203"/>
      <c r="J105" s="74"/>
      <c r="K105" s="74"/>
      <c r="L105" s="72"/>
      <c r="M105" s="278"/>
      <c r="N105" s="47"/>
      <c r="O105" s="47"/>
      <c r="P105" s="47"/>
      <c r="Q105" s="47"/>
      <c r="R105" s="47"/>
      <c r="S105" s="47"/>
      <c r="T105" s="95"/>
      <c r="AT105" s="23" t="s">
        <v>835</v>
      </c>
      <c r="AU105" s="23" t="s">
        <v>90</v>
      </c>
    </row>
    <row r="106" spans="2:65" s="1" customFormat="1" ht="16.5" customHeight="1">
      <c r="B106" s="46"/>
      <c r="C106" s="233" t="s">
        <v>10</v>
      </c>
      <c r="D106" s="233" t="s">
        <v>210</v>
      </c>
      <c r="E106" s="234" t="s">
        <v>6128</v>
      </c>
      <c r="F106" s="235" t="s">
        <v>6129</v>
      </c>
      <c r="G106" s="236" t="s">
        <v>574</v>
      </c>
      <c r="H106" s="237">
        <v>1</v>
      </c>
      <c r="I106" s="238"/>
      <c r="J106" s="239">
        <f>ROUND(I106*H106,2)</f>
        <v>0</v>
      </c>
      <c r="K106" s="235" t="s">
        <v>214</v>
      </c>
      <c r="L106" s="72"/>
      <c r="M106" s="240" t="s">
        <v>38</v>
      </c>
      <c r="N106" s="241" t="s">
        <v>52</v>
      </c>
      <c r="O106" s="47"/>
      <c r="P106" s="242">
        <f>O106*H106</f>
        <v>0</v>
      </c>
      <c r="Q106" s="242">
        <v>0</v>
      </c>
      <c r="R106" s="242">
        <f>Q106*H106</f>
        <v>0</v>
      </c>
      <c r="S106" s="242">
        <v>0</v>
      </c>
      <c r="T106" s="243">
        <f>S106*H106</f>
        <v>0</v>
      </c>
      <c r="AR106" s="23" t="s">
        <v>6079</v>
      </c>
      <c r="AT106" s="23" t="s">
        <v>210</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6079</v>
      </c>
      <c r="BM106" s="23" t="s">
        <v>6130</v>
      </c>
    </row>
    <row r="107" spans="2:65" s="1" customFormat="1" ht="16.5" customHeight="1">
      <c r="B107" s="46"/>
      <c r="C107" s="233" t="s">
        <v>302</v>
      </c>
      <c r="D107" s="233" t="s">
        <v>210</v>
      </c>
      <c r="E107" s="234" t="s">
        <v>6131</v>
      </c>
      <c r="F107" s="235" t="s">
        <v>6132</v>
      </c>
      <c r="G107" s="236" t="s">
        <v>574</v>
      </c>
      <c r="H107" s="237">
        <v>1</v>
      </c>
      <c r="I107" s="238"/>
      <c r="J107" s="239">
        <f>ROUND(I107*H107,2)</f>
        <v>0</v>
      </c>
      <c r="K107" s="235" t="s">
        <v>214</v>
      </c>
      <c r="L107" s="72"/>
      <c r="M107" s="240" t="s">
        <v>38</v>
      </c>
      <c r="N107" s="241" t="s">
        <v>52</v>
      </c>
      <c r="O107" s="47"/>
      <c r="P107" s="242">
        <f>O107*H107</f>
        <v>0</v>
      </c>
      <c r="Q107" s="242">
        <v>0</v>
      </c>
      <c r="R107" s="242">
        <f>Q107*H107</f>
        <v>0</v>
      </c>
      <c r="S107" s="242">
        <v>0</v>
      </c>
      <c r="T107" s="243">
        <f>S107*H107</f>
        <v>0</v>
      </c>
      <c r="AR107" s="23" t="s">
        <v>6079</v>
      </c>
      <c r="AT107" s="23" t="s">
        <v>210</v>
      </c>
      <c r="AU107" s="23" t="s">
        <v>90</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6079</v>
      </c>
      <c r="BM107" s="23" t="s">
        <v>6133</v>
      </c>
    </row>
    <row r="108" spans="2:63" s="11" customFormat="1" ht="29.85" customHeight="1">
      <c r="B108" s="217"/>
      <c r="C108" s="218"/>
      <c r="D108" s="219" t="s">
        <v>80</v>
      </c>
      <c r="E108" s="231" t="s">
        <v>6134</v>
      </c>
      <c r="F108" s="231" t="s">
        <v>6135</v>
      </c>
      <c r="G108" s="218"/>
      <c r="H108" s="218"/>
      <c r="I108" s="221"/>
      <c r="J108" s="232">
        <f>BK108</f>
        <v>0</v>
      </c>
      <c r="K108" s="218"/>
      <c r="L108" s="223"/>
      <c r="M108" s="224"/>
      <c r="N108" s="225"/>
      <c r="O108" s="225"/>
      <c r="P108" s="226">
        <f>SUM(P109:P112)</f>
        <v>0</v>
      </c>
      <c r="Q108" s="225"/>
      <c r="R108" s="226">
        <f>SUM(R109:R112)</f>
        <v>0</v>
      </c>
      <c r="S108" s="225"/>
      <c r="T108" s="227">
        <f>SUM(T109:T112)</f>
        <v>0</v>
      </c>
      <c r="AR108" s="228" t="s">
        <v>237</v>
      </c>
      <c r="AT108" s="229" t="s">
        <v>80</v>
      </c>
      <c r="AU108" s="229" t="s">
        <v>25</v>
      </c>
      <c r="AY108" s="228" t="s">
        <v>208</v>
      </c>
      <c r="BK108" s="230">
        <f>SUM(BK109:BK112)</f>
        <v>0</v>
      </c>
    </row>
    <row r="109" spans="2:65" s="1" customFormat="1" ht="16.5" customHeight="1">
      <c r="B109" s="46"/>
      <c r="C109" s="233" t="s">
        <v>314</v>
      </c>
      <c r="D109" s="233" t="s">
        <v>210</v>
      </c>
      <c r="E109" s="234" t="s">
        <v>6136</v>
      </c>
      <c r="F109" s="235" t="s">
        <v>6137</v>
      </c>
      <c r="G109" s="236" t="s">
        <v>574</v>
      </c>
      <c r="H109" s="237">
        <v>1</v>
      </c>
      <c r="I109" s="238"/>
      <c r="J109" s="239">
        <f>ROUND(I109*H109,2)</f>
        <v>0</v>
      </c>
      <c r="K109" s="235" t="s">
        <v>214</v>
      </c>
      <c r="L109" s="72"/>
      <c r="M109" s="240" t="s">
        <v>38</v>
      </c>
      <c r="N109" s="241" t="s">
        <v>52</v>
      </c>
      <c r="O109" s="47"/>
      <c r="P109" s="242">
        <f>O109*H109</f>
        <v>0</v>
      </c>
      <c r="Q109" s="242">
        <v>0</v>
      </c>
      <c r="R109" s="242">
        <f>Q109*H109</f>
        <v>0</v>
      </c>
      <c r="S109" s="242">
        <v>0</v>
      </c>
      <c r="T109" s="243">
        <f>S109*H109</f>
        <v>0</v>
      </c>
      <c r="AR109" s="23" t="s">
        <v>6079</v>
      </c>
      <c r="AT109" s="23" t="s">
        <v>210</v>
      </c>
      <c r="AU109" s="23" t="s">
        <v>90</v>
      </c>
      <c r="AY109" s="23" t="s">
        <v>208</v>
      </c>
      <c r="BE109" s="244">
        <f>IF(N109="základní",J109,0)</f>
        <v>0</v>
      </c>
      <c r="BF109" s="244">
        <f>IF(N109="snížená",J109,0)</f>
        <v>0</v>
      </c>
      <c r="BG109" s="244">
        <f>IF(N109="zákl. přenesená",J109,0)</f>
        <v>0</v>
      </c>
      <c r="BH109" s="244">
        <f>IF(N109="sníž. přenesená",J109,0)</f>
        <v>0</v>
      </c>
      <c r="BI109" s="244">
        <f>IF(N109="nulová",J109,0)</f>
        <v>0</v>
      </c>
      <c r="BJ109" s="23" t="s">
        <v>25</v>
      </c>
      <c r="BK109" s="244">
        <f>ROUND(I109*H109,2)</f>
        <v>0</v>
      </c>
      <c r="BL109" s="23" t="s">
        <v>6079</v>
      </c>
      <c r="BM109" s="23" t="s">
        <v>6138</v>
      </c>
    </row>
    <row r="110" spans="2:65" s="1" customFormat="1" ht="25.5" customHeight="1">
      <c r="B110" s="46"/>
      <c r="C110" s="233" t="s">
        <v>319</v>
      </c>
      <c r="D110" s="233" t="s">
        <v>210</v>
      </c>
      <c r="E110" s="234" t="s">
        <v>6139</v>
      </c>
      <c r="F110" s="235" t="s">
        <v>6140</v>
      </c>
      <c r="G110" s="236" t="s">
        <v>574</v>
      </c>
      <c r="H110" s="237">
        <v>2</v>
      </c>
      <c r="I110" s="238"/>
      <c r="J110" s="239">
        <f>ROUND(I110*H110,2)</f>
        <v>0</v>
      </c>
      <c r="K110" s="235" t="s">
        <v>214</v>
      </c>
      <c r="L110" s="72"/>
      <c r="M110" s="240" t="s">
        <v>38</v>
      </c>
      <c r="N110" s="241" t="s">
        <v>52</v>
      </c>
      <c r="O110" s="47"/>
      <c r="P110" s="242">
        <f>O110*H110</f>
        <v>0</v>
      </c>
      <c r="Q110" s="242">
        <v>0</v>
      </c>
      <c r="R110" s="242">
        <f>Q110*H110</f>
        <v>0</v>
      </c>
      <c r="S110" s="242">
        <v>0</v>
      </c>
      <c r="T110" s="243">
        <f>S110*H110</f>
        <v>0</v>
      </c>
      <c r="AR110" s="23" t="s">
        <v>6079</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6079</v>
      </c>
      <c r="BM110" s="23" t="s">
        <v>6141</v>
      </c>
    </row>
    <row r="111" spans="2:47" s="1" customFormat="1" ht="13.5">
      <c r="B111" s="46"/>
      <c r="C111" s="74"/>
      <c r="D111" s="247" t="s">
        <v>835</v>
      </c>
      <c r="E111" s="74"/>
      <c r="F111" s="277" t="s">
        <v>6142</v>
      </c>
      <c r="G111" s="74"/>
      <c r="H111" s="74"/>
      <c r="I111" s="203"/>
      <c r="J111" s="74"/>
      <c r="K111" s="74"/>
      <c r="L111" s="72"/>
      <c r="M111" s="278"/>
      <c r="N111" s="47"/>
      <c r="O111" s="47"/>
      <c r="P111" s="47"/>
      <c r="Q111" s="47"/>
      <c r="R111" s="47"/>
      <c r="S111" s="47"/>
      <c r="T111" s="95"/>
      <c r="AT111" s="23" t="s">
        <v>835</v>
      </c>
      <c r="AU111" s="23" t="s">
        <v>90</v>
      </c>
    </row>
    <row r="112" spans="2:65" s="1" customFormat="1" ht="16.5" customHeight="1">
      <c r="B112" s="46"/>
      <c r="C112" s="233" t="s">
        <v>324</v>
      </c>
      <c r="D112" s="233" t="s">
        <v>210</v>
      </c>
      <c r="E112" s="234" t="s">
        <v>6143</v>
      </c>
      <c r="F112" s="235" t="s">
        <v>6144</v>
      </c>
      <c r="G112" s="236" t="s">
        <v>574</v>
      </c>
      <c r="H112" s="237">
        <v>1</v>
      </c>
      <c r="I112" s="238"/>
      <c r="J112" s="239">
        <f>ROUND(I112*H112,2)</f>
        <v>0</v>
      </c>
      <c r="K112" s="235" t="s">
        <v>214</v>
      </c>
      <c r="L112" s="72"/>
      <c r="M112" s="240" t="s">
        <v>38</v>
      </c>
      <c r="N112" s="241" t="s">
        <v>52</v>
      </c>
      <c r="O112" s="47"/>
      <c r="P112" s="242">
        <f>O112*H112</f>
        <v>0</v>
      </c>
      <c r="Q112" s="242">
        <v>0</v>
      </c>
      <c r="R112" s="242">
        <f>Q112*H112</f>
        <v>0</v>
      </c>
      <c r="S112" s="242">
        <v>0</v>
      </c>
      <c r="T112" s="243">
        <f>S112*H112</f>
        <v>0</v>
      </c>
      <c r="AR112" s="23" t="s">
        <v>6079</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6079</v>
      </c>
      <c r="BM112" s="23" t="s">
        <v>6145</v>
      </c>
    </row>
    <row r="113" spans="2:63" s="11" customFormat="1" ht="29.85" customHeight="1">
      <c r="B113" s="217"/>
      <c r="C113" s="218"/>
      <c r="D113" s="219" t="s">
        <v>80</v>
      </c>
      <c r="E113" s="231" t="s">
        <v>6146</v>
      </c>
      <c r="F113" s="231" t="s">
        <v>6147</v>
      </c>
      <c r="G113" s="218"/>
      <c r="H113" s="218"/>
      <c r="I113" s="221"/>
      <c r="J113" s="232">
        <f>BK113</f>
        <v>0</v>
      </c>
      <c r="K113" s="218"/>
      <c r="L113" s="223"/>
      <c r="M113" s="224"/>
      <c r="N113" s="225"/>
      <c r="O113" s="225"/>
      <c r="P113" s="226">
        <f>SUM(P114:P115)</f>
        <v>0</v>
      </c>
      <c r="Q113" s="225"/>
      <c r="R113" s="226">
        <f>SUM(R114:R115)</f>
        <v>0</v>
      </c>
      <c r="S113" s="225"/>
      <c r="T113" s="227">
        <f>SUM(T114:T115)</f>
        <v>0</v>
      </c>
      <c r="AR113" s="228" t="s">
        <v>237</v>
      </c>
      <c r="AT113" s="229" t="s">
        <v>80</v>
      </c>
      <c r="AU113" s="229" t="s">
        <v>25</v>
      </c>
      <c r="AY113" s="228" t="s">
        <v>208</v>
      </c>
      <c r="BK113" s="230">
        <f>SUM(BK114:BK115)</f>
        <v>0</v>
      </c>
    </row>
    <row r="114" spans="2:65" s="1" customFormat="1" ht="25.5" customHeight="1">
      <c r="B114" s="46"/>
      <c r="C114" s="233" t="s">
        <v>328</v>
      </c>
      <c r="D114" s="233" t="s">
        <v>210</v>
      </c>
      <c r="E114" s="234" t="s">
        <v>6148</v>
      </c>
      <c r="F114" s="235" t="s">
        <v>6149</v>
      </c>
      <c r="G114" s="236" t="s">
        <v>574</v>
      </c>
      <c r="H114" s="237">
        <v>1</v>
      </c>
      <c r="I114" s="238"/>
      <c r="J114" s="239">
        <f>ROUND(I114*H114,2)</f>
        <v>0</v>
      </c>
      <c r="K114" s="235" t="s">
        <v>214</v>
      </c>
      <c r="L114" s="72"/>
      <c r="M114" s="240" t="s">
        <v>38</v>
      </c>
      <c r="N114" s="241" t="s">
        <v>52</v>
      </c>
      <c r="O114" s="47"/>
      <c r="P114" s="242">
        <f>O114*H114</f>
        <v>0</v>
      </c>
      <c r="Q114" s="242">
        <v>0</v>
      </c>
      <c r="R114" s="242">
        <f>Q114*H114</f>
        <v>0</v>
      </c>
      <c r="S114" s="242">
        <v>0</v>
      </c>
      <c r="T114" s="243">
        <f>S114*H114</f>
        <v>0</v>
      </c>
      <c r="AR114" s="23" t="s">
        <v>6079</v>
      </c>
      <c r="AT114" s="23" t="s">
        <v>210</v>
      </c>
      <c r="AU114" s="23" t="s">
        <v>90</v>
      </c>
      <c r="AY114" s="23" t="s">
        <v>208</v>
      </c>
      <c r="BE114" s="244">
        <f>IF(N114="základní",J114,0)</f>
        <v>0</v>
      </c>
      <c r="BF114" s="244">
        <f>IF(N114="snížená",J114,0)</f>
        <v>0</v>
      </c>
      <c r="BG114" s="244">
        <f>IF(N114="zákl. přenesená",J114,0)</f>
        <v>0</v>
      </c>
      <c r="BH114" s="244">
        <f>IF(N114="sníž. přenesená",J114,0)</f>
        <v>0</v>
      </c>
      <c r="BI114" s="244">
        <f>IF(N114="nulová",J114,0)</f>
        <v>0</v>
      </c>
      <c r="BJ114" s="23" t="s">
        <v>25</v>
      </c>
      <c r="BK114" s="244">
        <f>ROUND(I114*H114,2)</f>
        <v>0</v>
      </c>
      <c r="BL114" s="23" t="s">
        <v>6079</v>
      </c>
      <c r="BM114" s="23" t="s">
        <v>6150</v>
      </c>
    </row>
    <row r="115" spans="2:47" s="1" customFormat="1" ht="13.5">
      <c r="B115" s="46"/>
      <c r="C115" s="74"/>
      <c r="D115" s="247" t="s">
        <v>835</v>
      </c>
      <c r="E115" s="74"/>
      <c r="F115" s="277" t="s">
        <v>6151</v>
      </c>
      <c r="G115" s="74"/>
      <c r="H115" s="74"/>
      <c r="I115" s="203"/>
      <c r="J115" s="74"/>
      <c r="K115" s="74"/>
      <c r="L115" s="72"/>
      <c r="M115" s="278"/>
      <c r="N115" s="47"/>
      <c r="O115" s="47"/>
      <c r="P115" s="47"/>
      <c r="Q115" s="47"/>
      <c r="R115" s="47"/>
      <c r="S115" s="47"/>
      <c r="T115" s="95"/>
      <c r="AT115" s="23" t="s">
        <v>835</v>
      </c>
      <c r="AU115" s="23" t="s">
        <v>90</v>
      </c>
    </row>
    <row r="116" spans="2:63" s="11" customFormat="1" ht="29.85" customHeight="1">
      <c r="B116" s="217"/>
      <c r="C116" s="218"/>
      <c r="D116" s="219" t="s">
        <v>80</v>
      </c>
      <c r="E116" s="231" t="s">
        <v>6152</v>
      </c>
      <c r="F116" s="231" t="s">
        <v>6153</v>
      </c>
      <c r="G116" s="218"/>
      <c r="H116" s="218"/>
      <c r="I116" s="221"/>
      <c r="J116" s="232">
        <f>BK116</f>
        <v>0</v>
      </c>
      <c r="K116" s="218"/>
      <c r="L116" s="223"/>
      <c r="M116" s="224"/>
      <c r="N116" s="225"/>
      <c r="O116" s="225"/>
      <c r="P116" s="226">
        <f>P117</f>
        <v>0</v>
      </c>
      <c r="Q116" s="225"/>
      <c r="R116" s="226">
        <f>R117</f>
        <v>0</v>
      </c>
      <c r="S116" s="225"/>
      <c r="T116" s="227">
        <f>T117</f>
        <v>0</v>
      </c>
      <c r="AR116" s="228" t="s">
        <v>237</v>
      </c>
      <c r="AT116" s="229" t="s">
        <v>80</v>
      </c>
      <c r="AU116" s="229" t="s">
        <v>25</v>
      </c>
      <c r="AY116" s="228" t="s">
        <v>208</v>
      </c>
      <c r="BK116" s="230">
        <f>BK117</f>
        <v>0</v>
      </c>
    </row>
    <row r="117" spans="2:65" s="1" customFormat="1" ht="16.5" customHeight="1">
      <c r="B117" s="46"/>
      <c r="C117" s="233" t="s">
        <v>9</v>
      </c>
      <c r="D117" s="233" t="s">
        <v>210</v>
      </c>
      <c r="E117" s="234" t="s">
        <v>6154</v>
      </c>
      <c r="F117" s="235" t="s">
        <v>6155</v>
      </c>
      <c r="G117" s="236" t="s">
        <v>574</v>
      </c>
      <c r="H117" s="237">
        <v>1</v>
      </c>
      <c r="I117" s="238"/>
      <c r="J117" s="239">
        <f>ROUND(I117*H117,2)</f>
        <v>0</v>
      </c>
      <c r="K117" s="235" t="s">
        <v>214</v>
      </c>
      <c r="L117" s="72"/>
      <c r="M117" s="240" t="s">
        <v>38</v>
      </c>
      <c r="N117" s="279" t="s">
        <v>52</v>
      </c>
      <c r="O117" s="280"/>
      <c r="P117" s="281">
        <f>O117*H117</f>
        <v>0</v>
      </c>
      <c r="Q117" s="281">
        <v>0</v>
      </c>
      <c r="R117" s="281">
        <f>Q117*H117</f>
        <v>0</v>
      </c>
      <c r="S117" s="281">
        <v>0</v>
      </c>
      <c r="T117" s="282">
        <f>S117*H117</f>
        <v>0</v>
      </c>
      <c r="AR117" s="23" t="s">
        <v>6079</v>
      </c>
      <c r="AT117" s="23" t="s">
        <v>210</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6079</v>
      </c>
      <c r="BM117" s="23" t="s">
        <v>6156</v>
      </c>
    </row>
    <row r="118" spans="2:12" s="1" customFormat="1" ht="6.95" customHeight="1">
      <c r="B118" s="67"/>
      <c r="C118" s="68"/>
      <c r="D118" s="68"/>
      <c r="E118" s="68"/>
      <c r="F118" s="68"/>
      <c r="G118" s="68"/>
      <c r="H118" s="68"/>
      <c r="I118" s="178"/>
      <c r="J118" s="68"/>
      <c r="K118" s="68"/>
      <c r="L118" s="72"/>
    </row>
  </sheetData>
  <sheetProtection password="CC35" sheet="1" objects="1" scenarios="1" formatColumns="0" formatRows="0" autoFilter="0"/>
  <autoFilter ref="C81:K117"/>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8" customWidth="1"/>
    <col min="2" max="2" width="1.66796875" style="288" customWidth="1"/>
    <col min="3" max="4" width="5" style="288" customWidth="1"/>
    <col min="5" max="5" width="11.66015625" style="288" customWidth="1"/>
    <col min="6" max="6" width="9.16015625" style="288" customWidth="1"/>
    <col min="7" max="7" width="5" style="288" customWidth="1"/>
    <col min="8" max="8" width="77.83203125" style="288" customWidth="1"/>
    <col min="9" max="10" width="20" style="288" customWidth="1"/>
    <col min="11" max="11" width="1.66796875" style="288" customWidth="1"/>
  </cols>
  <sheetData>
    <row r="1" ht="37.5" customHeight="1"/>
    <row r="2" spans="2:11" ht="7.5" customHeight="1">
      <c r="B2" s="289"/>
      <c r="C2" s="290"/>
      <c r="D2" s="290"/>
      <c r="E2" s="290"/>
      <c r="F2" s="290"/>
      <c r="G2" s="290"/>
      <c r="H2" s="290"/>
      <c r="I2" s="290"/>
      <c r="J2" s="290"/>
      <c r="K2" s="291"/>
    </row>
    <row r="3" spans="2:11" s="14" customFormat="1" ht="45" customHeight="1">
      <c r="B3" s="292"/>
      <c r="C3" s="293" t="s">
        <v>6157</v>
      </c>
      <c r="D3" s="293"/>
      <c r="E3" s="293"/>
      <c r="F3" s="293"/>
      <c r="G3" s="293"/>
      <c r="H3" s="293"/>
      <c r="I3" s="293"/>
      <c r="J3" s="293"/>
      <c r="K3" s="294"/>
    </row>
    <row r="4" spans="2:11" ht="25.5" customHeight="1">
      <c r="B4" s="295"/>
      <c r="C4" s="296" t="s">
        <v>6158</v>
      </c>
      <c r="D4" s="296"/>
      <c r="E4" s="296"/>
      <c r="F4" s="296"/>
      <c r="G4" s="296"/>
      <c r="H4" s="296"/>
      <c r="I4" s="296"/>
      <c r="J4" s="296"/>
      <c r="K4" s="297"/>
    </row>
    <row r="5" spans="2:11" ht="5.25" customHeight="1">
      <c r="B5" s="295"/>
      <c r="C5" s="298"/>
      <c r="D5" s="298"/>
      <c r="E5" s="298"/>
      <c r="F5" s="298"/>
      <c r="G5" s="298"/>
      <c r="H5" s="298"/>
      <c r="I5" s="298"/>
      <c r="J5" s="298"/>
      <c r="K5" s="297"/>
    </row>
    <row r="6" spans="2:11" ht="15" customHeight="1">
      <c r="B6" s="295"/>
      <c r="C6" s="299" t="s">
        <v>6159</v>
      </c>
      <c r="D6" s="299"/>
      <c r="E6" s="299"/>
      <c r="F6" s="299"/>
      <c r="G6" s="299"/>
      <c r="H6" s="299"/>
      <c r="I6" s="299"/>
      <c r="J6" s="299"/>
      <c r="K6" s="297"/>
    </row>
    <row r="7" spans="2:11" ht="15" customHeight="1">
      <c r="B7" s="300"/>
      <c r="C7" s="299" t="s">
        <v>6160</v>
      </c>
      <c r="D7" s="299"/>
      <c r="E7" s="299"/>
      <c r="F7" s="299"/>
      <c r="G7" s="299"/>
      <c r="H7" s="299"/>
      <c r="I7" s="299"/>
      <c r="J7" s="299"/>
      <c r="K7" s="297"/>
    </row>
    <row r="8" spans="2:11" ht="12.75" customHeight="1">
      <c r="B8" s="300"/>
      <c r="C8" s="299"/>
      <c r="D8" s="299"/>
      <c r="E8" s="299"/>
      <c r="F8" s="299"/>
      <c r="G8" s="299"/>
      <c r="H8" s="299"/>
      <c r="I8" s="299"/>
      <c r="J8" s="299"/>
      <c r="K8" s="297"/>
    </row>
    <row r="9" spans="2:11" ht="15" customHeight="1">
      <c r="B9" s="300"/>
      <c r="C9" s="299" t="s">
        <v>6161</v>
      </c>
      <c r="D9" s="299"/>
      <c r="E9" s="299"/>
      <c r="F9" s="299"/>
      <c r="G9" s="299"/>
      <c r="H9" s="299"/>
      <c r="I9" s="299"/>
      <c r="J9" s="299"/>
      <c r="K9" s="297"/>
    </row>
    <row r="10" spans="2:11" ht="15" customHeight="1">
      <c r="B10" s="300"/>
      <c r="C10" s="299"/>
      <c r="D10" s="299" t="s">
        <v>6162</v>
      </c>
      <c r="E10" s="299"/>
      <c r="F10" s="299"/>
      <c r="G10" s="299"/>
      <c r="H10" s="299"/>
      <c r="I10" s="299"/>
      <c r="J10" s="299"/>
      <c r="K10" s="297"/>
    </row>
    <row r="11" spans="2:11" ht="15" customHeight="1">
      <c r="B11" s="300"/>
      <c r="C11" s="301"/>
      <c r="D11" s="299" t="s">
        <v>6163</v>
      </c>
      <c r="E11" s="299"/>
      <c r="F11" s="299"/>
      <c r="G11" s="299"/>
      <c r="H11" s="299"/>
      <c r="I11" s="299"/>
      <c r="J11" s="299"/>
      <c r="K11" s="297"/>
    </row>
    <row r="12" spans="2:11" ht="12.75" customHeight="1">
      <c r="B12" s="300"/>
      <c r="C12" s="301"/>
      <c r="D12" s="301"/>
      <c r="E12" s="301"/>
      <c r="F12" s="301"/>
      <c r="G12" s="301"/>
      <c r="H12" s="301"/>
      <c r="I12" s="301"/>
      <c r="J12" s="301"/>
      <c r="K12" s="297"/>
    </row>
    <row r="13" spans="2:11" ht="15" customHeight="1">
      <c r="B13" s="300"/>
      <c r="C13" s="301"/>
      <c r="D13" s="299" t="s">
        <v>6164</v>
      </c>
      <c r="E13" s="299"/>
      <c r="F13" s="299"/>
      <c r="G13" s="299"/>
      <c r="H13" s="299"/>
      <c r="I13" s="299"/>
      <c r="J13" s="299"/>
      <c r="K13" s="297"/>
    </row>
    <row r="14" spans="2:11" ht="15" customHeight="1">
      <c r="B14" s="300"/>
      <c r="C14" s="301"/>
      <c r="D14" s="299" t="s">
        <v>6165</v>
      </c>
      <c r="E14" s="299"/>
      <c r="F14" s="299"/>
      <c r="G14" s="299"/>
      <c r="H14" s="299"/>
      <c r="I14" s="299"/>
      <c r="J14" s="299"/>
      <c r="K14" s="297"/>
    </row>
    <row r="15" spans="2:11" ht="15" customHeight="1">
      <c r="B15" s="300"/>
      <c r="C15" s="301"/>
      <c r="D15" s="299" t="s">
        <v>6166</v>
      </c>
      <c r="E15" s="299"/>
      <c r="F15" s="299"/>
      <c r="G15" s="299"/>
      <c r="H15" s="299"/>
      <c r="I15" s="299"/>
      <c r="J15" s="299"/>
      <c r="K15" s="297"/>
    </row>
    <row r="16" spans="2:11" ht="15" customHeight="1">
      <c r="B16" s="300"/>
      <c r="C16" s="301"/>
      <c r="D16" s="301"/>
      <c r="E16" s="302" t="s">
        <v>88</v>
      </c>
      <c r="F16" s="299" t="s">
        <v>6167</v>
      </c>
      <c r="G16" s="299"/>
      <c r="H16" s="299"/>
      <c r="I16" s="299"/>
      <c r="J16" s="299"/>
      <c r="K16" s="297"/>
    </row>
    <row r="17" spans="2:11" ht="15" customHeight="1">
      <c r="B17" s="300"/>
      <c r="C17" s="301"/>
      <c r="D17" s="301"/>
      <c r="E17" s="302" t="s">
        <v>6168</v>
      </c>
      <c r="F17" s="299" t="s">
        <v>6169</v>
      </c>
      <c r="G17" s="299"/>
      <c r="H17" s="299"/>
      <c r="I17" s="299"/>
      <c r="J17" s="299"/>
      <c r="K17" s="297"/>
    </row>
    <row r="18" spans="2:11" ht="15" customHeight="1">
      <c r="B18" s="300"/>
      <c r="C18" s="301"/>
      <c r="D18" s="301"/>
      <c r="E18" s="302" t="s">
        <v>6170</v>
      </c>
      <c r="F18" s="299" t="s">
        <v>6171</v>
      </c>
      <c r="G18" s="299"/>
      <c r="H18" s="299"/>
      <c r="I18" s="299"/>
      <c r="J18" s="299"/>
      <c r="K18" s="297"/>
    </row>
    <row r="19" spans="2:11" ht="15" customHeight="1">
      <c r="B19" s="300"/>
      <c r="C19" s="301"/>
      <c r="D19" s="301"/>
      <c r="E19" s="302" t="s">
        <v>140</v>
      </c>
      <c r="F19" s="299" t="s">
        <v>6172</v>
      </c>
      <c r="G19" s="299"/>
      <c r="H19" s="299"/>
      <c r="I19" s="299"/>
      <c r="J19" s="299"/>
      <c r="K19" s="297"/>
    </row>
    <row r="20" spans="2:11" ht="15" customHeight="1">
      <c r="B20" s="300"/>
      <c r="C20" s="301"/>
      <c r="D20" s="301"/>
      <c r="E20" s="302" t="s">
        <v>3731</v>
      </c>
      <c r="F20" s="299" t="s">
        <v>3732</v>
      </c>
      <c r="G20" s="299"/>
      <c r="H20" s="299"/>
      <c r="I20" s="299"/>
      <c r="J20" s="299"/>
      <c r="K20" s="297"/>
    </row>
    <row r="21" spans="2:11" ht="15" customHeight="1">
      <c r="B21" s="300"/>
      <c r="C21" s="301"/>
      <c r="D21" s="301"/>
      <c r="E21" s="302" t="s">
        <v>111</v>
      </c>
      <c r="F21" s="299" t="s">
        <v>6173</v>
      </c>
      <c r="G21" s="299"/>
      <c r="H21" s="299"/>
      <c r="I21" s="299"/>
      <c r="J21" s="299"/>
      <c r="K21" s="297"/>
    </row>
    <row r="22" spans="2:11" ht="12.75" customHeight="1">
      <c r="B22" s="300"/>
      <c r="C22" s="301"/>
      <c r="D22" s="301"/>
      <c r="E22" s="301"/>
      <c r="F22" s="301"/>
      <c r="G22" s="301"/>
      <c r="H22" s="301"/>
      <c r="I22" s="301"/>
      <c r="J22" s="301"/>
      <c r="K22" s="297"/>
    </row>
    <row r="23" spans="2:11" ht="15" customHeight="1">
      <c r="B23" s="300"/>
      <c r="C23" s="299" t="s">
        <v>6174</v>
      </c>
      <c r="D23" s="299"/>
      <c r="E23" s="299"/>
      <c r="F23" s="299"/>
      <c r="G23" s="299"/>
      <c r="H23" s="299"/>
      <c r="I23" s="299"/>
      <c r="J23" s="299"/>
      <c r="K23" s="297"/>
    </row>
    <row r="24" spans="2:11" ht="15" customHeight="1">
      <c r="B24" s="300"/>
      <c r="C24" s="299" t="s">
        <v>6175</v>
      </c>
      <c r="D24" s="299"/>
      <c r="E24" s="299"/>
      <c r="F24" s="299"/>
      <c r="G24" s="299"/>
      <c r="H24" s="299"/>
      <c r="I24" s="299"/>
      <c r="J24" s="299"/>
      <c r="K24" s="297"/>
    </row>
    <row r="25" spans="2:11" ht="15" customHeight="1">
      <c r="B25" s="300"/>
      <c r="C25" s="299"/>
      <c r="D25" s="299" t="s">
        <v>6176</v>
      </c>
      <c r="E25" s="299"/>
      <c r="F25" s="299"/>
      <c r="G25" s="299"/>
      <c r="H25" s="299"/>
      <c r="I25" s="299"/>
      <c r="J25" s="299"/>
      <c r="K25" s="297"/>
    </row>
    <row r="26" spans="2:11" ht="15" customHeight="1">
      <c r="B26" s="300"/>
      <c r="C26" s="301"/>
      <c r="D26" s="299" t="s">
        <v>6177</v>
      </c>
      <c r="E26" s="299"/>
      <c r="F26" s="299"/>
      <c r="G26" s="299"/>
      <c r="H26" s="299"/>
      <c r="I26" s="299"/>
      <c r="J26" s="299"/>
      <c r="K26" s="297"/>
    </row>
    <row r="27" spans="2:11" ht="12.75" customHeight="1">
      <c r="B27" s="300"/>
      <c r="C27" s="301"/>
      <c r="D27" s="301"/>
      <c r="E27" s="301"/>
      <c r="F27" s="301"/>
      <c r="G27" s="301"/>
      <c r="H27" s="301"/>
      <c r="I27" s="301"/>
      <c r="J27" s="301"/>
      <c r="K27" s="297"/>
    </row>
    <row r="28" spans="2:11" ht="15" customHeight="1">
      <c r="B28" s="300"/>
      <c r="C28" s="301"/>
      <c r="D28" s="299" t="s">
        <v>6178</v>
      </c>
      <c r="E28" s="299"/>
      <c r="F28" s="299"/>
      <c r="G28" s="299"/>
      <c r="H28" s="299"/>
      <c r="I28" s="299"/>
      <c r="J28" s="299"/>
      <c r="K28" s="297"/>
    </row>
    <row r="29" spans="2:11" ht="15" customHeight="1">
      <c r="B29" s="300"/>
      <c r="C29" s="301"/>
      <c r="D29" s="299" t="s">
        <v>6179</v>
      </c>
      <c r="E29" s="299"/>
      <c r="F29" s="299"/>
      <c r="G29" s="299"/>
      <c r="H29" s="299"/>
      <c r="I29" s="299"/>
      <c r="J29" s="299"/>
      <c r="K29" s="297"/>
    </row>
    <row r="30" spans="2:11" ht="12.75" customHeight="1">
      <c r="B30" s="300"/>
      <c r="C30" s="301"/>
      <c r="D30" s="301"/>
      <c r="E30" s="301"/>
      <c r="F30" s="301"/>
      <c r="G30" s="301"/>
      <c r="H30" s="301"/>
      <c r="I30" s="301"/>
      <c r="J30" s="301"/>
      <c r="K30" s="297"/>
    </row>
    <row r="31" spans="2:11" ht="15" customHeight="1">
      <c r="B31" s="300"/>
      <c r="C31" s="301"/>
      <c r="D31" s="299" t="s">
        <v>6180</v>
      </c>
      <c r="E31" s="299"/>
      <c r="F31" s="299"/>
      <c r="G31" s="299"/>
      <c r="H31" s="299"/>
      <c r="I31" s="299"/>
      <c r="J31" s="299"/>
      <c r="K31" s="297"/>
    </row>
    <row r="32" spans="2:11" ht="15" customHeight="1">
      <c r="B32" s="300"/>
      <c r="C32" s="301"/>
      <c r="D32" s="299" t="s">
        <v>6181</v>
      </c>
      <c r="E32" s="299"/>
      <c r="F32" s="299"/>
      <c r="G32" s="299"/>
      <c r="H32" s="299"/>
      <c r="I32" s="299"/>
      <c r="J32" s="299"/>
      <c r="K32" s="297"/>
    </row>
    <row r="33" spans="2:11" ht="15" customHeight="1">
      <c r="B33" s="300"/>
      <c r="C33" s="301"/>
      <c r="D33" s="299" t="s">
        <v>6182</v>
      </c>
      <c r="E33" s="299"/>
      <c r="F33" s="299"/>
      <c r="G33" s="299"/>
      <c r="H33" s="299"/>
      <c r="I33" s="299"/>
      <c r="J33" s="299"/>
      <c r="K33" s="297"/>
    </row>
    <row r="34" spans="2:11" ht="15" customHeight="1">
      <c r="B34" s="300"/>
      <c r="C34" s="301"/>
      <c r="D34" s="299"/>
      <c r="E34" s="303" t="s">
        <v>193</v>
      </c>
      <c r="F34" s="299"/>
      <c r="G34" s="299" t="s">
        <v>6183</v>
      </c>
      <c r="H34" s="299"/>
      <c r="I34" s="299"/>
      <c r="J34" s="299"/>
      <c r="K34" s="297"/>
    </row>
    <row r="35" spans="2:11" ht="30.75" customHeight="1">
      <c r="B35" s="300"/>
      <c r="C35" s="301"/>
      <c r="D35" s="299"/>
      <c r="E35" s="303" t="s">
        <v>6184</v>
      </c>
      <c r="F35" s="299"/>
      <c r="G35" s="299" t="s">
        <v>6185</v>
      </c>
      <c r="H35" s="299"/>
      <c r="I35" s="299"/>
      <c r="J35" s="299"/>
      <c r="K35" s="297"/>
    </row>
    <row r="36" spans="2:11" ht="15" customHeight="1">
      <c r="B36" s="300"/>
      <c r="C36" s="301"/>
      <c r="D36" s="299"/>
      <c r="E36" s="303" t="s">
        <v>62</v>
      </c>
      <c r="F36" s="299"/>
      <c r="G36" s="299" t="s">
        <v>6186</v>
      </c>
      <c r="H36" s="299"/>
      <c r="I36" s="299"/>
      <c r="J36" s="299"/>
      <c r="K36" s="297"/>
    </row>
    <row r="37" spans="2:11" ht="15" customHeight="1">
      <c r="B37" s="300"/>
      <c r="C37" s="301"/>
      <c r="D37" s="299"/>
      <c r="E37" s="303" t="s">
        <v>194</v>
      </c>
      <c r="F37" s="299"/>
      <c r="G37" s="299" t="s">
        <v>6187</v>
      </c>
      <c r="H37" s="299"/>
      <c r="I37" s="299"/>
      <c r="J37" s="299"/>
      <c r="K37" s="297"/>
    </row>
    <row r="38" spans="2:11" ht="15" customHeight="1">
      <c r="B38" s="300"/>
      <c r="C38" s="301"/>
      <c r="D38" s="299"/>
      <c r="E38" s="303" t="s">
        <v>195</v>
      </c>
      <c r="F38" s="299"/>
      <c r="G38" s="299" t="s">
        <v>6188</v>
      </c>
      <c r="H38" s="299"/>
      <c r="I38" s="299"/>
      <c r="J38" s="299"/>
      <c r="K38" s="297"/>
    </row>
    <row r="39" spans="2:11" ht="15" customHeight="1">
      <c r="B39" s="300"/>
      <c r="C39" s="301"/>
      <c r="D39" s="299"/>
      <c r="E39" s="303" t="s">
        <v>196</v>
      </c>
      <c r="F39" s="299"/>
      <c r="G39" s="299" t="s">
        <v>6189</v>
      </c>
      <c r="H39" s="299"/>
      <c r="I39" s="299"/>
      <c r="J39" s="299"/>
      <c r="K39" s="297"/>
    </row>
    <row r="40" spans="2:11" ht="15" customHeight="1">
      <c r="B40" s="300"/>
      <c r="C40" s="301"/>
      <c r="D40" s="299"/>
      <c r="E40" s="303" t="s">
        <v>6190</v>
      </c>
      <c r="F40" s="299"/>
      <c r="G40" s="299" t="s">
        <v>6191</v>
      </c>
      <c r="H40" s="299"/>
      <c r="I40" s="299"/>
      <c r="J40" s="299"/>
      <c r="K40" s="297"/>
    </row>
    <row r="41" spans="2:11" ht="15" customHeight="1">
      <c r="B41" s="300"/>
      <c r="C41" s="301"/>
      <c r="D41" s="299"/>
      <c r="E41" s="303"/>
      <c r="F41" s="299"/>
      <c r="G41" s="299" t="s">
        <v>6192</v>
      </c>
      <c r="H41" s="299"/>
      <c r="I41" s="299"/>
      <c r="J41" s="299"/>
      <c r="K41" s="297"/>
    </row>
    <row r="42" spans="2:11" ht="15" customHeight="1">
      <c r="B42" s="300"/>
      <c r="C42" s="301"/>
      <c r="D42" s="299"/>
      <c r="E42" s="303" t="s">
        <v>6193</v>
      </c>
      <c r="F42" s="299"/>
      <c r="G42" s="299" t="s">
        <v>6194</v>
      </c>
      <c r="H42" s="299"/>
      <c r="I42" s="299"/>
      <c r="J42" s="299"/>
      <c r="K42" s="297"/>
    </row>
    <row r="43" spans="2:11" ht="15" customHeight="1">
      <c r="B43" s="300"/>
      <c r="C43" s="301"/>
      <c r="D43" s="299"/>
      <c r="E43" s="303" t="s">
        <v>198</v>
      </c>
      <c r="F43" s="299"/>
      <c r="G43" s="299" t="s">
        <v>6195</v>
      </c>
      <c r="H43" s="299"/>
      <c r="I43" s="299"/>
      <c r="J43" s="299"/>
      <c r="K43" s="297"/>
    </row>
    <row r="44" spans="2:11" ht="12.75" customHeight="1">
      <c r="B44" s="300"/>
      <c r="C44" s="301"/>
      <c r="D44" s="299"/>
      <c r="E44" s="299"/>
      <c r="F44" s="299"/>
      <c r="G44" s="299"/>
      <c r="H44" s="299"/>
      <c r="I44" s="299"/>
      <c r="J44" s="299"/>
      <c r="K44" s="297"/>
    </row>
    <row r="45" spans="2:11" ht="15" customHeight="1">
      <c r="B45" s="300"/>
      <c r="C45" s="301"/>
      <c r="D45" s="299" t="s">
        <v>6196</v>
      </c>
      <c r="E45" s="299"/>
      <c r="F45" s="299"/>
      <c r="G45" s="299"/>
      <c r="H45" s="299"/>
      <c r="I45" s="299"/>
      <c r="J45" s="299"/>
      <c r="K45" s="297"/>
    </row>
    <row r="46" spans="2:11" ht="15" customHeight="1">
      <c r="B46" s="300"/>
      <c r="C46" s="301"/>
      <c r="D46" s="301"/>
      <c r="E46" s="299" t="s">
        <v>6197</v>
      </c>
      <c r="F46" s="299"/>
      <c r="G46" s="299"/>
      <c r="H46" s="299"/>
      <c r="I46" s="299"/>
      <c r="J46" s="299"/>
      <c r="K46" s="297"/>
    </row>
    <row r="47" spans="2:11" ht="15" customHeight="1">
      <c r="B47" s="300"/>
      <c r="C47" s="301"/>
      <c r="D47" s="301"/>
      <c r="E47" s="299" t="s">
        <v>6198</v>
      </c>
      <c r="F47" s="299"/>
      <c r="G47" s="299"/>
      <c r="H47" s="299"/>
      <c r="I47" s="299"/>
      <c r="J47" s="299"/>
      <c r="K47" s="297"/>
    </row>
    <row r="48" spans="2:11" ht="15" customHeight="1">
      <c r="B48" s="300"/>
      <c r="C48" s="301"/>
      <c r="D48" s="301"/>
      <c r="E48" s="299" t="s">
        <v>6199</v>
      </c>
      <c r="F48" s="299"/>
      <c r="G48" s="299"/>
      <c r="H48" s="299"/>
      <c r="I48" s="299"/>
      <c r="J48" s="299"/>
      <c r="K48" s="297"/>
    </row>
    <row r="49" spans="2:11" ht="15" customHeight="1">
      <c r="B49" s="300"/>
      <c r="C49" s="301"/>
      <c r="D49" s="299" t="s">
        <v>6200</v>
      </c>
      <c r="E49" s="299"/>
      <c r="F49" s="299"/>
      <c r="G49" s="299"/>
      <c r="H49" s="299"/>
      <c r="I49" s="299"/>
      <c r="J49" s="299"/>
      <c r="K49" s="297"/>
    </row>
    <row r="50" spans="2:11" ht="25.5" customHeight="1">
      <c r="B50" s="295"/>
      <c r="C50" s="296" t="s">
        <v>6201</v>
      </c>
      <c r="D50" s="296"/>
      <c r="E50" s="296"/>
      <c r="F50" s="296"/>
      <c r="G50" s="296"/>
      <c r="H50" s="296"/>
      <c r="I50" s="296"/>
      <c r="J50" s="296"/>
      <c r="K50" s="297"/>
    </row>
    <row r="51" spans="2:11" ht="5.25" customHeight="1">
      <c r="B51" s="295"/>
      <c r="C51" s="298"/>
      <c r="D51" s="298"/>
      <c r="E51" s="298"/>
      <c r="F51" s="298"/>
      <c r="G51" s="298"/>
      <c r="H51" s="298"/>
      <c r="I51" s="298"/>
      <c r="J51" s="298"/>
      <c r="K51" s="297"/>
    </row>
    <row r="52" spans="2:11" ht="15" customHeight="1">
      <c r="B52" s="295"/>
      <c r="C52" s="299" t="s">
        <v>6202</v>
      </c>
      <c r="D52" s="299"/>
      <c r="E52" s="299"/>
      <c r="F52" s="299"/>
      <c r="G52" s="299"/>
      <c r="H52" s="299"/>
      <c r="I52" s="299"/>
      <c r="J52" s="299"/>
      <c r="K52" s="297"/>
    </row>
    <row r="53" spans="2:11" ht="15" customHeight="1">
      <c r="B53" s="295"/>
      <c r="C53" s="299" t="s">
        <v>6203</v>
      </c>
      <c r="D53" s="299"/>
      <c r="E53" s="299"/>
      <c r="F53" s="299"/>
      <c r="G53" s="299"/>
      <c r="H53" s="299"/>
      <c r="I53" s="299"/>
      <c r="J53" s="299"/>
      <c r="K53" s="297"/>
    </row>
    <row r="54" spans="2:11" ht="12.75" customHeight="1">
      <c r="B54" s="295"/>
      <c r="C54" s="299"/>
      <c r="D54" s="299"/>
      <c r="E54" s="299"/>
      <c r="F54" s="299"/>
      <c r="G54" s="299"/>
      <c r="H54" s="299"/>
      <c r="I54" s="299"/>
      <c r="J54" s="299"/>
      <c r="K54" s="297"/>
    </row>
    <row r="55" spans="2:11" ht="15" customHeight="1">
      <c r="B55" s="295"/>
      <c r="C55" s="299" t="s">
        <v>6204</v>
      </c>
      <c r="D55" s="299"/>
      <c r="E55" s="299"/>
      <c r="F55" s="299"/>
      <c r="G55" s="299"/>
      <c r="H55" s="299"/>
      <c r="I55" s="299"/>
      <c r="J55" s="299"/>
      <c r="K55" s="297"/>
    </row>
    <row r="56" spans="2:11" ht="15" customHeight="1">
      <c r="B56" s="295"/>
      <c r="C56" s="301"/>
      <c r="D56" s="299" t="s">
        <v>6205</v>
      </c>
      <c r="E56" s="299"/>
      <c r="F56" s="299"/>
      <c r="G56" s="299"/>
      <c r="H56" s="299"/>
      <c r="I56" s="299"/>
      <c r="J56" s="299"/>
      <c r="K56" s="297"/>
    </row>
    <row r="57" spans="2:11" ht="15" customHeight="1">
      <c r="B57" s="295"/>
      <c r="C57" s="301"/>
      <c r="D57" s="299" t="s">
        <v>6206</v>
      </c>
      <c r="E57" s="299"/>
      <c r="F57" s="299"/>
      <c r="G57" s="299"/>
      <c r="H57" s="299"/>
      <c r="I57" s="299"/>
      <c r="J57" s="299"/>
      <c r="K57" s="297"/>
    </row>
    <row r="58" spans="2:11" ht="15" customHeight="1">
      <c r="B58" s="295"/>
      <c r="C58" s="301"/>
      <c r="D58" s="299" t="s">
        <v>6207</v>
      </c>
      <c r="E58" s="299"/>
      <c r="F58" s="299"/>
      <c r="G58" s="299"/>
      <c r="H58" s="299"/>
      <c r="I58" s="299"/>
      <c r="J58" s="299"/>
      <c r="K58" s="297"/>
    </row>
    <row r="59" spans="2:11" ht="15" customHeight="1">
      <c r="B59" s="295"/>
      <c r="C59" s="301"/>
      <c r="D59" s="299" t="s">
        <v>6208</v>
      </c>
      <c r="E59" s="299"/>
      <c r="F59" s="299"/>
      <c r="G59" s="299"/>
      <c r="H59" s="299"/>
      <c r="I59" s="299"/>
      <c r="J59" s="299"/>
      <c r="K59" s="297"/>
    </row>
    <row r="60" spans="2:11" ht="15" customHeight="1">
      <c r="B60" s="295"/>
      <c r="C60" s="301"/>
      <c r="D60" s="304" t="s">
        <v>6209</v>
      </c>
      <c r="E60" s="304"/>
      <c r="F60" s="304"/>
      <c r="G60" s="304"/>
      <c r="H60" s="304"/>
      <c r="I60" s="304"/>
      <c r="J60" s="304"/>
      <c r="K60" s="297"/>
    </row>
    <row r="61" spans="2:11" ht="15" customHeight="1">
      <c r="B61" s="295"/>
      <c r="C61" s="301"/>
      <c r="D61" s="299" t="s">
        <v>6210</v>
      </c>
      <c r="E61" s="299"/>
      <c r="F61" s="299"/>
      <c r="G61" s="299"/>
      <c r="H61" s="299"/>
      <c r="I61" s="299"/>
      <c r="J61" s="299"/>
      <c r="K61" s="297"/>
    </row>
    <row r="62" spans="2:11" ht="12.75" customHeight="1">
      <c r="B62" s="295"/>
      <c r="C62" s="301"/>
      <c r="D62" s="301"/>
      <c r="E62" s="305"/>
      <c r="F62" s="301"/>
      <c r="G62" s="301"/>
      <c r="H62" s="301"/>
      <c r="I62" s="301"/>
      <c r="J62" s="301"/>
      <c r="K62" s="297"/>
    </row>
    <row r="63" spans="2:11" ht="15" customHeight="1">
      <c r="B63" s="295"/>
      <c r="C63" s="301"/>
      <c r="D63" s="299" t="s">
        <v>6211</v>
      </c>
      <c r="E63" s="299"/>
      <c r="F63" s="299"/>
      <c r="G63" s="299"/>
      <c r="H63" s="299"/>
      <c r="I63" s="299"/>
      <c r="J63" s="299"/>
      <c r="K63" s="297"/>
    </row>
    <row r="64" spans="2:11" ht="15" customHeight="1">
      <c r="B64" s="295"/>
      <c r="C64" s="301"/>
      <c r="D64" s="304" t="s">
        <v>6212</v>
      </c>
      <c r="E64" s="304"/>
      <c r="F64" s="304"/>
      <c r="G64" s="304"/>
      <c r="H64" s="304"/>
      <c r="I64" s="304"/>
      <c r="J64" s="304"/>
      <c r="K64" s="297"/>
    </row>
    <row r="65" spans="2:11" ht="15" customHeight="1">
      <c r="B65" s="295"/>
      <c r="C65" s="301"/>
      <c r="D65" s="299" t="s">
        <v>6213</v>
      </c>
      <c r="E65" s="299"/>
      <c r="F65" s="299"/>
      <c r="G65" s="299"/>
      <c r="H65" s="299"/>
      <c r="I65" s="299"/>
      <c r="J65" s="299"/>
      <c r="K65" s="297"/>
    </row>
    <row r="66" spans="2:11" ht="15" customHeight="1">
      <c r="B66" s="295"/>
      <c r="C66" s="301"/>
      <c r="D66" s="299" t="s">
        <v>6214</v>
      </c>
      <c r="E66" s="299"/>
      <c r="F66" s="299"/>
      <c r="G66" s="299"/>
      <c r="H66" s="299"/>
      <c r="I66" s="299"/>
      <c r="J66" s="299"/>
      <c r="K66" s="297"/>
    </row>
    <row r="67" spans="2:11" ht="15" customHeight="1">
      <c r="B67" s="295"/>
      <c r="C67" s="301"/>
      <c r="D67" s="299" t="s">
        <v>6215</v>
      </c>
      <c r="E67" s="299"/>
      <c r="F67" s="299"/>
      <c r="G67" s="299"/>
      <c r="H67" s="299"/>
      <c r="I67" s="299"/>
      <c r="J67" s="299"/>
      <c r="K67" s="297"/>
    </row>
    <row r="68" spans="2:11" ht="15" customHeight="1">
      <c r="B68" s="295"/>
      <c r="C68" s="301"/>
      <c r="D68" s="299" t="s">
        <v>6216</v>
      </c>
      <c r="E68" s="299"/>
      <c r="F68" s="299"/>
      <c r="G68" s="299"/>
      <c r="H68" s="299"/>
      <c r="I68" s="299"/>
      <c r="J68" s="299"/>
      <c r="K68" s="297"/>
    </row>
    <row r="69" spans="2:11" ht="12.75" customHeight="1">
      <c r="B69" s="306"/>
      <c r="C69" s="307"/>
      <c r="D69" s="307"/>
      <c r="E69" s="307"/>
      <c r="F69" s="307"/>
      <c r="G69" s="307"/>
      <c r="H69" s="307"/>
      <c r="I69" s="307"/>
      <c r="J69" s="307"/>
      <c r="K69" s="308"/>
    </row>
    <row r="70" spans="2:11" ht="18.75" customHeight="1">
      <c r="B70" s="309"/>
      <c r="C70" s="309"/>
      <c r="D70" s="309"/>
      <c r="E70" s="309"/>
      <c r="F70" s="309"/>
      <c r="G70" s="309"/>
      <c r="H70" s="309"/>
      <c r="I70" s="309"/>
      <c r="J70" s="309"/>
      <c r="K70" s="310"/>
    </row>
    <row r="71" spans="2:11" ht="18.75" customHeight="1">
      <c r="B71" s="310"/>
      <c r="C71" s="310"/>
      <c r="D71" s="310"/>
      <c r="E71" s="310"/>
      <c r="F71" s="310"/>
      <c r="G71" s="310"/>
      <c r="H71" s="310"/>
      <c r="I71" s="310"/>
      <c r="J71" s="310"/>
      <c r="K71" s="310"/>
    </row>
    <row r="72" spans="2:11" ht="7.5" customHeight="1">
      <c r="B72" s="311"/>
      <c r="C72" s="312"/>
      <c r="D72" s="312"/>
      <c r="E72" s="312"/>
      <c r="F72" s="312"/>
      <c r="G72" s="312"/>
      <c r="H72" s="312"/>
      <c r="I72" s="312"/>
      <c r="J72" s="312"/>
      <c r="K72" s="313"/>
    </row>
    <row r="73" spans="2:11" ht="45" customHeight="1">
      <c r="B73" s="314"/>
      <c r="C73" s="315" t="s">
        <v>147</v>
      </c>
      <c r="D73" s="315"/>
      <c r="E73" s="315"/>
      <c r="F73" s="315"/>
      <c r="G73" s="315"/>
      <c r="H73" s="315"/>
      <c r="I73" s="315"/>
      <c r="J73" s="315"/>
      <c r="K73" s="316"/>
    </row>
    <row r="74" spans="2:11" ht="17.25" customHeight="1">
      <c r="B74" s="314"/>
      <c r="C74" s="317" t="s">
        <v>6217</v>
      </c>
      <c r="D74" s="317"/>
      <c r="E74" s="317"/>
      <c r="F74" s="317" t="s">
        <v>6218</v>
      </c>
      <c r="G74" s="318"/>
      <c r="H74" s="317" t="s">
        <v>194</v>
      </c>
      <c r="I74" s="317" t="s">
        <v>66</v>
      </c>
      <c r="J74" s="317" t="s">
        <v>6219</v>
      </c>
      <c r="K74" s="316"/>
    </row>
    <row r="75" spans="2:11" ht="17.25" customHeight="1">
      <c r="B75" s="314"/>
      <c r="C75" s="319" t="s">
        <v>6220</v>
      </c>
      <c r="D75" s="319"/>
      <c r="E75" s="319"/>
      <c r="F75" s="320" t="s">
        <v>6221</v>
      </c>
      <c r="G75" s="321"/>
      <c r="H75" s="319"/>
      <c r="I75" s="319"/>
      <c r="J75" s="319" t="s">
        <v>6222</v>
      </c>
      <c r="K75" s="316"/>
    </row>
    <row r="76" spans="2:11" ht="5.25" customHeight="1">
      <c r="B76" s="314"/>
      <c r="C76" s="322"/>
      <c r="D76" s="322"/>
      <c r="E76" s="322"/>
      <c r="F76" s="322"/>
      <c r="G76" s="323"/>
      <c r="H76" s="322"/>
      <c r="I76" s="322"/>
      <c r="J76" s="322"/>
      <c r="K76" s="316"/>
    </row>
    <row r="77" spans="2:11" ht="15" customHeight="1">
      <c r="B77" s="314"/>
      <c r="C77" s="303" t="s">
        <v>62</v>
      </c>
      <c r="D77" s="322"/>
      <c r="E77" s="322"/>
      <c r="F77" s="324" t="s">
        <v>6223</v>
      </c>
      <c r="G77" s="323"/>
      <c r="H77" s="303" t="s">
        <v>6224</v>
      </c>
      <c r="I77" s="303" t="s">
        <v>6225</v>
      </c>
      <c r="J77" s="303">
        <v>20</v>
      </c>
      <c r="K77" s="316"/>
    </row>
    <row r="78" spans="2:11" ht="15" customHeight="1">
      <c r="B78" s="314"/>
      <c r="C78" s="303" t="s">
        <v>6226</v>
      </c>
      <c r="D78" s="303"/>
      <c r="E78" s="303"/>
      <c r="F78" s="324" t="s">
        <v>6223</v>
      </c>
      <c r="G78" s="323"/>
      <c r="H78" s="303" t="s">
        <v>6227</v>
      </c>
      <c r="I78" s="303" t="s">
        <v>6225</v>
      </c>
      <c r="J78" s="303">
        <v>120</v>
      </c>
      <c r="K78" s="316"/>
    </row>
    <row r="79" spans="2:11" ht="15" customHeight="1">
      <c r="B79" s="325"/>
      <c r="C79" s="303" t="s">
        <v>6228</v>
      </c>
      <c r="D79" s="303"/>
      <c r="E79" s="303"/>
      <c r="F79" s="324" t="s">
        <v>6229</v>
      </c>
      <c r="G79" s="323"/>
      <c r="H79" s="303" t="s">
        <v>6230</v>
      </c>
      <c r="I79" s="303" t="s">
        <v>6225</v>
      </c>
      <c r="J79" s="303">
        <v>50</v>
      </c>
      <c r="K79" s="316"/>
    </row>
    <row r="80" spans="2:11" ht="15" customHeight="1">
      <c r="B80" s="325"/>
      <c r="C80" s="303" t="s">
        <v>6231</v>
      </c>
      <c r="D80" s="303"/>
      <c r="E80" s="303"/>
      <c r="F80" s="324" t="s">
        <v>6223</v>
      </c>
      <c r="G80" s="323"/>
      <c r="H80" s="303" t="s">
        <v>6232</v>
      </c>
      <c r="I80" s="303" t="s">
        <v>6233</v>
      </c>
      <c r="J80" s="303"/>
      <c r="K80" s="316"/>
    </row>
    <row r="81" spans="2:11" ht="15" customHeight="1">
      <c r="B81" s="325"/>
      <c r="C81" s="326" t="s">
        <v>6234</v>
      </c>
      <c r="D81" s="326"/>
      <c r="E81" s="326"/>
      <c r="F81" s="327" t="s">
        <v>6229</v>
      </c>
      <c r="G81" s="326"/>
      <c r="H81" s="326" t="s">
        <v>6235</v>
      </c>
      <c r="I81" s="326" t="s">
        <v>6225</v>
      </c>
      <c r="J81" s="326">
        <v>15</v>
      </c>
      <c r="K81" s="316"/>
    </row>
    <row r="82" spans="2:11" ht="15" customHeight="1">
      <c r="B82" s="325"/>
      <c r="C82" s="326" t="s">
        <v>6236</v>
      </c>
      <c r="D82" s="326"/>
      <c r="E82" s="326"/>
      <c r="F82" s="327" t="s">
        <v>6229</v>
      </c>
      <c r="G82" s="326"/>
      <c r="H82" s="326" t="s">
        <v>6237</v>
      </c>
      <c r="I82" s="326" t="s">
        <v>6225</v>
      </c>
      <c r="J82" s="326">
        <v>15</v>
      </c>
      <c r="K82" s="316"/>
    </row>
    <row r="83" spans="2:11" ht="15" customHeight="1">
      <c r="B83" s="325"/>
      <c r="C83" s="326" t="s">
        <v>6238</v>
      </c>
      <c r="D83" s="326"/>
      <c r="E83" s="326"/>
      <c r="F83" s="327" t="s">
        <v>6229</v>
      </c>
      <c r="G83" s="326"/>
      <c r="H83" s="326" t="s">
        <v>6239</v>
      </c>
      <c r="I83" s="326" t="s">
        <v>6225</v>
      </c>
      <c r="J83" s="326">
        <v>20</v>
      </c>
      <c r="K83" s="316"/>
    </row>
    <row r="84" spans="2:11" ht="15" customHeight="1">
      <c r="B84" s="325"/>
      <c r="C84" s="326" t="s">
        <v>6240</v>
      </c>
      <c r="D84" s="326"/>
      <c r="E84" s="326"/>
      <c r="F84" s="327" t="s">
        <v>6229</v>
      </c>
      <c r="G84" s="326"/>
      <c r="H84" s="326" t="s">
        <v>6241</v>
      </c>
      <c r="I84" s="326" t="s">
        <v>6225</v>
      </c>
      <c r="J84" s="326">
        <v>20</v>
      </c>
      <c r="K84" s="316"/>
    </row>
    <row r="85" spans="2:11" ht="15" customHeight="1">
      <c r="B85" s="325"/>
      <c r="C85" s="303" t="s">
        <v>6242</v>
      </c>
      <c r="D85" s="303"/>
      <c r="E85" s="303"/>
      <c r="F85" s="324" t="s">
        <v>6229</v>
      </c>
      <c r="G85" s="323"/>
      <c r="H85" s="303" t="s">
        <v>6243</v>
      </c>
      <c r="I85" s="303" t="s">
        <v>6225</v>
      </c>
      <c r="J85" s="303">
        <v>50</v>
      </c>
      <c r="K85" s="316"/>
    </row>
    <row r="86" spans="2:11" ht="15" customHeight="1">
      <c r="B86" s="325"/>
      <c r="C86" s="303" t="s">
        <v>6244</v>
      </c>
      <c r="D86" s="303"/>
      <c r="E86" s="303"/>
      <c r="F86" s="324" t="s">
        <v>6229</v>
      </c>
      <c r="G86" s="323"/>
      <c r="H86" s="303" t="s">
        <v>6245</v>
      </c>
      <c r="I86" s="303" t="s">
        <v>6225</v>
      </c>
      <c r="J86" s="303">
        <v>20</v>
      </c>
      <c r="K86" s="316"/>
    </row>
    <row r="87" spans="2:11" ht="15" customHeight="1">
      <c r="B87" s="325"/>
      <c r="C87" s="303" t="s">
        <v>6246</v>
      </c>
      <c r="D87" s="303"/>
      <c r="E87" s="303"/>
      <c r="F87" s="324" t="s">
        <v>6229</v>
      </c>
      <c r="G87" s="323"/>
      <c r="H87" s="303" t="s">
        <v>6247</v>
      </c>
      <c r="I87" s="303" t="s">
        <v>6225</v>
      </c>
      <c r="J87" s="303">
        <v>20</v>
      </c>
      <c r="K87" s="316"/>
    </row>
    <row r="88" spans="2:11" ht="15" customHeight="1">
      <c r="B88" s="325"/>
      <c r="C88" s="303" t="s">
        <v>6248</v>
      </c>
      <c r="D88" s="303"/>
      <c r="E88" s="303"/>
      <c r="F88" s="324" t="s">
        <v>6229</v>
      </c>
      <c r="G88" s="323"/>
      <c r="H88" s="303" t="s">
        <v>6249</v>
      </c>
      <c r="I88" s="303" t="s">
        <v>6225</v>
      </c>
      <c r="J88" s="303">
        <v>50</v>
      </c>
      <c r="K88" s="316"/>
    </row>
    <row r="89" spans="2:11" ht="15" customHeight="1">
      <c r="B89" s="325"/>
      <c r="C89" s="303" t="s">
        <v>6250</v>
      </c>
      <c r="D89" s="303"/>
      <c r="E89" s="303"/>
      <c r="F89" s="324" t="s">
        <v>6229</v>
      </c>
      <c r="G89" s="323"/>
      <c r="H89" s="303" t="s">
        <v>6250</v>
      </c>
      <c r="I89" s="303" t="s">
        <v>6225</v>
      </c>
      <c r="J89" s="303">
        <v>50</v>
      </c>
      <c r="K89" s="316"/>
    </row>
    <row r="90" spans="2:11" ht="15" customHeight="1">
      <c r="B90" s="325"/>
      <c r="C90" s="303" t="s">
        <v>199</v>
      </c>
      <c r="D90" s="303"/>
      <c r="E90" s="303"/>
      <c r="F90" s="324" t="s">
        <v>6229</v>
      </c>
      <c r="G90" s="323"/>
      <c r="H90" s="303" t="s">
        <v>6251</v>
      </c>
      <c r="I90" s="303" t="s">
        <v>6225</v>
      </c>
      <c r="J90" s="303">
        <v>255</v>
      </c>
      <c r="K90" s="316"/>
    </row>
    <row r="91" spans="2:11" ht="15" customHeight="1">
      <c r="B91" s="325"/>
      <c r="C91" s="303" t="s">
        <v>6252</v>
      </c>
      <c r="D91" s="303"/>
      <c r="E91" s="303"/>
      <c r="F91" s="324" t="s">
        <v>6223</v>
      </c>
      <c r="G91" s="323"/>
      <c r="H91" s="303" t="s">
        <v>6253</v>
      </c>
      <c r="I91" s="303" t="s">
        <v>6254</v>
      </c>
      <c r="J91" s="303"/>
      <c r="K91" s="316"/>
    </row>
    <row r="92" spans="2:11" ht="15" customHeight="1">
      <c r="B92" s="325"/>
      <c r="C92" s="303" t="s">
        <v>6255</v>
      </c>
      <c r="D92" s="303"/>
      <c r="E92" s="303"/>
      <c r="F92" s="324" t="s">
        <v>6223</v>
      </c>
      <c r="G92" s="323"/>
      <c r="H92" s="303" t="s">
        <v>6256</v>
      </c>
      <c r="I92" s="303" t="s">
        <v>6257</v>
      </c>
      <c r="J92" s="303"/>
      <c r="K92" s="316"/>
    </row>
    <row r="93" spans="2:11" ht="15" customHeight="1">
      <c r="B93" s="325"/>
      <c r="C93" s="303" t="s">
        <v>6258</v>
      </c>
      <c r="D93" s="303"/>
      <c r="E93" s="303"/>
      <c r="F93" s="324" t="s">
        <v>6223</v>
      </c>
      <c r="G93" s="323"/>
      <c r="H93" s="303" t="s">
        <v>6258</v>
      </c>
      <c r="I93" s="303" t="s">
        <v>6257</v>
      </c>
      <c r="J93" s="303"/>
      <c r="K93" s="316"/>
    </row>
    <row r="94" spans="2:11" ht="15" customHeight="1">
      <c r="B94" s="325"/>
      <c r="C94" s="303" t="s">
        <v>47</v>
      </c>
      <c r="D94" s="303"/>
      <c r="E94" s="303"/>
      <c r="F94" s="324" t="s">
        <v>6223</v>
      </c>
      <c r="G94" s="323"/>
      <c r="H94" s="303" t="s">
        <v>6259</v>
      </c>
      <c r="I94" s="303" t="s">
        <v>6257</v>
      </c>
      <c r="J94" s="303"/>
      <c r="K94" s="316"/>
    </row>
    <row r="95" spans="2:11" ht="15" customHeight="1">
      <c r="B95" s="325"/>
      <c r="C95" s="303" t="s">
        <v>57</v>
      </c>
      <c r="D95" s="303"/>
      <c r="E95" s="303"/>
      <c r="F95" s="324" t="s">
        <v>6223</v>
      </c>
      <c r="G95" s="323"/>
      <c r="H95" s="303" t="s">
        <v>6260</v>
      </c>
      <c r="I95" s="303" t="s">
        <v>6257</v>
      </c>
      <c r="J95" s="303"/>
      <c r="K95" s="316"/>
    </row>
    <row r="96" spans="2:11" ht="15" customHeight="1">
      <c r="B96" s="328"/>
      <c r="C96" s="329"/>
      <c r="D96" s="329"/>
      <c r="E96" s="329"/>
      <c r="F96" s="329"/>
      <c r="G96" s="329"/>
      <c r="H96" s="329"/>
      <c r="I96" s="329"/>
      <c r="J96" s="329"/>
      <c r="K96" s="330"/>
    </row>
    <row r="97" spans="2:11" ht="18.75" customHeight="1">
      <c r="B97" s="331"/>
      <c r="C97" s="332"/>
      <c r="D97" s="332"/>
      <c r="E97" s="332"/>
      <c r="F97" s="332"/>
      <c r="G97" s="332"/>
      <c r="H97" s="332"/>
      <c r="I97" s="332"/>
      <c r="J97" s="332"/>
      <c r="K97" s="331"/>
    </row>
    <row r="98" spans="2:11" ht="18.75" customHeight="1">
      <c r="B98" s="310"/>
      <c r="C98" s="310"/>
      <c r="D98" s="310"/>
      <c r="E98" s="310"/>
      <c r="F98" s="310"/>
      <c r="G98" s="310"/>
      <c r="H98" s="310"/>
      <c r="I98" s="310"/>
      <c r="J98" s="310"/>
      <c r="K98" s="310"/>
    </row>
    <row r="99" spans="2:11" ht="7.5" customHeight="1">
      <c r="B99" s="311"/>
      <c r="C99" s="312"/>
      <c r="D99" s="312"/>
      <c r="E99" s="312"/>
      <c r="F99" s="312"/>
      <c r="G99" s="312"/>
      <c r="H99" s="312"/>
      <c r="I99" s="312"/>
      <c r="J99" s="312"/>
      <c r="K99" s="313"/>
    </row>
    <row r="100" spans="2:11" ht="45" customHeight="1">
      <c r="B100" s="314"/>
      <c r="C100" s="315" t="s">
        <v>6261</v>
      </c>
      <c r="D100" s="315"/>
      <c r="E100" s="315"/>
      <c r="F100" s="315"/>
      <c r="G100" s="315"/>
      <c r="H100" s="315"/>
      <c r="I100" s="315"/>
      <c r="J100" s="315"/>
      <c r="K100" s="316"/>
    </row>
    <row r="101" spans="2:11" ht="17.25" customHeight="1">
      <c r="B101" s="314"/>
      <c r="C101" s="317" t="s">
        <v>6217</v>
      </c>
      <c r="D101" s="317"/>
      <c r="E101" s="317"/>
      <c r="F101" s="317" t="s">
        <v>6218</v>
      </c>
      <c r="G101" s="318"/>
      <c r="H101" s="317" t="s">
        <v>194</v>
      </c>
      <c r="I101" s="317" t="s">
        <v>66</v>
      </c>
      <c r="J101" s="317" t="s">
        <v>6219</v>
      </c>
      <c r="K101" s="316"/>
    </row>
    <row r="102" spans="2:11" ht="17.25" customHeight="1">
      <c r="B102" s="314"/>
      <c r="C102" s="319" t="s">
        <v>6220</v>
      </c>
      <c r="D102" s="319"/>
      <c r="E102" s="319"/>
      <c r="F102" s="320" t="s">
        <v>6221</v>
      </c>
      <c r="G102" s="321"/>
      <c r="H102" s="319"/>
      <c r="I102" s="319"/>
      <c r="J102" s="319" t="s">
        <v>6222</v>
      </c>
      <c r="K102" s="316"/>
    </row>
    <row r="103" spans="2:11" ht="5.25" customHeight="1">
      <c r="B103" s="314"/>
      <c r="C103" s="317"/>
      <c r="D103" s="317"/>
      <c r="E103" s="317"/>
      <c r="F103" s="317"/>
      <c r="G103" s="333"/>
      <c r="H103" s="317"/>
      <c r="I103" s="317"/>
      <c r="J103" s="317"/>
      <c r="K103" s="316"/>
    </row>
    <row r="104" spans="2:11" ht="15" customHeight="1">
      <c r="B104" s="314"/>
      <c r="C104" s="303" t="s">
        <v>62</v>
      </c>
      <c r="D104" s="322"/>
      <c r="E104" s="322"/>
      <c r="F104" s="324" t="s">
        <v>6223</v>
      </c>
      <c r="G104" s="333"/>
      <c r="H104" s="303" t="s">
        <v>6262</v>
      </c>
      <c r="I104" s="303" t="s">
        <v>6225</v>
      </c>
      <c r="J104" s="303">
        <v>20</v>
      </c>
      <c r="K104" s="316"/>
    </row>
    <row r="105" spans="2:11" ht="15" customHeight="1">
      <c r="B105" s="314"/>
      <c r="C105" s="303" t="s">
        <v>6226</v>
      </c>
      <c r="D105" s="303"/>
      <c r="E105" s="303"/>
      <c r="F105" s="324" t="s">
        <v>6223</v>
      </c>
      <c r="G105" s="303"/>
      <c r="H105" s="303" t="s">
        <v>6262</v>
      </c>
      <c r="I105" s="303" t="s">
        <v>6225</v>
      </c>
      <c r="J105" s="303">
        <v>120</v>
      </c>
      <c r="K105" s="316"/>
    </row>
    <row r="106" spans="2:11" ht="15" customHeight="1">
      <c r="B106" s="325"/>
      <c r="C106" s="303" t="s">
        <v>6228</v>
      </c>
      <c r="D106" s="303"/>
      <c r="E106" s="303"/>
      <c r="F106" s="324" t="s">
        <v>6229</v>
      </c>
      <c r="G106" s="303"/>
      <c r="H106" s="303" t="s">
        <v>6262</v>
      </c>
      <c r="I106" s="303" t="s">
        <v>6225</v>
      </c>
      <c r="J106" s="303">
        <v>50</v>
      </c>
      <c r="K106" s="316"/>
    </row>
    <row r="107" spans="2:11" ht="15" customHeight="1">
      <c r="B107" s="325"/>
      <c r="C107" s="303" t="s">
        <v>6231</v>
      </c>
      <c r="D107" s="303"/>
      <c r="E107" s="303"/>
      <c r="F107" s="324" t="s">
        <v>6223</v>
      </c>
      <c r="G107" s="303"/>
      <c r="H107" s="303" t="s">
        <v>6262</v>
      </c>
      <c r="I107" s="303" t="s">
        <v>6233</v>
      </c>
      <c r="J107" s="303"/>
      <c r="K107" s="316"/>
    </row>
    <row r="108" spans="2:11" ht="15" customHeight="1">
      <c r="B108" s="325"/>
      <c r="C108" s="303" t="s">
        <v>6242</v>
      </c>
      <c r="D108" s="303"/>
      <c r="E108" s="303"/>
      <c r="F108" s="324" t="s">
        <v>6229</v>
      </c>
      <c r="G108" s="303"/>
      <c r="H108" s="303" t="s">
        <v>6262</v>
      </c>
      <c r="I108" s="303" t="s">
        <v>6225</v>
      </c>
      <c r="J108" s="303">
        <v>50</v>
      </c>
      <c r="K108" s="316"/>
    </row>
    <row r="109" spans="2:11" ht="15" customHeight="1">
      <c r="B109" s="325"/>
      <c r="C109" s="303" t="s">
        <v>6250</v>
      </c>
      <c r="D109" s="303"/>
      <c r="E109" s="303"/>
      <c r="F109" s="324" t="s">
        <v>6229</v>
      </c>
      <c r="G109" s="303"/>
      <c r="H109" s="303" t="s">
        <v>6262</v>
      </c>
      <c r="I109" s="303" t="s">
        <v>6225</v>
      </c>
      <c r="J109" s="303">
        <v>50</v>
      </c>
      <c r="K109" s="316"/>
    </row>
    <row r="110" spans="2:11" ht="15" customHeight="1">
      <c r="B110" s="325"/>
      <c r="C110" s="303" t="s">
        <v>6248</v>
      </c>
      <c r="D110" s="303"/>
      <c r="E110" s="303"/>
      <c r="F110" s="324" t="s">
        <v>6229</v>
      </c>
      <c r="G110" s="303"/>
      <c r="H110" s="303" t="s">
        <v>6262</v>
      </c>
      <c r="I110" s="303" t="s">
        <v>6225</v>
      </c>
      <c r="J110" s="303">
        <v>50</v>
      </c>
      <c r="K110" s="316"/>
    </row>
    <row r="111" spans="2:11" ht="15" customHeight="1">
      <c r="B111" s="325"/>
      <c r="C111" s="303" t="s">
        <v>62</v>
      </c>
      <c r="D111" s="303"/>
      <c r="E111" s="303"/>
      <c r="F111" s="324" t="s">
        <v>6223</v>
      </c>
      <c r="G111" s="303"/>
      <c r="H111" s="303" t="s">
        <v>6263</v>
      </c>
      <c r="I111" s="303" t="s">
        <v>6225</v>
      </c>
      <c r="J111" s="303">
        <v>20</v>
      </c>
      <c r="K111" s="316"/>
    </row>
    <row r="112" spans="2:11" ht="15" customHeight="1">
      <c r="B112" s="325"/>
      <c r="C112" s="303" t="s">
        <v>6264</v>
      </c>
      <c r="D112" s="303"/>
      <c r="E112" s="303"/>
      <c r="F112" s="324" t="s">
        <v>6223</v>
      </c>
      <c r="G112" s="303"/>
      <c r="H112" s="303" t="s">
        <v>6265</v>
      </c>
      <c r="I112" s="303" t="s">
        <v>6225</v>
      </c>
      <c r="J112" s="303">
        <v>120</v>
      </c>
      <c r="K112" s="316"/>
    </row>
    <row r="113" spans="2:11" ht="15" customHeight="1">
      <c r="B113" s="325"/>
      <c r="C113" s="303" t="s">
        <v>47</v>
      </c>
      <c r="D113" s="303"/>
      <c r="E113" s="303"/>
      <c r="F113" s="324" t="s">
        <v>6223</v>
      </c>
      <c r="G113" s="303"/>
      <c r="H113" s="303" t="s">
        <v>6266</v>
      </c>
      <c r="I113" s="303" t="s">
        <v>6257</v>
      </c>
      <c r="J113" s="303"/>
      <c r="K113" s="316"/>
    </row>
    <row r="114" spans="2:11" ht="15" customHeight="1">
      <c r="B114" s="325"/>
      <c r="C114" s="303" t="s">
        <v>57</v>
      </c>
      <c r="D114" s="303"/>
      <c r="E114" s="303"/>
      <c r="F114" s="324" t="s">
        <v>6223</v>
      </c>
      <c r="G114" s="303"/>
      <c r="H114" s="303" t="s">
        <v>6267</v>
      </c>
      <c r="I114" s="303" t="s">
        <v>6257</v>
      </c>
      <c r="J114" s="303"/>
      <c r="K114" s="316"/>
    </row>
    <row r="115" spans="2:11" ht="15" customHeight="1">
      <c r="B115" s="325"/>
      <c r="C115" s="303" t="s">
        <v>66</v>
      </c>
      <c r="D115" s="303"/>
      <c r="E115" s="303"/>
      <c r="F115" s="324" t="s">
        <v>6223</v>
      </c>
      <c r="G115" s="303"/>
      <c r="H115" s="303" t="s">
        <v>6268</v>
      </c>
      <c r="I115" s="303" t="s">
        <v>6269</v>
      </c>
      <c r="J115" s="303"/>
      <c r="K115" s="316"/>
    </row>
    <row r="116" spans="2:11" ht="15" customHeight="1">
      <c r="B116" s="328"/>
      <c r="C116" s="334"/>
      <c r="D116" s="334"/>
      <c r="E116" s="334"/>
      <c r="F116" s="334"/>
      <c r="G116" s="334"/>
      <c r="H116" s="334"/>
      <c r="I116" s="334"/>
      <c r="J116" s="334"/>
      <c r="K116" s="330"/>
    </row>
    <row r="117" spans="2:11" ht="18.75" customHeight="1">
      <c r="B117" s="335"/>
      <c r="C117" s="299"/>
      <c r="D117" s="299"/>
      <c r="E117" s="299"/>
      <c r="F117" s="336"/>
      <c r="G117" s="299"/>
      <c r="H117" s="299"/>
      <c r="I117" s="299"/>
      <c r="J117" s="299"/>
      <c r="K117" s="335"/>
    </row>
    <row r="118" spans="2:11" ht="18.75" customHeight="1">
      <c r="B118" s="310"/>
      <c r="C118" s="310"/>
      <c r="D118" s="310"/>
      <c r="E118" s="310"/>
      <c r="F118" s="310"/>
      <c r="G118" s="310"/>
      <c r="H118" s="310"/>
      <c r="I118" s="310"/>
      <c r="J118" s="310"/>
      <c r="K118" s="310"/>
    </row>
    <row r="119" spans="2:11" ht="7.5" customHeight="1">
      <c r="B119" s="337"/>
      <c r="C119" s="338"/>
      <c r="D119" s="338"/>
      <c r="E119" s="338"/>
      <c r="F119" s="338"/>
      <c r="G119" s="338"/>
      <c r="H119" s="338"/>
      <c r="I119" s="338"/>
      <c r="J119" s="338"/>
      <c r="K119" s="339"/>
    </row>
    <row r="120" spans="2:11" ht="45" customHeight="1">
      <c r="B120" s="340"/>
      <c r="C120" s="293" t="s">
        <v>6270</v>
      </c>
      <c r="D120" s="293"/>
      <c r="E120" s="293"/>
      <c r="F120" s="293"/>
      <c r="G120" s="293"/>
      <c r="H120" s="293"/>
      <c r="I120" s="293"/>
      <c r="J120" s="293"/>
      <c r="K120" s="341"/>
    </row>
    <row r="121" spans="2:11" ht="17.25" customHeight="1">
      <c r="B121" s="342"/>
      <c r="C121" s="317" t="s">
        <v>6217</v>
      </c>
      <c r="D121" s="317"/>
      <c r="E121" s="317"/>
      <c r="F121" s="317" t="s">
        <v>6218</v>
      </c>
      <c r="G121" s="318"/>
      <c r="H121" s="317" t="s">
        <v>194</v>
      </c>
      <c r="I121" s="317" t="s">
        <v>66</v>
      </c>
      <c r="J121" s="317" t="s">
        <v>6219</v>
      </c>
      <c r="K121" s="343"/>
    </row>
    <row r="122" spans="2:11" ht="17.25" customHeight="1">
      <c r="B122" s="342"/>
      <c r="C122" s="319" t="s">
        <v>6220</v>
      </c>
      <c r="D122" s="319"/>
      <c r="E122" s="319"/>
      <c r="F122" s="320" t="s">
        <v>6221</v>
      </c>
      <c r="G122" s="321"/>
      <c r="H122" s="319"/>
      <c r="I122" s="319"/>
      <c r="J122" s="319" t="s">
        <v>6222</v>
      </c>
      <c r="K122" s="343"/>
    </row>
    <row r="123" spans="2:11" ht="5.25" customHeight="1">
      <c r="B123" s="344"/>
      <c r="C123" s="322"/>
      <c r="D123" s="322"/>
      <c r="E123" s="322"/>
      <c r="F123" s="322"/>
      <c r="G123" s="303"/>
      <c r="H123" s="322"/>
      <c r="I123" s="322"/>
      <c r="J123" s="322"/>
      <c r="K123" s="345"/>
    </row>
    <row r="124" spans="2:11" ht="15" customHeight="1">
      <c r="B124" s="344"/>
      <c r="C124" s="303" t="s">
        <v>6226</v>
      </c>
      <c r="D124" s="322"/>
      <c r="E124" s="322"/>
      <c r="F124" s="324" t="s">
        <v>6223</v>
      </c>
      <c r="G124" s="303"/>
      <c r="H124" s="303" t="s">
        <v>6262</v>
      </c>
      <c r="I124" s="303" t="s">
        <v>6225</v>
      </c>
      <c r="J124" s="303">
        <v>120</v>
      </c>
      <c r="K124" s="346"/>
    </row>
    <row r="125" spans="2:11" ht="15" customHeight="1">
      <c r="B125" s="344"/>
      <c r="C125" s="303" t="s">
        <v>6271</v>
      </c>
      <c r="D125" s="303"/>
      <c r="E125" s="303"/>
      <c r="F125" s="324" t="s">
        <v>6223</v>
      </c>
      <c r="G125" s="303"/>
      <c r="H125" s="303" t="s">
        <v>6272</v>
      </c>
      <c r="I125" s="303" t="s">
        <v>6225</v>
      </c>
      <c r="J125" s="303" t="s">
        <v>6273</v>
      </c>
      <c r="K125" s="346"/>
    </row>
    <row r="126" spans="2:11" ht="15" customHeight="1">
      <c r="B126" s="344"/>
      <c r="C126" s="303" t="s">
        <v>111</v>
      </c>
      <c r="D126" s="303"/>
      <c r="E126" s="303"/>
      <c r="F126" s="324" t="s">
        <v>6223</v>
      </c>
      <c r="G126" s="303"/>
      <c r="H126" s="303" t="s">
        <v>6274</v>
      </c>
      <c r="I126" s="303" t="s">
        <v>6225</v>
      </c>
      <c r="J126" s="303" t="s">
        <v>6273</v>
      </c>
      <c r="K126" s="346"/>
    </row>
    <row r="127" spans="2:11" ht="15" customHeight="1">
      <c r="B127" s="344"/>
      <c r="C127" s="303" t="s">
        <v>6234</v>
      </c>
      <c r="D127" s="303"/>
      <c r="E127" s="303"/>
      <c r="F127" s="324" t="s">
        <v>6229</v>
      </c>
      <c r="G127" s="303"/>
      <c r="H127" s="303" t="s">
        <v>6235</v>
      </c>
      <c r="I127" s="303" t="s">
        <v>6225</v>
      </c>
      <c r="J127" s="303">
        <v>15</v>
      </c>
      <c r="K127" s="346"/>
    </row>
    <row r="128" spans="2:11" ht="15" customHeight="1">
      <c r="B128" s="344"/>
      <c r="C128" s="326" t="s">
        <v>6236</v>
      </c>
      <c r="D128" s="326"/>
      <c r="E128" s="326"/>
      <c r="F128" s="327" t="s">
        <v>6229</v>
      </c>
      <c r="G128" s="326"/>
      <c r="H128" s="326" t="s">
        <v>6237</v>
      </c>
      <c r="I128" s="326" t="s">
        <v>6225</v>
      </c>
      <c r="J128" s="326">
        <v>15</v>
      </c>
      <c r="K128" s="346"/>
    </row>
    <row r="129" spans="2:11" ht="15" customHeight="1">
      <c r="B129" s="344"/>
      <c r="C129" s="326" t="s">
        <v>6238</v>
      </c>
      <c r="D129" s="326"/>
      <c r="E129" s="326"/>
      <c r="F129" s="327" t="s">
        <v>6229</v>
      </c>
      <c r="G129" s="326"/>
      <c r="H129" s="326" t="s">
        <v>6239</v>
      </c>
      <c r="I129" s="326" t="s">
        <v>6225</v>
      </c>
      <c r="J129" s="326">
        <v>20</v>
      </c>
      <c r="K129" s="346"/>
    </row>
    <row r="130" spans="2:11" ht="15" customHeight="1">
      <c r="B130" s="344"/>
      <c r="C130" s="326" t="s">
        <v>6240</v>
      </c>
      <c r="D130" s="326"/>
      <c r="E130" s="326"/>
      <c r="F130" s="327" t="s">
        <v>6229</v>
      </c>
      <c r="G130" s="326"/>
      <c r="H130" s="326" t="s">
        <v>6241</v>
      </c>
      <c r="I130" s="326" t="s">
        <v>6225</v>
      </c>
      <c r="J130" s="326">
        <v>20</v>
      </c>
      <c r="K130" s="346"/>
    </row>
    <row r="131" spans="2:11" ht="15" customHeight="1">
      <c r="B131" s="344"/>
      <c r="C131" s="303" t="s">
        <v>6228</v>
      </c>
      <c r="D131" s="303"/>
      <c r="E131" s="303"/>
      <c r="F131" s="324" t="s">
        <v>6229</v>
      </c>
      <c r="G131" s="303"/>
      <c r="H131" s="303" t="s">
        <v>6262</v>
      </c>
      <c r="I131" s="303" t="s">
        <v>6225</v>
      </c>
      <c r="J131" s="303">
        <v>50</v>
      </c>
      <c r="K131" s="346"/>
    </row>
    <row r="132" spans="2:11" ht="15" customHeight="1">
      <c r="B132" s="344"/>
      <c r="C132" s="303" t="s">
        <v>6242</v>
      </c>
      <c r="D132" s="303"/>
      <c r="E132" s="303"/>
      <c r="F132" s="324" t="s">
        <v>6229</v>
      </c>
      <c r="G132" s="303"/>
      <c r="H132" s="303" t="s">
        <v>6262</v>
      </c>
      <c r="I132" s="303" t="s">
        <v>6225</v>
      </c>
      <c r="J132" s="303">
        <v>50</v>
      </c>
      <c r="K132" s="346"/>
    </row>
    <row r="133" spans="2:11" ht="15" customHeight="1">
      <c r="B133" s="344"/>
      <c r="C133" s="303" t="s">
        <v>6248</v>
      </c>
      <c r="D133" s="303"/>
      <c r="E133" s="303"/>
      <c r="F133" s="324" t="s">
        <v>6229</v>
      </c>
      <c r="G133" s="303"/>
      <c r="H133" s="303" t="s">
        <v>6262</v>
      </c>
      <c r="I133" s="303" t="s">
        <v>6225</v>
      </c>
      <c r="J133" s="303">
        <v>50</v>
      </c>
      <c r="K133" s="346"/>
    </row>
    <row r="134" spans="2:11" ht="15" customHeight="1">
      <c r="B134" s="344"/>
      <c r="C134" s="303" t="s">
        <v>6250</v>
      </c>
      <c r="D134" s="303"/>
      <c r="E134" s="303"/>
      <c r="F134" s="324" t="s">
        <v>6229</v>
      </c>
      <c r="G134" s="303"/>
      <c r="H134" s="303" t="s">
        <v>6262</v>
      </c>
      <c r="I134" s="303" t="s">
        <v>6225</v>
      </c>
      <c r="J134" s="303">
        <v>50</v>
      </c>
      <c r="K134" s="346"/>
    </row>
    <row r="135" spans="2:11" ht="15" customHeight="1">
      <c r="B135" s="344"/>
      <c r="C135" s="303" t="s">
        <v>199</v>
      </c>
      <c r="D135" s="303"/>
      <c r="E135" s="303"/>
      <c r="F135" s="324" t="s">
        <v>6229</v>
      </c>
      <c r="G135" s="303"/>
      <c r="H135" s="303" t="s">
        <v>6275</v>
      </c>
      <c r="I135" s="303" t="s">
        <v>6225</v>
      </c>
      <c r="J135" s="303">
        <v>255</v>
      </c>
      <c r="K135" s="346"/>
    </row>
    <row r="136" spans="2:11" ht="15" customHeight="1">
      <c r="B136" s="344"/>
      <c r="C136" s="303" t="s">
        <v>6252</v>
      </c>
      <c r="D136" s="303"/>
      <c r="E136" s="303"/>
      <c r="F136" s="324" t="s">
        <v>6223</v>
      </c>
      <c r="G136" s="303"/>
      <c r="H136" s="303" t="s">
        <v>6276</v>
      </c>
      <c r="I136" s="303" t="s">
        <v>6254</v>
      </c>
      <c r="J136" s="303"/>
      <c r="K136" s="346"/>
    </row>
    <row r="137" spans="2:11" ht="15" customHeight="1">
      <c r="B137" s="344"/>
      <c r="C137" s="303" t="s">
        <v>6255</v>
      </c>
      <c r="D137" s="303"/>
      <c r="E137" s="303"/>
      <c r="F137" s="324" t="s">
        <v>6223</v>
      </c>
      <c r="G137" s="303"/>
      <c r="H137" s="303" t="s">
        <v>6277</v>
      </c>
      <c r="I137" s="303" t="s">
        <v>6257</v>
      </c>
      <c r="J137" s="303"/>
      <c r="K137" s="346"/>
    </row>
    <row r="138" spans="2:11" ht="15" customHeight="1">
      <c r="B138" s="344"/>
      <c r="C138" s="303" t="s">
        <v>6258</v>
      </c>
      <c r="D138" s="303"/>
      <c r="E138" s="303"/>
      <c r="F138" s="324" t="s">
        <v>6223</v>
      </c>
      <c r="G138" s="303"/>
      <c r="H138" s="303" t="s">
        <v>6258</v>
      </c>
      <c r="I138" s="303" t="s">
        <v>6257</v>
      </c>
      <c r="J138" s="303"/>
      <c r="K138" s="346"/>
    </row>
    <row r="139" spans="2:11" ht="15" customHeight="1">
      <c r="B139" s="344"/>
      <c r="C139" s="303" t="s">
        <v>47</v>
      </c>
      <c r="D139" s="303"/>
      <c r="E139" s="303"/>
      <c r="F139" s="324" t="s">
        <v>6223</v>
      </c>
      <c r="G139" s="303"/>
      <c r="H139" s="303" t="s">
        <v>6278</v>
      </c>
      <c r="I139" s="303" t="s">
        <v>6257</v>
      </c>
      <c r="J139" s="303"/>
      <c r="K139" s="346"/>
    </row>
    <row r="140" spans="2:11" ht="15" customHeight="1">
      <c r="B140" s="344"/>
      <c r="C140" s="303" t="s">
        <v>6279</v>
      </c>
      <c r="D140" s="303"/>
      <c r="E140" s="303"/>
      <c r="F140" s="324" t="s">
        <v>6223</v>
      </c>
      <c r="G140" s="303"/>
      <c r="H140" s="303" t="s">
        <v>6280</v>
      </c>
      <c r="I140" s="303" t="s">
        <v>6257</v>
      </c>
      <c r="J140" s="303"/>
      <c r="K140" s="346"/>
    </row>
    <row r="141" spans="2:11" ht="15" customHeight="1">
      <c r="B141" s="347"/>
      <c r="C141" s="348"/>
      <c r="D141" s="348"/>
      <c r="E141" s="348"/>
      <c r="F141" s="348"/>
      <c r="G141" s="348"/>
      <c r="H141" s="348"/>
      <c r="I141" s="348"/>
      <c r="J141" s="348"/>
      <c r="K141" s="349"/>
    </row>
    <row r="142" spans="2:11" ht="18.75" customHeight="1">
      <c r="B142" s="299"/>
      <c r="C142" s="299"/>
      <c r="D142" s="299"/>
      <c r="E142" s="299"/>
      <c r="F142" s="336"/>
      <c r="G142" s="299"/>
      <c r="H142" s="299"/>
      <c r="I142" s="299"/>
      <c r="J142" s="299"/>
      <c r="K142" s="299"/>
    </row>
    <row r="143" spans="2:11" ht="18.75" customHeight="1">
      <c r="B143" s="310"/>
      <c r="C143" s="310"/>
      <c r="D143" s="310"/>
      <c r="E143" s="310"/>
      <c r="F143" s="310"/>
      <c r="G143" s="310"/>
      <c r="H143" s="310"/>
      <c r="I143" s="310"/>
      <c r="J143" s="310"/>
      <c r="K143" s="310"/>
    </row>
    <row r="144" spans="2:11" ht="7.5" customHeight="1">
      <c r="B144" s="311"/>
      <c r="C144" s="312"/>
      <c r="D144" s="312"/>
      <c r="E144" s="312"/>
      <c r="F144" s="312"/>
      <c r="G144" s="312"/>
      <c r="H144" s="312"/>
      <c r="I144" s="312"/>
      <c r="J144" s="312"/>
      <c r="K144" s="313"/>
    </row>
    <row r="145" spans="2:11" ht="45" customHeight="1">
      <c r="B145" s="314"/>
      <c r="C145" s="315" t="s">
        <v>6281</v>
      </c>
      <c r="D145" s="315"/>
      <c r="E145" s="315"/>
      <c r="F145" s="315"/>
      <c r="G145" s="315"/>
      <c r="H145" s="315"/>
      <c r="I145" s="315"/>
      <c r="J145" s="315"/>
      <c r="K145" s="316"/>
    </row>
    <row r="146" spans="2:11" ht="17.25" customHeight="1">
      <c r="B146" s="314"/>
      <c r="C146" s="317" t="s">
        <v>6217</v>
      </c>
      <c r="D146" s="317"/>
      <c r="E146" s="317"/>
      <c r="F146" s="317" t="s">
        <v>6218</v>
      </c>
      <c r="G146" s="318"/>
      <c r="H146" s="317" t="s">
        <v>194</v>
      </c>
      <c r="I146" s="317" t="s">
        <v>66</v>
      </c>
      <c r="J146" s="317" t="s">
        <v>6219</v>
      </c>
      <c r="K146" s="316"/>
    </row>
    <row r="147" spans="2:11" ht="17.25" customHeight="1">
      <c r="B147" s="314"/>
      <c r="C147" s="319" t="s">
        <v>6220</v>
      </c>
      <c r="D147" s="319"/>
      <c r="E147" s="319"/>
      <c r="F147" s="320" t="s">
        <v>6221</v>
      </c>
      <c r="G147" s="321"/>
      <c r="H147" s="319"/>
      <c r="I147" s="319"/>
      <c r="J147" s="319" t="s">
        <v>6222</v>
      </c>
      <c r="K147" s="316"/>
    </row>
    <row r="148" spans="2:11" ht="5.25" customHeight="1">
      <c r="B148" s="325"/>
      <c r="C148" s="322"/>
      <c r="D148" s="322"/>
      <c r="E148" s="322"/>
      <c r="F148" s="322"/>
      <c r="G148" s="323"/>
      <c r="H148" s="322"/>
      <c r="I148" s="322"/>
      <c r="J148" s="322"/>
      <c r="K148" s="346"/>
    </row>
    <row r="149" spans="2:11" ht="15" customHeight="1">
      <c r="B149" s="325"/>
      <c r="C149" s="350" t="s">
        <v>6226</v>
      </c>
      <c r="D149" s="303"/>
      <c r="E149" s="303"/>
      <c r="F149" s="351" t="s">
        <v>6223</v>
      </c>
      <c r="G149" s="303"/>
      <c r="H149" s="350" t="s">
        <v>6262</v>
      </c>
      <c r="I149" s="350" t="s">
        <v>6225</v>
      </c>
      <c r="J149" s="350">
        <v>120</v>
      </c>
      <c r="K149" s="346"/>
    </row>
    <row r="150" spans="2:11" ht="15" customHeight="1">
      <c r="B150" s="325"/>
      <c r="C150" s="350" t="s">
        <v>6271</v>
      </c>
      <c r="D150" s="303"/>
      <c r="E150" s="303"/>
      <c r="F150" s="351" t="s">
        <v>6223</v>
      </c>
      <c r="G150" s="303"/>
      <c r="H150" s="350" t="s">
        <v>6282</v>
      </c>
      <c r="I150" s="350" t="s">
        <v>6225</v>
      </c>
      <c r="J150" s="350" t="s">
        <v>6273</v>
      </c>
      <c r="K150" s="346"/>
    </row>
    <row r="151" spans="2:11" ht="15" customHeight="1">
      <c r="B151" s="325"/>
      <c r="C151" s="350" t="s">
        <v>111</v>
      </c>
      <c r="D151" s="303"/>
      <c r="E151" s="303"/>
      <c r="F151" s="351" t="s">
        <v>6223</v>
      </c>
      <c r="G151" s="303"/>
      <c r="H151" s="350" t="s">
        <v>6283</v>
      </c>
      <c r="I151" s="350" t="s">
        <v>6225</v>
      </c>
      <c r="J151" s="350" t="s">
        <v>6273</v>
      </c>
      <c r="K151" s="346"/>
    </row>
    <row r="152" spans="2:11" ht="15" customHeight="1">
      <c r="B152" s="325"/>
      <c r="C152" s="350" t="s">
        <v>6228</v>
      </c>
      <c r="D152" s="303"/>
      <c r="E152" s="303"/>
      <c r="F152" s="351" t="s">
        <v>6229</v>
      </c>
      <c r="G152" s="303"/>
      <c r="H152" s="350" t="s">
        <v>6262</v>
      </c>
      <c r="I152" s="350" t="s">
        <v>6225</v>
      </c>
      <c r="J152" s="350">
        <v>50</v>
      </c>
      <c r="K152" s="346"/>
    </row>
    <row r="153" spans="2:11" ht="15" customHeight="1">
      <c r="B153" s="325"/>
      <c r="C153" s="350" t="s">
        <v>6231</v>
      </c>
      <c r="D153" s="303"/>
      <c r="E153" s="303"/>
      <c r="F153" s="351" t="s">
        <v>6223</v>
      </c>
      <c r="G153" s="303"/>
      <c r="H153" s="350" t="s">
        <v>6262</v>
      </c>
      <c r="I153" s="350" t="s">
        <v>6233</v>
      </c>
      <c r="J153" s="350"/>
      <c r="K153" s="346"/>
    </row>
    <row r="154" spans="2:11" ht="15" customHeight="1">
      <c r="B154" s="325"/>
      <c r="C154" s="350" t="s">
        <v>6242</v>
      </c>
      <c r="D154" s="303"/>
      <c r="E154" s="303"/>
      <c r="F154" s="351" t="s">
        <v>6229</v>
      </c>
      <c r="G154" s="303"/>
      <c r="H154" s="350" t="s">
        <v>6262</v>
      </c>
      <c r="I154" s="350" t="s">
        <v>6225</v>
      </c>
      <c r="J154" s="350">
        <v>50</v>
      </c>
      <c r="K154" s="346"/>
    </row>
    <row r="155" spans="2:11" ht="15" customHeight="1">
      <c r="B155" s="325"/>
      <c r="C155" s="350" t="s">
        <v>6250</v>
      </c>
      <c r="D155" s="303"/>
      <c r="E155" s="303"/>
      <c r="F155" s="351" t="s">
        <v>6229</v>
      </c>
      <c r="G155" s="303"/>
      <c r="H155" s="350" t="s">
        <v>6262</v>
      </c>
      <c r="I155" s="350" t="s">
        <v>6225</v>
      </c>
      <c r="J155" s="350">
        <v>50</v>
      </c>
      <c r="K155" s="346"/>
    </row>
    <row r="156" spans="2:11" ht="15" customHeight="1">
      <c r="B156" s="325"/>
      <c r="C156" s="350" t="s">
        <v>6248</v>
      </c>
      <c r="D156" s="303"/>
      <c r="E156" s="303"/>
      <c r="F156" s="351" t="s">
        <v>6229</v>
      </c>
      <c r="G156" s="303"/>
      <c r="H156" s="350" t="s">
        <v>6262</v>
      </c>
      <c r="I156" s="350" t="s">
        <v>6225</v>
      </c>
      <c r="J156" s="350">
        <v>50</v>
      </c>
      <c r="K156" s="346"/>
    </row>
    <row r="157" spans="2:11" ht="15" customHeight="1">
      <c r="B157" s="325"/>
      <c r="C157" s="350" t="s">
        <v>152</v>
      </c>
      <c r="D157" s="303"/>
      <c r="E157" s="303"/>
      <c r="F157" s="351" t="s">
        <v>6223</v>
      </c>
      <c r="G157" s="303"/>
      <c r="H157" s="350" t="s">
        <v>6284</v>
      </c>
      <c r="I157" s="350" t="s">
        <v>6225</v>
      </c>
      <c r="J157" s="350" t="s">
        <v>6285</v>
      </c>
      <c r="K157" s="346"/>
    </row>
    <row r="158" spans="2:11" ht="15" customHeight="1">
      <c r="B158" s="325"/>
      <c r="C158" s="350" t="s">
        <v>6286</v>
      </c>
      <c r="D158" s="303"/>
      <c r="E158" s="303"/>
      <c r="F158" s="351" t="s">
        <v>6223</v>
      </c>
      <c r="G158" s="303"/>
      <c r="H158" s="350" t="s">
        <v>6287</v>
      </c>
      <c r="I158" s="350" t="s">
        <v>6257</v>
      </c>
      <c r="J158" s="350"/>
      <c r="K158" s="346"/>
    </row>
    <row r="159" spans="2:11" ht="15" customHeight="1">
      <c r="B159" s="352"/>
      <c r="C159" s="334"/>
      <c r="D159" s="334"/>
      <c r="E159" s="334"/>
      <c r="F159" s="334"/>
      <c r="G159" s="334"/>
      <c r="H159" s="334"/>
      <c r="I159" s="334"/>
      <c r="J159" s="334"/>
      <c r="K159" s="353"/>
    </row>
    <row r="160" spans="2:11" ht="18.75" customHeight="1">
      <c r="B160" s="299"/>
      <c r="C160" s="303"/>
      <c r="D160" s="303"/>
      <c r="E160" s="303"/>
      <c r="F160" s="324"/>
      <c r="G160" s="303"/>
      <c r="H160" s="303"/>
      <c r="I160" s="303"/>
      <c r="J160" s="303"/>
      <c r="K160" s="299"/>
    </row>
    <row r="161" spans="2:11" ht="18.75" customHeight="1">
      <c r="B161" s="310"/>
      <c r="C161" s="310"/>
      <c r="D161" s="310"/>
      <c r="E161" s="310"/>
      <c r="F161" s="310"/>
      <c r="G161" s="310"/>
      <c r="H161" s="310"/>
      <c r="I161" s="310"/>
      <c r="J161" s="310"/>
      <c r="K161" s="310"/>
    </row>
    <row r="162" spans="2:11" ht="7.5" customHeight="1">
      <c r="B162" s="289"/>
      <c r="C162" s="290"/>
      <c r="D162" s="290"/>
      <c r="E162" s="290"/>
      <c r="F162" s="290"/>
      <c r="G162" s="290"/>
      <c r="H162" s="290"/>
      <c r="I162" s="290"/>
      <c r="J162" s="290"/>
      <c r="K162" s="291"/>
    </row>
    <row r="163" spans="2:11" ht="45" customHeight="1">
      <c r="B163" s="292"/>
      <c r="C163" s="293" t="s">
        <v>6288</v>
      </c>
      <c r="D163" s="293"/>
      <c r="E163" s="293"/>
      <c r="F163" s="293"/>
      <c r="G163" s="293"/>
      <c r="H163" s="293"/>
      <c r="I163" s="293"/>
      <c r="J163" s="293"/>
      <c r="K163" s="294"/>
    </row>
    <row r="164" spans="2:11" ht="17.25" customHeight="1">
      <c r="B164" s="292"/>
      <c r="C164" s="317" t="s">
        <v>6217</v>
      </c>
      <c r="D164" s="317"/>
      <c r="E164" s="317"/>
      <c r="F164" s="317" t="s">
        <v>6218</v>
      </c>
      <c r="G164" s="354"/>
      <c r="H164" s="355" t="s">
        <v>194</v>
      </c>
      <c r="I164" s="355" t="s">
        <v>66</v>
      </c>
      <c r="J164" s="317" t="s">
        <v>6219</v>
      </c>
      <c r="K164" s="294"/>
    </row>
    <row r="165" spans="2:11" ht="17.25" customHeight="1">
      <c r="B165" s="295"/>
      <c r="C165" s="319" t="s">
        <v>6220</v>
      </c>
      <c r="D165" s="319"/>
      <c r="E165" s="319"/>
      <c r="F165" s="320" t="s">
        <v>6221</v>
      </c>
      <c r="G165" s="356"/>
      <c r="H165" s="357"/>
      <c r="I165" s="357"/>
      <c r="J165" s="319" t="s">
        <v>6222</v>
      </c>
      <c r="K165" s="297"/>
    </row>
    <row r="166" spans="2:11" ht="5.25" customHeight="1">
      <c r="B166" s="325"/>
      <c r="C166" s="322"/>
      <c r="D166" s="322"/>
      <c r="E166" s="322"/>
      <c r="F166" s="322"/>
      <c r="G166" s="323"/>
      <c r="H166" s="322"/>
      <c r="I166" s="322"/>
      <c r="J166" s="322"/>
      <c r="K166" s="346"/>
    </row>
    <row r="167" spans="2:11" ht="15" customHeight="1">
      <c r="B167" s="325"/>
      <c r="C167" s="303" t="s">
        <v>6226</v>
      </c>
      <c r="D167" s="303"/>
      <c r="E167" s="303"/>
      <c r="F167" s="324" t="s">
        <v>6223</v>
      </c>
      <c r="G167" s="303"/>
      <c r="H167" s="303" t="s">
        <v>6262</v>
      </c>
      <c r="I167" s="303" t="s">
        <v>6225</v>
      </c>
      <c r="J167" s="303">
        <v>120</v>
      </c>
      <c r="K167" s="346"/>
    </row>
    <row r="168" spans="2:11" ht="15" customHeight="1">
      <c r="B168" s="325"/>
      <c r="C168" s="303" t="s">
        <v>6271</v>
      </c>
      <c r="D168" s="303"/>
      <c r="E168" s="303"/>
      <c r="F168" s="324" t="s">
        <v>6223</v>
      </c>
      <c r="G168" s="303"/>
      <c r="H168" s="303" t="s">
        <v>6272</v>
      </c>
      <c r="I168" s="303" t="s">
        <v>6225</v>
      </c>
      <c r="J168" s="303" t="s">
        <v>6273</v>
      </c>
      <c r="K168" s="346"/>
    </row>
    <row r="169" spans="2:11" ht="15" customHeight="1">
      <c r="B169" s="325"/>
      <c r="C169" s="303" t="s">
        <v>111</v>
      </c>
      <c r="D169" s="303"/>
      <c r="E169" s="303"/>
      <c r="F169" s="324" t="s">
        <v>6223</v>
      </c>
      <c r="G169" s="303"/>
      <c r="H169" s="303" t="s">
        <v>6289</v>
      </c>
      <c r="I169" s="303" t="s">
        <v>6225</v>
      </c>
      <c r="J169" s="303" t="s">
        <v>6273</v>
      </c>
      <c r="K169" s="346"/>
    </row>
    <row r="170" spans="2:11" ht="15" customHeight="1">
      <c r="B170" s="325"/>
      <c r="C170" s="303" t="s">
        <v>6228</v>
      </c>
      <c r="D170" s="303"/>
      <c r="E170" s="303"/>
      <c r="F170" s="324" t="s">
        <v>6229</v>
      </c>
      <c r="G170" s="303"/>
      <c r="H170" s="303" t="s">
        <v>6289</v>
      </c>
      <c r="I170" s="303" t="s">
        <v>6225</v>
      </c>
      <c r="J170" s="303">
        <v>50</v>
      </c>
      <c r="K170" s="346"/>
    </row>
    <row r="171" spans="2:11" ht="15" customHeight="1">
      <c r="B171" s="325"/>
      <c r="C171" s="303" t="s">
        <v>6231</v>
      </c>
      <c r="D171" s="303"/>
      <c r="E171" s="303"/>
      <c r="F171" s="324" t="s">
        <v>6223</v>
      </c>
      <c r="G171" s="303"/>
      <c r="H171" s="303" t="s">
        <v>6289</v>
      </c>
      <c r="I171" s="303" t="s">
        <v>6233</v>
      </c>
      <c r="J171" s="303"/>
      <c r="K171" s="346"/>
    </row>
    <row r="172" spans="2:11" ht="15" customHeight="1">
      <c r="B172" s="325"/>
      <c r="C172" s="303" t="s">
        <v>6242</v>
      </c>
      <c r="D172" s="303"/>
      <c r="E172" s="303"/>
      <c r="F172" s="324" t="s">
        <v>6229</v>
      </c>
      <c r="G172" s="303"/>
      <c r="H172" s="303" t="s">
        <v>6289</v>
      </c>
      <c r="I172" s="303" t="s">
        <v>6225</v>
      </c>
      <c r="J172" s="303">
        <v>50</v>
      </c>
      <c r="K172" s="346"/>
    </row>
    <row r="173" spans="2:11" ht="15" customHeight="1">
      <c r="B173" s="325"/>
      <c r="C173" s="303" t="s">
        <v>6250</v>
      </c>
      <c r="D173" s="303"/>
      <c r="E173" s="303"/>
      <c r="F173" s="324" t="s">
        <v>6229</v>
      </c>
      <c r="G173" s="303"/>
      <c r="H173" s="303" t="s">
        <v>6289</v>
      </c>
      <c r="I173" s="303" t="s">
        <v>6225</v>
      </c>
      <c r="J173" s="303">
        <v>50</v>
      </c>
      <c r="K173" s="346"/>
    </row>
    <row r="174" spans="2:11" ht="15" customHeight="1">
      <c r="B174" s="325"/>
      <c r="C174" s="303" t="s">
        <v>6248</v>
      </c>
      <c r="D174" s="303"/>
      <c r="E174" s="303"/>
      <c r="F174" s="324" t="s">
        <v>6229</v>
      </c>
      <c r="G174" s="303"/>
      <c r="H174" s="303" t="s">
        <v>6289</v>
      </c>
      <c r="I174" s="303" t="s">
        <v>6225</v>
      </c>
      <c r="J174" s="303">
        <v>50</v>
      </c>
      <c r="K174" s="346"/>
    </row>
    <row r="175" spans="2:11" ht="15" customHeight="1">
      <c r="B175" s="325"/>
      <c r="C175" s="303" t="s">
        <v>193</v>
      </c>
      <c r="D175" s="303"/>
      <c r="E175" s="303"/>
      <c r="F175" s="324" t="s">
        <v>6223</v>
      </c>
      <c r="G175" s="303"/>
      <c r="H175" s="303" t="s">
        <v>6290</v>
      </c>
      <c r="I175" s="303" t="s">
        <v>6291</v>
      </c>
      <c r="J175" s="303"/>
      <c r="K175" s="346"/>
    </row>
    <row r="176" spans="2:11" ht="15" customHeight="1">
      <c r="B176" s="325"/>
      <c r="C176" s="303" t="s">
        <v>66</v>
      </c>
      <c r="D176" s="303"/>
      <c r="E176" s="303"/>
      <c r="F176" s="324" t="s">
        <v>6223</v>
      </c>
      <c r="G176" s="303"/>
      <c r="H176" s="303" t="s">
        <v>6292</v>
      </c>
      <c r="I176" s="303" t="s">
        <v>6293</v>
      </c>
      <c r="J176" s="303">
        <v>1</v>
      </c>
      <c r="K176" s="346"/>
    </row>
    <row r="177" spans="2:11" ht="15" customHeight="1">
      <c r="B177" s="325"/>
      <c r="C177" s="303" t="s">
        <v>62</v>
      </c>
      <c r="D177" s="303"/>
      <c r="E177" s="303"/>
      <c r="F177" s="324" t="s">
        <v>6223</v>
      </c>
      <c r="G177" s="303"/>
      <c r="H177" s="303" t="s">
        <v>6294</v>
      </c>
      <c r="I177" s="303" t="s">
        <v>6225</v>
      </c>
      <c r="J177" s="303">
        <v>20</v>
      </c>
      <c r="K177" s="346"/>
    </row>
    <row r="178" spans="2:11" ht="15" customHeight="1">
      <c r="B178" s="325"/>
      <c r="C178" s="303" t="s">
        <v>194</v>
      </c>
      <c r="D178" s="303"/>
      <c r="E178" s="303"/>
      <c r="F178" s="324" t="s">
        <v>6223</v>
      </c>
      <c r="G178" s="303"/>
      <c r="H178" s="303" t="s">
        <v>6295</v>
      </c>
      <c r="I178" s="303" t="s">
        <v>6225</v>
      </c>
      <c r="J178" s="303">
        <v>255</v>
      </c>
      <c r="K178" s="346"/>
    </row>
    <row r="179" spans="2:11" ht="15" customHeight="1">
      <c r="B179" s="325"/>
      <c r="C179" s="303" t="s">
        <v>195</v>
      </c>
      <c r="D179" s="303"/>
      <c r="E179" s="303"/>
      <c r="F179" s="324" t="s">
        <v>6223</v>
      </c>
      <c r="G179" s="303"/>
      <c r="H179" s="303" t="s">
        <v>6188</v>
      </c>
      <c r="I179" s="303" t="s">
        <v>6225</v>
      </c>
      <c r="J179" s="303">
        <v>10</v>
      </c>
      <c r="K179" s="346"/>
    </row>
    <row r="180" spans="2:11" ht="15" customHeight="1">
      <c r="B180" s="325"/>
      <c r="C180" s="303" t="s">
        <v>196</v>
      </c>
      <c r="D180" s="303"/>
      <c r="E180" s="303"/>
      <c r="F180" s="324" t="s">
        <v>6223</v>
      </c>
      <c r="G180" s="303"/>
      <c r="H180" s="303" t="s">
        <v>6296</v>
      </c>
      <c r="I180" s="303" t="s">
        <v>6257</v>
      </c>
      <c r="J180" s="303"/>
      <c r="K180" s="346"/>
    </row>
    <row r="181" spans="2:11" ht="15" customHeight="1">
      <c r="B181" s="325"/>
      <c r="C181" s="303" t="s">
        <v>6297</v>
      </c>
      <c r="D181" s="303"/>
      <c r="E181" s="303"/>
      <c r="F181" s="324" t="s">
        <v>6223</v>
      </c>
      <c r="G181" s="303"/>
      <c r="H181" s="303" t="s">
        <v>6298</v>
      </c>
      <c r="I181" s="303" t="s">
        <v>6257</v>
      </c>
      <c r="J181" s="303"/>
      <c r="K181" s="346"/>
    </row>
    <row r="182" spans="2:11" ht="15" customHeight="1">
      <c r="B182" s="325"/>
      <c r="C182" s="303" t="s">
        <v>6286</v>
      </c>
      <c r="D182" s="303"/>
      <c r="E182" s="303"/>
      <c r="F182" s="324" t="s">
        <v>6223</v>
      </c>
      <c r="G182" s="303"/>
      <c r="H182" s="303" t="s">
        <v>6299</v>
      </c>
      <c r="I182" s="303" t="s">
        <v>6257</v>
      </c>
      <c r="J182" s="303"/>
      <c r="K182" s="346"/>
    </row>
    <row r="183" spans="2:11" ht="15" customHeight="1">
      <c r="B183" s="325"/>
      <c r="C183" s="303" t="s">
        <v>198</v>
      </c>
      <c r="D183" s="303"/>
      <c r="E183" s="303"/>
      <c r="F183" s="324" t="s">
        <v>6229</v>
      </c>
      <c r="G183" s="303"/>
      <c r="H183" s="303" t="s">
        <v>6300</v>
      </c>
      <c r="I183" s="303" t="s">
        <v>6225</v>
      </c>
      <c r="J183" s="303">
        <v>50</v>
      </c>
      <c r="K183" s="346"/>
    </row>
    <row r="184" spans="2:11" ht="15" customHeight="1">
      <c r="B184" s="325"/>
      <c r="C184" s="303" t="s">
        <v>6301</v>
      </c>
      <c r="D184" s="303"/>
      <c r="E184" s="303"/>
      <c r="F184" s="324" t="s">
        <v>6229</v>
      </c>
      <c r="G184" s="303"/>
      <c r="H184" s="303" t="s">
        <v>6302</v>
      </c>
      <c r="I184" s="303" t="s">
        <v>6303</v>
      </c>
      <c r="J184" s="303"/>
      <c r="K184" s="346"/>
    </row>
    <row r="185" spans="2:11" ht="15" customHeight="1">
      <c r="B185" s="325"/>
      <c r="C185" s="303" t="s">
        <v>6304</v>
      </c>
      <c r="D185" s="303"/>
      <c r="E185" s="303"/>
      <c r="F185" s="324" t="s">
        <v>6229</v>
      </c>
      <c r="G185" s="303"/>
      <c r="H185" s="303" t="s">
        <v>6305</v>
      </c>
      <c r="I185" s="303" t="s">
        <v>6303</v>
      </c>
      <c r="J185" s="303"/>
      <c r="K185" s="346"/>
    </row>
    <row r="186" spans="2:11" ht="15" customHeight="1">
      <c r="B186" s="325"/>
      <c r="C186" s="303" t="s">
        <v>6306</v>
      </c>
      <c r="D186" s="303"/>
      <c r="E186" s="303"/>
      <c r="F186" s="324" t="s">
        <v>6229</v>
      </c>
      <c r="G186" s="303"/>
      <c r="H186" s="303" t="s">
        <v>6307</v>
      </c>
      <c r="I186" s="303" t="s">
        <v>6303</v>
      </c>
      <c r="J186" s="303"/>
      <c r="K186" s="346"/>
    </row>
    <row r="187" spans="2:11" ht="15" customHeight="1">
      <c r="B187" s="325"/>
      <c r="C187" s="358" t="s">
        <v>6308</v>
      </c>
      <c r="D187" s="303"/>
      <c r="E187" s="303"/>
      <c r="F187" s="324" t="s">
        <v>6229</v>
      </c>
      <c r="G187" s="303"/>
      <c r="H187" s="303" t="s">
        <v>6309</v>
      </c>
      <c r="I187" s="303" t="s">
        <v>6310</v>
      </c>
      <c r="J187" s="359" t="s">
        <v>6311</v>
      </c>
      <c r="K187" s="346"/>
    </row>
    <row r="188" spans="2:11" ht="15" customHeight="1">
      <c r="B188" s="325"/>
      <c r="C188" s="309" t="s">
        <v>51</v>
      </c>
      <c r="D188" s="303"/>
      <c r="E188" s="303"/>
      <c r="F188" s="324" t="s">
        <v>6223</v>
      </c>
      <c r="G188" s="303"/>
      <c r="H188" s="299" t="s">
        <v>6312</v>
      </c>
      <c r="I188" s="303" t="s">
        <v>6313</v>
      </c>
      <c r="J188" s="303"/>
      <c r="K188" s="346"/>
    </row>
    <row r="189" spans="2:11" ht="15" customHeight="1">
      <c r="B189" s="325"/>
      <c r="C189" s="309" t="s">
        <v>6314</v>
      </c>
      <c r="D189" s="303"/>
      <c r="E189" s="303"/>
      <c r="F189" s="324" t="s">
        <v>6223</v>
      </c>
      <c r="G189" s="303"/>
      <c r="H189" s="303" t="s">
        <v>6315</v>
      </c>
      <c r="I189" s="303" t="s">
        <v>6257</v>
      </c>
      <c r="J189" s="303"/>
      <c r="K189" s="346"/>
    </row>
    <row r="190" spans="2:11" ht="15" customHeight="1">
      <c r="B190" s="325"/>
      <c r="C190" s="309" t="s">
        <v>6316</v>
      </c>
      <c r="D190" s="303"/>
      <c r="E190" s="303"/>
      <c r="F190" s="324" t="s">
        <v>6223</v>
      </c>
      <c r="G190" s="303"/>
      <c r="H190" s="303" t="s">
        <v>6317</v>
      </c>
      <c r="I190" s="303" t="s">
        <v>6257</v>
      </c>
      <c r="J190" s="303"/>
      <c r="K190" s="346"/>
    </row>
    <row r="191" spans="2:11" ht="15" customHeight="1">
      <c r="B191" s="325"/>
      <c r="C191" s="309" t="s">
        <v>6318</v>
      </c>
      <c r="D191" s="303"/>
      <c r="E191" s="303"/>
      <c r="F191" s="324" t="s">
        <v>6229</v>
      </c>
      <c r="G191" s="303"/>
      <c r="H191" s="303" t="s">
        <v>6319</v>
      </c>
      <c r="I191" s="303" t="s">
        <v>6257</v>
      </c>
      <c r="J191" s="303"/>
      <c r="K191" s="346"/>
    </row>
    <row r="192" spans="2:11" ht="15" customHeight="1">
      <c r="B192" s="352"/>
      <c r="C192" s="360"/>
      <c r="D192" s="334"/>
      <c r="E192" s="334"/>
      <c r="F192" s="334"/>
      <c r="G192" s="334"/>
      <c r="H192" s="334"/>
      <c r="I192" s="334"/>
      <c r="J192" s="334"/>
      <c r="K192" s="353"/>
    </row>
    <row r="193" spans="2:11" ht="18.75" customHeight="1">
      <c r="B193" s="299"/>
      <c r="C193" s="303"/>
      <c r="D193" s="303"/>
      <c r="E193" s="303"/>
      <c r="F193" s="324"/>
      <c r="G193" s="303"/>
      <c r="H193" s="303"/>
      <c r="I193" s="303"/>
      <c r="J193" s="303"/>
      <c r="K193" s="299"/>
    </row>
    <row r="194" spans="2:11" ht="18.75" customHeight="1">
      <c r="B194" s="299"/>
      <c r="C194" s="303"/>
      <c r="D194" s="303"/>
      <c r="E194" s="303"/>
      <c r="F194" s="324"/>
      <c r="G194" s="303"/>
      <c r="H194" s="303"/>
      <c r="I194" s="303"/>
      <c r="J194" s="303"/>
      <c r="K194" s="299"/>
    </row>
    <row r="195" spans="2:11" ht="18.75" customHeight="1">
      <c r="B195" s="310"/>
      <c r="C195" s="310"/>
      <c r="D195" s="310"/>
      <c r="E195" s="310"/>
      <c r="F195" s="310"/>
      <c r="G195" s="310"/>
      <c r="H195" s="310"/>
      <c r="I195" s="310"/>
      <c r="J195" s="310"/>
      <c r="K195" s="310"/>
    </row>
    <row r="196" spans="2:11" ht="13.5">
      <c r="B196" s="289"/>
      <c r="C196" s="290"/>
      <c r="D196" s="290"/>
      <c r="E196" s="290"/>
      <c r="F196" s="290"/>
      <c r="G196" s="290"/>
      <c r="H196" s="290"/>
      <c r="I196" s="290"/>
      <c r="J196" s="290"/>
      <c r="K196" s="291"/>
    </row>
    <row r="197" spans="2:11" ht="21">
      <c r="B197" s="292"/>
      <c r="C197" s="293" t="s">
        <v>6320</v>
      </c>
      <c r="D197" s="293"/>
      <c r="E197" s="293"/>
      <c r="F197" s="293"/>
      <c r="G197" s="293"/>
      <c r="H197" s="293"/>
      <c r="I197" s="293"/>
      <c r="J197" s="293"/>
      <c r="K197" s="294"/>
    </row>
    <row r="198" spans="2:11" ht="25.5" customHeight="1">
      <c r="B198" s="292"/>
      <c r="C198" s="361" t="s">
        <v>6321</v>
      </c>
      <c r="D198" s="361"/>
      <c r="E198" s="361"/>
      <c r="F198" s="361" t="s">
        <v>6322</v>
      </c>
      <c r="G198" s="362"/>
      <c r="H198" s="361" t="s">
        <v>6323</v>
      </c>
      <c r="I198" s="361"/>
      <c r="J198" s="361"/>
      <c r="K198" s="294"/>
    </row>
    <row r="199" spans="2:11" ht="5.25" customHeight="1">
      <c r="B199" s="325"/>
      <c r="C199" s="322"/>
      <c r="D199" s="322"/>
      <c r="E199" s="322"/>
      <c r="F199" s="322"/>
      <c r="G199" s="303"/>
      <c r="H199" s="322"/>
      <c r="I199" s="322"/>
      <c r="J199" s="322"/>
      <c r="K199" s="346"/>
    </row>
    <row r="200" spans="2:11" ht="15" customHeight="1">
      <c r="B200" s="325"/>
      <c r="C200" s="303" t="s">
        <v>6313</v>
      </c>
      <c r="D200" s="303"/>
      <c r="E200" s="303"/>
      <c r="F200" s="324" t="s">
        <v>52</v>
      </c>
      <c r="G200" s="303"/>
      <c r="H200" s="303" t="s">
        <v>6324</v>
      </c>
      <c r="I200" s="303"/>
      <c r="J200" s="303"/>
      <c r="K200" s="346"/>
    </row>
    <row r="201" spans="2:11" ht="15" customHeight="1">
      <c r="B201" s="325"/>
      <c r="C201" s="331"/>
      <c r="D201" s="303"/>
      <c r="E201" s="303"/>
      <c r="F201" s="324" t="s">
        <v>53</v>
      </c>
      <c r="G201" s="303"/>
      <c r="H201" s="303" t="s">
        <v>6325</v>
      </c>
      <c r="I201" s="303"/>
      <c r="J201" s="303"/>
      <c r="K201" s="346"/>
    </row>
    <row r="202" spans="2:11" ht="15" customHeight="1">
      <c r="B202" s="325"/>
      <c r="C202" s="331"/>
      <c r="D202" s="303"/>
      <c r="E202" s="303"/>
      <c r="F202" s="324" t="s">
        <v>56</v>
      </c>
      <c r="G202" s="303"/>
      <c r="H202" s="303" t="s">
        <v>6326</v>
      </c>
      <c r="I202" s="303"/>
      <c r="J202" s="303"/>
      <c r="K202" s="346"/>
    </row>
    <row r="203" spans="2:11" ht="15" customHeight="1">
      <c r="B203" s="325"/>
      <c r="C203" s="303"/>
      <c r="D203" s="303"/>
      <c r="E203" s="303"/>
      <c r="F203" s="324" t="s">
        <v>54</v>
      </c>
      <c r="G203" s="303"/>
      <c r="H203" s="303" t="s">
        <v>6327</v>
      </c>
      <c r="I203" s="303"/>
      <c r="J203" s="303"/>
      <c r="K203" s="346"/>
    </row>
    <row r="204" spans="2:11" ht="15" customHeight="1">
      <c r="B204" s="325"/>
      <c r="C204" s="303"/>
      <c r="D204" s="303"/>
      <c r="E204" s="303"/>
      <c r="F204" s="324" t="s">
        <v>55</v>
      </c>
      <c r="G204" s="303"/>
      <c r="H204" s="303" t="s">
        <v>6328</v>
      </c>
      <c r="I204" s="303"/>
      <c r="J204" s="303"/>
      <c r="K204" s="346"/>
    </row>
    <row r="205" spans="2:11" ht="15" customHeight="1">
      <c r="B205" s="325"/>
      <c r="C205" s="303"/>
      <c r="D205" s="303"/>
      <c r="E205" s="303"/>
      <c r="F205" s="324"/>
      <c r="G205" s="303"/>
      <c r="H205" s="303"/>
      <c r="I205" s="303"/>
      <c r="J205" s="303"/>
      <c r="K205" s="346"/>
    </row>
    <row r="206" spans="2:11" ht="15" customHeight="1">
      <c r="B206" s="325"/>
      <c r="C206" s="303" t="s">
        <v>6269</v>
      </c>
      <c r="D206" s="303"/>
      <c r="E206" s="303"/>
      <c r="F206" s="324" t="s">
        <v>88</v>
      </c>
      <c r="G206" s="303"/>
      <c r="H206" s="303" t="s">
        <v>6329</v>
      </c>
      <c r="I206" s="303"/>
      <c r="J206" s="303"/>
      <c r="K206" s="346"/>
    </row>
    <row r="207" spans="2:11" ht="15" customHeight="1">
      <c r="B207" s="325"/>
      <c r="C207" s="331"/>
      <c r="D207" s="303"/>
      <c r="E207" s="303"/>
      <c r="F207" s="324" t="s">
        <v>6170</v>
      </c>
      <c r="G207" s="303"/>
      <c r="H207" s="303" t="s">
        <v>6171</v>
      </c>
      <c r="I207" s="303"/>
      <c r="J207" s="303"/>
      <c r="K207" s="346"/>
    </row>
    <row r="208" spans="2:11" ht="15" customHeight="1">
      <c r="B208" s="325"/>
      <c r="C208" s="303"/>
      <c r="D208" s="303"/>
      <c r="E208" s="303"/>
      <c r="F208" s="324" t="s">
        <v>6168</v>
      </c>
      <c r="G208" s="303"/>
      <c r="H208" s="303" t="s">
        <v>6330</v>
      </c>
      <c r="I208" s="303"/>
      <c r="J208" s="303"/>
      <c r="K208" s="346"/>
    </row>
    <row r="209" spans="2:11" ht="15" customHeight="1">
      <c r="B209" s="363"/>
      <c r="C209" s="331"/>
      <c r="D209" s="331"/>
      <c r="E209" s="331"/>
      <c r="F209" s="324" t="s">
        <v>140</v>
      </c>
      <c r="G209" s="309"/>
      <c r="H209" s="350" t="s">
        <v>6172</v>
      </c>
      <c r="I209" s="350"/>
      <c r="J209" s="350"/>
      <c r="K209" s="364"/>
    </row>
    <row r="210" spans="2:11" ht="15" customHeight="1">
      <c r="B210" s="363"/>
      <c r="C210" s="331"/>
      <c r="D210" s="331"/>
      <c r="E210" s="331"/>
      <c r="F210" s="324" t="s">
        <v>3731</v>
      </c>
      <c r="G210" s="309"/>
      <c r="H210" s="350" t="s">
        <v>6331</v>
      </c>
      <c r="I210" s="350"/>
      <c r="J210" s="350"/>
      <c r="K210" s="364"/>
    </row>
    <row r="211" spans="2:11" ht="15" customHeight="1">
      <c r="B211" s="363"/>
      <c r="C211" s="331"/>
      <c r="D211" s="331"/>
      <c r="E211" s="331"/>
      <c r="F211" s="365"/>
      <c r="G211" s="309"/>
      <c r="H211" s="366"/>
      <c r="I211" s="366"/>
      <c r="J211" s="366"/>
      <c r="K211" s="364"/>
    </row>
    <row r="212" spans="2:11" ht="15" customHeight="1">
      <c r="B212" s="363"/>
      <c r="C212" s="303" t="s">
        <v>6293</v>
      </c>
      <c r="D212" s="331"/>
      <c r="E212" s="331"/>
      <c r="F212" s="324">
        <v>1</v>
      </c>
      <c r="G212" s="309"/>
      <c r="H212" s="350" t="s">
        <v>6332</v>
      </c>
      <c r="I212" s="350"/>
      <c r="J212" s="350"/>
      <c r="K212" s="364"/>
    </row>
    <row r="213" spans="2:11" ht="15" customHeight="1">
      <c r="B213" s="363"/>
      <c r="C213" s="331"/>
      <c r="D213" s="331"/>
      <c r="E213" s="331"/>
      <c r="F213" s="324">
        <v>2</v>
      </c>
      <c r="G213" s="309"/>
      <c r="H213" s="350" t="s">
        <v>6333</v>
      </c>
      <c r="I213" s="350"/>
      <c r="J213" s="350"/>
      <c r="K213" s="364"/>
    </row>
    <row r="214" spans="2:11" ht="15" customHeight="1">
      <c r="B214" s="363"/>
      <c r="C214" s="331"/>
      <c r="D214" s="331"/>
      <c r="E214" s="331"/>
      <c r="F214" s="324">
        <v>3</v>
      </c>
      <c r="G214" s="309"/>
      <c r="H214" s="350" t="s">
        <v>6334</v>
      </c>
      <c r="I214" s="350"/>
      <c r="J214" s="350"/>
      <c r="K214" s="364"/>
    </row>
    <row r="215" spans="2:11" ht="15" customHeight="1">
      <c r="B215" s="363"/>
      <c r="C215" s="331"/>
      <c r="D215" s="331"/>
      <c r="E215" s="331"/>
      <c r="F215" s="324">
        <v>4</v>
      </c>
      <c r="G215" s="309"/>
      <c r="H215" s="350" t="s">
        <v>6335</v>
      </c>
      <c r="I215" s="350"/>
      <c r="J215" s="350"/>
      <c r="K215" s="364"/>
    </row>
    <row r="216" spans="2:11" ht="12.75" customHeight="1">
      <c r="B216" s="367"/>
      <c r="C216" s="368"/>
      <c r="D216" s="368"/>
      <c r="E216" s="368"/>
      <c r="F216" s="368"/>
      <c r="G216" s="368"/>
      <c r="H216" s="368"/>
      <c r="I216" s="368"/>
      <c r="J216" s="368"/>
      <c r="K216" s="369"/>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BR165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89</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150</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22</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ROUND(J112,2)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ROUND(SUM(BE112:BE1658),2)</f>
        <v>0</v>
      </c>
      <c r="G30" s="47"/>
      <c r="H30" s="47"/>
      <c r="I30" s="170">
        <v>0.21</v>
      </c>
      <c r="J30" s="169">
        <f>ROUND(ROUND((SUM(BE112:BE1658)),2)*I30,2)</f>
        <v>0</v>
      </c>
      <c r="K30" s="51"/>
    </row>
    <row r="31" spans="2:11" s="1" customFormat="1" ht="14.4" customHeight="1">
      <c r="B31" s="46"/>
      <c r="C31" s="47"/>
      <c r="D31" s="47"/>
      <c r="E31" s="55" t="s">
        <v>53</v>
      </c>
      <c r="F31" s="169">
        <f>ROUND(SUM(BF112:BF1658),2)</f>
        <v>0</v>
      </c>
      <c r="G31" s="47"/>
      <c r="H31" s="47"/>
      <c r="I31" s="170">
        <v>0.15</v>
      </c>
      <c r="J31" s="169">
        <f>ROUND(ROUND((SUM(BF112:BF1658)),2)*I31,2)</f>
        <v>0</v>
      </c>
      <c r="K31" s="51"/>
    </row>
    <row r="32" spans="2:11" s="1" customFormat="1" ht="14.4" customHeight="1" hidden="1">
      <c r="B32" s="46"/>
      <c r="C32" s="47"/>
      <c r="D32" s="47"/>
      <c r="E32" s="55" t="s">
        <v>54</v>
      </c>
      <c r="F32" s="169">
        <f>ROUND(SUM(BG112:BG1658),2)</f>
        <v>0</v>
      </c>
      <c r="G32" s="47"/>
      <c r="H32" s="47"/>
      <c r="I32" s="170">
        <v>0.21</v>
      </c>
      <c r="J32" s="169">
        <v>0</v>
      </c>
      <c r="K32" s="51"/>
    </row>
    <row r="33" spans="2:11" s="1" customFormat="1" ht="14.4" customHeight="1" hidden="1">
      <c r="B33" s="46"/>
      <c r="C33" s="47"/>
      <c r="D33" s="47"/>
      <c r="E33" s="55" t="s">
        <v>55</v>
      </c>
      <c r="F33" s="169">
        <f>ROUND(SUM(BH112:BH1658),2)</f>
        <v>0</v>
      </c>
      <c r="G33" s="47"/>
      <c r="H33" s="47"/>
      <c r="I33" s="170">
        <v>0.15</v>
      </c>
      <c r="J33" s="169">
        <v>0</v>
      </c>
      <c r="K33" s="51"/>
    </row>
    <row r="34" spans="2:11" s="1" customFormat="1" ht="14.4" customHeight="1" hidden="1">
      <c r="B34" s="46"/>
      <c r="C34" s="47"/>
      <c r="D34" s="47"/>
      <c r="E34" s="55" t="s">
        <v>56</v>
      </c>
      <c r="F34" s="169">
        <f>ROUND(SUM(BI112:BI1658),2)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D.1.1 - Stavební část</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J112</f>
        <v>0</v>
      </c>
      <c r="K56" s="51"/>
      <c r="AU56" s="23" t="s">
        <v>155</v>
      </c>
    </row>
    <row r="57" spans="2:11" s="8" customFormat="1" ht="24.95" customHeight="1">
      <c r="B57" s="189"/>
      <c r="C57" s="190"/>
      <c r="D57" s="191" t="s">
        <v>156</v>
      </c>
      <c r="E57" s="192"/>
      <c r="F57" s="192"/>
      <c r="G57" s="192"/>
      <c r="H57" s="192"/>
      <c r="I57" s="193"/>
      <c r="J57" s="194">
        <f>J113</f>
        <v>0</v>
      </c>
      <c r="K57" s="195"/>
    </row>
    <row r="58" spans="2:11" s="9" customFormat="1" ht="19.9" customHeight="1">
      <c r="B58" s="196"/>
      <c r="C58" s="197"/>
      <c r="D58" s="198" t="s">
        <v>157</v>
      </c>
      <c r="E58" s="199"/>
      <c r="F58" s="199"/>
      <c r="G58" s="199"/>
      <c r="H58" s="199"/>
      <c r="I58" s="200"/>
      <c r="J58" s="201">
        <f>J114</f>
        <v>0</v>
      </c>
      <c r="K58" s="202"/>
    </row>
    <row r="59" spans="2:11" s="9" customFormat="1" ht="19.9" customHeight="1">
      <c r="B59" s="196"/>
      <c r="C59" s="197"/>
      <c r="D59" s="198" t="s">
        <v>158</v>
      </c>
      <c r="E59" s="199"/>
      <c r="F59" s="199"/>
      <c r="G59" s="199"/>
      <c r="H59" s="199"/>
      <c r="I59" s="200"/>
      <c r="J59" s="201">
        <f>J171</f>
        <v>0</v>
      </c>
      <c r="K59" s="202"/>
    </row>
    <row r="60" spans="2:11" s="9" customFormat="1" ht="19.9" customHeight="1">
      <c r="B60" s="196"/>
      <c r="C60" s="197"/>
      <c r="D60" s="198" t="s">
        <v>159</v>
      </c>
      <c r="E60" s="199"/>
      <c r="F60" s="199"/>
      <c r="G60" s="199"/>
      <c r="H60" s="199"/>
      <c r="I60" s="200"/>
      <c r="J60" s="201">
        <f>J229</f>
        <v>0</v>
      </c>
      <c r="K60" s="202"/>
    </row>
    <row r="61" spans="2:11" s="9" customFormat="1" ht="19.9" customHeight="1">
      <c r="B61" s="196"/>
      <c r="C61" s="197"/>
      <c r="D61" s="198" t="s">
        <v>160</v>
      </c>
      <c r="E61" s="199"/>
      <c r="F61" s="199"/>
      <c r="G61" s="199"/>
      <c r="H61" s="199"/>
      <c r="I61" s="200"/>
      <c r="J61" s="201">
        <f>J324</f>
        <v>0</v>
      </c>
      <c r="K61" s="202"/>
    </row>
    <row r="62" spans="2:11" s="9" customFormat="1" ht="19.9" customHeight="1">
      <c r="B62" s="196"/>
      <c r="C62" s="197"/>
      <c r="D62" s="198" t="s">
        <v>161</v>
      </c>
      <c r="E62" s="199"/>
      <c r="F62" s="199"/>
      <c r="G62" s="199"/>
      <c r="H62" s="199"/>
      <c r="I62" s="200"/>
      <c r="J62" s="201">
        <f>J336</f>
        <v>0</v>
      </c>
      <c r="K62" s="202"/>
    </row>
    <row r="63" spans="2:11" s="9" customFormat="1" ht="19.9" customHeight="1">
      <c r="B63" s="196"/>
      <c r="C63" s="197"/>
      <c r="D63" s="198" t="s">
        <v>162</v>
      </c>
      <c r="E63" s="199"/>
      <c r="F63" s="199"/>
      <c r="G63" s="199"/>
      <c r="H63" s="199"/>
      <c r="I63" s="200"/>
      <c r="J63" s="201">
        <f>J485</f>
        <v>0</v>
      </c>
      <c r="K63" s="202"/>
    </row>
    <row r="64" spans="2:11" s="9" customFormat="1" ht="19.9" customHeight="1">
      <c r="B64" s="196"/>
      <c r="C64" s="197"/>
      <c r="D64" s="198" t="s">
        <v>163</v>
      </c>
      <c r="E64" s="199"/>
      <c r="F64" s="199"/>
      <c r="G64" s="199"/>
      <c r="H64" s="199"/>
      <c r="I64" s="200"/>
      <c r="J64" s="201">
        <f>J507</f>
        <v>0</v>
      </c>
      <c r="K64" s="202"/>
    </row>
    <row r="65" spans="2:11" s="9" customFormat="1" ht="19.9" customHeight="1">
      <c r="B65" s="196"/>
      <c r="C65" s="197"/>
      <c r="D65" s="198" t="s">
        <v>164</v>
      </c>
      <c r="E65" s="199"/>
      <c r="F65" s="199"/>
      <c r="G65" s="199"/>
      <c r="H65" s="199"/>
      <c r="I65" s="200"/>
      <c r="J65" s="201">
        <f>J515</f>
        <v>0</v>
      </c>
      <c r="K65" s="202"/>
    </row>
    <row r="66" spans="2:11" s="9" customFormat="1" ht="19.9" customHeight="1">
      <c r="B66" s="196"/>
      <c r="C66" s="197"/>
      <c r="D66" s="198" t="s">
        <v>165</v>
      </c>
      <c r="E66" s="199"/>
      <c r="F66" s="199"/>
      <c r="G66" s="199"/>
      <c r="H66" s="199"/>
      <c r="I66" s="200"/>
      <c r="J66" s="201">
        <f>J718</f>
        <v>0</v>
      </c>
      <c r="K66" s="202"/>
    </row>
    <row r="67" spans="2:11" s="9" customFormat="1" ht="19.9" customHeight="1">
      <c r="B67" s="196"/>
      <c r="C67" s="197"/>
      <c r="D67" s="198" t="s">
        <v>166</v>
      </c>
      <c r="E67" s="199"/>
      <c r="F67" s="199"/>
      <c r="G67" s="199"/>
      <c r="H67" s="199"/>
      <c r="I67" s="200"/>
      <c r="J67" s="201">
        <f>J806</f>
        <v>0</v>
      </c>
      <c r="K67" s="202"/>
    </row>
    <row r="68" spans="2:11" s="9" customFormat="1" ht="19.9" customHeight="1">
      <c r="B68" s="196"/>
      <c r="C68" s="197"/>
      <c r="D68" s="198" t="s">
        <v>167</v>
      </c>
      <c r="E68" s="199"/>
      <c r="F68" s="199"/>
      <c r="G68" s="199"/>
      <c r="H68" s="199"/>
      <c r="I68" s="200"/>
      <c r="J68" s="201">
        <f>J905</f>
        <v>0</v>
      </c>
      <c r="K68" s="202"/>
    </row>
    <row r="69" spans="2:11" s="9" customFormat="1" ht="19.9" customHeight="1">
      <c r="B69" s="196"/>
      <c r="C69" s="197"/>
      <c r="D69" s="198" t="s">
        <v>168</v>
      </c>
      <c r="E69" s="199"/>
      <c r="F69" s="199"/>
      <c r="G69" s="199"/>
      <c r="H69" s="199"/>
      <c r="I69" s="200"/>
      <c r="J69" s="201">
        <f>J918</f>
        <v>0</v>
      </c>
      <c r="K69" s="202"/>
    </row>
    <row r="70" spans="2:11" s="9" customFormat="1" ht="19.9" customHeight="1">
      <c r="B70" s="196"/>
      <c r="C70" s="197"/>
      <c r="D70" s="198" t="s">
        <v>169</v>
      </c>
      <c r="E70" s="199"/>
      <c r="F70" s="199"/>
      <c r="G70" s="199"/>
      <c r="H70" s="199"/>
      <c r="I70" s="200"/>
      <c r="J70" s="201">
        <f>J940</f>
        <v>0</v>
      </c>
      <c r="K70" s="202"/>
    </row>
    <row r="71" spans="2:11" s="9" customFormat="1" ht="19.9" customHeight="1">
      <c r="B71" s="196"/>
      <c r="C71" s="197"/>
      <c r="D71" s="198" t="s">
        <v>170</v>
      </c>
      <c r="E71" s="199"/>
      <c r="F71" s="199"/>
      <c r="G71" s="199"/>
      <c r="H71" s="199"/>
      <c r="I71" s="200"/>
      <c r="J71" s="201">
        <f>J967</f>
        <v>0</v>
      </c>
      <c r="K71" s="202"/>
    </row>
    <row r="72" spans="2:11" s="9" customFormat="1" ht="19.9" customHeight="1">
      <c r="B72" s="196"/>
      <c r="C72" s="197"/>
      <c r="D72" s="198" t="s">
        <v>171</v>
      </c>
      <c r="E72" s="199"/>
      <c r="F72" s="199"/>
      <c r="G72" s="199"/>
      <c r="H72" s="199"/>
      <c r="I72" s="200"/>
      <c r="J72" s="201">
        <f>J973</f>
        <v>0</v>
      </c>
      <c r="K72" s="202"/>
    </row>
    <row r="73" spans="2:11" s="8" customFormat="1" ht="24.95" customHeight="1">
      <c r="B73" s="189"/>
      <c r="C73" s="190"/>
      <c r="D73" s="191" t="s">
        <v>172</v>
      </c>
      <c r="E73" s="192"/>
      <c r="F73" s="192"/>
      <c r="G73" s="192"/>
      <c r="H73" s="192"/>
      <c r="I73" s="193"/>
      <c r="J73" s="194">
        <f>J975</f>
        <v>0</v>
      </c>
      <c r="K73" s="195"/>
    </row>
    <row r="74" spans="2:11" s="9" customFormat="1" ht="19.9" customHeight="1">
      <c r="B74" s="196"/>
      <c r="C74" s="197"/>
      <c r="D74" s="198" t="s">
        <v>173</v>
      </c>
      <c r="E74" s="199"/>
      <c r="F74" s="199"/>
      <c r="G74" s="199"/>
      <c r="H74" s="199"/>
      <c r="I74" s="200"/>
      <c r="J74" s="201">
        <f>J976</f>
        <v>0</v>
      </c>
      <c r="K74" s="202"/>
    </row>
    <row r="75" spans="2:11" s="9" customFormat="1" ht="19.9" customHeight="1">
      <c r="B75" s="196"/>
      <c r="C75" s="197"/>
      <c r="D75" s="198" t="s">
        <v>174</v>
      </c>
      <c r="E75" s="199"/>
      <c r="F75" s="199"/>
      <c r="G75" s="199"/>
      <c r="H75" s="199"/>
      <c r="I75" s="200"/>
      <c r="J75" s="201">
        <f>J1027</f>
        <v>0</v>
      </c>
      <c r="K75" s="202"/>
    </row>
    <row r="76" spans="2:11" s="9" customFormat="1" ht="19.9" customHeight="1">
      <c r="B76" s="196"/>
      <c r="C76" s="197"/>
      <c r="D76" s="198" t="s">
        <v>175</v>
      </c>
      <c r="E76" s="199"/>
      <c r="F76" s="199"/>
      <c r="G76" s="199"/>
      <c r="H76" s="199"/>
      <c r="I76" s="200"/>
      <c r="J76" s="201">
        <f>J1056</f>
        <v>0</v>
      </c>
      <c r="K76" s="202"/>
    </row>
    <row r="77" spans="2:11" s="9" customFormat="1" ht="19.9" customHeight="1">
      <c r="B77" s="196"/>
      <c r="C77" s="197"/>
      <c r="D77" s="198" t="s">
        <v>176</v>
      </c>
      <c r="E77" s="199"/>
      <c r="F77" s="199"/>
      <c r="G77" s="199"/>
      <c r="H77" s="199"/>
      <c r="I77" s="200"/>
      <c r="J77" s="201">
        <f>J1131</f>
        <v>0</v>
      </c>
      <c r="K77" s="202"/>
    </row>
    <row r="78" spans="2:11" s="9" customFormat="1" ht="19.9" customHeight="1">
      <c r="B78" s="196"/>
      <c r="C78" s="197"/>
      <c r="D78" s="198" t="s">
        <v>177</v>
      </c>
      <c r="E78" s="199"/>
      <c r="F78" s="199"/>
      <c r="G78" s="199"/>
      <c r="H78" s="199"/>
      <c r="I78" s="200"/>
      <c r="J78" s="201">
        <f>J1159</f>
        <v>0</v>
      </c>
      <c r="K78" s="202"/>
    </row>
    <row r="79" spans="2:11" s="9" customFormat="1" ht="19.9" customHeight="1">
      <c r="B79" s="196"/>
      <c r="C79" s="197"/>
      <c r="D79" s="198" t="s">
        <v>178</v>
      </c>
      <c r="E79" s="199"/>
      <c r="F79" s="199"/>
      <c r="G79" s="199"/>
      <c r="H79" s="199"/>
      <c r="I79" s="200"/>
      <c r="J79" s="201">
        <f>J1184</f>
        <v>0</v>
      </c>
      <c r="K79" s="202"/>
    </row>
    <row r="80" spans="2:11" s="9" customFormat="1" ht="19.9" customHeight="1">
      <c r="B80" s="196"/>
      <c r="C80" s="197"/>
      <c r="D80" s="198" t="s">
        <v>179</v>
      </c>
      <c r="E80" s="199"/>
      <c r="F80" s="199"/>
      <c r="G80" s="199"/>
      <c r="H80" s="199"/>
      <c r="I80" s="200"/>
      <c r="J80" s="201">
        <f>J1219</f>
        <v>0</v>
      </c>
      <c r="K80" s="202"/>
    </row>
    <row r="81" spans="2:11" s="9" customFormat="1" ht="19.9" customHeight="1">
      <c r="B81" s="196"/>
      <c r="C81" s="197"/>
      <c r="D81" s="198" t="s">
        <v>180</v>
      </c>
      <c r="E81" s="199"/>
      <c r="F81" s="199"/>
      <c r="G81" s="199"/>
      <c r="H81" s="199"/>
      <c r="I81" s="200"/>
      <c r="J81" s="201">
        <f>J1255</f>
        <v>0</v>
      </c>
      <c r="K81" s="202"/>
    </row>
    <row r="82" spans="2:11" s="9" customFormat="1" ht="19.9" customHeight="1">
      <c r="B82" s="196"/>
      <c r="C82" s="197"/>
      <c r="D82" s="198" t="s">
        <v>181</v>
      </c>
      <c r="E82" s="199"/>
      <c r="F82" s="199"/>
      <c r="G82" s="199"/>
      <c r="H82" s="199"/>
      <c r="I82" s="200"/>
      <c r="J82" s="201">
        <f>J1388</f>
        <v>0</v>
      </c>
      <c r="K82" s="202"/>
    </row>
    <row r="83" spans="2:11" s="9" customFormat="1" ht="19.9" customHeight="1">
      <c r="B83" s="196"/>
      <c r="C83" s="197"/>
      <c r="D83" s="198" t="s">
        <v>182</v>
      </c>
      <c r="E83" s="199"/>
      <c r="F83" s="199"/>
      <c r="G83" s="199"/>
      <c r="H83" s="199"/>
      <c r="I83" s="200"/>
      <c r="J83" s="201">
        <f>J1426</f>
        <v>0</v>
      </c>
      <c r="K83" s="202"/>
    </row>
    <row r="84" spans="2:11" s="9" customFormat="1" ht="19.9" customHeight="1">
      <c r="B84" s="196"/>
      <c r="C84" s="197"/>
      <c r="D84" s="198" t="s">
        <v>183</v>
      </c>
      <c r="E84" s="199"/>
      <c r="F84" s="199"/>
      <c r="G84" s="199"/>
      <c r="H84" s="199"/>
      <c r="I84" s="200"/>
      <c r="J84" s="201">
        <f>J1442</f>
        <v>0</v>
      </c>
      <c r="K84" s="202"/>
    </row>
    <row r="85" spans="2:11" s="9" customFormat="1" ht="19.9" customHeight="1">
      <c r="B85" s="196"/>
      <c r="C85" s="197"/>
      <c r="D85" s="198" t="s">
        <v>184</v>
      </c>
      <c r="E85" s="199"/>
      <c r="F85" s="199"/>
      <c r="G85" s="199"/>
      <c r="H85" s="199"/>
      <c r="I85" s="200"/>
      <c r="J85" s="201">
        <f>J1476</f>
        <v>0</v>
      </c>
      <c r="K85" s="202"/>
    </row>
    <row r="86" spans="2:11" s="9" customFormat="1" ht="19.9" customHeight="1">
      <c r="B86" s="196"/>
      <c r="C86" s="197"/>
      <c r="D86" s="198" t="s">
        <v>185</v>
      </c>
      <c r="E86" s="199"/>
      <c r="F86" s="199"/>
      <c r="G86" s="199"/>
      <c r="H86" s="199"/>
      <c r="I86" s="200"/>
      <c r="J86" s="201">
        <f>J1480</f>
        <v>0</v>
      </c>
      <c r="K86" s="202"/>
    </row>
    <row r="87" spans="2:11" s="9" customFormat="1" ht="19.9" customHeight="1">
      <c r="B87" s="196"/>
      <c r="C87" s="197"/>
      <c r="D87" s="198" t="s">
        <v>186</v>
      </c>
      <c r="E87" s="199"/>
      <c r="F87" s="199"/>
      <c r="G87" s="199"/>
      <c r="H87" s="199"/>
      <c r="I87" s="200"/>
      <c r="J87" s="201">
        <f>J1631</f>
        <v>0</v>
      </c>
      <c r="K87" s="202"/>
    </row>
    <row r="88" spans="2:11" s="9" customFormat="1" ht="19.9" customHeight="1">
      <c r="B88" s="196"/>
      <c r="C88" s="197"/>
      <c r="D88" s="198" t="s">
        <v>187</v>
      </c>
      <c r="E88" s="199"/>
      <c r="F88" s="199"/>
      <c r="G88" s="199"/>
      <c r="H88" s="199"/>
      <c r="I88" s="200"/>
      <c r="J88" s="201">
        <f>J1637</f>
        <v>0</v>
      </c>
      <c r="K88" s="202"/>
    </row>
    <row r="89" spans="2:11" s="9" customFormat="1" ht="19.9" customHeight="1">
      <c r="B89" s="196"/>
      <c r="C89" s="197"/>
      <c r="D89" s="198" t="s">
        <v>188</v>
      </c>
      <c r="E89" s="199"/>
      <c r="F89" s="199"/>
      <c r="G89" s="199"/>
      <c r="H89" s="199"/>
      <c r="I89" s="200"/>
      <c r="J89" s="201">
        <f>J1644</f>
        <v>0</v>
      </c>
      <c r="K89" s="202"/>
    </row>
    <row r="90" spans="2:11" s="9" customFormat="1" ht="19.9" customHeight="1">
      <c r="B90" s="196"/>
      <c r="C90" s="197"/>
      <c r="D90" s="198" t="s">
        <v>189</v>
      </c>
      <c r="E90" s="199"/>
      <c r="F90" s="199"/>
      <c r="G90" s="199"/>
      <c r="H90" s="199"/>
      <c r="I90" s="200"/>
      <c r="J90" s="201">
        <f>J1650</f>
        <v>0</v>
      </c>
      <c r="K90" s="202"/>
    </row>
    <row r="91" spans="2:11" s="9" customFormat="1" ht="19.9" customHeight="1">
      <c r="B91" s="196"/>
      <c r="C91" s="197"/>
      <c r="D91" s="198" t="s">
        <v>190</v>
      </c>
      <c r="E91" s="199"/>
      <c r="F91" s="199"/>
      <c r="G91" s="199"/>
      <c r="H91" s="199"/>
      <c r="I91" s="200"/>
      <c r="J91" s="201">
        <f>J1654</f>
        <v>0</v>
      </c>
      <c r="K91" s="202"/>
    </row>
    <row r="92" spans="2:11" s="8" customFormat="1" ht="24.95" customHeight="1">
      <c r="B92" s="189"/>
      <c r="C92" s="190"/>
      <c r="D92" s="191" t="s">
        <v>191</v>
      </c>
      <c r="E92" s="192"/>
      <c r="F92" s="192"/>
      <c r="G92" s="192"/>
      <c r="H92" s="192"/>
      <c r="I92" s="193"/>
      <c r="J92" s="194">
        <f>J1656</f>
        <v>0</v>
      </c>
      <c r="K92" s="195"/>
    </row>
    <row r="93" spans="2:11" s="1" customFormat="1" ht="21.8" customHeight="1">
      <c r="B93" s="46"/>
      <c r="C93" s="47"/>
      <c r="D93" s="47"/>
      <c r="E93" s="47"/>
      <c r="F93" s="47"/>
      <c r="G93" s="47"/>
      <c r="H93" s="47"/>
      <c r="I93" s="156"/>
      <c r="J93" s="47"/>
      <c r="K93" s="51"/>
    </row>
    <row r="94" spans="2:11" s="1" customFormat="1" ht="6.95" customHeight="1">
      <c r="B94" s="67"/>
      <c r="C94" s="68"/>
      <c r="D94" s="68"/>
      <c r="E94" s="68"/>
      <c r="F94" s="68"/>
      <c r="G94" s="68"/>
      <c r="H94" s="68"/>
      <c r="I94" s="178"/>
      <c r="J94" s="68"/>
      <c r="K94" s="69"/>
    </row>
    <row r="98" spans="2:12" s="1" customFormat="1" ht="6.95" customHeight="1">
      <c r="B98" s="70"/>
      <c r="C98" s="71"/>
      <c r="D98" s="71"/>
      <c r="E98" s="71"/>
      <c r="F98" s="71"/>
      <c r="G98" s="71"/>
      <c r="H98" s="71"/>
      <c r="I98" s="181"/>
      <c r="J98" s="71"/>
      <c r="K98" s="71"/>
      <c r="L98" s="72"/>
    </row>
    <row r="99" spans="2:12" s="1" customFormat="1" ht="36.95" customHeight="1">
      <c r="B99" s="46"/>
      <c r="C99" s="73" t="s">
        <v>192</v>
      </c>
      <c r="D99" s="74"/>
      <c r="E99" s="74"/>
      <c r="F99" s="74"/>
      <c r="G99" s="74"/>
      <c r="H99" s="74"/>
      <c r="I99" s="203"/>
      <c r="J99" s="74"/>
      <c r="K99" s="74"/>
      <c r="L99" s="72"/>
    </row>
    <row r="100" spans="2:12" s="1" customFormat="1" ht="6.95" customHeight="1">
      <c r="B100" s="46"/>
      <c r="C100" s="74"/>
      <c r="D100" s="74"/>
      <c r="E100" s="74"/>
      <c r="F100" s="74"/>
      <c r="G100" s="74"/>
      <c r="H100" s="74"/>
      <c r="I100" s="203"/>
      <c r="J100" s="74"/>
      <c r="K100" s="74"/>
      <c r="L100" s="72"/>
    </row>
    <row r="101" spans="2:12" s="1" customFormat="1" ht="14.4" customHeight="1">
      <c r="B101" s="46"/>
      <c r="C101" s="76" t="s">
        <v>18</v>
      </c>
      <c r="D101" s="74"/>
      <c r="E101" s="74"/>
      <c r="F101" s="74"/>
      <c r="G101" s="74"/>
      <c r="H101" s="74"/>
      <c r="I101" s="203"/>
      <c r="J101" s="74"/>
      <c r="K101" s="74"/>
      <c r="L101" s="72"/>
    </row>
    <row r="102" spans="2:12" s="1" customFormat="1" ht="16.5" customHeight="1">
      <c r="B102" s="46"/>
      <c r="C102" s="74"/>
      <c r="D102" s="74"/>
      <c r="E102" s="204" t="str">
        <f>E7</f>
        <v>Střední odborné učiliště Domažlice</v>
      </c>
      <c r="F102" s="76"/>
      <c r="G102" s="76"/>
      <c r="H102" s="76"/>
      <c r="I102" s="203"/>
      <c r="J102" s="74"/>
      <c r="K102" s="74"/>
      <c r="L102" s="72"/>
    </row>
    <row r="103" spans="2:12" s="1" customFormat="1" ht="14.4" customHeight="1">
      <c r="B103" s="46"/>
      <c r="C103" s="76" t="s">
        <v>149</v>
      </c>
      <c r="D103" s="74"/>
      <c r="E103" s="74"/>
      <c r="F103" s="74"/>
      <c r="G103" s="74"/>
      <c r="H103" s="74"/>
      <c r="I103" s="203"/>
      <c r="J103" s="74"/>
      <c r="K103" s="74"/>
      <c r="L103" s="72"/>
    </row>
    <row r="104" spans="2:12" s="1" customFormat="1" ht="17.25" customHeight="1">
      <c r="B104" s="46"/>
      <c r="C104" s="74"/>
      <c r="D104" s="74"/>
      <c r="E104" s="82" t="str">
        <f>E9</f>
        <v>D.1.1 - Stavební část</v>
      </c>
      <c r="F104" s="74"/>
      <c r="G104" s="74"/>
      <c r="H104" s="74"/>
      <c r="I104" s="203"/>
      <c r="J104" s="74"/>
      <c r="K104" s="74"/>
      <c r="L104" s="72"/>
    </row>
    <row r="105" spans="2:12" s="1" customFormat="1" ht="6.95" customHeight="1">
      <c r="B105" s="46"/>
      <c r="C105" s="74"/>
      <c r="D105" s="74"/>
      <c r="E105" s="74"/>
      <c r="F105" s="74"/>
      <c r="G105" s="74"/>
      <c r="H105" s="74"/>
      <c r="I105" s="203"/>
      <c r="J105" s="74"/>
      <c r="K105" s="74"/>
      <c r="L105" s="72"/>
    </row>
    <row r="106" spans="2:12" s="1" customFormat="1" ht="18" customHeight="1">
      <c r="B106" s="46"/>
      <c r="C106" s="76" t="s">
        <v>26</v>
      </c>
      <c r="D106" s="74"/>
      <c r="E106" s="74"/>
      <c r="F106" s="205" t="str">
        <f>F12</f>
        <v>Rohova ulice, parc.č. 946/4, 640/3</v>
      </c>
      <c r="G106" s="74"/>
      <c r="H106" s="74"/>
      <c r="I106" s="206" t="s">
        <v>28</v>
      </c>
      <c r="J106" s="85" t="str">
        <f>IF(J12="","",J12)</f>
        <v>4. 6. 2017</v>
      </c>
      <c r="K106" s="74"/>
      <c r="L106" s="72"/>
    </row>
    <row r="107" spans="2:12" s="1" customFormat="1" ht="6.95" customHeight="1">
      <c r="B107" s="46"/>
      <c r="C107" s="74"/>
      <c r="D107" s="74"/>
      <c r="E107" s="74"/>
      <c r="F107" s="74"/>
      <c r="G107" s="74"/>
      <c r="H107" s="74"/>
      <c r="I107" s="203"/>
      <c r="J107" s="74"/>
      <c r="K107" s="74"/>
      <c r="L107" s="72"/>
    </row>
    <row r="108" spans="2:12" s="1" customFormat="1" ht="13.5">
      <c r="B108" s="46"/>
      <c r="C108" s="76" t="s">
        <v>36</v>
      </c>
      <c r="D108" s="74"/>
      <c r="E108" s="74"/>
      <c r="F108" s="205" t="str">
        <f>E15</f>
        <v>Plzeňský kraj</v>
      </c>
      <c r="G108" s="74"/>
      <c r="H108" s="74"/>
      <c r="I108" s="206" t="s">
        <v>43</v>
      </c>
      <c r="J108" s="205" t="str">
        <f>E21</f>
        <v>Sladký &amp; Partners s.r.o., Nad Šárkou 60, Praha</v>
      </c>
      <c r="K108" s="74"/>
      <c r="L108" s="72"/>
    </row>
    <row r="109" spans="2:12" s="1" customFormat="1" ht="14.4" customHeight="1">
      <c r="B109" s="46"/>
      <c r="C109" s="76" t="s">
        <v>41</v>
      </c>
      <c r="D109" s="74"/>
      <c r="E109" s="74"/>
      <c r="F109" s="205" t="str">
        <f>IF(E18="","",E18)</f>
        <v/>
      </c>
      <c r="G109" s="74"/>
      <c r="H109" s="74"/>
      <c r="I109" s="203"/>
      <c r="J109" s="74"/>
      <c r="K109" s="74"/>
      <c r="L109" s="72"/>
    </row>
    <row r="110" spans="2:12" s="1" customFormat="1" ht="10.3" customHeight="1">
      <c r="B110" s="46"/>
      <c r="C110" s="74"/>
      <c r="D110" s="74"/>
      <c r="E110" s="74"/>
      <c r="F110" s="74"/>
      <c r="G110" s="74"/>
      <c r="H110" s="74"/>
      <c r="I110" s="203"/>
      <c r="J110" s="74"/>
      <c r="K110" s="74"/>
      <c r="L110" s="72"/>
    </row>
    <row r="111" spans="2:20" s="10" customFormat="1" ht="29.25" customHeight="1">
      <c r="B111" s="207"/>
      <c r="C111" s="208" t="s">
        <v>193</v>
      </c>
      <c r="D111" s="209" t="s">
        <v>66</v>
      </c>
      <c r="E111" s="209" t="s">
        <v>62</v>
      </c>
      <c r="F111" s="209" t="s">
        <v>194</v>
      </c>
      <c r="G111" s="209" t="s">
        <v>195</v>
      </c>
      <c r="H111" s="209" t="s">
        <v>196</v>
      </c>
      <c r="I111" s="210" t="s">
        <v>197</v>
      </c>
      <c r="J111" s="209" t="s">
        <v>153</v>
      </c>
      <c r="K111" s="211" t="s">
        <v>198</v>
      </c>
      <c r="L111" s="212"/>
      <c r="M111" s="102" t="s">
        <v>199</v>
      </c>
      <c r="N111" s="103" t="s">
        <v>51</v>
      </c>
      <c r="O111" s="103" t="s">
        <v>200</v>
      </c>
      <c r="P111" s="103" t="s">
        <v>201</v>
      </c>
      <c r="Q111" s="103" t="s">
        <v>202</v>
      </c>
      <c r="R111" s="103" t="s">
        <v>203</v>
      </c>
      <c r="S111" s="103" t="s">
        <v>204</v>
      </c>
      <c r="T111" s="104" t="s">
        <v>205</v>
      </c>
    </row>
    <row r="112" spans="2:63" s="1" customFormat="1" ht="29.25" customHeight="1">
      <c r="B112" s="46"/>
      <c r="C112" s="108" t="s">
        <v>154</v>
      </c>
      <c r="D112" s="74"/>
      <c r="E112" s="74"/>
      <c r="F112" s="74"/>
      <c r="G112" s="74"/>
      <c r="H112" s="74"/>
      <c r="I112" s="203"/>
      <c r="J112" s="213">
        <f>BK112</f>
        <v>0</v>
      </c>
      <c r="K112" s="74"/>
      <c r="L112" s="72"/>
      <c r="M112" s="105"/>
      <c r="N112" s="106"/>
      <c r="O112" s="106"/>
      <c r="P112" s="214">
        <f>P113+P975+P1656</f>
        <v>0</v>
      </c>
      <c r="Q112" s="106"/>
      <c r="R112" s="214">
        <f>R113+R975+R1656</f>
        <v>4108.80412829</v>
      </c>
      <c r="S112" s="106"/>
      <c r="T112" s="215">
        <f>T113+T975+T1656</f>
        <v>1.364</v>
      </c>
      <c r="AT112" s="23" t="s">
        <v>80</v>
      </c>
      <c r="AU112" s="23" t="s">
        <v>155</v>
      </c>
      <c r="BK112" s="216">
        <f>BK113+BK975+BK1656</f>
        <v>0</v>
      </c>
    </row>
    <row r="113" spans="2:63" s="11" customFormat="1" ht="37.4" customHeight="1">
      <c r="B113" s="217"/>
      <c r="C113" s="218"/>
      <c r="D113" s="219" t="s">
        <v>80</v>
      </c>
      <c r="E113" s="220" t="s">
        <v>206</v>
      </c>
      <c r="F113" s="220" t="s">
        <v>207</v>
      </c>
      <c r="G113" s="218"/>
      <c r="H113" s="218"/>
      <c r="I113" s="221"/>
      <c r="J113" s="222">
        <f>BK113</f>
        <v>0</v>
      </c>
      <c r="K113" s="218"/>
      <c r="L113" s="223"/>
      <c r="M113" s="224"/>
      <c r="N113" s="225"/>
      <c r="O113" s="225"/>
      <c r="P113" s="226">
        <f>P114+P171+P229+P324+P336+P485+P507+P515+P718+P806+P905+P918+P940+P967+P973</f>
        <v>0</v>
      </c>
      <c r="Q113" s="225"/>
      <c r="R113" s="226">
        <f>R114+R171+R229+R324+R336+R485+R507+R515+R718+R806+R905+R918+R940+R967+R973</f>
        <v>3996.2276178800003</v>
      </c>
      <c r="S113" s="225"/>
      <c r="T113" s="227">
        <f>T114+T171+T229+T324+T336+T485+T507+T515+T718+T806+T905+T918+T940+T967+T973</f>
        <v>0</v>
      </c>
      <c r="AR113" s="228" t="s">
        <v>25</v>
      </c>
      <c r="AT113" s="229" t="s">
        <v>80</v>
      </c>
      <c r="AU113" s="229" t="s">
        <v>81</v>
      </c>
      <c r="AY113" s="228" t="s">
        <v>208</v>
      </c>
      <c r="BK113" s="230">
        <f>BK114+BK171+BK229+BK324+BK336+BK485+BK507+BK515+BK718+BK806+BK905+BK918+BK940+BK967+BK973</f>
        <v>0</v>
      </c>
    </row>
    <row r="114" spans="2:63" s="11" customFormat="1" ht="19.9" customHeight="1">
      <c r="B114" s="217"/>
      <c r="C114" s="218"/>
      <c r="D114" s="219" t="s">
        <v>80</v>
      </c>
      <c r="E114" s="231" t="s">
        <v>25</v>
      </c>
      <c r="F114" s="231" t="s">
        <v>209</v>
      </c>
      <c r="G114" s="218"/>
      <c r="H114" s="218"/>
      <c r="I114" s="221"/>
      <c r="J114" s="232">
        <f>BK114</f>
        <v>0</v>
      </c>
      <c r="K114" s="218"/>
      <c r="L114" s="223"/>
      <c r="M114" s="224"/>
      <c r="N114" s="225"/>
      <c r="O114" s="225"/>
      <c r="P114" s="226">
        <f>SUM(P115:P170)</f>
        <v>0</v>
      </c>
      <c r="Q114" s="225"/>
      <c r="R114" s="226">
        <f>SUM(R115:R170)</f>
        <v>973.524394</v>
      </c>
      <c r="S114" s="225"/>
      <c r="T114" s="227">
        <f>SUM(T115:T170)</f>
        <v>0</v>
      </c>
      <c r="AR114" s="228" t="s">
        <v>25</v>
      </c>
      <c r="AT114" s="229" t="s">
        <v>80</v>
      </c>
      <c r="AU114" s="229" t="s">
        <v>25</v>
      </c>
      <c r="AY114" s="228" t="s">
        <v>208</v>
      </c>
      <c r="BK114" s="230">
        <f>SUM(BK115:BK170)</f>
        <v>0</v>
      </c>
    </row>
    <row r="115" spans="2:65" s="1" customFormat="1" ht="25.5" customHeight="1">
      <c r="B115" s="46"/>
      <c r="C115" s="233" t="s">
        <v>25</v>
      </c>
      <c r="D115" s="233" t="s">
        <v>210</v>
      </c>
      <c r="E115" s="234" t="s">
        <v>211</v>
      </c>
      <c r="F115" s="235" t="s">
        <v>212</v>
      </c>
      <c r="G115" s="236" t="s">
        <v>213</v>
      </c>
      <c r="H115" s="237">
        <v>276</v>
      </c>
      <c r="I115" s="238"/>
      <c r="J115" s="239">
        <f>ROUND(I115*H115,2)</f>
        <v>0</v>
      </c>
      <c r="K115" s="235" t="s">
        <v>214</v>
      </c>
      <c r="L115" s="72"/>
      <c r="M115" s="240" t="s">
        <v>38</v>
      </c>
      <c r="N115" s="241" t="s">
        <v>52</v>
      </c>
      <c r="O115" s="47"/>
      <c r="P115" s="242">
        <f>O115*H115</f>
        <v>0</v>
      </c>
      <c r="Q115" s="242">
        <v>0</v>
      </c>
      <c r="R115" s="242">
        <f>Q115*H115</f>
        <v>0</v>
      </c>
      <c r="S115" s="242">
        <v>0</v>
      </c>
      <c r="T115" s="243">
        <f>S115*H115</f>
        <v>0</v>
      </c>
      <c r="AR115" s="23" t="s">
        <v>215</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215</v>
      </c>
      <c r="BM115" s="23" t="s">
        <v>216</v>
      </c>
    </row>
    <row r="116" spans="2:51" s="12" customFormat="1" ht="13.5">
      <c r="B116" s="245"/>
      <c r="C116" s="246"/>
      <c r="D116" s="247" t="s">
        <v>217</v>
      </c>
      <c r="E116" s="248" t="s">
        <v>38</v>
      </c>
      <c r="F116" s="249" t="s">
        <v>218</v>
      </c>
      <c r="G116" s="246"/>
      <c r="H116" s="250">
        <v>276</v>
      </c>
      <c r="I116" s="251"/>
      <c r="J116" s="246"/>
      <c r="K116" s="246"/>
      <c r="L116" s="252"/>
      <c r="M116" s="253"/>
      <c r="N116" s="254"/>
      <c r="O116" s="254"/>
      <c r="P116" s="254"/>
      <c r="Q116" s="254"/>
      <c r="R116" s="254"/>
      <c r="S116" s="254"/>
      <c r="T116" s="255"/>
      <c r="AT116" s="256" t="s">
        <v>217</v>
      </c>
      <c r="AU116" s="256" t="s">
        <v>90</v>
      </c>
      <c r="AV116" s="12" t="s">
        <v>90</v>
      </c>
      <c r="AW116" s="12" t="s">
        <v>219</v>
      </c>
      <c r="AX116" s="12" t="s">
        <v>81</v>
      </c>
      <c r="AY116" s="256" t="s">
        <v>208</v>
      </c>
    </row>
    <row r="117" spans="2:65" s="1" customFormat="1" ht="25.5" customHeight="1">
      <c r="B117" s="46"/>
      <c r="C117" s="233" t="s">
        <v>90</v>
      </c>
      <c r="D117" s="233" t="s">
        <v>210</v>
      </c>
      <c r="E117" s="234" t="s">
        <v>220</v>
      </c>
      <c r="F117" s="235" t="s">
        <v>221</v>
      </c>
      <c r="G117" s="236" t="s">
        <v>222</v>
      </c>
      <c r="H117" s="237">
        <v>180</v>
      </c>
      <c r="I117" s="238"/>
      <c r="J117" s="239">
        <f>ROUND(I117*H117,2)</f>
        <v>0</v>
      </c>
      <c r="K117" s="235" t="s">
        <v>214</v>
      </c>
      <c r="L117" s="72"/>
      <c r="M117" s="240" t="s">
        <v>38</v>
      </c>
      <c r="N117" s="241" t="s">
        <v>52</v>
      </c>
      <c r="O117" s="47"/>
      <c r="P117" s="242">
        <f>O117*H117</f>
        <v>0</v>
      </c>
      <c r="Q117" s="242">
        <v>0</v>
      </c>
      <c r="R117" s="242">
        <f>Q117*H117</f>
        <v>0</v>
      </c>
      <c r="S117" s="242">
        <v>0</v>
      </c>
      <c r="T117" s="243">
        <f>S117*H117</f>
        <v>0</v>
      </c>
      <c r="AR117" s="23" t="s">
        <v>215</v>
      </c>
      <c r="AT117" s="23" t="s">
        <v>210</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215</v>
      </c>
      <c r="BM117" s="23" t="s">
        <v>223</v>
      </c>
    </row>
    <row r="118" spans="2:51" s="12" customFormat="1" ht="13.5">
      <c r="B118" s="245"/>
      <c r="C118" s="246"/>
      <c r="D118" s="247" t="s">
        <v>217</v>
      </c>
      <c r="E118" s="248" t="s">
        <v>38</v>
      </c>
      <c r="F118" s="249" t="s">
        <v>224</v>
      </c>
      <c r="G118" s="246"/>
      <c r="H118" s="250">
        <v>180</v>
      </c>
      <c r="I118" s="251"/>
      <c r="J118" s="246"/>
      <c r="K118" s="246"/>
      <c r="L118" s="252"/>
      <c r="M118" s="253"/>
      <c r="N118" s="254"/>
      <c r="O118" s="254"/>
      <c r="P118" s="254"/>
      <c r="Q118" s="254"/>
      <c r="R118" s="254"/>
      <c r="S118" s="254"/>
      <c r="T118" s="255"/>
      <c r="AT118" s="256" t="s">
        <v>217</v>
      </c>
      <c r="AU118" s="256" t="s">
        <v>90</v>
      </c>
      <c r="AV118" s="12" t="s">
        <v>90</v>
      </c>
      <c r="AW118" s="12" t="s">
        <v>219</v>
      </c>
      <c r="AX118" s="12" t="s">
        <v>81</v>
      </c>
      <c r="AY118" s="256" t="s">
        <v>208</v>
      </c>
    </row>
    <row r="119" spans="2:65" s="1" customFormat="1" ht="25.5" customHeight="1">
      <c r="B119" s="46"/>
      <c r="C119" s="233" t="s">
        <v>225</v>
      </c>
      <c r="D119" s="233" t="s">
        <v>210</v>
      </c>
      <c r="E119" s="234" t="s">
        <v>226</v>
      </c>
      <c r="F119" s="235" t="s">
        <v>227</v>
      </c>
      <c r="G119" s="236" t="s">
        <v>228</v>
      </c>
      <c r="H119" s="237">
        <v>60</v>
      </c>
      <c r="I119" s="238"/>
      <c r="J119" s="239">
        <f>ROUND(I119*H119,2)</f>
        <v>0</v>
      </c>
      <c r="K119" s="235" t="s">
        <v>214</v>
      </c>
      <c r="L119" s="72"/>
      <c r="M119" s="240" t="s">
        <v>38</v>
      </c>
      <c r="N119" s="241" t="s">
        <v>52</v>
      </c>
      <c r="O119" s="47"/>
      <c r="P119" s="242">
        <f>O119*H119</f>
        <v>0</v>
      </c>
      <c r="Q119" s="242">
        <v>0</v>
      </c>
      <c r="R119" s="242">
        <f>Q119*H119</f>
        <v>0</v>
      </c>
      <c r="S119" s="242">
        <v>0</v>
      </c>
      <c r="T119" s="243">
        <f>S119*H119</f>
        <v>0</v>
      </c>
      <c r="AR119" s="23" t="s">
        <v>215</v>
      </c>
      <c r="AT119" s="23" t="s">
        <v>210</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215</v>
      </c>
      <c r="BM119" s="23" t="s">
        <v>229</v>
      </c>
    </row>
    <row r="120" spans="2:65" s="1" customFormat="1" ht="16.5" customHeight="1">
      <c r="B120" s="46"/>
      <c r="C120" s="233" t="s">
        <v>215</v>
      </c>
      <c r="D120" s="233" t="s">
        <v>210</v>
      </c>
      <c r="E120" s="234" t="s">
        <v>230</v>
      </c>
      <c r="F120" s="235" t="s">
        <v>231</v>
      </c>
      <c r="G120" s="236" t="s">
        <v>232</v>
      </c>
      <c r="H120" s="237">
        <v>696.47</v>
      </c>
      <c r="I120" s="238"/>
      <c r="J120" s="239">
        <f>ROUND(I120*H120,2)</f>
        <v>0</v>
      </c>
      <c r="K120" s="235" t="s">
        <v>214</v>
      </c>
      <c r="L120" s="72"/>
      <c r="M120" s="240" t="s">
        <v>38</v>
      </c>
      <c r="N120" s="241" t="s">
        <v>52</v>
      </c>
      <c r="O120" s="47"/>
      <c r="P120" s="242">
        <f>O120*H120</f>
        <v>0</v>
      </c>
      <c r="Q120" s="242">
        <v>0</v>
      </c>
      <c r="R120" s="242">
        <f>Q120*H120</f>
        <v>0</v>
      </c>
      <c r="S120" s="242">
        <v>0</v>
      </c>
      <c r="T120" s="243">
        <f>S120*H120</f>
        <v>0</v>
      </c>
      <c r="AR120" s="23" t="s">
        <v>215</v>
      </c>
      <c r="AT120" s="23" t="s">
        <v>210</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215</v>
      </c>
      <c r="BM120" s="23" t="s">
        <v>233</v>
      </c>
    </row>
    <row r="121" spans="2:51" s="12" customFormat="1" ht="13.5">
      <c r="B121" s="245"/>
      <c r="C121" s="246"/>
      <c r="D121" s="247" t="s">
        <v>217</v>
      </c>
      <c r="E121" s="248" t="s">
        <v>38</v>
      </c>
      <c r="F121" s="249" t="s">
        <v>234</v>
      </c>
      <c r="G121" s="246"/>
      <c r="H121" s="250">
        <v>326.025</v>
      </c>
      <c r="I121" s="251"/>
      <c r="J121" s="246"/>
      <c r="K121" s="246"/>
      <c r="L121" s="252"/>
      <c r="M121" s="253"/>
      <c r="N121" s="254"/>
      <c r="O121" s="254"/>
      <c r="P121" s="254"/>
      <c r="Q121" s="254"/>
      <c r="R121" s="254"/>
      <c r="S121" s="254"/>
      <c r="T121" s="255"/>
      <c r="AT121" s="256" t="s">
        <v>217</v>
      </c>
      <c r="AU121" s="256" t="s">
        <v>90</v>
      </c>
      <c r="AV121" s="12" t="s">
        <v>90</v>
      </c>
      <c r="AW121" s="12" t="s">
        <v>219</v>
      </c>
      <c r="AX121" s="12" t="s">
        <v>81</v>
      </c>
      <c r="AY121" s="256" t="s">
        <v>208</v>
      </c>
    </row>
    <row r="122" spans="2:51" s="12" customFormat="1" ht="13.5">
      <c r="B122" s="245"/>
      <c r="C122" s="246"/>
      <c r="D122" s="247" t="s">
        <v>217</v>
      </c>
      <c r="E122" s="248" t="s">
        <v>38</v>
      </c>
      <c r="F122" s="249" t="s">
        <v>235</v>
      </c>
      <c r="G122" s="246"/>
      <c r="H122" s="250">
        <v>355.32</v>
      </c>
      <c r="I122" s="251"/>
      <c r="J122" s="246"/>
      <c r="K122" s="246"/>
      <c r="L122" s="252"/>
      <c r="M122" s="253"/>
      <c r="N122" s="254"/>
      <c r="O122" s="254"/>
      <c r="P122" s="254"/>
      <c r="Q122" s="254"/>
      <c r="R122" s="254"/>
      <c r="S122" s="254"/>
      <c r="T122" s="255"/>
      <c r="AT122" s="256" t="s">
        <v>217</v>
      </c>
      <c r="AU122" s="256" t="s">
        <v>90</v>
      </c>
      <c r="AV122" s="12" t="s">
        <v>90</v>
      </c>
      <c r="AW122" s="12" t="s">
        <v>219</v>
      </c>
      <c r="AX122" s="12" t="s">
        <v>81</v>
      </c>
      <c r="AY122" s="256" t="s">
        <v>208</v>
      </c>
    </row>
    <row r="123" spans="2:51" s="12" customFormat="1" ht="13.5">
      <c r="B123" s="245"/>
      <c r="C123" s="246"/>
      <c r="D123" s="247" t="s">
        <v>217</v>
      </c>
      <c r="E123" s="248" t="s">
        <v>38</v>
      </c>
      <c r="F123" s="249" t="s">
        <v>236</v>
      </c>
      <c r="G123" s="246"/>
      <c r="H123" s="250">
        <v>15.125</v>
      </c>
      <c r="I123" s="251"/>
      <c r="J123" s="246"/>
      <c r="K123" s="246"/>
      <c r="L123" s="252"/>
      <c r="M123" s="253"/>
      <c r="N123" s="254"/>
      <c r="O123" s="254"/>
      <c r="P123" s="254"/>
      <c r="Q123" s="254"/>
      <c r="R123" s="254"/>
      <c r="S123" s="254"/>
      <c r="T123" s="255"/>
      <c r="AT123" s="256" t="s">
        <v>217</v>
      </c>
      <c r="AU123" s="256" t="s">
        <v>90</v>
      </c>
      <c r="AV123" s="12" t="s">
        <v>90</v>
      </c>
      <c r="AW123" s="12" t="s">
        <v>219</v>
      </c>
      <c r="AX123" s="12" t="s">
        <v>81</v>
      </c>
      <c r="AY123" s="256" t="s">
        <v>208</v>
      </c>
    </row>
    <row r="124" spans="2:65" s="1" customFormat="1" ht="38.25" customHeight="1">
      <c r="B124" s="46"/>
      <c r="C124" s="233" t="s">
        <v>237</v>
      </c>
      <c r="D124" s="233" t="s">
        <v>210</v>
      </c>
      <c r="E124" s="234" t="s">
        <v>238</v>
      </c>
      <c r="F124" s="235" t="s">
        <v>239</v>
      </c>
      <c r="G124" s="236" t="s">
        <v>232</v>
      </c>
      <c r="H124" s="237">
        <v>696.47</v>
      </c>
      <c r="I124" s="238"/>
      <c r="J124" s="239">
        <f>ROUND(I124*H124,2)</f>
        <v>0</v>
      </c>
      <c r="K124" s="235" t="s">
        <v>214</v>
      </c>
      <c r="L124" s="72"/>
      <c r="M124" s="240" t="s">
        <v>38</v>
      </c>
      <c r="N124" s="241" t="s">
        <v>52</v>
      </c>
      <c r="O124" s="47"/>
      <c r="P124" s="242">
        <f>O124*H124</f>
        <v>0</v>
      </c>
      <c r="Q124" s="242">
        <v>0</v>
      </c>
      <c r="R124" s="242">
        <f>Q124*H124</f>
        <v>0</v>
      </c>
      <c r="S124" s="242">
        <v>0</v>
      </c>
      <c r="T124" s="243">
        <f>S124*H124</f>
        <v>0</v>
      </c>
      <c r="AR124" s="23" t="s">
        <v>215</v>
      </c>
      <c r="AT124" s="23" t="s">
        <v>210</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215</v>
      </c>
      <c r="BM124" s="23" t="s">
        <v>240</v>
      </c>
    </row>
    <row r="125" spans="2:65" s="1" customFormat="1" ht="25.5" customHeight="1">
      <c r="B125" s="46"/>
      <c r="C125" s="233" t="s">
        <v>241</v>
      </c>
      <c r="D125" s="233" t="s">
        <v>210</v>
      </c>
      <c r="E125" s="234" t="s">
        <v>242</v>
      </c>
      <c r="F125" s="235" t="s">
        <v>243</v>
      </c>
      <c r="G125" s="236" t="s">
        <v>232</v>
      </c>
      <c r="H125" s="237">
        <v>17.851</v>
      </c>
      <c r="I125" s="238"/>
      <c r="J125" s="239">
        <f>ROUND(I125*H125,2)</f>
        <v>0</v>
      </c>
      <c r="K125" s="235" t="s">
        <v>214</v>
      </c>
      <c r="L125" s="72"/>
      <c r="M125" s="240" t="s">
        <v>38</v>
      </c>
      <c r="N125" s="241" t="s">
        <v>52</v>
      </c>
      <c r="O125" s="47"/>
      <c r="P125" s="242">
        <f>O125*H125</f>
        <v>0</v>
      </c>
      <c r="Q125" s="242">
        <v>0</v>
      </c>
      <c r="R125" s="242">
        <f>Q125*H125</f>
        <v>0</v>
      </c>
      <c r="S125" s="242">
        <v>0</v>
      </c>
      <c r="T125" s="243">
        <f>S125*H125</f>
        <v>0</v>
      </c>
      <c r="AR125" s="23" t="s">
        <v>215</v>
      </c>
      <c r="AT125" s="23" t="s">
        <v>210</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215</v>
      </c>
      <c r="BM125" s="23" t="s">
        <v>244</v>
      </c>
    </row>
    <row r="126" spans="2:51" s="12" customFormat="1" ht="13.5">
      <c r="B126" s="245"/>
      <c r="C126" s="246"/>
      <c r="D126" s="247" t="s">
        <v>217</v>
      </c>
      <c r="E126" s="248" t="s">
        <v>38</v>
      </c>
      <c r="F126" s="249" t="s">
        <v>245</v>
      </c>
      <c r="G126" s="246"/>
      <c r="H126" s="250">
        <v>16.096</v>
      </c>
      <c r="I126" s="251"/>
      <c r="J126" s="246"/>
      <c r="K126" s="246"/>
      <c r="L126" s="252"/>
      <c r="M126" s="253"/>
      <c r="N126" s="254"/>
      <c r="O126" s="254"/>
      <c r="P126" s="254"/>
      <c r="Q126" s="254"/>
      <c r="R126" s="254"/>
      <c r="S126" s="254"/>
      <c r="T126" s="255"/>
      <c r="AT126" s="256" t="s">
        <v>217</v>
      </c>
      <c r="AU126" s="256" t="s">
        <v>90</v>
      </c>
      <c r="AV126" s="12" t="s">
        <v>90</v>
      </c>
      <c r="AW126" s="12" t="s">
        <v>219</v>
      </c>
      <c r="AX126" s="12" t="s">
        <v>81</v>
      </c>
      <c r="AY126" s="256" t="s">
        <v>208</v>
      </c>
    </row>
    <row r="127" spans="2:51" s="12" customFormat="1" ht="13.5">
      <c r="B127" s="245"/>
      <c r="C127" s="246"/>
      <c r="D127" s="247" t="s">
        <v>217</v>
      </c>
      <c r="E127" s="248" t="s">
        <v>38</v>
      </c>
      <c r="F127" s="249" t="s">
        <v>246</v>
      </c>
      <c r="G127" s="246"/>
      <c r="H127" s="250">
        <v>0.377</v>
      </c>
      <c r="I127" s="251"/>
      <c r="J127" s="246"/>
      <c r="K127" s="246"/>
      <c r="L127" s="252"/>
      <c r="M127" s="253"/>
      <c r="N127" s="254"/>
      <c r="O127" s="254"/>
      <c r="P127" s="254"/>
      <c r="Q127" s="254"/>
      <c r="R127" s="254"/>
      <c r="S127" s="254"/>
      <c r="T127" s="255"/>
      <c r="AT127" s="256" t="s">
        <v>217</v>
      </c>
      <c r="AU127" s="256" t="s">
        <v>90</v>
      </c>
      <c r="AV127" s="12" t="s">
        <v>90</v>
      </c>
      <c r="AW127" s="12" t="s">
        <v>219</v>
      </c>
      <c r="AX127" s="12" t="s">
        <v>81</v>
      </c>
      <c r="AY127" s="256" t="s">
        <v>208</v>
      </c>
    </row>
    <row r="128" spans="2:51" s="12" customFormat="1" ht="13.5">
      <c r="B128" s="245"/>
      <c r="C128" s="246"/>
      <c r="D128" s="247" t="s">
        <v>217</v>
      </c>
      <c r="E128" s="248" t="s">
        <v>38</v>
      </c>
      <c r="F128" s="249" t="s">
        <v>247</v>
      </c>
      <c r="G128" s="246"/>
      <c r="H128" s="250">
        <v>1.2375</v>
      </c>
      <c r="I128" s="251"/>
      <c r="J128" s="246"/>
      <c r="K128" s="246"/>
      <c r="L128" s="252"/>
      <c r="M128" s="253"/>
      <c r="N128" s="254"/>
      <c r="O128" s="254"/>
      <c r="P128" s="254"/>
      <c r="Q128" s="254"/>
      <c r="R128" s="254"/>
      <c r="S128" s="254"/>
      <c r="T128" s="255"/>
      <c r="AT128" s="256" t="s">
        <v>217</v>
      </c>
      <c r="AU128" s="256" t="s">
        <v>90</v>
      </c>
      <c r="AV128" s="12" t="s">
        <v>90</v>
      </c>
      <c r="AW128" s="12" t="s">
        <v>219</v>
      </c>
      <c r="AX128" s="12" t="s">
        <v>81</v>
      </c>
      <c r="AY128" s="256" t="s">
        <v>208</v>
      </c>
    </row>
    <row r="129" spans="2:51" s="12" customFormat="1" ht="13.5">
      <c r="B129" s="245"/>
      <c r="C129" s="246"/>
      <c r="D129" s="247" t="s">
        <v>217</v>
      </c>
      <c r="E129" s="248" t="s">
        <v>38</v>
      </c>
      <c r="F129" s="249" t="s">
        <v>248</v>
      </c>
      <c r="G129" s="246"/>
      <c r="H129" s="250">
        <v>0.14</v>
      </c>
      <c r="I129" s="251"/>
      <c r="J129" s="246"/>
      <c r="K129" s="246"/>
      <c r="L129" s="252"/>
      <c r="M129" s="253"/>
      <c r="N129" s="254"/>
      <c r="O129" s="254"/>
      <c r="P129" s="254"/>
      <c r="Q129" s="254"/>
      <c r="R129" s="254"/>
      <c r="S129" s="254"/>
      <c r="T129" s="255"/>
      <c r="AT129" s="256" t="s">
        <v>217</v>
      </c>
      <c r="AU129" s="256" t="s">
        <v>90</v>
      </c>
      <c r="AV129" s="12" t="s">
        <v>90</v>
      </c>
      <c r="AW129" s="12" t="s">
        <v>219</v>
      </c>
      <c r="AX129" s="12" t="s">
        <v>81</v>
      </c>
      <c r="AY129" s="256" t="s">
        <v>208</v>
      </c>
    </row>
    <row r="130" spans="2:65" s="1" customFormat="1" ht="38.25" customHeight="1">
      <c r="B130" s="46"/>
      <c r="C130" s="233" t="s">
        <v>249</v>
      </c>
      <c r="D130" s="233" t="s">
        <v>210</v>
      </c>
      <c r="E130" s="234" t="s">
        <v>250</v>
      </c>
      <c r="F130" s="235" t="s">
        <v>251</v>
      </c>
      <c r="G130" s="236" t="s">
        <v>232</v>
      </c>
      <c r="H130" s="237">
        <v>17.851</v>
      </c>
      <c r="I130" s="238"/>
      <c r="J130" s="239">
        <f>ROUND(I130*H130,2)</f>
        <v>0</v>
      </c>
      <c r="K130" s="235" t="s">
        <v>214</v>
      </c>
      <c r="L130" s="72"/>
      <c r="M130" s="240" t="s">
        <v>38</v>
      </c>
      <c r="N130" s="241" t="s">
        <v>52</v>
      </c>
      <c r="O130" s="47"/>
      <c r="P130" s="242">
        <f>O130*H130</f>
        <v>0</v>
      </c>
      <c r="Q130" s="242">
        <v>0</v>
      </c>
      <c r="R130" s="242">
        <f>Q130*H130</f>
        <v>0</v>
      </c>
      <c r="S130" s="242">
        <v>0</v>
      </c>
      <c r="T130" s="243">
        <f>S130*H130</f>
        <v>0</v>
      </c>
      <c r="AR130" s="23" t="s">
        <v>215</v>
      </c>
      <c r="AT130" s="23" t="s">
        <v>210</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215</v>
      </c>
      <c r="BM130" s="23" t="s">
        <v>252</v>
      </c>
    </row>
    <row r="131" spans="2:65" s="1" customFormat="1" ht="25.5" customHeight="1">
      <c r="B131" s="46"/>
      <c r="C131" s="233" t="s">
        <v>253</v>
      </c>
      <c r="D131" s="233" t="s">
        <v>210</v>
      </c>
      <c r="E131" s="234" t="s">
        <v>254</v>
      </c>
      <c r="F131" s="235" t="s">
        <v>255</v>
      </c>
      <c r="G131" s="236" t="s">
        <v>213</v>
      </c>
      <c r="H131" s="237">
        <v>276</v>
      </c>
      <c r="I131" s="238"/>
      <c r="J131" s="239">
        <f>ROUND(I131*H131,2)</f>
        <v>0</v>
      </c>
      <c r="K131" s="235" t="s">
        <v>214</v>
      </c>
      <c r="L131" s="72"/>
      <c r="M131" s="240" t="s">
        <v>38</v>
      </c>
      <c r="N131" s="241" t="s">
        <v>52</v>
      </c>
      <c r="O131" s="47"/>
      <c r="P131" s="242">
        <f>O131*H131</f>
        <v>0</v>
      </c>
      <c r="Q131" s="242">
        <v>0</v>
      </c>
      <c r="R131" s="242">
        <f>Q131*H131</f>
        <v>0</v>
      </c>
      <c r="S131" s="242">
        <v>0</v>
      </c>
      <c r="T131" s="243">
        <f>S131*H131</f>
        <v>0</v>
      </c>
      <c r="AR131" s="23" t="s">
        <v>215</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215</v>
      </c>
      <c r="BM131" s="23" t="s">
        <v>256</v>
      </c>
    </row>
    <row r="132" spans="2:65" s="1" customFormat="1" ht="16.5" customHeight="1">
      <c r="B132" s="46"/>
      <c r="C132" s="233" t="s">
        <v>257</v>
      </c>
      <c r="D132" s="233" t="s">
        <v>210</v>
      </c>
      <c r="E132" s="234" t="s">
        <v>258</v>
      </c>
      <c r="F132" s="235" t="s">
        <v>259</v>
      </c>
      <c r="G132" s="236" t="s">
        <v>232</v>
      </c>
      <c r="H132" s="237">
        <v>972.794</v>
      </c>
      <c r="I132" s="238"/>
      <c r="J132" s="239">
        <f>ROUND(I132*H132,2)</f>
        <v>0</v>
      </c>
      <c r="K132" s="235" t="s">
        <v>214</v>
      </c>
      <c r="L132" s="72"/>
      <c r="M132" s="240" t="s">
        <v>38</v>
      </c>
      <c r="N132" s="241" t="s">
        <v>52</v>
      </c>
      <c r="O132" s="47"/>
      <c r="P132" s="242">
        <f>O132*H132</f>
        <v>0</v>
      </c>
      <c r="Q132" s="242">
        <v>0</v>
      </c>
      <c r="R132" s="242">
        <f>Q132*H132</f>
        <v>0</v>
      </c>
      <c r="S132" s="242">
        <v>0</v>
      </c>
      <c r="T132" s="243">
        <f>S132*H132</f>
        <v>0</v>
      </c>
      <c r="AR132" s="23" t="s">
        <v>215</v>
      </c>
      <c r="AT132" s="23" t="s">
        <v>210</v>
      </c>
      <c r="AU132" s="23" t="s">
        <v>90</v>
      </c>
      <c r="AY132" s="23" t="s">
        <v>208</v>
      </c>
      <c r="BE132" s="244">
        <f>IF(N132="základní",J132,0)</f>
        <v>0</v>
      </c>
      <c r="BF132" s="244">
        <f>IF(N132="snížená",J132,0)</f>
        <v>0</v>
      </c>
      <c r="BG132" s="244">
        <f>IF(N132="zákl. přenesená",J132,0)</f>
        <v>0</v>
      </c>
      <c r="BH132" s="244">
        <f>IF(N132="sníž. přenesená",J132,0)</f>
        <v>0</v>
      </c>
      <c r="BI132" s="244">
        <f>IF(N132="nulová",J132,0)</f>
        <v>0</v>
      </c>
      <c r="BJ132" s="23" t="s">
        <v>25</v>
      </c>
      <c r="BK132" s="244">
        <f>ROUND(I132*H132,2)</f>
        <v>0</v>
      </c>
      <c r="BL132" s="23" t="s">
        <v>215</v>
      </c>
      <c r="BM132" s="23" t="s">
        <v>260</v>
      </c>
    </row>
    <row r="133" spans="2:51" s="13" customFormat="1" ht="13.5">
      <c r="B133" s="257"/>
      <c r="C133" s="258"/>
      <c r="D133" s="247" t="s">
        <v>217</v>
      </c>
      <c r="E133" s="259" t="s">
        <v>38</v>
      </c>
      <c r="F133" s="260" t="s">
        <v>261</v>
      </c>
      <c r="G133" s="258"/>
      <c r="H133" s="259" t="s">
        <v>38</v>
      </c>
      <c r="I133" s="261"/>
      <c r="J133" s="258"/>
      <c r="K133" s="258"/>
      <c r="L133" s="262"/>
      <c r="M133" s="263"/>
      <c r="N133" s="264"/>
      <c r="O133" s="264"/>
      <c r="P133" s="264"/>
      <c r="Q133" s="264"/>
      <c r="R133" s="264"/>
      <c r="S133" s="264"/>
      <c r="T133" s="265"/>
      <c r="AT133" s="266" t="s">
        <v>217</v>
      </c>
      <c r="AU133" s="266" t="s">
        <v>90</v>
      </c>
      <c r="AV133" s="13" t="s">
        <v>25</v>
      </c>
      <c r="AW133" s="13" t="s">
        <v>219</v>
      </c>
      <c r="AX133" s="13" t="s">
        <v>81</v>
      </c>
      <c r="AY133" s="266" t="s">
        <v>208</v>
      </c>
    </row>
    <row r="134" spans="2:51" s="12" customFormat="1" ht="13.5">
      <c r="B134" s="245"/>
      <c r="C134" s="246"/>
      <c r="D134" s="247" t="s">
        <v>217</v>
      </c>
      <c r="E134" s="248" t="s">
        <v>38</v>
      </c>
      <c r="F134" s="249" t="s">
        <v>262</v>
      </c>
      <c r="G134" s="246"/>
      <c r="H134" s="250">
        <v>696.47</v>
      </c>
      <c r="I134" s="251"/>
      <c r="J134" s="246"/>
      <c r="K134" s="246"/>
      <c r="L134" s="252"/>
      <c r="M134" s="253"/>
      <c r="N134" s="254"/>
      <c r="O134" s="254"/>
      <c r="P134" s="254"/>
      <c r="Q134" s="254"/>
      <c r="R134" s="254"/>
      <c r="S134" s="254"/>
      <c r="T134" s="255"/>
      <c r="AT134" s="256" t="s">
        <v>217</v>
      </c>
      <c r="AU134" s="256" t="s">
        <v>90</v>
      </c>
      <c r="AV134" s="12" t="s">
        <v>90</v>
      </c>
      <c r="AW134" s="12" t="s">
        <v>219</v>
      </c>
      <c r="AX134" s="12" t="s">
        <v>81</v>
      </c>
      <c r="AY134" s="256" t="s">
        <v>208</v>
      </c>
    </row>
    <row r="135" spans="2:51" s="13" customFormat="1" ht="13.5">
      <c r="B135" s="257"/>
      <c r="C135" s="258"/>
      <c r="D135" s="247" t="s">
        <v>217</v>
      </c>
      <c r="E135" s="259" t="s">
        <v>38</v>
      </c>
      <c r="F135" s="260" t="s">
        <v>263</v>
      </c>
      <c r="G135" s="258"/>
      <c r="H135" s="259" t="s">
        <v>38</v>
      </c>
      <c r="I135" s="261"/>
      <c r="J135" s="258"/>
      <c r="K135" s="258"/>
      <c r="L135" s="262"/>
      <c r="M135" s="263"/>
      <c r="N135" s="264"/>
      <c r="O135" s="264"/>
      <c r="P135" s="264"/>
      <c r="Q135" s="264"/>
      <c r="R135" s="264"/>
      <c r="S135" s="264"/>
      <c r="T135" s="265"/>
      <c r="AT135" s="266" t="s">
        <v>217</v>
      </c>
      <c r="AU135" s="266" t="s">
        <v>90</v>
      </c>
      <c r="AV135" s="13" t="s">
        <v>25</v>
      </c>
      <c r="AW135" s="13" t="s">
        <v>219</v>
      </c>
      <c r="AX135" s="13" t="s">
        <v>81</v>
      </c>
      <c r="AY135" s="266" t="s">
        <v>208</v>
      </c>
    </row>
    <row r="136" spans="2:51" s="12" customFormat="1" ht="13.5">
      <c r="B136" s="245"/>
      <c r="C136" s="246"/>
      <c r="D136" s="247" t="s">
        <v>217</v>
      </c>
      <c r="E136" s="248" t="s">
        <v>38</v>
      </c>
      <c r="F136" s="249" t="s">
        <v>264</v>
      </c>
      <c r="G136" s="246"/>
      <c r="H136" s="250">
        <v>258.473</v>
      </c>
      <c r="I136" s="251"/>
      <c r="J136" s="246"/>
      <c r="K136" s="246"/>
      <c r="L136" s="252"/>
      <c r="M136" s="253"/>
      <c r="N136" s="254"/>
      <c r="O136" s="254"/>
      <c r="P136" s="254"/>
      <c r="Q136" s="254"/>
      <c r="R136" s="254"/>
      <c r="S136" s="254"/>
      <c r="T136" s="255"/>
      <c r="AT136" s="256" t="s">
        <v>217</v>
      </c>
      <c r="AU136" s="256" t="s">
        <v>90</v>
      </c>
      <c r="AV136" s="12" t="s">
        <v>90</v>
      </c>
      <c r="AW136" s="12" t="s">
        <v>219</v>
      </c>
      <c r="AX136" s="12" t="s">
        <v>81</v>
      </c>
      <c r="AY136" s="256" t="s">
        <v>208</v>
      </c>
    </row>
    <row r="137" spans="2:51" s="13" customFormat="1" ht="13.5">
      <c r="B137" s="257"/>
      <c r="C137" s="258"/>
      <c r="D137" s="247" t="s">
        <v>217</v>
      </c>
      <c r="E137" s="259" t="s">
        <v>38</v>
      </c>
      <c r="F137" s="260" t="s">
        <v>265</v>
      </c>
      <c r="G137" s="258"/>
      <c r="H137" s="259" t="s">
        <v>38</v>
      </c>
      <c r="I137" s="261"/>
      <c r="J137" s="258"/>
      <c r="K137" s="258"/>
      <c r="L137" s="262"/>
      <c r="M137" s="263"/>
      <c r="N137" s="264"/>
      <c r="O137" s="264"/>
      <c r="P137" s="264"/>
      <c r="Q137" s="264"/>
      <c r="R137" s="264"/>
      <c r="S137" s="264"/>
      <c r="T137" s="265"/>
      <c r="AT137" s="266" t="s">
        <v>217</v>
      </c>
      <c r="AU137" s="266" t="s">
        <v>90</v>
      </c>
      <c r="AV137" s="13" t="s">
        <v>25</v>
      </c>
      <c r="AW137" s="13" t="s">
        <v>219</v>
      </c>
      <c r="AX137" s="13" t="s">
        <v>81</v>
      </c>
      <c r="AY137" s="266" t="s">
        <v>208</v>
      </c>
    </row>
    <row r="138" spans="2:51" s="12" customFormat="1" ht="13.5">
      <c r="B138" s="245"/>
      <c r="C138" s="246"/>
      <c r="D138" s="247" t="s">
        <v>217</v>
      </c>
      <c r="E138" s="248" t="s">
        <v>38</v>
      </c>
      <c r="F138" s="249" t="s">
        <v>266</v>
      </c>
      <c r="G138" s="246"/>
      <c r="H138" s="250">
        <v>17.851</v>
      </c>
      <c r="I138" s="251"/>
      <c r="J138" s="246"/>
      <c r="K138" s="246"/>
      <c r="L138" s="252"/>
      <c r="M138" s="253"/>
      <c r="N138" s="254"/>
      <c r="O138" s="254"/>
      <c r="P138" s="254"/>
      <c r="Q138" s="254"/>
      <c r="R138" s="254"/>
      <c r="S138" s="254"/>
      <c r="T138" s="255"/>
      <c r="AT138" s="256" t="s">
        <v>217</v>
      </c>
      <c r="AU138" s="256" t="s">
        <v>90</v>
      </c>
      <c r="AV138" s="12" t="s">
        <v>90</v>
      </c>
      <c r="AW138" s="12" t="s">
        <v>219</v>
      </c>
      <c r="AX138" s="12" t="s">
        <v>81</v>
      </c>
      <c r="AY138" s="256" t="s">
        <v>208</v>
      </c>
    </row>
    <row r="139" spans="2:65" s="1" customFormat="1" ht="51" customHeight="1">
      <c r="B139" s="46"/>
      <c r="C139" s="233" t="s">
        <v>30</v>
      </c>
      <c r="D139" s="233" t="s">
        <v>210</v>
      </c>
      <c r="E139" s="234" t="s">
        <v>267</v>
      </c>
      <c r="F139" s="235" t="s">
        <v>268</v>
      </c>
      <c r="G139" s="236" t="s">
        <v>232</v>
      </c>
      <c r="H139" s="237">
        <v>972.794</v>
      </c>
      <c r="I139" s="238"/>
      <c r="J139" s="239">
        <f>ROUND(I139*H139,2)</f>
        <v>0</v>
      </c>
      <c r="K139" s="235" t="s">
        <v>214</v>
      </c>
      <c r="L139" s="72"/>
      <c r="M139" s="240" t="s">
        <v>38</v>
      </c>
      <c r="N139" s="241" t="s">
        <v>52</v>
      </c>
      <c r="O139" s="47"/>
      <c r="P139" s="242">
        <f>O139*H139</f>
        <v>0</v>
      </c>
      <c r="Q139" s="242">
        <v>0</v>
      </c>
      <c r="R139" s="242">
        <f>Q139*H139</f>
        <v>0</v>
      </c>
      <c r="S139" s="242">
        <v>0</v>
      </c>
      <c r="T139" s="243">
        <f>S139*H139</f>
        <v>0</v>
      </c>
      <c r="AR139" s="23" t="s">
        <v>215</v>
      </c>
      <c r="AT139" s="23" t="s">
        <v>210</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215</v>
      </c>
      <c r="BM139" s="23" t="s">
        <v>269</v>
      </c>
    </row>
    <row r="140" spans="2:65" s="1" customFormat="1" ht="25.5" customHeight="1">
      <c r="B140" s="46"/>
      <c r="C140" s="233" t="s">
        <v>270</v>
      </c>
      <c r="D140" s="233" t="s">
        <v>210</v>
      </c>
      <c r="E140" s="234" t="s">
        <v>271</v>
      </c>
      <c r="F140" s="235" t="s">
        <v>272</v>
      </c>
      <c r="G140" s="236" t="s">
        <v>232</v>
      </c>
      <c r="H140" s="237">
        <v>258.473</v>
      </c>
      <c r="I140" s="238"/>
      <c r="J140" s="239">
        <f>ROUND(I140*H140,2)</f>
        <v>0</v>
      </c>
      <c r="K140" s="235" t="s">
        <v>214</v>
      </c>
      <c r="L140" s="72"/>
      <c r="M140" s="240" t="s">
        <v>38</v>
      </c>
      <c r="N140" s="241" t="s">
        <v>52</v>
      </c>
      <c r="O140" s="47"/>
      <c r="P140" s="242">
        <f>O140*H140</f>
        <v>0</v>
      </c>
      <c r="Q140" s="242">
        <v>0</v>
      </c>
      <c r="R140" s="242">
        <f>Q140*H140</f>
        <v>0</v>
      </c>
      <c r="S140" s="242">
        <v>0</v>
      </c>
      <c r="T140" s="243">
        <f>S140*H140</f>
        <v>0</v>
      </c>
      <c r="AR140" s="23" t="s">
        <v>215</v>
      </c>
      <c r="AT140" s="23" t="s">
        <v>210</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215</v>
      </c>
      <c r="BM140" s="23" t="s">
        <v>273</v>
      </c>
    </row>
    <row r="141" spans="2:51" s="13" customFormat="1" ht="13.5">
      <c r="B141" s="257"/>
      <c r="C141" s="258"/>
      <c r="D141" s="247" t="s">
        <v>217</v>
      </c>
      <c r="E141" s="259" t="s">
        <v>38</v>
      </c>
      <c r="F141" s="260" t="s">
        <v>274</v>
      </c>
      <c r="G141" s="258"/>
      <c r="H141" s="259" t="s">
        <v>38</v>
      </c>
      <c r="I141" s="261"/>
      <c r="J141" s="258"/>
      <c r="K141" s="258"/>
      <c r="L141" s="262"/>
      <c r="M141" s="263"/>
      <c r="N141" s="264"/>
      <c r="O141" s="264"/>
      <c r="P141" s="264"/>
      <c r="Q141" s="264"/>
      <c r="R141" s="264"/>
      <c r="S141" s="264"/>
      <c r="T141" s="265"/>
      <c r="AT141" s="266" t="s">
        <v>217</v>
      </c>
      <c r="AU141" s="266" t="s">
        <v>90</v>
      </c>
      <c r="AV141" s="13" t="s">
        <v>25</v>
      </c>
      <c r="AW141" s="13" t="s">
        <v>219</v>
      </c>
      <c r="AX141" s="13" t="s">
        <v>81</v>
      </c>
      <c r="AY141" s="266" t="s">
        <v>208</v>
      </c>
    </row>
    <row r="142" spans="2:51" s="12" customFormat="1" ht="13.5">
      <c r="B142" s="245"/>
      <c r="C142" s="246"/>
      <c r="D142" s="247" t="s">
        <v>217</v>
      </c>
      <c r="E142" s="248" t="s">
        <v>38</v>
      </c>
      <c r="F142" s="249" t="s">
        <v>275</v>
      </c>
      <c r="G142" s="246"/>
      <c r="H142" s="250">
        <v>258.473025</v>
      </c>
      <c r="I142" s="251"/>
      <c r="J142" s="246"/>
      <c r="K142" s="246"/>
      <c r="L142" s="252"/>
      <c r="M142" s="253"/>
      <c r="N142" s="254"/>
      <c r="O142" s="254"/>
      <c r="P142" s="254"/>
      <c r="Q142" s="254"/>
      <c r="R142" s="254"/>
      <c r="S142" s="254"/>
      <c r="T142" s="255"/>
      <c r="AT142" s="256" t="s">
        <v>217</v>
      </c>
      <c r="AU142" s="256" t="s">
        <v>90</v>
      </c>
      <c r="AV142" s="12" t="s">
        <v>90</v>
      </c>
      <c r="AW142" s="12" t="s">
        <v>219</v>
      </c>
      <c r="AX142" s="12" t="s">
        <v>81</v>
      </c>
      <c r="AY142" s="256" t="s">
        <v>208</v>
      </c>
    </row>
    <row r="143" spans="2:65" s="1" customFormat="1" ht="16.5" customHeight="1">
      <c r="B143" s="46"/>
      <c r="C143" s="233" t="s">
        <v>276</v>
      </c>
      <c r="D143" s="233" t="s">
        <v>210</v>
      </c>
      <c r="E143" s="234" t="s">
        <v>277</v>
      </c>
      <c r="F143" s="235" t="s">
        <v>278</v>
      </c>
      <c r="G143" s="236" t="s">
        <v>232</v>
      </c>
      <c r="H143" s="237">
        <v>972.794</v>
      </c>
      <c r="I143" s="238"/>
      <c r="J143" s="239">
        <f>ROUND(I143*H143,2)</f>
        <v>0</v>
      </c>
      <c r="K143" s="235" t="s">
        <v>214</v>
      </c>
      <c r="L143" s="72"/>
      <c r="M143" s="240" t="s">
        <v>38</v>
      </c>
      <c r="N143" s="241" t="s">
        <v>52</v>
      </c>
      <c r="O143" s="47"/>
      <c r="P143" s="242">
        <f>O143*H143</f>
        <v>0</v>
      </c>
      <c r="Q143" s="242">
        <v>0</v>
      </c>
      <c r="R143" s="242">
        <f>Q143*H143</f>
        <v>0</v>
      </c>
      <c r="S143" s="242">
        <v>0</v>
      </c>
      <c r="T143" s="243">
        <f>S143*H143</f>
        <v>0</v>
      </c>
      <c r="AR143" s="23" t="s">
        <v>215</v>
      </c>
      <c r="AT143" s="23" t="s">
        <v>210</v>
      </c>
      <c r="AU143" s="23" t="s">
        <v>90</v>
      </c>
      <c r="AY143" s="23" t="s">
        <v>208</v>
      </c>
      <c r="BE143" s="244">
        <f>IF(N143="základní",J143,0)</f>
        <v>0</v>
      </c>
      <c r="BF143" s="244">
        <f>IF(N143="snížená",J143,0)</f>
        <v>0</v>
      </c>
      <c r="BG143" s="244">
        <f>IF(N143="zákl. přenesená",J143,0)</f>
        <v>0</v>
      </c>
      <c r="BH143" s="244">
        <f>IF(N143="sníž. přenesená",J143,0)</f>
        <v>0</v>
      </c>
      <c r="BI143" s="244">
        <f>IF(N143="nulová",J143,0)</f>
        <v>0</v>
      </c>
      <c r="BJ143" s="23" t="s">
        <v>25</v>
      </c>
      <c r="BK143" s="244">
        <f>ROUND(I143*H143,2)</f>
        <v>0</v>
      </c>
      <c r="BL143" s="23" t="s">
        <v>215</v>
      </c>
      <c r="BM143" s="23" t="s">
        <v>279</v>
      </c>
    </row>
    <row r="144" spans="2:65" s="1" customFormat="1" ht="16.5" customHeight="1">
      <c r="B144" s="46"/>
      <c r="C144" s="233" t="s">
        <v>280</v>
      </c>
      <c r="D144" s="233" t="s">
        <v>210</v>
      </c>
      <c r="E144" s="234" t="s">
        <v>281</v>
      </c>
      <c r="F144" s="235" t="s">
        <v>282</v>
      </c>
      <c r="G144" s="236" t="s">
        <v>283</v>
      </c>
      <c r="H144" s="237">
        <v>1770.485</v>
      </c>
      <c r="I144" s="238"/>
      <c r="J144" s="239">
        <f>ROUND(I144*H144,2)</f>
        <v>0</v>
      </c>
      <c r="K144" s="235" t="s">
        <v>214</v>
      </c>
      <c r="L144" s="72"/>
      <c r="M144" s="240" t="s">
        <v>38</v>
      </c>
      <c r="N144" s="241" t="s">
        <v>52</v>
      </c>
      <c r="O144" s="47"/>
      <c r="P144" s="242">
        <f>O144*H144</f>
        <v>0</v>
      </c>
      <c r="Q144" s="242">
        <v>0</v>
      </c>
      <c r="R144" s="242">
        <f>Q144*H144</f>
        <v>0</v>
      </c>
      <c r="S144" s="242">
        <v>0</v>
      </c>
      <c r="T144" s="243">
        <f>S144*H144</f>
        <v>0</v>
      </c>
      <c r="AR144" s="23" t="s">
        <v>215</v>
      </c>
      <c r="AT144" s="23" t="s">
        <v>210</v>
      </c>
      <c r="AU144" s="23" t="s">
        <v>90</v>
      </c>
      <c r="AY144" s="23" t="s">
        <v>208</v>
      </c>
      <c r="BE144" s="244">
        <f>IF(N144="základní",J144,0)</f>
        <v>0</v>
      </c>
      <c r="BF144" s="244">
        <f>IF(N144="snížená",J144,0)</f>
        <v>0</v>
      </c>
      <c r="BG144" s="244">
        <f>IF(N144="zákl. přenesená",J144,0)</f>
        <v>0</v>
      </c>
      <c r="BH144" s="244">
        <f>IF(N144="sníž. přenesená",J144,0)</f>
        <v>0</v>
      </c>
      <c r="BI144" s="244">
        <f>IF(N144="nulová",J144,0)</f>
        <v>0</v>
      </c>
      <c r="BJ144" s="23" t="s">
        <v>25</v>
      </c>
      <c r="BK144" s="244">
        <f>ROUND(I144*H144,2)</f>
        <v>0</v>
      </c>
      <c r="BL144" s="23" t="s">
        <v>215</v>
      </c>
      <c r="BM144" s="23" t="s">
        <v>284</v>
      </c>
    </row>
    <row r="145" spans="2:51" s="12" customFormat="1" ht="13.5">
      <c r="B145" s="245"/>
      <c r="C145" s="246"/>
      <c r="D145" s="247" t="s">
        <v>217</v>
      </c>
      <c r="E145" s="248" t="s">
        <v>38</v>
      </c>
      <c r="F145" s="249" t="s">
        <v>285</v>
      </c>
      <c r="G145" s="246"/>
      <c r="H145" s="250">
        <v>1770.48508</v>
      </c>
      <c r="I145" s="251"/>
      <c r="J145" s="246"/>
      <c r="K145" s="246"/>
      <c r="L145" s="252"/>
      <c r="M145" s="253"/>
      <c r="N145" s="254"/>
      <c r="O145" s="254"/>
      <c r="P145" s="254"/>
      <c r="Q145" s="254"/>
      <c r="R145" s="254"/>
      <c r="S145" s="254"/>
      <c r="T145" s="255"/>
      <c r="AT145" s="256" t="s">
        <v>217</v>
      </c>
      <c r="AU145" s="256" t="s">
        <v>90</v>
      </c>
      <c r="AV145" s="12" t="s">
        <v>90</v>
      </c>
      <c r="AW145" s="12" t="s">
        <v>219</v>
      </c>
      <c r="AX145" s="12" t="s">
        <v>81</v>
      </c>
      <c r="AY145" s="256" t="s">
        <v>208</v>
      </c>
    </row>
    <row r="146" spans="2:65" s="1" customFormat="1" ht="25.5" customHeight="1">
      <c r="B146" s="46"/>
      <c r="C146" s="233" t="s">
        <v>286</v>
      </c>
      <c r="D146" s="233" t="s">
        <v>210</v>
      </c>
      <c r="E146" s="234" t="s">
        <v>287</v>
      </c>
      <c r="F146" s="235" t="s">
        <v>288</v>
      </c>
      <c r="G146" s="236" t="s">
        <v>232</v>
      </c>
      <c r="H146" s="237">
        <v>510.029</v>
      </c>
      <c r="I146" s="238"/>
      <c r="J146" s="239">
        <f>ROUND(I146*H146,2)</f>
        <v>0</v>
      </c>
      <c r="K146" s="235" t="s">
        <v>214</v>
      </c>
      <c r="L146" s="72"/>
      <c r="M146" s="240" t="s">
        <v>38</v>
      </c>
      <c r="N146" s="241" t="s">
        <v>52</v>
      </c>
      <c r="O146" s="47"/>
      <c r="P146" s="242">
        <f>O146*H146</f>
        <v>0</v>
      </c>
      <c r="Q146" s="242">
        <v>0</v>
      </c>
      <c r="R146" s="242">
        <f>Q146*H146</f>
        <v>0</v>
      </c>
      <c r="S146" s="242">
        <v>0</v>
      </c>
      <c r="T146" s="243">
        <f>S146*H146</f>
        <v>0</v>
      </c>
      <c r="AR146" s="23" t="s">
        <v>215</v>
      </c>
      <c r="AT146" s="23" t="s">
        <v>210</v>
      </c>
      <c r="AU146" s="23" t="s">
        <v>90</v>
      </c>
      <c r="AY146" s="23" t="s">
        <v>208</v>
      </c>
      <c r="BE146" s="244">
        <f>IF(N146="základní",J146,0)</f>
        <v>0</v>
      </c>
      <c r="BF146" s="244">
        <f>IF(N146="snížená",J146,0)</f>
        <v>0</v>
      </c>
      <c r="BG146" s="244">
        <f>IF(N146="zákl. přenesená",J146,0)</f>
        <v>0</v>
      </c>
      <c r="BH146" s="244">
        <f>IF(N146="sníž. přenesená",J146,0)</f>
        <v>0</v>
      </c>
      <c r="BI146" s="244">
        <f>IF(N146="nulová",J146,0)</f>
        <v>0</v>
      </c>
      <c r="BJ146" s="23" t="s">
        <v>25</v>
      </c>
      <c r="BK146" s="244">
        <f>ROUND(I146*H146,2)</f>
        <v>0</v>
      </c>
      <c r="BL146" s="23" t="s">
        <v>215</v>
      </c>
      <c r="BM146" s="23" t="s">
        <v>289</v>
      </c>
    </row>
    <row r="147" spans="2:51" s="13" customFormat="1" ht="13.5">
      <c r="B147" s="257"/>
      <c r="C147" s="258"/>
      <c r="D147" s="247" t="s">
        <v>217</v>
      </c>
      <c r="E147" s="259" t="s">
        <v>38</v>
      </c>
      <c r="F147" s="260" t="s">
        <v>290</v>
      </c>
      <c r="G147" s="258"/>
      <c r="H147" s="259" t="s">
        <v>38</v>
      </c>
      <c r="I147" s="261"/>
      <c r="J147" s="258"/>
      <c r="K147" s="258"/>
      <c r="L147" s="262"/>
      <c r="M147" s="263"/>
      <c r="N147" s="264"/>
      <c r="O147" s="264"/>
      <c r="P147" s="264"/>
      <c r="Q147" s="264"/>
      <c r="R147" s="264"/>
      <c r="S147" s="264"/>
      <c r="T147" s="265"/>
      <c r="AT147" s="266" t="s">
        <v>217</v>
      </c>
      <c r="AU147" s="266" t="s">
        <v>90</v>
      </c>
      <c r="AV147" s="13" t="s">
        <v>25</v>
      </c>
      <c r="AW147" s="13" t="s">
        <v>219</v>
      </c>
      <c r="AX147" s="13" t="s">
        <v>81</v>
      </c>
      <c r="AY147" s="266" t="s">
        <v>208</v>
      </c>
    </row>
    <row r="148" spans="2:51" s="12" customFormat="1" ht="13.5">
      <c r="B148" s="245"/>
      <c r="C148" s="246"/>
      <c r="D148" s="247" t="s">
        <v>217</v>
      </c>
      <c r="E148" s="248" t="s">
        <v>38</v>
      </c>
      <c r="F148" s="249" t="s">
        <v>291</v>
      </c>
      <c r="G148" s="246"/>
      <c r="H148" s="250">
        <v>117.79869</v>
      </c>
      <c r="I148" s="251"/>
      <c r="J148" s="246"/>
      <c r="K148" s="246"/>
      <c r="L148" s="252"/>
      <c r="M148" s="253"/>
      <c r="N148" s="254"/>
      <c r="O148" s="254"/>
      <c r="P148" s="254"/>
      <c r="Q148" s="254"/>
      <c r="R148" s="254"/>
      <c r="S148" s="254"/>
      <c r="T148" s="255"/>
      <c r="AT148" s="256" t="s">
        <v>217</v>
      </c>
      <c r="AU148" s="256" t="s">
        <v>90</v>
      </c>
      <c r="AV148" s="12" t="s">
        <v>90</v>
      </c>
      <c r="AW148" s="12" t="s">
        <v>219</v>
      </c>
      <c r="AX148" s="12" t="s">
        <v>81</v>
      </c>
      <c r="AY148" s="256" t="s">
        <v>208</v>
      </c>
    </row>
    <row r="149" spans="2:51" s="12" customFormat="1" ht="13.5">
      <c r="B149" s="245"/>
      <c r="C149" s="246"/>
      <c r="D149" s="247" t="s">
        <v>217</v>
      </c>
      <c r="E149" s="248" t="s">
        <v>38</v>
      </c>
      <c r="F149" s="249" t="s">
        <v>292</v>
      </c>
      <c r="G149" s="246"/>
      <c r="H149" s="250">
        <v>7.167744</v>
      </c>
      <c r="I149" s="251"/>
      <c r="J149" s="246"/>
      <c r="K149" s="246"/>
      <c r="L149" s="252"/>
      <c r="M149" s="253"/>
      <c r="N149" s="254"/>
      <c r="O149" s="254"/>
      <c r="P149" s="254"/>
      <c r="Q149" s="254"/>
      <c r="R149" s="254"/>
      <c r="S149" s="254"/>
      <c r="T149" s="255"/>
      <c r="AT149" s="256" t="s">
        <v>217</v>
      </c>
      <c r="AU149" s="256" t="s">
        <v>90</v>
      </c>
      <c r="AV149" s="12" t="s">
        <v>90</v>
      </c>
      <c r="AW149" s="12" t="s">
        <v>219</v>
      </c>
      <c r="AX149" s="12" t="s">
        <v>81</v>
      </c>
      <c r="AY149" s="256" t="s">
        <v>208</v>
      </c>
    </row>
    <row r="150" spans="2:51" s="12" customFormat="1" ht="13.5">
      <c r="B150" s="245"/>
      <c r="C150" s="246"/>
      <c r="D150" s="247" t="s">
        <v>217</v>
      </c>
      <c r="E150" s="248" t="s">
        <v>38</v>
      </c>
      <c r="F150" s="249" t="s">
        <v>293</v>
      </c>
      <c r="G150" s="246"/>
      <c r="H150" s="250">
        <v>117.53985</v>
      </c>
      <c r="I150" s="251"/>
      <c r="J150" s="246"/>
      <c r="K150" s="246"/>
      <c r="L150" s="252"/>
      <c r="M150" s="253"/>
      <c r="N150" s="254"/>
      <c r="O150" s="254"/>
      <c r="P150" s="254"/>
      <c r="Q150" s="254"/>
      <c r="R150" s="254"/>
      <c r="S150" s="254"/>
      <c r="T150" s="255"/>
      <c r="AT150" s="256" t="s">
        <v>217</v>
      </c>
      <c r="AU150" s="256" t="s">
        <v>90</v>
      </c>
      <c r="AV150" s="12" t="s">
        <v>90</v>
      </c>
      <c r="AW150" s="12" t="s">
        <v>219</v>
      </c>
      <c r="AX150" s="12" t="s">
        <v>81</v>
      </c>
      <c r="AY150" s="256" t="s">
        <v>208</v>
      </c>
    </row>
    <row r="151" spans="2:51" s="12" customFormat="1" ht="13.5">
      <c r="B151" s="245"/>
      <c r="C151" s="246"/>
      <c r="D151" s="247" t="s">
        <v>217</v>
      </c>
      <c r="E151" s="248" t="s">
        <v>38</v>
      </c>
      <c r="F151" s="249" t="s">
        <v>294</v>
      </c>
      <c r="G151" s="246"/>
      <c r="H151" s="250">
        <v>188.803125</v>
      </c>
      <c r="I151" s="251"/>
      <c r="J151" s="246"/>
      <c r="K151" s="246"/>
      <c r="L151" s="252"/>
      <c r="M151" s="253"/>
      <c r="N151" s="254"/>
      <c r="O151" s="254"/>
      <c r="P151" s="254"/>
      <c r="Q151" s="254"/>
      <c r="R151" s="254"/>
      <c r="S151" s="254"/>
      <c r="T151" s="255"/>
      <c r="AT151" s="256" t="s">
        <v>217</v>
      </c>
      <c r="AU151" s="256" t="s">
        <v>90</v>
      </c>
      <c r="AV151" s="12" t="s">
        <v>90</v>
      </c>
      <c r="AW151" s="12" t="s">
        <v>219</v>
      </c>
      <c r="AX151" s="12" t="s">
        <v>81</v>
      </c>
      <c r="AY151" s="256" t="s">
        <v>208</v>
      </c>
    </row>
    <row r="152" spans="2:51" s="13" customFormat="1" ht="13.5">
      <c r="B152" s="257"/>
      <c r="C152" s="258"/>
      <c r="D152" s="247" t="s">
        <v>217</v>
      </c>
      <c r="E152" s="259" t="s">
        <v>38</v>
      </c>
      <c r="F152" s="260" t="s">
        <v>295</v>
      </c>
      <c r="G152" s="258"/>
      <c r="H152" s="259" t="s">
        <v>38</v>
      </c>
      <c r="I152" s="261"/>
      <c r="J152" s="258"/>
      <c r="K152" s="258"/>
      <c r="L152" s="262"/>
      <c r="M152" s="263"/>
      <c r="N152" s="264"/>
      <c r="O152" s="264"/>
      <c r="P152" s="264"/>
      <c r="Q152" s="264"/>
      <c r="R152" s="264"/>
      <c r="S152" s="264"/>
      <c r="T152" s="265"/>
      <c r="AT152" s="266" t="s">
        <v>217</v>
      </c>
      <c r="AU152" s="266" t="s">
        <v>90</v>
      </c>
      <c r="AV152" s="13" t="s">
        <v>25</v>
      </c>
      <c r="AW152" s="13" t="s">
        <v>219</v>
      </c>
      <c r="AX152" s="13" t="s">
        <v>81</v>
      </c>
      <c r="AY152" s="266" t="s">
        <v>208</v>
      </c>
    </row>
    <row r="153" spans="2:51" s="12" customFormat="1" ht="13.5">
      <c r="B153" s="245"/>
      <c r="C153" s="246"/>
      <c r="D153" s="247" t="s">
        <v>217</v>
      </c>
      <c r="E153" s="248" t="s">
        <v>38</v>
      </c>
      <c r="F153" s="249" t="s">
        <v>296</v>
      </c>
      <c r="G153" s="246"/>
      <c r="H153" s="250">
        <v>78.72</v>
      </c>
      <c r="I153" s="251"/>
      <c r="J153" s="246"/>
      <c r="K153" s="246"/>
      <c r="L153" s="252"/>
      <c r="M153" s="253"/>
      <c r="N153" s="254"/>
      <c r="O153" s="254"/>
      <c r="P153" s="254"/>
      <c r="Q153" s="254"/>
      <c r="R153" s="254"/>
      <c r="S153" s="254"/>
      <c r="T153" s="255"/>
      <c r="AT153" s="256" t="s">
        <v>217</v>
      </c>
      <c r="AU153" s="256" t="s">
        <v>90</v>
      </c>
      <c r="AV153" s="12" t="s">
        <v>90</v>
      </c>
      <c r="AW153" s="12" t="s">
        <v>219</v>
      </c>
      <c r="AX153" s="12" t="s">
        <v>81</v>
      </c>
      <c r="AY153" s="256" t="s">
        <v>208</v>
      </c>
    </row>
    <row r="154" spans="2:65" s="1" customFormat="1" ht="16.5" customHeight="1">
      <c r="B154" s="46"/>
      <c r="C154" s="267" t="s">
        <v>10</v>
      </c>
      <c r="D154" s="267" t="s">
        <v>297</v>
      </c>
      <c r="E154" s="268" t="s">
        <v>298</v>
      </c>
      <c r="F154" s="269" t="s">
        <v>299</v>
      </c>
      <c r="G154" s="270" t="s">
        <v>283</v>
      </c>
      <c r="H154" s="271">
        <v>928.253</v>
      </c>
      <c r="I154" s="272"/>
      <c r="J154" s="273">
        <f>ROUND(I154*H154,2)</f>
        <v>0</v>
      </c>
      <c r="K154" s="269" t="s">
        <v>214</v>
      </c>
      <c r="L154" s="274"/>
      <c r="M154" s="275" t="s">
        <v>38</v>
      </c>
      <c r="N154" s="276" t="s">
        <v>52</v>
      </c>
      <c r="O154" s="47"/>
      <c r="P154" s="242">
        <f>O154*H154</f>
        <v>0</v>
      </c>
      <c r="Q154" s="242">
        <v>1</v>
      </c>
      <c r="R154" s="242">
        <f>Q154*H154</f>
        <v>928.253</v>
      </c>
      <c r="S154" s="242">
        <v>0</v>
      </c>
      <c r="T154" s="243">
        <f>S154*H154</f>
        <v>0</v>
      </c>
      <c r="AR154" s="23" t="s">
        <v>253</v>
      </c>
      <c r="AT154" s="23" t="s">
        <v>297</v>
      </c>
      <c r="AU154" s="23" t="s">
        <v>90</v>
      </c>
      <c r="AY154" s="23" t="s">
        <v>208</v>
      </c>
      <c r="BE154" s="244">
        <f>IF(N154="základní",J154,0)</f>
        <v>0</v>
      </c>
      <c r="BF154" s="244">
        <f>IF(N154="snížená",J154,0)</f>
        <v>0</v>
      </c>
      <c r="BG154" s="244">
        <f>IF(N154="zákl. přenesená",J154,0)</f>
        <v>0</v>
      </c>
      <c r="BH154" s="244">
        <f>IF(N154="sníž. přenesená",J154,0)</f>
        <v>0</v>
      </c>
      <c r="BI154" s="244">
        <f>IF(N154="nulová",J154,0)</f>
        <v>0</v>
      </c>
      <c r="BJ154" s="23" t="s">
        <v>25</v>
      </c>
      <c r="BK154" s="244">
        <f>ROUND(I154*H154,2)</f>
        <v>0</v>
      </c>
      <c r="BL154" s="23" t="s">
        <v>215</v>
      </c>
      <c r="BM154" s="23" t="s">
        <v>300</v>
      </c>
    </row>
    <row r="155" spans="2:51" s="12" customFormat="1" ht="13.5">
      <c r="B155" s="245"/>
      <c r="C155" s="246"/>
      <c r="D155" s="247" t="s">
        <v>217</v>
      </c>
      <c r="E155" s="248" t="s">
        <v>38</v>
      </c>
      <c r="F155" s="249" t="s">
        <v>301</v>
      </c>
      <c r="G155" s="246"/>
      <c r="H155" s="250">
        <v>928.25278</v>
      </c>
      <c r="I155" s="251"/>
      <c r="J155" s="246"/>
      <c r="K155" s="246"/>
      <c r="L155" s="252"/>
      <c r="M155" s="253"/>
      <c r="N155" s="254"/>
      <c r="O155" s="254"/>
      <c r="P155" s="254"/>
      <c r="Q155" s="254"/>
      <c r="R155" s="254"/>
      <c r="S155" s="254"/>
      <c r="T155" s="255"/>
      <c r="AT155" s="256" t="s">
        <v>217</v>
      </c>
      <c r="AU155" s="256" t="s">
        <v>90</v>
      </c>
      <c r="AV155" s="12" t="s">
        <v>90</v>
      </c>
      <c r="AW155" s="12" t="s">
        <v>219</v>
      </c>
      <c r="AX155" s="12" t="s">
        <v>81</v>
      </c>
      <c r="AY155" s="256" t="s">
        <v>208</v>
      </c>
    </row>
    <row r="156" spans="2:65" s="1" customFormat="1" ht="38.25" customHeight="1">
      <c r="B156" s="46"/>
      <c r="C156" s="233" t="s">
        <v>302</v>
      </c>
      <c r="D156" s="233" t="s">
        <v>210</v>
      </c>
      <c r="E156" s="234" t="s">
        <v>303</v>
      </c>
      <c r="F156" s="235" t="s">
        <v>304</v>
      </c>
      <c r="G156" s="236" t="s">
        <v>232</v>
      </c>
      <c r="H156" s="237">
        <v>12.2</v>
      </c>
      <c r="I156" s="238"/>
      <c r="J156" s="239">
        <f>ROUND(I156*H156,2)</f>
        <v>0</v>
      </c>
      <c r="K156" s="235" t="s">
        <v>214</v>
      </c>
      <c r="L156" s="72"/>
      <c r="M156" s="240" t="s">
        <v>38</v>
      </c>
      <c r="N156" s="241" t="s">
        <v>52</v>
      </c>
      <c r="O156" s="47"/>
      <c r="P156" s="242">
        <f>O156*H156</f>
        <v>0</v>
      </c>
      <c r="Q156" s="242">
        <v>0</v>
      </c>
      <c r="R156" s="242">
        <f>Q156*H156</f>
        <v>0</v>
      </c>
      <c r="S156" s="242">
        <v>0</v>
      </c>
      <c r="T156" s="243">
        <f>S156*H156</f>
        <v>0</v>
      </c>
      <c r="AR156" s="23" t="s">
        <v>215</v>
      </c>
      <c r="AT156" s="23" t="s">
        <v>210</v>
      </c>
      <c r="AU156" s="23" t="s">
        <v>90</v>
      </c>
      <c r="AY156" s="23" t="s">
        <v>208</v>
      </c>
      <c r="BE156" s="244">
        <f>IF(N156="základní",J156,0)</f>
        <v>0</v>
      </c>
      <c r="BF156" s="244">
        <f>IF(N156="snížená",J156,0)</f>
        <v>0</v>
      </c>
      <c r="BG156" s="244">
        <f>IF(N156="zákl. přenesená",J156,0)</f>
        <v>0</v>
      </c>
      <c r="BH156" s="244">
        <f>IF(N156="sníž. přenesená",J156,0)</f>
        <v>0</v>
      </c>
      <c r="BI156" s="244">
        <f>IF(N156="nulová",J156,0)</f>
        <v>0</v>
      </c>
      <c r="BJ156" s="23" t="s">
        <v>25</v>
      </c>
      <c r="BK156" s="244">
        <f>ROUND(I156*H156,2)</f>
        <v>0</v>
      </c>
      <c r="BL156" s="23" t="s">
        <v>215</v>
      </c>
      <c r="BM156" s="23" t="s">
        <v>305</v>
      </c>
    </row>
    <row r="157" spans="2:51" s="13" customFormat="1" ht="13.5">
      <c r="B157" s="257"/>
      <c r="C157" s="258"/>
      <c r="D157" s="247" t="s">
        <v>217</v>
      </c>
      <c r="E157" s="259" t="s">
        <v>38</v>
      </c>
      <c r="F157" s="260" t="s">
        <v>306</v>
      </c>
      <c r="G157" s="258"/>
      <c r="H157" s="259" t="s">
        <v>38</v>
      </c>
      <c r="I157" s="261"/>
      <c r="J157" s="258"/>
      <c r="K157" s="258"/>
      <c r="L157" s="262"/>
      <c r="M157" s="263"/>
      <c r="N157" s="264"/>
      <c r="O157" s="264"/>
      <c r="P157" s="264"/>
      <c r="Q157" s="264"/>
      <c r="R157" s="264"/>
      <c r="S157" s="264"/>
      <c r="T157" s="265"/>
      <c r="AT157" s="266" t="s">
        <v>217</v>
      </c>
      <c r="AU157" s="266" t="s">
        <v>90</v>
      </c>
      <c r="AV157" s="13" t="s">
        <v>25</v>
      </c>
      <c r="AW157" s="13" t="s">
        <v>219</v>
      </c>
      <c r="AX157" s="13" t="s">
        <v>81</v>
      </c>
      <c r="AY157" s="266" t="s">
        <v>208</v>
      </c>
    </row>
    <row r="158" spans="2:51" s="12" customFormat="1" ht="13.5">
      <c r="B158" s="245"/>
      <c r="C158" s="246"/>
      <c r="D158" s="247" t="s">
        <v>217</v>
      </c>
      <c r="E158" s="248" t="s">
        <v>38</v>
      </c>
      <c r="F158" s="249" t="s">
        <v>307</v>
      </c>
      <c r="G158" s="246"/>
      <c r="H158" s="250">
        <v>0.16</v>
      </c>
      <c r="I158" s="251"/>
      <c r="J158" s="246"/>
      <c r="K158" s="246"/>
      <c r="L158" s="252"/>
      <c r="M158" s="253"/>
      <c r="N158" s="254"/>
      <c r="O158" s="254"/>
      <c r="P158" s="254"/>
      <c r="Q158" s="254"/>
      <c r="R158" s="254"/>
      <c r="S158" s="254"/>
      <c r="T158" s="255"/>
      <c r="AT158" s="256" t="s">
        <v>217</v>
      </c>
      <c r="AU158" s="256" t="s">
        <v>90</v>
      </c>
      <c r="AV158" s="12" t="s">
        <v>90</v>
      </c>
      <c r="AW158" s="12" t="s">
        <v>219</v>
      </c>
      <c r="AX158" s="12" t="s">
        <v>81</v>
      </c>
      <c r="AY158" s="256" t="s">
        <v>208</v>
      </c>
    </row>
    <row r="159" spans="2:51" s="13" customFormat="1" ht="13.5">
      <c r="B159" s="257"/>
      <c r="C159" s="258"/>
      <c r="D159" s="247" t="s">
        <v>217</v>
      </c>
      <c r="E159" s="259" t="s">
        <v>38</v>
      </c>
      <c r="F159" s="260" t="s">
        <v>308</v>
      </c>
      <c r="G159" s="258"/>
      <c r="H159" s="259" t="s">
        <v>38</v>
      </c>
      <c r="I159" s="261"/>
      <c r="J159" s="258"/>
      <c r="K159" s="258"/>
      <c r="L159" s="262"/>
      <c r="M159" s="263"/>
      <c r="N159" s="264"/>
      <c r="O159" s="264"/>
      <c r="P159" s="264"/>
      <c r="Q159" s="264"/>
      <c r="R159" s="264"/>
      <c r="S159" s="264"/>
      <c r="T159" s="265"/>
      <c r="AT159" s="266" t="s">
        <v>217</v>
      </c>
      <c r="AU159" s="266" t="s">
        <v>90</v>
      </c>
      <c r="AV159" s="13" t="s">
        <v>25</v>
      </c>
      <c r="AW159" s="13" t="s">
        <v>219</v>
      </c>
      <c r="AX159" s="13" t="s">
        <v>81</v>
      </c>
      <c r="AY159" s="266" t="s">
        <v>208</v>
      </c>
    </row>
    <row r="160" spans="2:51" s="12" customFormat="1" ht="13.5">
      <c r="B160" s="245"/>
      <c r="C160" s="246"/>
      <c r="D160" s="247" t="s">
        <v>217</v>
      </c>
      <c r="E160" s="248" t="s">
        <v>38</v>
      </c>
      <c r="F160" s="249" t="s">
        <v>309</v>
      </c>
      <c r="G160" s="246"/>
      <c r="H160" s="250">
        <v>6</v>
      </c>
      <c r="I160" s="251"/>
      <c r="J160" s="246"/>
      <c r="K160" s="246"/>
      <c r="L160" s="252"/>
      <c r="M160" s="253"/>
      <c r="N160" s="254"/>
      <c r="O160" s="254"/>
      <c r="P160" s="254"/>
      <c r="Q160" s="254"/>
      <c r="R160" s="254"/>
      <c r="S160" s="254"/>
      <c r="T160" s="255"/>
      <c r="AT160" s="256" t="s">
        <v>217</v>
      </c>
      <c r="AU160" s="256" t="s">
        <v>90</v>
      </c>
      <c r="AV160" s="12" t="s">
        <v>90</v>
      </c>
      <c r="AW160" s="12" t="s">
        <v>219</v>
      </c>
      <c r="AX160" s="12" t="s">
        <v>81</v>
      </c>
      <c r="AY160" s="256" t="s">
        <v>208</v>
      </c>
    </row>
    <row r="161" spans="2:51" s="13" customFormat="1" ht="13.5">
      <c r="B161" s="257"/>
      <c r="C161" s="258"/>
      <c r="D161" s="247" t="s">
        <v>217</v>
      </c>
      <c r="E161" s="259" t="s">
        <v>38</v>
      </c>
      <c r="F161" s="260" t="s">
        <v>310</v>
      </c>
      <c r="G161" s="258"/>
      <c r="H161" s="259" t="s">
        <v>38</v>
      </c>
      <c r="I161" s="261"/>
      <c r="J161" s="258"/>
      <c r="K161" s="258"/>
      <c r="L161" s="262"/>
      <c r="M161" s="263"/>
      <c r="N161" s="264"/>
      <c r="O161" s="264"/>
      <c r="P161" s="264"/>
      <c r="Q161" s="264"/>
      <c r="R161" s="264"/>
      <c r="S161" s="264"/>
      <c r="T161" s="265"/>
      <c r="AT161" s="266" t="s">
        <v>217</v>
      </c>
      <c r="AU161" s="266" t="s">
        <v>90</v>
      </c>
      <c r="AV161" s="13" t="s">
        <v>25</v>
      </c>
      <c r="AW161" s="13" t="s">
        <v>219</v>
      </c>
      <c r="AX161" s="13" t="s">
        <v>81</v>
      </c>
      <c r="AY161" s="266" t="s">
        <v>208</v>
      </c>
    </row>
    <row r="162" spans="2:51" s="12" customFormat="1" ht="13.5">
      <c r="B162" s="245"/>
      <c r="C162" s="246"/>
      <c r="D162" s="247" t="s">
        <v>217</v>
      </c>
      <c r="E162" s="248" t="s">
        <v>38</v>
      </c>
      <c r="F162" s="249" t="s">
        <v>311</v>
      </c>
      <c r="G162" s="246"/>
      <c r="H162" s="250">
        <v>4.4</v>
      </c>
      <c r="I162" s="251"/>
      <c r="J162" s="246"/>
      <c r="K162" s="246"/>
      <c r="L162" s="252"/>
      <c r="M162" s="253"/>
      <c r="N162" s="254"/>
      <c r="O162" s="254"/>
      <c r="P162" s="254"/>
      <c r="Q162" s="254"/>
      <c r="R162" s="254"/>
      <c r="S162" s="254"/>
      <c r="T162" s="255"/>
      <c r="AT162" s="256" t="s">
        <v>217</v>
      </c>
      <c r="AU162" s="256" t="s">
        <v>90</v>
      </c>
      <c r="AV162" s="12" t="s">
        <v>90</v>
      </c>
      <c r="AW162" s="12" t="s">
        <v>219</v>
      </c>
      <c r="AX162" s="12" t="s">
        <v>81</v>
      </c>
      <c r="AY162" s="256" t="s">
        <v>208</v>
      </c>
    </row>
    <row r="163" spans="2:51" s="13" customFormat="1" ht="13.5">
      <c r="B163" s="257"/>
      <c r="C163" s="258"/>
      <c r="D163" s="247" t="s">
        <v>217</v>
      </c>
      <c r="E163" s="259" t="s">
        <v>38</v>
      </c>
      <c r="F163" s="260" t="s">
        <v>312</v>
      </c>
      <c r="G163" s="258"/>
      <c r="H163" s="259" t="s">
        <v>38</v>
      </c>
      <c r="I163" s="261"/>
      <c r="J163" s="258"/>
      <c r="K163" s="258"/>
      <c r="L163" s="262"/>
      <c r="M163" s="263"/>
      <c r="N163" s="264"/>
      <c r="O163" s="264"/>
      <c r="P163" s="264"/>
      <c r="Q163" s="264"/>
      <c r="R163" s="264"/>
      <c r="S163" s="264"/>
      <c r="T163" s="265"/>
      <c r="AT163" s="266" t="s">
        <v>217</v>
      </c>
      <c r="AU163" s="266" t="s">
        <v>90</v>
      </c>
      <c r="AV163" s="13" t="s">
        <v>25</v>
      </c>
      <c r="AW163" s="13" t="s">
        <v>219</v>
      </c>
      <c r="AX163" s="13" t="s">
        <v>81</v>
      </c>
      <c r="AY163" s="266" t="s">
        <v>208</v>
      </c>
    </row>
    <row r="164" spans="2:51" s="12" customFormat="1" ht="13.5">
      <c r="B164" s="245"/>
      <c r="C164" s="246"/>
      <c r="D164" s="247" t="s">
        <v>217</v>
      </c>
      <c r="E164" s="248" t="s">
        <v>38</v>
      </c>
      <c r="F164" s="249" t="s">
        <v>313</v>
      </c>
      <c r="G164" s="246"/>
      <c r="H164" s="250">
        <v>1.64</v>
      </c>
      <c r="I164" s="251"/>
      <c r="J164" s="246"/>
      <c r="K164" s="246"/>
      <c r="L164" s="252"/>
      <c r="M164" s="253"/>
      <c r="N164" s="254"/>
      <c r="O164" s="254"/>
      <c r="P164" s="254"/>
      <c r="Q164" s="254"/>
      <c r="R164" s="254"/>
      <c r="S164" s="254"/>
      <c r="T164" s="255"/>
      <c r="AT164" s="256" t="s">
        <v>217</v>
      </c>
      <c r="AU164" s="256" t="s">
        <v>90</v>
      </c>
      <c r="AV164" s="12" t="s">
        <v>90</v>
      </c>
      <c r="AW164" s="12" t="s">
        <v>219</v>
      </c>
      <c r="AX164" s="12" t="s">
        <v>81</v>
      </c>
      <c r="AY164" s="256" t="s">
        <v>208</v>
      </c>
    </row>
    <row r="165" spans="2:65" s="1" customFormat="1" ht="51" customHeight="1">
      <c r="B165" s="46"/>
      <c r="C165" s="267" t="s">
        <v>314</v>
      </c>
      <c r="D165" s="267" t="s">
        <v>297</v>
      </c>
      <c r="E165" s="268" t="s">
        <v>315</v>
      </c>
      <c r="F165" s="269" t="s">
        <v>316</v>
      </c>
      <c r="G165" s="270" t="s">
        <v>283</v>
      </c>
      <c r="H165" s="271">
        <v>22.204</v>
      </c>
      <c r="I165" s="272"/>
      <c r="J165" s="273">
        <f>ROUND(I165*H165,2)</f>
        <v>0</v>
      </c>
      <c r="K165" s="269" t="s">
        <v>214</v>
      </c>
      <c r="L165" s="274"/>
      <c r="M165" s="275" t="s">
        <v>38</v>
      </c>
      <c r="N165" s="276" t="s">
        <v>52</v>
      </c>
      <c r="O165" s="47"/>
      <c r="P165" s="242">
        <f>O165*H165</f>
        <v>0</v>
      </c>
      <c r="Q165" s="242">
        <v>1</v>
      </c>
      <c r="R165" s="242">
        <f>Q165*H165</f>
        <v>22.204</v>
      </c>
      <c r="S165" s="242">
        <v>0</v>
      </c>
      <c r="T165" s="243">
        <f>S165*H165</f>
        <v>0</v>
      </c>
      <c r="AR165" s="23" t="s">
        <v>253</v>
      </c>
      <c r="AT165" s="23" t="s">
        <v>297</v>
      </c>
      <c r="AU165" s="23" t="s">
        <v>90</v>
      </c>
      <c r="AY165" s="23" t="s">
        <v>208</v>
      </c>
      <c r="BE165" s="244">
        <f>IF(N165="základní",J165,0)</f>
        <v>0</v>
      </c>
      <c r="BF165" s="244">
        <f>IF(N165="snížená",J165,0)</f>
        <v>0</v>
      </c>
      <c r="BG165" s="244">
        <f>IF(N165="zákl. přenesená",J165,0)</f>
        <v>0</v>
      </c>
      <c r="BH165" s="244">
        <f>IF(N165="sníž. přenesená",J165,0)</f>
        <v>0</v>
      </c>
      <c r="BI165" s="244">
        <f>IF(N165="nulová",J165,0)</f>
        <v>0</v>
      </c>
      <c r="BJ165" s="23" t="s">
        <v>25</v>
      </c>
      <c r="BK165" s="244">
        <f>ROUND(I165*H165,2)</f>
        <v>0</v>
      </c>
      <c r="BL165" s="23" t="s">
        <v>215</v>
      </c>
      <c r="BM165" s="23" t="s">
        <v>317</v>
      </c>
    </row>
    <row r="166" spans="2:51" s="12" customFormat="1" ht="13.5">
      <c r="B166" s="245"/>
      <c r="C166" s="246"/>
      <c r="D166" s="247" t="s">
        <v>217</v>
      </c>
      <c r="E166" s="248" t="s">
        <v>38</v>
      </c>
      <c r="F166" s="249" t="s">
        <v>318</v>
      </c>
      <c r="G166" s="246"/>
      <c r="H166" s="250">
        <v>22.204</v>
      </c>
      <c r="I166" s="251"/>
      <c r="J166" s="246"/>
      <c r="K166" s="246"/>
      <c r="L166" s="252"/>
      <c r="M166" s="253"/>
      <c r="N166" s="254"/>
      <c r="O166" s="254"/>
      <c r="P166" s="254"/>
      <c r="Q166" s="254"/>
      <c r="R166" s="254"/>
      <c r="S166" s="254"/>
      <c r="T166" s="255"/>
      <c r="AT166" s="256" t="s">
        <v>217</v>
      </c>
      <c r="AU166" s="256" t="s">
        <v>90</v>
      </c>
      <c r="AV166" s="12" t="s">
        <v>90</v>
      </c>
      <c r="AW166" s="12" t="s">
        <v>219</v>
      </c>
      <c r="AX166" s="12" t="s">
        <v>81</v>
      </c>
      <c r="AY166" s="256" t="s">
        <v>208</v>
      </c>
    </row>
    <row r="167" spans="2:65" s="1" customFormat="1" ht="25.5" customHeight="1">
      <c r="B167" s="46"/>
      <c r="C167" s="233" t="s">
        <v>319</v>
      </c>
      <c r="D167" s="233" t="s">
        <v>210</v>
      </c>
      <c r="E167" s="234" t="s">
        <v>320</v>
      </c>
      <c r="F167" s="235" t="s">
        <v>321</v>
      </c>
      <c r="G167" s="236" t="s">
        <v>213</v>
      </c>
      <c r="H167" s="237">
        <v>1003.6</v>
      </c>
      <c r="I167" s="238"/>
      <c r="J167" s="239">
        <f>ROUND(I167*H167,2)</f>
        <v>0</v>
      </c>
      <c r="K167" s="235" t="s">
        <v>214</v>
      </c>
      <c r="L167" s="72"/>
      <c r="M167" s="240" t="s">
        <v>38</v>
      </c>
      <c r="N167" s="241" t="s">
        <v>52</v>
      </c>
      <c r="O167" s="47"/>
      <c r="P167" s="242">
        <f>O167*H167</f>
        <v>0</v>
      </c>
      <c r="Q167" s="242">
        <v>0</v>
      </c>
      <c r="R167" s="242">
        <f>Q167*H167</f>
        <v>0</v>
      </c>
      <c r="S167" s="242">
        <v>0</v>
      </c>
      <c r="T167" s="243">
        <f>S167*H167</f>
        <v>0</v>
      </c>
      <c r="AR167" s="23" t="s">
        <v>215</v>
      </c>
      <c r="AT167" s="23" t="s">
        <v>210</v>
      </c>
      <c r="AU167" s="23" t="s">
        <v>90</v>
      </c>
      <c r="AY167" s="23" t="s">
        <v>208</v>
      </c>
      <c r="BE167" s="244">
        <f>IF(N167="základní",J167,0)</f>
        <v>0</v>
      </c>
      <c r="BF167" s="244">
        <f>IF(N167="snížená",J167,0)</f>
        <v>0</v>
      </c>
      <c r="BG167" s="244">
        <f>IF(N167="zákl. přenesená",J167,0)</f>
        <v>0</v>
      </c>
      <c r="BH167" s="244">
        <f>IF(N167="sníž. přenesená",J167,0)</f>
        <v>0</v>
      </c>
      <c r="BI167" s="244">
        <f>IF(N167="nulová",J167,0)</f>
        <v>0</v>
      </c>
      <c r="BJ167" s="23" t="s">
        <v>25</v>
      </c>
      <c r="BK167" s="244">
        <f>ROUND(I167*H167,2)</f>
        <v>0</v>
      </c>
      <c r="BL167" s="23" t="s">
        <v>215</v>
      </c>
      <c r="BM167" s="23" t="s">
        <v>322</v>
      </c>
    </row>
    <row r="168" spans="2:51" s="12" customFormat="1" ht="13.5">
      <c r="B168" s="245"/>
      <c r="C168" s="246"/>
      <c r="D168" s="247" t="s">
        <v>217</v>
      </c>
      <c r="E168" s="248" t="s">
        <v>38</v>
      </c>
      <c r="F168" s="249" t="s">
        <v>323</v>
      </c>
      <c r="G168" s="246"/>
      <c r="H168" s="250">
        <v>1003.6</v>
      </c>
      <c r="I168" s="251"/>
      <c r="J168" s="246"/>
      <c r="K168" s="246"/>
      <c r="L168" s="252"/>
      <c r="M168" s="253"/>
      <c r="N168" s="254"/>
      <c r="O168" s="254"/>
      <c r="P168" s="254"/>
      <c r="Q168" s="254"/>
      <c r="R168" s="254"/>
      <c r="S168" s="254"/>
      <c r="T168" s="255"/>
      <c r="AT168" s="256" t="s">
        <v>217</v>
      </c>
      <c r="AU168" s="256" t="s">
        <v>90</v>
      </c>
      <c r="AV168" s="12" t="s">
        <v>90</v>
      </c>
      <c r="AW168" s="12" t="s">
        <v>219</v>
      </c>
      <c r="AX168" s="12" t="s">
        <v>81</v>
      </c>
      <c r="AY168" s="256" t="s">
        <v>208</v>
      </c>
    </row>
    <row r="169" spans="2:65" s="1" customFormat="1" ht="25.5" customHeight="1">
      <c r="B169" s="46"/>
      <c r="C169" s="233" t="s">
        <v>324</v>
      </c>
      <c r="D169" s="233" t="s">
        <v>210</v>
      </c>
      <c r="E169" s="234" t="s">
        <v>325</v>
      </c>
      <c r="F169" s="235" t="s">
        <v>326</v>
      </c>
      <c r="G169" s="236" t="s">
        <v>232</v>
      </c>
      <c r="H169" s="237">
        <v>12.2</v>
      </c>
      <c r="I169" s="238"/>
      <c r="J169" s="239">
        <f>ROUND(I169*H169,2)</f>
        <v>0</v>
      </c>
      <c r="K169" s="235" t="s">
        <v>214</v>
      </c>
      <c r="L169" s="72"/>
      <c r="M169" s="240" t="s">
        <v>38</v>
      </c>
      <c r="N169" s="241" t="s">
        <v>52</v>
      </c>
      <c r="O169" s="47"/>
      <c r="P169" s="242">
        <f>O169*H169</f>
        <v>0</v>
      </c>
      <c r="Q169" s="242">
        <v>1.89077</v>
      </c>
      <c r="R169" s="242">
        <f>Q169*H169</f>
        <v>23.067394</v>
      </c>
      <c r="S169" s="242">
        <v>0</v>
      </c>
      <c r="T169" s="243">
        <f>S169*H169</f>
        <v>0</v>
      </c>
      <c r="AR169" s="23" t="s">
        <v>215</v>
      </c>
      <c r="AT169" s="23" t="s">
        <v>210</v>
      </c>
      <c r="AU169" s="23" t="s">
        <v>90</v>
      </c>
      <c r="AY169" s="23" t="s">
        <v>208</v>
      </c>
      <c r="BE169" s="244">
        <f>IF(N169="základní",J169,0)</f>
        <v>0</v>
      </c>
      <c r="BF169" s="244">
        <f>IF(N169="snížená",J169,0)</f>
        <v>0</v>
      </c>
      <c r="BG169" s="244">
        <f>IF(N169="zákl. přenesená",J169,0)</f>
        <v>0</v>
      </c>
      <c r="BH169" s="244">
        <f>IF(N169="sníž. přenesená",J169,0)</f>
        <v>0</v>
      </c>
      <c r="BI169" s="244">
        <f>IF(N169="nulová",J169,0)</f>
        <v>0</v>
      </c>
      <c r="BJ169" s="23" t="s">
        <v>25</v>
      </c>
      <c r="BK169" s="244">
        <f>ROUND(I169*H169,2)</f>
        <v>0</v>
      </c>
      <c r="BL169" s="23" t="s">
        <v>215</v>
      </c>
      <c r="BM169" s="23" t="s">
        <v>327</v>
      </c>
    </row>
    <row r="170" spans="2:65" s="1" customFormat="1" ht="16.5" customHeight="1">
      <c r="B170" s="46"/>
      <c r="C170" s="233" t="s">
        <v>328</v>
      </c>
      <c r="D170" s="233" t="s">
        <v>210</v>
      </c>
      <c r="E170" s="234" t="s">
        <v>329</v>
      </c>
      <c r="F170" s="235" t="s">
        <v>330</v>
      </c>
      <c r="G170" s="236" t="s">
        <v>331</v>
      </c>
      <c r="H170" s="237">
        <v>6</v>
      </c>
      <c r="I170" s="238"/>
      <c r="J170" s="239">
        <f>ROUND(I170*H170,2)</f>
        <v>0</v>
      </c>
      <c r="K170" s="235" t="s">
        <v>38</v>
      </c>
      <c r="L170" s="72"/>
      <c r="M170" s="240" t="s">
        <v>38</v>
      </c>
      <c r="N170" s="241" t="s">
        <v>52</v>
      </c>
      <c r="O170" s="47"/>
      <c r="P170" s="242">
        <f>O170*H170</f>
        <v>0</v>
      </c>
      <c r="Q170" s="242">
        <v>0</v>
      </c>
      <c r="R170" s="242">
        <f>Q170*H170</f>
        <v>0</v>
      </c>
      <c r="S170" s="242">
        <v>0</v>
      </c>
      <c r="T170" s="243">
        <f>S170*H170</f>
        <v>0</v>
      </c>
      <c r="AR170" s="23" t="s">
        <v>215</v>
      </c>
      <c r="AT170" s="23" t="s">
        <v>210</v>
      </c>
      <c r="AU170" s="23" t="s">
        <v>90</v>
      </c>
      <c r="AY170" s="23" t="s">
        <v>208</v>
      </c>
      <c r="BE170" s="244">
        <f>IF(N170="základní",J170,0)</f>
        <v>0</v>
      </c>
      <c r="BF170" s="244">
        <f>IF(N170="snížená",J170,0)</f>
        <v>0</v>
      </c>
      <c r="BG170" s="244">
        <f>IF(N170="zákl. přenesená",J170,0)</f>
        <v>0</v>
      </c>
      <c r="BH170" s="244">
        <f>IF(N170="sníž. přenesená",J170,0)</f>
        <v>0</v>
      </c>
      <c r="BI170" s="244">
        <f>IF(N170="nulová",J170,0)</f>
        <v>0</v>
      </c>
      <c r="BJ170" s="23" t="s">
        <v>25</v>
      </c>
      <c r="BK170" s="244">
        <f>ROUND(I170*H170,2)</f>
        <v>0</v>
      </c>
      <c r="BL170" s="23" t="s">
        <v>215</v>
      </c>
      <c r="BM170" s="23" t="s">
        <v>332</v>
      </c>
    </row>
    <row r="171" spans="2:63" s="11" customFormat="1" ht="29.85" customHeight="1">
      <c r="B171" s="217"/>
      <c r="C171" s="218"/>
      <c r="D171" s="219" t="s">
        <v>80</v>
      </c>
      <c r="E171" s="231" t="s">
        <v>90</v>
      </c>
      <c r="F171" s="231" t="s">
        <v>333</v>
      </c>
      <c r="G171" s="218"/>
      <c r="H171" s="218"/>
      <c r="I171" s="221"/>
      <c r="J171" s="232">
        <f>BK171</f>
        <v>0</v>
      </c>
      <c r="K171" s="218"/>
      <c r="L171" s="223"/>
      <c r="M171" s="224"/>
      <c r="N171" s="225"/>
      <c r="O171" s="225"/>
      <c r="P171" s="226">
        <f>SUM(P172:P228)</f>
        <v>0</v>
      </c>
      <c r="Q171" s="225"/>
      <c r="R171" s="226">
        <f>SUM(R172:R228)</f>
        <v>1599.95855214</v>
      </c>
      <c r="S171" s="225"/>
      <c r="T171" s="227">
        <f>SUM(T172:T228)</f>
        <v>0</v>
      </c>
      <c r="AR171" s="228" t="s">
        <v>25</v>
      </c>
      <c r="AT171" s="229" t="s">
        <v>80</v>
      </c>
      <c r="AU171" s="229" t="s">
        <v>25</v>
      </c>
      <c r="AY171" s="228" t="s">
        <v>208</v>
      </c>
      <c r="BK171" s="230">
        <f>SUM(BK172:BK228)</f>
        <v>0</v>
      </c>
    </row>
    <row r="172" spans="2:65" s="1" customFormat="1" ht="16.5" customHeight="1">
      <c r="B172" s="46"/>
      <c r="C172" s="233" t="s">
        <v>9</v>
      </c>
      <c r="D172" s="233" t="s">
        <v>210</v>
      </c>
      <c r="E172" s="234" t="s">
        <v>334</v>
      </c>
      <c r="F172" s="235" t="s">
        <v>335</v>
      </c>
      <c r="G172" s="236" t="s">
        <v>336</v>
      </c>
      <c r="H172" s="237">
        <v>91.5</v>
      </c>
      <c r="I172" s="238"/>
      <c r="J172" s="239">
        <f>ROUND(I172*H172,2)</f>
        <v>0</v>
      </c>
      <c r="K172" s="235" t="s">
        <v>214</v>
      </c>
      <c r="L172" s="72"/>
      <c r="M172" s="240" t="s">
        <v>38</v>
      </c>
      <c r="N172" s="241" t="s">
        <v>52</v>
      </c>
      <c r="O172" s="47"/>
      <c r="P172" s="242">
        <f>O172*H172</f>
        <v>0</v>
      </c>
      <c r="Q172" s="242">
        <v>0.00014</v>
      </c>
      <c r="R172" s="242">
        <f>Q172*H172</f>
        <v>0.012809999999999998</v>
      </c>
      <c r="S172" s="242">
        <v>0</v>
      </c>
      <c r="T172" s="243">
        <f>S172*H172</f>
        <v>0</v>
      </c>
      <c r="AR172" s="23" t="s">
        <v>215</v>
      </c>
      <c r="AT172" s="23" t="s">
        <v>210</v>
      </c>
      <c r="AU172" s="23" t="s">
        <v>90</v>
      </c>
      <c r="AY172" s="23" t="s">
        <v>208</v>
      </c>
      <c r="BE172" s="244">
        <f>IF(N172="základní",J172,0)</f>
        <v>0</v>
      </c>
      <c r="BF172" s="244">
        <f>IF(N172="snížená",J172,0)</f>
        <v>0</v>
      </c>
      <c r="BG172" s="244">
        <f>IF(N172="zákl. přenesená",J172,0)</f>
        <v>0</v>
      </c>
      <c r="BH172" s="244">
        <f>IF(N172="sníž. přenesená",J172,0)</f>
        <v>0</v>
      </c>
      <c r="BI172" s="244">
        <f>IF(N172="nulová",J172,0)</f>
        <v>0</v>
      </c>
      <c r="BJ172" s="23" t="s">
        <v>25</v>
      </c>
      <c r="BK172" s="244">
        <f>ROUND(I172*H172,2)</f>
        <v>0</v>
      </c>
      <c r="BL172" s="23" t="s">
        <v>215</v>
      </c>
      <c r="BM172" s="23" t="s">
        <v>337</v>
      </c>
    </row>
    <row r="173" spans="2:51" s="12" customFormat="1" ht="13.5">
      <c r="B173" s="245"/>
      <c r="C173" s="246"/>
      <c r="D173" s="247" t="s">
        <v>217</v>
      </c>
      <c r="E173" s="248" t="s">
        <v>38</v>
      </c>
      <c r="F173" s="249" t="s">
        <v>338</v>
      </c>
      <c r="G173" s="246"/>
      <c r="H173" s="250">
        <v>60</v>
      </c>
      <c r="I173" s="251"/>
      <c r="J173" s="246"/>
      <c r="K173" s="246"/>
      <c r="L173" s="252"/>
      <c r="M173" s="253"/>
      <c r="N173" s="254"/>
      <c r="O173" s="254"/>
      <c r="P173" s="254"/>
      <c r="Q173" s="254"/>
      <c r="R173" s="254"/>
      <c r="S173" s="254"/>
      <c r="T173" s="255"/>
      <c r="AT173" s="256" t="s">
        <v>217</v>
      </c>
      <c r="AU173" s="256" t="s">
        <v>90</v>
      </c>
      <c r="AV173" s="12" t="s">
        <v>90</v>
      </c>
      <c r="AW173" s="12" t="s">
        <v>219</v>
      </c>
      <c r="AX173" s="12" t="s">
        <v>81</v>
      </c>
      <c r="AY173" s="256" t="s">
        <v>208</v>
      </c>
    </row>
    <row r="174" spans="2:51" s="12" customFormat="1" ht="13.5">
      <c r="B174" s="245"/>
      <c r="C174" s="246"/>
      <c r="D174" s="247" t="s">
        <v>217</v>
      </c>
      <c r="E174" s="248" t="s">
        <v>38</v>
      </c>
      <c r="F174" s="249" t="s">
        <v>339</v>
      </c>
      <c r="G174" s="246"/>
      <c r="H174" s="250">
        <v>31.5</v>
      </c>
      <c r="I174" s="251"/>
      <c r="J174" s="246"/>
      <c r="K174" s="246"/>
      <c r="L174" s="252"/>
      <c r="M174" s="253"/>
      <c r="N174" s="254"/>
      <c r="O174" s="254"/>
      <c r="P174" s="254"/>
      <c r="Q174" s="254"/>
      <c r="R174" s="254"/>
      <c r="S174" s="254"/>
      <c r="T174" s="255"/>
      <c r="AT174" s="256" t="s">
        <v>217</v>
      </c>
      <c r="AU174" s="256" t="s">
        <v>90</v>
      </c>
      <c r="AV174" s="12" t="s">
        <v>90</v>
      </c>
      <c r="AW174" s="12" t="s">
        <v>219</v>
      </c>
      <c r="AX174" s="12" t="s">
        <v>81</v>
      </c>
      <c r="AY174" s="256" t="s">
        <v>208</v>
      </c>
    </row>
    <row r="175" spans="2:65" s="1" customFormat="1" ht="25.5" customHeight="1">
      <c r="B175" s="46"/>
      <c r="C175" s="233" t="s">
        <v>340</v>
      </c>
      <c r="D175" s="233" t="s">
        <v>210</v>
      </c>
      <c r="E175" s="234" t="s">
        <v>341</v>
      </c>
      <c r="F175" s="235" t="s">
        <v>342</v>
      </c>
      <c r="G175" s="236" t="s">
        <v>336</v>
      </c>
      <c r="H175" s="237">
        <v>315</v>
      </c>
      <c r="I175" s="238"/>
      <c r="J175" s="239">
        <f>ROUND(I175*H175,2)</f>
        <v>0</v>
      </c>
      <c r="K175" s="235" t="s">
        <v>214</v>
      </c>
      <c r="L175" s="72"/>
      <c r="M175" s="240" t="s">
        <v>38</v>
      </c>
      <c r="N175" s="241" t="s">
        <v>52</v>
      </c>
      <c r="O175" s="47"/>
      <c r="P175" s="242">
        <f>O175*H175</f>
        <v>0</v>
      </c>
      <c r="Q175" s="242">
        <v>0.00015</v>
      </c>
      <c r="R175" s="242">
        <f>Q175*H175</f>
        <v>0.04724999999999999</v>
      </c>
      <c r="S175" s="242">
        <v>0</v>
      </c>
      <c r="T175" s="243">
        <f>S175*H175</f>
        <v>0</v>
      </c>
      <c r="AR175" s="23" t="s">
        <v>215</v>
      </c>
      <c r="AT175" s="23" t="s">
        <v>210</v>
      </c>
      <c r="AU175" s="23" t="s">
        <v>90</v>
      </c>
      <c r="AY175" s="23" t="s">
        <v>208</v>
      </c>
      <c r="BE175" s="244">
        <f>IF(N175="základní",J175,0)</f>
        <v>0</v>
      </c>
      <c r="BF175" s="244">
        <f>IF(N175="snížená",J175,0)</f>
        <v>0</v>
      </c>
      <c r="BG175" s="244">
        <f>IF(N175="zákl. přenesená",J175,0)</f>
        <v>0</v>
      </c>
      <c r="BH175" s="244">
        <f>IF(N175="sníž. přenesená",J175,0)</f>
        <v>0</v>
      </c>
      <c r="BI175" s="244">
        <f>IF(N175="nulová",J175,0)</f>
        <v>0</v>
      </c>
      <c r="BJ175" s="23" t="s">
        <v>25</v>
      </c>
      <c r="BK175" s="244">
        <f>ROUND(I175*H175,2)</f>
        <v>0</v>
      </c>
      <c r="BL175" s="23" t="s">
        <v>215</v>
      </c>
      <c r="BM175" s="23" t="s">
        <v>343</v>
      </c>
    </row>
    <row r="176" spans="2:51" s="12" customFormat="1" ht="13.5">
      <c r="B176" s="245"/>
      <c r="C176" s="246"/>
      <c r="D176" s="247" t="s">
        <v>217</v>
      </c>
      <c r="E176" s="248" t="s">
        <v>38</v>
      </c>
      <c r="F176" s="249" t="s">
        <v>344</v>
      </c>
      <c r="G176" s="246"/>
      <c r="H176" s="250">
        <v>282</v>
      </c>
      <c r="I176" s="251"/>
      <c r="J176" s="246"/>
      <c r="K176" s="246"/>
      <c r="L176" s="252"/>
      <c r="M176" s="253"/>
      <c r="N176" s="254"/>
      <c r="O176" s="254"/>
      <c r="P176" s="254"/>
      <c r="Q176" s="254"/>
      <c r="R176" s="254"/>
      <c r="S176" s="254"/>
      <c r="T176" s="255"/>
      <c r="AT176" s="256" t="s">
        <v>217</v>
      </c>
      <c r="AU176" s="256" t="s">
        <v>90</v>
      </c>
      <c r="AV176" s="12" t="s">
        <v>90</v>
      </c>
      <c r="AW176" s="12" t="s">
        <v>219</v>
      </c>
      <c r="AX176" s="12" t="s">
        <v>81</v>
      </c>
      <c r="AY176" s="256" t="s">
        <v>208</v>
      </c>
    </row>
    <row r="177" spans="2:51" s="12" customFormat="1" ht="13.5">
      <c r="B177" s="245"/>
      <c r="C177" s="246"/>
      <c r="D177" s="247" t="s">
        <v>217</v>
      </c>
      <c r="E177" s="248" t="s">
        <v>38</v>
      </c>
      <c r="F177" s="249" t="s">
        <v>345</v>
      </c>
      <c r="G177" s="246"/>
      <c r="H177" s="250">
        <v>21</v>
      </c>
      <c r="I177" s="251"/>
      <c r="J177" s="246"/>
      <c r="K177" s="246"/>
      <c r="L177" s="252"/>
      <c r="M177" s="253"/>
      <c r="N177" s="254"/>
      <c r="O177" s="254"/>
      <c r="P177" s="254"/>
      <c r="Q177" s="254"/>
      <c r="R177" s="254"/>
      <c r="S177" s="254"/>
      <c r="T177" s="255"/>
      <c r="AT177" s="256" t="s">
        <v>217</v>
      </c>
      <c r="AU177" s="256" t="s">
        <v>90</v>
      </c>
      <c r="AV177" s="12" t="s">
        <v>90</v>
      </c>
      <c r="AW177" s="12" t="s">
        <v>219</v>
      </c>
      <c r="AX177" s="12" t="s">
        <v>81</v>
      </c>
      <c r="AY177" s="256" t="s">
        <v>208</v>
      </c>
    </row>
    <row r="178" spans="2:51" s="13" customFormat="1" ht="13.5">
      <c r="B178" s="257"/>
      <c r="C178" s="258"/>
      <c r="D178" s="247" t="s">
        <v>217</v>
      </c>
      <c r="E178" s="259" t="s">
        <v>38</v>
      </c>
      <c r="F178" s="260" t="s">
        <v>346</v>
      </c>
      <c r="G178" s="258"/>
      <c r="H178" s="259" t="s">
        <v>38</v>
      </c>
      <c r="I178" s="261"/>
      <c r="J178" s="258"/>
      <c r="K178" s="258"/>
      <c r="L178" s="262"/>
      <c r="M178" s="263"/>
      <c r="N178" s="264"/>
      <c r="O178" s="264"/>
      <c r="P178" s="264"/>
      <c r="Q178" s="264"/>
      <c r="R178" s="264"/>
      <c r="S178" s="264"/>
      <c r="T178" s="265"/>
      <c r="AT178" s="266" t="s">
        <v>217</v>
      </c>
      <c r="AU178" s="266" t="s">
        <v>90</v>
      </c>
      <c r="AV178" s="13" t="s">
        <v>25</v>
      </c>
      <c r="AW178" s="13" t="s">
        <v>219</v>
      </c>
      <c r="AX178" s="13" t="s">
        <v>81</v>
      </c>
      <c r="AY178" s="266" t="s">
        <v>208</v>
      </c>
    </row>
    <row r="179" spans="2:51" s="12" customFormat="1" ht="13.5">
      <c r="B179" s="245"/>
      <c r="C179" s="246"/>
      <c r="D179" s="247" t="s">
        <v>217</v>
      </c>
      <c r="E179" s="248" t="s">
        <v>38</v>
      </c>
      <c r="F179" s="249" t="s">
        <v>347</v>
      </c>
      <c r="G179" s="246"/>
      <c r="H179" s="250">
        <v>12</v>
      </c>
      <c r="I179" s="251"/>
      <c r="J179" s="246"/>
      <c r="K179" s="246"/>
      <c r="L179" s="252"/>
      <c r="M179" s="253"/>
      <c r="N179" s="254"/>
      <c r="O179" s="254"/>
      <c r="P179" s="254"/>
      <c r="Q179" s="254"/>
      <c r="R179" s="254"/>
      <c r="S179" s="254"/>
      <c r="T179" s="255"/>
      <c r="AT179" s="256" t="s">
        <v>217</v>
      </c>
      <c r="AU179" s="256" t="s">
        <v>90</v>
      </c>
      <c r="AV179" s="12" t="s">
        <v>90</v>
      </c>
      <c r="AW179" s="12" t="s">
        <v>219</v>
      </c>
      <c r="AX179" s="12" t="s">
        <v>81</v>
      </c>
      <c r="AY179" s="256" t="s">
        <v>208</v>
      </c>
    </row>
    <row r="180" spans="2:65" s="1" customFormat="1" ht="25.5" customHeight="1">
      <c r="B180" s="46"/>
      <c r="C180" s="233" t="s">
        <v>348</v>
      </c>
      <c r="D180" s="233" t="s">
        <v>210</v>
      </c>
      <c r="E180" s="234" t="s">
        <v>349</v>
      </c>
      <c r="F180" s="235" t="s">
        <v>350</v>
      </c>
      <c r="G180" s="236" t="s">
        <v>336</v>
      </c>
      <c r="H180" s="237">
        <v>406.5</v>
      </c>
      <c r="I180" s="238"/>
      <c r="J180" s="239">
        <f>ROUND(I180*H180,2)</f>
        <v>0</v>
      </c>
      <c r="K180" s="235" t="s">
        <v>214</v>
      </c>
      <c r="L180" s="72"/>
      <c r="M180" s="240" t="s">
        <v>38</v>
      </c>
      <c r="N180" s="241" t="s">
        <v>52</v>
      </c>
      <c r="O180" s="47"/>
      <c r="P180" s="242">
        <f>O180*H180</f>
        <v>0</v>
      </c>
      <c r="Q180" s="242">
        <v>0</v>
      </c>
      <c r="R180" s="242">
        <f>Q180*H180</f>
        <v>0</v>
      </c>
      <c r="S180" s="242">
        <v>0</v>
      </c>
      <c r="T180" s="243">
        <f>S180*H180</f>
        <v>0</v>
      </c>
      <c r="AR180" s="23" t="s">
        <v>215</v>
      </c>
      <c r="AT180" s="23" t="s">
        <v>210</v>
      </c>
      <c r="AU180" s="23" t="s">
        <v>90</v>
      </c>
      <c r="AY180" s="23" t="s">
        <v>208</v>
      </c>
      <c r="BE180" s="244">
        <f>IF(N180="základní",J180,0)</f>
        <v>0</v>
      </c>
      <c r="BF180" s="244">
        <f>IF(N180="snížená",J180,0)</f>
        <v>0</v>
      </c>
      <c r="BG180" s="244">
        <f>IF(N180="zákl. přenesená",J180,0)</f>
        <v>0</v>
      </c>
      <c r="BH180" s="244">
        <f>IF(N180="sníž. přenesená",J180,0)</f>
        <v>0</v>
      </c>
      <c r="BI180" s="244">
        <f>IF(N180="nulová",J180,0)</f>
        <v>0</v>
      </c>
      <c r="BJ180" s="23" t="s">
        <v>25</v>
      </c>
      <c r="BK180" s="244">
        <f>ROUND(I180*H180,2)</f>
        <v>0</v>
      </c>
      <c r="BL180" s="23" t="s">
        <v>215</v>
      </c>
      <c r="BM180" s="23" t="s">
        <v>351</v>
      </c>
    </row>
    <row r="181" spans="2:51" s="12" customFormat="1" ht="13.5">
      <c r="B181" s="245"/>
      <c r="C181" s="246"/>
      <c r="D181" s="247" t="s">
        <v>217</v>
      </c>
      <c r="E181" s="248" t="s">
        <v>38</v>
      </c>
      <c r="F181" s="249" t="s">
        <v>338</v>
      </c>
      <c r="G181" s="246"/>
      <c r="H181" s="250">
        <v>60</v>
      </c>
      <c r="I181" s="251"/>
      <c r="J181" s="246"/>
      <c r="K181" s="246"/>
      <c r="L181" s="252"/>
      <c r="M181" s="253"/>
      <c r="N181" s="254"/>
      <c r="O181" s="254"/>
      <c r="P181" s="254"/>
      <c r="Q181" s="254"/>
      <c r="R181" s="254"/>
      <c r="S181" s="254"/>
      <c r="T181" s="255"/>
      <c r="AT181" s="256" t="s">
        <v>217</v>
      </c>
      <c r="AU181" s="256" t="s">
        <v>90</v>
      </c>
      <c r="AV181" s="12" t="s">
        <v>90</v>
      </c>
      <c r="AW181" s="12" t="s">
        <v>219</v>
      </c>
      <c r="AX181" s="12" t="s">
        <v>81</v>
      </c>
      <c r="AY181" s="256" t="s">
        <v>208</v>
      </c>
    </row>
    <row r="182" spans="2:51" s="12" customFormat="1" ht="13.5">
      <c r="B182" s="245"/>
      <c r="C182" s="246"/>
      <c r="D182" s="247" t="s">
        <v>217</v>
      </c>
      <c r="E182" s="248" t="s">
        <v>38</v>
      </c>
      <c r="F182" s="249" t="s">
        <v>339</v>
      </c>
      <c r="G182" s="246"/>
      <c r="H182" s="250">
        <v>31.5</v>
      </c>
      <c r="I182" s="251"/>
      <c r="J182" s="246"/>
      <c r="K182" s="246"/>
      <c r="L182" s="252"/>
      <c r="M182" s="253"/>
      <c r="N182" s="254"/>
      <c r="O182" s="254"/>
      <c r="P182" s="254"/>
      <c r="Q182" s="254"/>
      <c r="R182" s="254"/>
      <c r="S182" s="254"/>
      <c r="T182" s="255"/>
      <c r="AT182" s="256" t="s">
        <v>217</v>
      </c>
      <c r="AU182" s="256" t="s">
        <v>90</v>
      </c>
      <c r="AV182" s="12" t="s">
        <v>90</v>
      </c>
      <c r="AW182" s="12" t="s">
        <v>219</v>
      </c>
      <c r="AX182" s="12" t="s">
        <v>81</v>
      </c>
      <c r="AY182" s="256" t="s">
        <v>208</v>
      </c>
    </row>
    <row r="183" spans="2:51" s="12" customFormat="1" ht="13.5">
      <c r="B183" s="245"/>
      <c r="C183" s="246"/>
      <c r="D183" s="247" t="s">
        <v>217</v>
      </c>
      <c r="E183" s="248" t="s">
        <v>38</v>
      </c>
      <c r="F183" s="249" t="s">
        <v>344</v>
      </c>
      <c r="G183" s="246"/>
      <c r="H183" s="250">
        <v>282</v>
      </c>
      <c r="I183" s="251"/>
      <c r="J183" s="246"/>
      <c r="K183" s="246"/>
      <c r="L183" s="252"/>
      <c r="M183" s="253"/>
      <c r="N183" s="254"/>
      <c r="O183" s="254"/>
      <c r="P183" s="254"/>
      <c r="Q183" s="254"/>
      <c r="R183" s="254"/>
      <c r="S183" s="254"/>
      <c r="T183" s="255"/>
      <c r="AT183" s="256" t="s">
        <v>217</v>
      </c>
      <c r="AU183" s="256" t="s">
        <v>90</v>
      </c>
      <c r="AV183" s="12" t="s">
        <v>90</v>
      </c>
      <c r="AW183" s="12" t="s">
        <v>219</v>
      </c>
      <c r="AX183" s="12" t="s">
        <v>81</v>
      </c>
      <c r="AY183" s="256" t="s">
        <v>208</v>
      </c>
    </row>
    <row r="184" spans="2:51" s="12" customFormat="1" ht="13.5">
      <c r="B184" s="245"/>
      <c r="C184" s="246"/>
      <c r="D184" s="247" t="s">
        <v>217</v>
      </c>
      <c r="E184" s="248" t="s">
        <v>38</v>
      </c>
      <c r="F184" s="249" t="s">
        <v>345</v>
      </c>
      <c r="G184" s="246"/>
      <c r="H184" s="250">
        <v>21</v>
      </c>
      <c r="I184" s="251"/>
      <c r="J184" s="246"/>
      <c r="K184" s="246"/>
      <c r="L184" s="252"/>
      <c r="M184" s="253"/>
      <c r="N184" s="254"/>
      <c r="O184" s="254"/>
      <c r="P184" s="254"/>
      <c r="Q184" s="254"/>
      <c r="R184" s="254"/>
      <c r="S184" s="254"/>
      <c r="T184" s="255"/>
      <c r="AT184" s="256" t="s">
        <v>217</v>
      </c>
      <c r="AU184" s="256" t="s">
        <v>90</v>
      </c>
      <c r="AV184" s="12" t="s">
        <v>90</v>
      </c>
      <c r="AW184" s="12" t="s">
        <v>219</v>
      </c>
      <c r="AX184" s="12" t="s">
        <v>81</v>
      </c>
      <c r="AY184" s="256" t="s">
        <v>208</v>
      </c>
    </row>
    <row r="185" spans="2:51" s="13" customFormat="1" ht="13.5">
      <c r="B185" s="257"/>
      <c r="C185" s="258"/>
      <c r="D185" s="247" t="s">
        <v>217</v>
      </c>
      <c r="E185" s="259" t="s">
        <v>38</v>
      </c>
      <c r="F185" s="260" t="s">
        <v>346</v>
      </c>
      <c r="G185" s="258"/>
      <c r="H185" s="259" t="s">
        <v>38</v>
      </c>
      <c r="I185" s="261"/>
      <c r="J185" s="258"/>
      <c r="K185" s="258"/>
      <c r="L185" s="262"/>
      <c r="M185" s="263"/>
      <c r="N185" s="264"/>
      <c r="O185" s="264"/>
      <c r="P185" s="264"/>
      <c r="Q185" s="264"/>
      <c r="R185" s="264"/>
      <c r="S185" s="264"/>
      <c r="T185" s="265"/>
      <c r="AT185" s="266" t="s">
        <v>217</v>
      </c>
      <c r="AU185" s="266" t="s">
        <v>90</v>
      </c>
      <c r="AV185" s="13" t="s">
        <v>25</v>
      </c>
      <c r="AW185" s="13" t="s">
        <v>219</v>
      </c>
      <c r="AX185" s="13" t="s">
        <v>81</v>
      </c>
      <c r="AY185" s="266" t="s">
        <v>208</v>
      </c>
    </row>
    <row r="186" spans="2:51" s="12" customFormat="1" ht="13.5">
      <c r="B186" s="245"/>
      <c r="C186" s="246"/>
      <c r="D186" s="247" t="s">
        <v>217</v>
      </c>
      <c r="E186" s="248" t="s">
        <v>38</v>
      </c>
      <c r="F186" s="249" t="s">
        <v>347</v>
      </c>
      <c r="G186" s="246"/>
      <c r="H186" s="250">
        <v>12</v>
      </c>
      <c r="I186" s="251"/>
      <c r="J186" s="246"/>
      <c r="K186" s="246"/>
      <c r="L186" s="252"/>
      <c r="M186" s="253"/>
      <c r="N186" s="254"/>
      <c r="O186" s="254"/>
      <c r="P186" s="254"/>
      <c r="Q186" s="254"/>
      <c r="R186" s="254"/>
      <c r="S186" s="254"/>
      <c r="T186" s="255"/>
      <c r="AT186" s="256" t="s">
        <v>217</v>
      </c>
      <c r="AU186" s="256" t="s">
        <v>90</v>
      </c>
      <c r="AV186" s="12" t="s">
        <v>90</v>
      </c>
      <c r="AW186" s="12" t="s">
        <v>219</v>
      </c>
      <c r="AX186" s="12" t="s">
        <v>81</v>
      </c>
      <c r="AY186" s="256" t="s">
        <v>208</v>
      </c>
    </row>
    <row r="187" spans="2:65" s="1" customFormat="1" ht="16.5" customHeight="1">
      <c r="B187" s="46"/>
      <c r="C187" s="267" t="s">
        <v>352</v>
      </c>
      <c r="D187" s="267" t="s">
        <v>297</v>
      </c>
      <c r="E187" s="268" t="s">
        <v>353</v>
      </c>
      <c r="F187" s="269" t="s">
        <v>354</v>
      </c>
      <c r="G187" s="270" t="s">
        <v>232</v>
      </c>
      <c r="H187" s="271">
        <v>271.397</v>
      </c>
      <c r="I187" s="272"/>
      <c r="J187" s="273">
        <f>ROUND(I187*H187,2)</f>
        <v>0</v>
      </c>
      <c r="K187" s="269" t="s">
        <v>214</v>
      </c>
      <c r="L187" s="274"/>
      <c r="M187" s="275" t="s">
        <v>38</v>
      </c>
      <c r="N187" s="276" t="s">
        <v>52</v>
      </c>
      <c r="O187" s="47"/>
      <c r="P187" s="242">
        <f>O187*H187</f>
        <v>0</v>
      </c>
      <c r="Q187" s="242">
        <v>2.429</v>
      </c>
      <c r="R187" s="242">
        <f>Q187*H187</f>
        <v>659.223313</v>
      </c>
      <c r="S187" s="242">
        <v>0</v>
      </c>
      <c r="T187" s="243">
        <f>S187*H187</f>
        <v>0</v>
      </c>
      <c r="AR187" s="23" t="s">
        <v>253</v>
      </c>
      <c r="AT187" s="23" t="s">
        <v>297</v>
      </c>
      <c r="AU187" s="23" t="s">
        <v>90</v>
      </c>
      <c r="AY187" s="23" t="s">
        <v>208</v>
      </c>
      <c r="BE187" s="244">
        <f>IF(N187="základní",J187,0)</f>
        <v>0</v>
      </c>
      <c r="BF187" s="244">
        <f>IF(N187="snížená",J187,0)</f>
        <v>0</v>
      </c>
      <c r="BG187" s="244">
        <f>IF(N187="zákl. přenesená",J187,0)</f>
        <v>0</v>
      </c>
      <c r="BH187" s="244">
        <f>IF(N187="sníž. přenesená",J187,0)</f>
        <v>0</v>
      </c>
      <c r="BI187" s="244">
        <f>IF(N187="nulová",J187,0)</f>
        <v>0</v>
      </c>
      <c r="BJ187" s="23" t="s">
        <v>25</v>
      </c>
      <c r="BK187" s="244">
        <f>ROUND(I187*H187,2)</f>
        <v>0</v>
      </c>
      <c r="BL187" s="23" t="s">
        <v>215</v>
      </c>
      <c r="BM187" s="23" t="s">
        <v>355</v>
      </c>
    </row>
    <row r="188" spans="2:51" s="12" customFormat="1" ht="13.5">
      <c r="B188" s="245"/>
      <c r="C188" s="246"/>
      <c r="D188" s="247" t="s">
        <v>217</v>
      </c>
      <c r="E188" s="248" t="s">
        <v>38</v>
      </c>
      <c r="F188" s="249" t="s">
        <v>356</v>
      </c>
      <c r="G188" s="246"/>
      <c r="H188" s="250">
        <v>271.39667625</v>
      </c>
      <c r="I188" s="251"/>
      <c r="J188" s="246"/>
      <c r="K188" s="246"/>
      <c r="L188" s="252"/>
      <c r="M188" s="253"/>
      <c r="N188" s="254"/>
      <c r="O188" s="254"/>
      <c r="P188" s="254"/>
      <c r="Q188" s="254"/>
      <c r="R188" s="254"/>
      <c r="S188" s="254"/>
      <c r="T188" s="255"/>
      <c r="AT188" s="256" t="s">
        <v>217</v>
      </c>
      <c r="AU188" s="256" t="s">
        <v>90</v>
      </c>
      <c r="AV188" s="12" t="s">
        <v>90</v>
      </c>
      <c r="AW188" s="12" t="s">
        <v>219</v>
      </c>
      <c r="AX188" s="12" t="s">
        <v>81</v>
      </c>
      <c r="AY188" s="256" t="s">
        <v>208</v>
      </c>
    </row>
    <row r="189" spans="2:65" s="1" customFormat="1" ht="16.5" customHeight="1">
      <c r="B189" s="46"/>
      <c r="C189" s="233" t="s">
        <v>357</v>
      </c>
      <c r="D189" s="233" t="s">
        <v>210</v>
      </c>
      <c r="E189" s="234" t="s">
        <v>358</v>
      </c>
      <c r="F189" s="235" t="s">
        <v>359</v>
      </c>
      <c r="G189" s="236" t="s">
        <v>283</v>
      </c>
      <c r="H189" s="237">
        <v>16.284</v>
      </c>
      <c r="I189" s="238"/>
      <c r="J189" s="239">
        <f>ROUND(I189*H189,2)</f>
        <v>0</v>
      </c>
      <c r="K189" s="235" t="s">
        <v>214</v>
      </c>
      <c r="L189" s="72"/>
      <c r="M189" s="240" t="s">
        <v>38</v>
      </c>
      <c r="N189" s="241" t="s">
        <v>52</v>
      </c>
      <c r="O189" s="47"/>
      <c r="P189" s="242">
        <f>O189*H189</f>
        <v>0</v>
      </c>
      <c r="Q189" s="242">
        <v>1.11332</v>
      </c>
      <c r="R189" s="242">
        <f>Q189*H189</f>
        <v>18.12930288</v>
      </c>
      <c r="S189" s="242">
        <v>0</v>
      </c>
      <c r="T189" s="243">
        <f>S189*H189</f>
        <v>0</v>
      </c>
      <c r="AR189" s="23" t="s">
        <v>215</v>
      </c>
      <c r="AT189" s="23" t="s">
        <v>210</v>
      </c>
      <c r="AU189" s="23" t="s">
        <v>90</v>
      </c>
      <c r="AY189" s="23" t="s">
        <v>208</v>
      </c>
      <c r="BE189" s="244">
        <f>IF(N189="základní",J189,0)</f>
        <v>0</v>
      </c>
      <c r="BF189" s="244">
        <f>IF(N189="snížená",J189,0)</f>
        <v>0</v>
      </c>
      <c r="BG189" s="244">
        <f>IF(N189="zákl. přenesená",J189,0)</f>
        <v>0</v>
      </c>
      <c r="BH189" s="244">
        <f>IF(N189="sníž. přenesená",J189,0)</f>
        <v>0</v>
      </c>
      <c r="BI189" s="244">
        <f>IF(N189="nulová",J189,0)</f>
        <v>0</v>
      </c>
      <c r="BJ189" s="23" t="s">
        <v>25</v>
      </c>
      <c r="BK189" s="244">
        <f>ROUND(I189*H189,2)</f>
        <v>0</v>
      </c>
      <c r="BL189" s="23" t="s">
        <v>215</v>
      </c>
      <c r="BM189" s="23" t="s">
        <v>360</v>
      </c>
    </row>
    <row r="190" spans="2:51" s="12" customFormat="1" ht="13.5">
      <c r="B190" s="245"/>
      <c r="C190" s="246"/>
      <c r="D190" s="247" t="s">
        <v>217</v>
      </c>
      <c r="E190" s="248" t="s">
        <v>38</v>
      </c>
      <c r="F190" s="249" t="s">
        <v>361</v>
      </c>
      <c r="G190" s="246"/>
      <c r="H190" s="250">
        <v>16.28382</v>
      </c>
      <c r="I190" s="251"/>
      <c r="J190" s="246"/>
      <c r="K190" s="246"/>
      <c r="L190" s="252"/>
      <c r="M190" s="253"/>
      <c r="N190" s="254"/>
      <c r="O190" s="254"/>
      <c r="P190" s="254"/>
      <c r="Q190" s="254"/>
      <c r="R190" s="254"/>
      <c r="S190" s="254"/>
      <c r="T190" s="255"/>
      <c r="AT190" s="256" t="s">
        <v>217</v>
      </c>
      <c r="AU190" s="256" t="s">
        <v>90</v>
      </c>
      <c r="AV190" s="12" t="s">
        <v>90</v>
      </c>
      <c r="AW190" s="12" t="s">
        <v>219</v>
      </c>
      <c r="AX190" s="12" t="s">
        <v>81</v>
      </c>
      <c r="AY190" s="256" t="s">
        <v>208</v>
      </c>
    </row>
    <row r="191" spans="2:65" s="1" customFormat="1" ht="38.25" customHeight="1">
      <c r="B191" s="46"/>
      <c r="C191" s="233" t="s">
        <v>362</v>
      </c>
      <c r="D191" s="233" t="s">
        <v>210</v>
      </c>
      <c r="E191" s="234" t="s">
        <v>363</v>
      </c>
      <c r="F191" s="235" t="s">
        <v>364</v>
      </c>
      <c r="G191" s="236" t="s">
        <v>331</v>
      </c>
      <c r="H191" s="237">
        <v>15</v>
      </c>
      <c r="I191" s="238"/>
      <c r="J191" s="239">
        <f>ROUND(I191*H191,2)</f>
        <v>0</v>
      </c>
      <c r="K191" s="235" t="s">
        <v>214</v>
      </c>
      <c r="L191" s="72"/>
      <c r="M191" s="240" t="s">
        <v>38</v>
      </c>
      <c r="N191" s="241" t="s">
        <v>52</v>
      </c>
      <c r="O191" s="47"/>
      <c r="P191" s="242">
        <f>O191*H191</f>
        <v>0</v>
      </c>
      <c r="Q191" s="242">
        <v>0.00498</v>
      </c>
      <c r="R191" s="242">
        <f>Q191*H191</f>
        <v>0.0747</v>
      </c>
      <c r="S191" s="242">
        <v>0</v>
      </c>
      <c r="T191" s="243">
        <f>S191*H191</f>
        <v>0</v>
      </c>
      <c r="AR191" s="23" t="s">
        <v>215</v>
      </c>
      <c r="AT191" s="23" t="s">
        <v>210</v>
      </c>
      <c r="AU191" s="23" t="s">
        <v>90</v>
      </c>
      <c r="AY191" s="23" t="s">
        <v>208</v>
      </c>
      <c r="BE191" s="244">
        <f>IF(N191="základní",J191,0)</f>
        <v>0</v>
      </c>
      <c r="BF191" s="244">
        <f>IF(N191="snížená",J191,0)</f>
        <v>0</v>
      </c>
      <c r="BG191" s="244">
        <f>IF(N191="zákl. přenesená",J191,0)</f>
        <v>0</v>
      </c>
      <c r="BH191" s="244">
        <f>IF(N191="sníž. přenesená",J191,0)</f>
        <v>0</v>
      </c>
      <c r="BI191" s="244">
        <f>IF(N191="nulová",J191,0)</f>
        <v>0</v>
      </c>
      <c r="BJ191" s="23" t="s">
        <v>25</v>
      </c>
      <c r="BK191" s="244">
        <f>ROUND(I191*H191,2)</f>
        <v>0</v>
      </c>
      <c r="BL191" s="23" t="s">
        <v>215</v>
      </c>
      <c r="BM191" s="23" t="s">
        <v>365</v>
      </c>
    </row>
    <row r="192" spans="2:51" s="13" customFormat="1" ht="13.5">
      <c r="B192" s="257"/>
      <c r="C192" s="258"/>
      <c r="D192" s="247" t="s">
        <v>217</v>
      </c>
      <c r="E192" s="259" t="s">
        <v>38</v>
      </c>
      <c r="F192" s="260" t="s">
        <v>306</v>
      </c>
      <c r="G192" s="258"/>
      <c r="H192" s="259" t="s">
        <v>38</v>
      </c>
      <c r="I192" s="261"/>
      <c r="J192" s="258"/>
      <c r="K192" s="258"/>
      <c r="L192" s="262"/>
      <c r="M192" s="263"/>
      <c r="N192" s="264"/>
      <c r="O192" s="264"/>
      <c r="P192" s="264"/>
      <c r="Q192" s="264"/>
      <c r="R192" s="264"/>
      <c r="S192" s="264"/>
      <c r="T192" s="265"/>
      <c r="AT192" s="266" t="s">
        <v>217</v>
      </c>
      <c r="AU192" s="266" t="s">
        <v>90</v>
      </c>
      <c r="AV192" s="13" t="s">
        <v>25</v>
      </c>
      <c r="AW192" s="13" t="s">
        <v>219</v>
      </c>
      <c r="AX192" s="13" t="s">
        <v>81</v>
      </c>
      <c r="AY192" s="266" t="s">
        <v>208</v>
      </c>
    </row>
    <row r="193" spans="2:51" s="12" customFormat="1" ht="13.5">
      <c r="B193" s="245"/>
      <c r="C193" s="246"/>
      <c r="D193" s="247" t="s">
        <v>217</v>
      </c>
      <c r="E193" s="248" t="s">
        <v>38</v>
      </c>
      <c r="F193" s="249" t="s">
        <v>25</v>
      </c>
      <c r="G193" s="246"/>
      <c r="H193" s="250">
        <v>1</v>
      </c>
      <c r="I193" s="251"/>
      <c r="J193" s="246"/>
      <c r="K193" s="246"/>
      <c r="L193" s="252"/>
      <c r="M193" s="253"/>
      <c r="N193" s="254"/>
      <c r="O193" s="254"/>
      <c r="P193" s="254"/>
      <c r="Q193" s="254"/>
      <c r="R193" s="254"/>
      <c r="S193" s="254"/>
      <c r="T193" s="255"/>
      <c r="AT193" s="256" t="s">
        <v>217</v>
      </c>
      <c r="AU193" s="256" t="s">
        <v>90</v>
      </c>
      <c r="AV193" s="12" t="s">
        <v>90</v>
      </c>
      <c r="AW193" s="12" t="s">
        <v>219</v>
      </c>
      <c r="AX193" s="12" t="s">
        <v>81</v>
      </c>
      <c r="AY193" s="256" t="s">
        <v>208</v>
      </c>
    </row>
    <row r="194" spans="2:51" s="13" customFormat="1" ht="13.5">
      <c r="B194" s="257"/>
      <c r="C194" s="258"/>
      <c r="D194" s="247" t="s">
        <v>217</v>
      </c>
      <c r="E194" s="259" t="s">
        <v>38</v>
      </c>
      <c r="F194" s="260" t="s">
        <v>366</v>
      </c>
      <c r="G194" s="258"/>
      <c r="H194" s="259" t="s">
        <v>38</v>
      </c>
      <c r="I194" s="261"/>
      <c r="J194" s="258"/>
      <c r="K194" s="258"/>
      <c r="L194" s="262"/>
      <c r="M194" s="263"/>
      <c r="N194" s="264"/>
      <c r="O194" s="264"/>
      <c r="P194" s="264"/>
      <c r="Q194" s="264"/>
      <c r="R194" s="264"/>
      <c r="S194" s="264"/>
      <c r="T194" s="265"/>
      <c r="AT194" s="266" t="s">
        <v>217</v>
      </c>
      <c r="AU194" s="266" t="s">
        <v>90</v>
      </c>
      <c r="AV194" s="13" t="s">
        <v>25</v>
      </c>
      <c r="AW194" s="13" t="s">
        <v>219</v>
      </c>
      <c r="AX194" s="13" t="s">
        <v>81</v>
      </c>
      <c r="AY194" s="266" t="s">
        <v>208</v>
      </c>
    </row>
    <row r="195" spans="2:51" s="12" customFormat="1" ht="13.5">
      <c r="B195" s="245"/>
      <c r="C195" s="246"/>
      <c r="D195" s="247" t="s">
        <v>217</v>
      </c>
      <c r="E195" s="248" t="s">
        <v>38</v>
      </c>
      <c r="F195" s="249" t="s">
        <v>25</v>
      </c>
      <c r="G195" s="246"/>
      <c r="H195" s="250">
        <v>1</v>
      </c>
      <c r="I195" s="251"/>
      <c r="J195" s="246"/>
      <c r="K195" s="246"/>
      <c r="L195" s="252"/>
      <c r="M195" s="253"/>
      <c r="N195" s="254"/>
      <c r="O195" s="254"/>
      <c r="P195" s="254"/>
      <c r="Q195" s="254"/>
      <c r="R195" s="254"/>
      <c r="S195" s="254"/>
      <c r="T195" s="255"/>
      <c r="AT195" s="256" t="s">
        <v>217</v>
      </c>
      <c r="AU195" s="256" t="s">
        <v>90</v>
      </c>
      <c r="AV195" s="12" t="s">
        <v>90</v>
      </c>
      <c r="AW195" s="12" t="s">
        <v>219</v>
      </c>
      <c r="AX195" s="12" t="s">
        <v>81</v>
      </c>
      <c r="AY195" s="256" t="s">
        <v>208</v>
      </c>
    </row>
    <row r="196" spans="2:51" s="13" customFormat="1" ht="13.5">
      <c r="B196" s="257"/>
      <c r="C196" s="258"/>
      <c r="D196" s="247" t="s">
        <v>217</v>
      </c>
      <c r="E196" s="259" t="s">
        <v>38</v>
      </c>
      <c r="F196" s="260" t="s">
        <v>367</v>
      </c>
      <c r="G196" s="258"/>
      <c r="H196" s="259" t="s">
        <v>38</v>
      </c>
      <c r="I196" s="261"/>
      <c r="J196" s="258"/>
      <c r="K196" s="258"/>
      <c r="L196" s="262"/>
      <c r="M196" s="263"/>
      <c r="N196" s="264"/>
      <c r="O196" s="264"/>
      <c r="P196" s="264"/>
      <c r="Q196" s="264"/>
      <c r="R196" s="264"/>
      <c r="S196" s="264"/>
      <c r="T196" s="265"/>
      <c r="AT196" s="266" t="s">
        <v>217</v>
      </c>
      <c r="AU196" s="266" t="s">
        <v>90</v>
      </c>
      <c r="AV196" s="13" t="s">
        <v>25</v>
      </c>
      <c r="AW196" s="13" t="s">
        <v>219</v>
      </c>
      <c r="AX196" s="13" t="s">
        <v>81</v>
      </c>
      <c r="AY196" s="266" t="s">
        <v>208</v>
      </c>
    </row>
    <row r="197" spans="2:51" s="12" customFormat="1" ht="13.5">
      <c r="B197" s="245"/>
      <c r="C197" s="246"/>
      <c r="D197" s="247" t="s">
        <v>217</v>
      </c>
      <c r="E197" s="248" t="s">
        <v>38</v>
      </c>
      <c r="F197" s="249" t="s">
        <v>30</v>
      </c>
      <c r="G197" s="246"/>
      <c r="H197" s="250">
        <v>10</v>
      </c>
      <c r="I197" s="251"/>
      <c r="J197" s="246"/>
      <c r="K197" s="246"/>
      <c r="L197" s="252"/>
      <c r="M197" s="253"/>
      <c r="N197" s="254"/>
      <c r="O197" s="254"/>
      <c r="P197" s="254"/>
      <c r="Q197" s="254"/>
      <c r="R197" s="254"/>
      <c r="S197" s="254"/>
      <c r="T197" s="255"/>
      <c r="AT197" s="256" t="s">
        <v>217</v>
      </c>
      <c r="AU197" s="256" t="s">
        <v>90</v>
      </c>
      <c r="AV197" s="12" t="s">
        <v>90</v>
      </c>
      <c r="AW197" s="12" t="s">
        <v>219</v>
      </c>
      <c r="AX197" s="12" t="s">
        <v>81</v>
      </c>
      <c r="AY197" s="256" t="s">
        <v>208</v>
      </c>
    </row>
    <row r="198" spans="2:51" s="13" customFormat="1" ht="13.5">
      <c r="B198" s="257"/>
      <c r="C198" s="258"/>
      <c r="D198" s="247" t="s">
        <v>217</v>
      </c>
      <c r="E198" s="259" t="s">
        <v>38</v>
      </c>
      <c r="F198" s="260" t="s">
        <v>368</v>
      </c>
      <c r="G198" s="258"/>
      <c r="H198" s="259" t="s">
        <v>38</v>
      </c>
      <c r="I198" s="261"/>
      <c r="J198" s="258"/>
      <c r="K198" s="258"/>
      <c r="L198" s="262"/>
      <c r="M198" s="263"/>
      <c r="N198" s="264"/>
      <c r="O198" s="264"/>
      <c r="P198" s="264"/>
      <c r="Q198" s="264"/>
      <c r="R198" s="264"/>
      <c r="S198" s="264"/>
      <c r="T198" s="265"/>
      <c r="AT198" s="266" t="s">
        <v>217</v>
      </c>
      <c r="AU198" s="266" t="s">
        <v>90</v>
      </c>
      <c r="AV198" s="13" t="s">
        <v>25</v>
      </c>
      <c r="AW198" s="13" t="s">
        <v>219</v>
      </c>
      <c r="AX198" s="13" t="s">
        <v>81</v>
      </c>
      <c r="AY198" s="266" t="s">
        <v>208</v>
      </c>
    </row>
    <row r="199" spans="2:51" s="12" customFormat="1" ht="13.5">
      <c r="B199" s="245"/>
      <c r="C199" s="246"/>
      <c r="D199" s="247" t="s">
        <v>217</v>
      </c>
      <c r="E199" s="248" t="s">
        <v>38</v>
      </c>
      <c r="F199" s="249" t="s">
        <v>225</v>
      </c>
      <c r="G199" s="246"/>
      <c r="H199" s="250">
        <v>3</v>
      </c>
      <c r="I199" s="251"/>
      <c r="J199" s="246"/>
      <c r="K199" s="246"/>
      <c r="L199" s="252"/>
      <c r="M199" s="253"/>
      <c r="N199" s="254"/>
      <c r="O199" s="254"/>
      <c r="P199" s="254"/>
      <c r="Q199" s="254"/>
      <c r="R199" s="254"/>
      <c r="S199" s="254"/>
      <c r="T199" s="255"/>
      <c r="AT199" s="256" t="s">
        <v>217</v>
      </c>
      <c r="AU199" s="256" t="s">
        <v>90</v>
      </c>
      <c r="AV199" s="12" t="s">
        <v>90</v>
      </c>
      <c r="AW199" s="12" t="s">
        <v>219</v>
      </c>
      <c r="AX199" s="12" t="s">
        <v>81</v>
      </c>
      <c r="AY199" s="256" t="s">
        <v>208</v>
      </c>
    </row>
    <row r="200" spans="2:65" s="1" customFormat="1" ht="25.5" customHeight="1">
      <c r="B200" s="46"/>
      <c r="C200" s="233" t="s">
        <v>369</v>
      </c>
      <c r="D200" s="233" t="s">
        <v>210</v>
      </c>
      <c r="E200" s="234" t="s">
        <v>370</v>
      </c>
      <c r="F200" s="235" t="s">
        <v>371</v>
      </c>
      <c r="G200" s="236" t="s">
        <v>232</v>
      </c>
      <c r="H200" s="237">
        <v>238.339</v>
      </c>
      <c r="I200" s="238"/>
      <c r="J200" s="239">
        <f>ROUND(I200*H200,2)</f>
        <v>0</v>
      </c>
      <c r="K200" s="235" t="s">
        <v>214</v>
      </c>
      <c r="L200" s="72"/>
      <c r="M200" s="240" t="s">
        <v>38</v>
      </c>
      <c r="N200" s="241" t="s">
        <v>52</v>
      </c>
      <c r="O200" s="47"/>
      <c r="P200" s="242">
        <f>O200*H200</f>
        <v>0</v>
      </c>
      <c r="Q200" s="242">
        <v>2.45329</v>
      </c>
      <c r="R200" s="242">
        <f>Q200*H200</f>
        <v>584.7146853099999</v>
      </c>
      <c r="S200" s="242">
        <v>0</v>
      </c>
      <c r="T200" s="243">
        <f>S200*H200</f>
        <v>0</v>
      </c>
      <c r="AR200" s="23" t="s">
        <v>215</v>
      </c>
      <c r="AT200" s="23" t="s">
        <v>210</v>
      </c>
      <c r="AU200" s="23" t="s">
        <v>90</v>
      </c>
      <c r="AY200" s="23" t="s">
        <v>208</v>
      </c>
      <c r="BE200" s="244">
        <f>IF(N200="základní",J200,0)</f>
        <v>0</v>
      </c>
      <c r="BF200" s="244">
        <f>IF(N200="snížená",J200,0)</f>
        <v>0</v>
      </c>
      <c r="BG200" s="244">
        <f>IF(N200="zákl. přenesená",J200,0)</f>
        <v>0</v>
      </c>
      <c r="BH200" s="244">
        <f>IF(N200="sníž. přenesená",J200,0)</f>
        <v>0</v>
      </c>
      <c r="BI200" s="244">
        <f>IF(N200="nulová",J200,0)</f>
        <v>0</v>
      </c>
      <c r="BJ200" s="23" t="s">
        <v>25</v>
      </c>
      <c r="BK200" s="244">
        <f>ROUND(I200*H200,2)</f>
        <v>0</v>
      </c>
      <c r="BL200" s="23" t="s">
        <v>215</v>
      </c>
      <c r="BM200" s="23" t="s">
        <v>372</v>
      </c>
    </row>
    <row r="201" spans="2:51" s="12" customFormat="1" ht="13.5">
      <c r="B201" s="245"/>
      <c r="C201" s="246"/>
      <c r="D201" s="247" t="s">
        <v>217</v>
      </c>
      <c r="E201" s="248" t="s">
        <v>38</v>
      </c>
      <c r="F201" s="249" t="s">
        <v>373</v>
      </c>
      <c r="G201" s="246"/>
      <c r="H201" s="250">
        <v>238.3385625</v>
      </c>
      <c r="I201" s="251"/>
      <c r="J201" s="246"/>
      <c r="K201" s="246"/>
      <c r="L201" s="252"/>
      <c r="M201" s="253"/>
      <c r="N201" s="254"/>
      <c r="O201" s="254"/>
      <c r="P201" s="254"/>
      <c r="Q201" s="254"/>
      <c r="R201" s="254"/>
      <c r="S201" s="254"/>
      <c r="T201" s="255"/>
      <c r="AT201" s="256" t="s">
        <v>217</v>
      </c>
      <c r="AU201" s="256" t="s">
        <v>90</v>
      </c>
      <c r="AV201" s="12" t="s">
        <v>90</v>
      </c>
      <c r="AW201" s="12" t="s">
        <v>219</v>
      </c>
      <c r="AX201" s="12" t="s">
        <v>81</v>
      </c>
      <c r="AY201" s="256" t="s">
        <v>208</v>
      </c>
    </row>
    <row r="202" spans="2:65" s="1" customFormat="1" ht="38.25" customHeight="1">
      <c r="B202" s="46"/>
      <c r="C202" s="233" t="s">
        <v>374</v>
      </c>
      <c r="D202" s="233" t="s">
        <v>210</v>
      </c>
      <c r="E202" s="234" t="s">
        <v>375</v>
      </c>
      <c r="F202" s="235" t="s">
        <v>376</v>
      </c>
      <c r="G202" s="236" t="s">
        <v>213</v>
      </c>
      <c r="H202" s="237">
        <v>57.505</v>
      </c>
      <c r="I202" s="238"/>
      <c r="J202" s="239">
        <f>ROUND(I202*H202,2)</f>
        <v>0</v>
      </c>
      <c r="K202" s="235" t="s">
        <v>214</v>
      </c>
      <c r="L202" s="72"/>
      <c r="M202" s="240" t="s">
        <v>38</v>
      </c>
      <c r="N202" s="241" t="s">
        <v>52</v>
      </c>
      <c r="O202" s="47"/>
      <c r="P202" s="242">
        <f>O202*H202</f>
        <v>0</v>
      </c>
      <c r="Q202" s="242">
        <v>0.00103</v>
      </c>
      <c r="R202" s="242">
        <f>Q202*H202</f>
        <v>0.05923015000000001</v>
      </c>
      <c r="S202" s="242">
        <v>0</v>
      </c>
      <c r="T202" s="243">
        <f>S202*H202</f>
        <v>0</v>
      </c>
      <c r="AR202" s="23" t="s">
        <v>215</v>
      </c>
      <c r="AT202" s="23" t="s">
        <v>210</v>
      </c>
      <c r="AU202" s="23" t="s">
        <v>90</v>
      </c>
      <c r="AY202" s="23" t="s">
        <v>208</v>
      </c>
      <c r="BE202" s="244">
        <f>IF(N202="základní",J202,0)</f>
        <v>0</v>
      </c>
      <c r="BF202" s="244">
        <f>IF(N202="snížená",J202,0)</f>
        <v>0</v>
      </c>
      <c r="BG202" s="244">
        <f>IF(N202="zákl. přenesená",J202,0)</f>
        <v>0</v>
      </c>
      <c r="BH202" s="244">
        <f>IF(N202="sníž. přenesená",J202,0)</f>
        <v>0</v>
      </c>
      <c r="BI202" s="244">
        <f>IF(N202="nulová",J202,0)</f>
        <v>0</v>
      </c>
      <c r="BJ202" s="23" t="s">
        <v>25</v>
      </c>
      <c r="BK202" s="244">
        <f>ROUND(I202*H202,2)</f>
        <v>0</v>
      </c>
      <c r="BL202" s="23" t="s">
        <v>215</v>
      </c>
      <c r="BM202" s="23" t="s">
        <v>377</v>
      </c>
    </row>
    <row r="203" spans="2:51" s="12" customFormat="1" ht="13.5">
      <c r="B203" s="245"/>
      <c r="C203" s="246"/>
      <c r="D203" s="247" t="s">
        <v>217</v>
      </c>
      <c r="E203" s="248" t="s">
        <v>38</v>
      </c>
      <c r="F203" s="249" t="s">
        <v>378</v>
      </c>
      <c r="G203" s="246"/>
      <c r="H203" s="250">
        <v>44.52</v>
      </c>
      <c r="I203" s="251"/>
      <c r="J203" s="246"/>
      <c r="K203" s="246"/>
      <c r="L203" s="252"/>
      <c r="M203" s="253"/>
      <c r="N203" s="254"/>
      <c r="O203" s="254"/>
      <c r="P203" s="254"/>
      <c r="Q203" s="254"/>
      <c r="R203" s="254"/>
      <c r="S203" s="254"/>
      <c r="T203" s="255"/>
      <c r="AT203" s="256" t="s">
        <v>217</v>
      </c>
      <c r="AU203" s="256" t="s">
        <v>90</v>
      </c>
      <c r="AV203" s="12" t="s">
        <v>90</v>
      </c>
      <c r="AW203" s="12" t="s">
        <v>219</v>
      </c>
      <c r="AX203" s="12" t="s">
        <v>81</v>
      </c>
      <c r="AY203" s="256" t="s">
        <v>208</v>
      </c>
    </row>
    <row r="204" spans="2:51" s="12" customFormat="1" ht="13.5">
      <c r="B204" s="245"/>
      <c r="C204" s="246"/>
      <c r="D204" s="247" t="s">
        <v>217</v>
      </c>
      <c r="E204" s="248" t="s">
        <v>38</v>
      </c>
      <c r="F204" s="249" t="s">
        <v>379</v>
      </c>
      <c r="G204" s="246"/>
      <c r="H204" s="250">
        <v>12.985</v>
      </c>
      <c r="I204" s="251"/>
      <c r="J204" s="246"/>
      <c r="K204" s="246"/>
      <c r="L204" s="252"/>
      <c r="M204" s="253"/>
      <c r="N204" s="254"/>
      <c r="O204" s="254"/>
      <c r="P204" s="254"/>
      <c r="Q204" s="254"/>
      <c r="R204" s="254"/>
      <c r="S204" s="254"/>
      <c r="T204" s="255"/>
      <c r="AT204" s="256" t="s">
        <v>217</v>
      </c>
      <c r="AU204" s="256" t="s">
        <v>90</v>
      </c>
      <c r="AV204" s="12" t="s">
        <v>90</v>
      </c>
      <c r="AW204" s="12" t="s">
        <v>219</v>
      </c>
      <c r="AX204" s="12" t="s">
        <v>81</v>
      </c>
      <c r="AY204" s="256" t="s">
        <v>208</v>
      </c>
    </row>
    <row r="205" spans="2:65" s="1" customFormat="1" ht="38.25" customHeight="1">
      <c r="B205" s="46"/>
      <c r="C205" s="233" t="s">
        <v>380</v>
      </c>
      <c r="D205" s="233" t="s">
        <v>210</v>
      </c>
      <c r="E205" s="234" t="s">
        <v>381</v>
      </c>
      <c r="F205" s="235" t="s">
        <v>382</v>
      </c>
      <c r="G205" s="236" t="s">
        <v>213</v>
      </c>
      <c r="H205" s="237">
        <v>57.505</v>
      </c>
      <c r="I205" s="238"/>
      <c r="J205" s="239">
        <f>ROUND(I205*H205,2)</f>
        <v>0</v>
      </c>
      <c r="K205" s="235" t="s">
        <v>214</v>
      </c>
      <c r="L205" s="72"/>
      <c r="M205" s="240" t="s">
        <v>38</v>
      </c>
      <c r="N205" s="241" t="s">
        <v>52</v>
      </c>
      <c r="O205" s="47"/>
      <c r="P205" s="242">
        <f>O205*H205</f>
        <v>0</v>
      </c>
      <c r="Q205" s="242">
        <v>0</v>
      </c>
      <c r="R205" s="242">
        <f>Q205*H205</f>
        <v>0</v>
      </c>
      <c r="S205" s="242">
        <v>0</v>
      </c>
      <c r="T205" s="243">
        <f>S205*H205</f>
        <v>0</v>
      </c>
      <c r="AR205" s="23" t="s">
        <v>215</v>
      </c>
      <c r="AT205" s="23" t="s">
        <v>210</v>
      </c>
      <c r="AU205" s="23" t="s">
        <v>90</v>
      </c>
      <c r="AY205" s="23" t="s">
        <v>208</v>
      </c>
      <c r="BE205" s="244">
        <f>IF(N205="základní",J205,0)</f>
        <v>0</v>
      </c>
      <c r="BF205" s="244">
        <f>IF(N205="snížená",J205,0)</f>
        <v>0</v>
      </c>
      <c r="BG205" s="244">
        <f>IF(N205="zákl. přenesená",J205,0)</f>
        <v>0</v>
      </c>
      <c r="BH205" s="244">
        <f>IF(N205="sníž. přenesená",J205,0)</f>
        <v>0</v>
      </c>
      <c r="BI205" s="244">
        <f>IF(N205="nulová",J205,0)</f>
        <v>0</v>
      </c>
      <c r="BJ205" s="23" t="s">
        <v>25</v>
      </c>
      <c r="BK205" s="244">
        <f>ROUND(I205*H205,2)</f>
        <v>0</v>
      </c>
      <c r="BL205" s="23" t="s">
        <v>215</v>
      </c>
      <c r="BM205" s="23" t="s">
        <v>383</v>
      </c>
    </row>
    <row r="206" spans="2:65" s="1" customFormat="1" ht="16.5" customHeight="1">
      <c r="B206" s="46"/>
      <c r="C206" s="233" t="s">
        <v>384</v>
      </c>
      <c r="D206" s="233" t="s">
        <v>210</v>
      </c>
      <c r="E206" s="234" t="s">
        <v>385</v>
      </c>
      <c r="F206" s="235" t="s">
        <v>386</v>
      </c>
      <c r="G206" s="236" t="s">
        <v>283</v>
      </c>
      <c r="H206" s="237">
        <v>28.601</v>
      </c>
      <c r="I206" s="238"/>
      <c r="J206" s="239">
        <f>ROUND(I206*H206,2)</f>
        <v>0</v>
      </c>
      <c r="K206" s="235" t="s">
        <v>214</v>
      </c>
      <c r="L206" s="72"/>
      <c r="M206" s="240" t="s">
        <v>38</v>
      </c>
      <c r="N206" s="241" t="s">
        <v>52</v>
      </c>
      <c r="O206" s="47"/>
      <c r="P206" s="242">
        <f>O206*H206</f>
        <v>0</v>
      </c>
      <c r="Q206" s="242">
        <v>1.06017</v>
      </c>
      <c r="R206" s="242">
        <f>Q206*H206</f>
        <v>30.32192217</v>
      </c>
      <c r="S206" s="242">
        <v>0</v>
      </c>
      <c r="T206" s="243">
        <f>S206*H206</f>
        <v>0</v>
      </c>
      <c r="AR206" s="23" t="s">
        <v>215</v>
      </c>
      <c r="AT206" s="23" t="s">
        <v>210</v>
      </c>
      <c r="AU206" s="23" t="s">
        <v>90</v>
      </c>
      <c r="AY206" s="23" t="s">
        <v>208</v>
      </c>
      <c r="BE206" s="244">
        <f>IF(N206="základní",J206,0)</f>
        <v>0</v>
      </c>
      <c r="BF206" s="244">
        <f>IF(N206="snížená",J206,0)</f>
        <v>0</v>
      </c>
      <c r="BG206" s="244">
        <f>IF(N206="zákl. přenesená",J206,0)</f>
        <v>0</v>
      </c>
      <c r="BH206" s="244">
        <f>IF(N206="sníž. přenesená",J206,0)</f>
        <v>0</v>
      </c>
      <c r="BI206" s="244">
        <f>IF(N206="nulová",J206,0)</f>
        <v>0</v>
      </c>
      <c r="BJ206" s="23" t="s">
        <v>25</v>
      </c>
      <c r="BK206" s="244">
        <f>ROUND(I206*H206,2)</f>
        <v>0</v>
      </c>
      <c r="BL206" s="23" t="s">
        <v>215</v>
      </c>
      <c r="BM206" s="23" t="s">
        <v>387</v>
      </c>
    </row>
    <row r="207" spans="2:51" s="12" customFormat="1" ht="13.5">
      <c r="B207" s="245"/>
      <c r="C207" s="246"/>
      <c r="D207" s="247" t="s">
        <v>217</v>
      </c>
      <c r="E207" s="248" t="s">
        <v>38</v>
      </c>
      <c r="F207" s="249" t="s">
        <v>388</v>
      </c>
      <c r="G207" s="246"/>
      <c r="H207" s="250">
        <v>28.60068</v>
      </c>
      <c r="I207" s="251"/>
      <c r="J207" s="246"/>
      <c r="K207" s="246"/>
      <c r="L207" s="252"/>
      <c r="M207" s="253"/>
      <c r="N207" s="254"/>
      <c r="O207" s="254"/>
      <c r="P207" s="254"/>
      <c r="Q207" s="254"/>
      <c r="R207" s="254"/>
      <c r="S207" s="254"/>
      <c r="T207" s="255"/>
      <c r="AT207" s="256" t="s">
        <v>217</v>
      </c>
      <c r="AU207" s="256" t="s">
        <v>90</v>
      </c>
      <c r="AV207" s="12" t="s">
        <v>90</v>
      </c>
      <c r="AW207" s="12" t="s">
        <v>219</v>
      </c>
      <c r="AX207" s="12" t="s">
        <v>81</v>
      </c>
      <c r="AY207" s="256" t="s">
        <v>208</v>
      </c>
    </row>
    <row r="208" spans="2:65" s="1" customFormat="1" ht="25.5" customHeight="1">
      <c r="B208" s="46"/>
      <c r="C208" s="233" t="s">
        <v>389</v>
      </c>
      <c r="D208" s="233" t="s">
        <v>210</v>
      </c>
      <c r="E208" s="234" t="s">
        <v>390</v>
      </c>
      <c r="F208" s="235" t="s">
        <v>391</v>
      </c>
      <c r="G208" s="236" t="s">
        <v>232</v>
      </c>
      <c r="H208" s="237">
        <v>17.851</v>
      </c>
      <c r="I208" s="238"/>
      <c r="J208" s="239">
        <f>ROUND(I208*H208,2)</f>
        <v>0</v>
      </c>
      <c r="K208" s="235" t="s">
        <v>214</v>
      </c>
      <c r="L208" s="72"/>
      <c r="M208" s="240" t="s">
        <v>38</v>
      </c>
      <c r="N208" s="241" t="s">
        <v>52</v>
      </c>
      <c r="O208" s="47"/>
      <c r="P208" s="242">
        <f>O208*H208</f>
        <v>0</v>
      </c>
      <c r="Q208" s="242">
        <v>2.33238</v>
      </c>
      <c r="R208" s="242">
        <f>Q208*H208</f>
        <v>41.63531538</v>
      </c>
      <c r="S208" s="242">
        <v>0</v>
      </c>
      <c r="T208" s="243">
        <f>S208*H208</f>
        <v>0</v>
      </c>
      <c r="AR208" s="23" t="s">
        <v>215</v>
      </c>
      <c r="AT208" s="23" t="s">
        <v>210</v>
      </c>
      <c r="AU208" s="23" t="s">
        <v>90</v>
      </c>
      <c r="AY208" s="23" t="s">
        <v>208</v>
      </c>
      <c r="BE208" s="244">
        <f>IF(N208="základní",J208,0)</f>
        <v>0</v>
      </c>
      <c r="BF208" s="244">
        <f>IF(N208="snížená",J208,0)</f>
        <v>0</v>
      </c>
      <c r="BG208" s="244">
        <f>IF(N208="zákl. přenesená",J208,0)</f>
        <v>0</v>
      </c>
      <c r="BH208" s="244">
        <f>IF(N208="sníž. přenesená",J208,0)</f>
        <v>0</v>
      </c>
      <c r="BI208" s="244">
        <f>IF(N208="nulová",J208,0)</f>
        <v>0</v>
      </c>
      <c r="BJ208" s="23" t="s">
        <v>25</v>
      </c>
      <c r="BK208" s="244">
        <f>ROUND(I208*H208,2)</f>
        <v>0</v>
      </c>
      <c r="BL208" s="23" t="s">
        <v>215</v>
      </c>
      <c r="BM208" s="23" t="s">
        <v>392</v>
      </c>
    </row>
    <row r="209" spans="2:51" s="12" customFormat="1" ht="13.5">
      <c r="B209" s="245"/>
      <c r="C209" s="246"/>
      <c r="D209" s="247" t="s">
        <v>217</v>
      </c>
      <c r="E209" s="248" t="s">
        <v>38</v>
      </c>
      <c r="F209" s="249" t="s">
        <v>245</v>
      </c>
      <c r="G209" s="246"/>
      <c r="H209" s="250">
        <v>16.096</v>
      </c>
      <c r="I209" s="251"/>
      <c r="J209" s="246"/>
      <c r="K209" s="246"/>
      <c r="L209" s="252"/>
      <c r="M209" s="253"/>
      <c r="N209" s="254"/>
      <c r="O209" s="254"/>
      <c r="P209" s="254"/>
      <c r="Q209" s="254"/>
      <c r="R209" s="254"/>
      <c r="S209" s="254"/>
      <c r="T209" s="255"/>
      <c r="AT209" s="256" t="s">
        <v>217</v>
      </c>
      <c r="AU209" s="256" t="s">
        <v>90</v>
      </c>
      <c r="AV209" s="12" t="s">
        <v>90</v>
      </c>
      <c r="AW209" s="12" t="s">
        <v>219</v>
      </c>
      <c r="AX209" s="12" t="s">
        <v>81</v>
      </c>
      <c r="AY209" s="256" t="s">
        <v>208</v>
      </c>
    </row>
    <row r="210" spans="2:51" s="12" customFormat="1" ht="13.5">
      <c r="B210" s="245"/>
      <c r="C210" s="246"/>
      <c r="D210" s="247" t="s">
        <v>217</v>
      </c>
      <c r="E210" s="248" t="s">
        <v>38</v>
      </c>
      <c r="F210" s="249" t="s">
        <v>246</v>
      </c>
      <c r="G210" s="246"/>
      <c r="H210" s="250">
        <v>0.377</v>
      </c>
      <c r="I210" s="251"/>
      <c r="J210" s="246"/>
      <c r="K210" s="246"/>
      <c r="L210" s="252"/>
      <c r="M210" s="253"/>
      <c r="N210" s="254"/>
      <c r="O210" s="254"/>
      <c r="P210" s="254"/>
      <c r="Q210" s="254"/>
      <c r="R210" s="254"/>
      <c r="S210" s="254"/>
      <c r="T210" s="255"/>
      <c r="AT210" s="256" t="s">
        <v>217</v>
      </c>
      <c r="AU210" s="256" t="s">
        <v>90</v>
      </c>
      <c r="AV210" s="12" t="s">
        <v>90</v>
      </c>
      <c r="AW210" s="12" t="s">
        <v>219</v>
      </c>
      <c r="AX210" s="12" t="s">
        <v>81</v>
      </c>
      <c r="AY210" s="256" t="s">
        <v>208</v>
      </c>
    </row>
    <row r="211" spans="2:51" s="12" customFormat="1" ht="13.5">
      <c r="B211" s="245"/>
      <c r="C211" s="246"/>
      <c r="D211" s="247" t="s">
        <v>217</v>
      </c>
      <c r="E211" s="248" t="s">
        <v>38</v>
      </c>
      <c r="F211" s="249" t="s">
        <v>247</v>
      </c>
      <c r="G211" s="246"/>
      <c r="H211" s="250">
        <v>1.2375</v>
      </c>
      <c r="I211" s="251"/>
      <c r="J211" s="246"/>
      <c r="K211" s="246"/>
      <c r="L211" s="252"/>
      <c r="M211" s="253"/>
      <c r="N211" s="254"/>
      <c r="O211" s="254"/>
      <c r="P211" s="254"/>
      <c r="Q211" s="254"/>
      <c r="R211" s="254"/>
      <c r="S211" s="254"/>
      <c r="T211" s="255"/>
      <c r="AT211" s="256" t="s">
        <v>217</v>
      </c>
      <c r="AU211" s="256" t="s">
        <v>90</v>
      </c>
      <c r="AV211" s="12" t="s">
        <v>90</v>
      </c>
      <c r="AW211" s="12" t="s">
        <v>219</v>
      </c>
      <c r="AX211" s="12" t="s">
        <v>81</v>
      </c>
      <c r="AY211" s="256" t="s">
        <v>208</v>
      </c>
    </row>
    <row r="212" spans="2:51" s="12" customFormat="1" ht="13.5">
      <c r="B212" s="245"/>
      <c r="C212" s="246"/>
      <c r="D212" s="247" t="s">
        <v>217</v>
      </c>
      <c r="E212" s="248" t="s">
        <v>38</v>
      </c>
      <c r="F212" s="249" t="s">
        <v>248</v>
      </c>
      <c r="G212" s="246"/>
      <c r="H212" s="250">
        <v>0.14</v>
      </c>
      <c r="I212" s="251"/>
      <c r="J212" s="246"/>
      <c r="K212" s="246"/>
      <c r="L212" s="252"/>
      <c r="M212" s="253"/>
      <c r="N212" s="254"/>
      <c r="O212" s="254"/>
      <c r="P212" s="254"/>
      <c r="Q212" s="254"/>
      <c r="R212" s="254"/>
      <c r="S212" s="254"/>
      <c r="T212" s="255"/>
      <c r="AT212" s="256" t="s">
        <v>217</v>
      </c>
      <c r="AU212" s="256" t="s">
        <v>90</v>
      </c>
      <c r="AV212" s="12" t="s">
        <v>90</v>
      </c>
      <c r="AW212" s="12" t="s">
        <v>219</v>
      </c>
      <c r="AX212" s="12" t="s">
        <v>81</v>
      </c>
      <c r="AY212" s="256" t="s">
        <v>208</v>
      </c>
    </row>
    <row r="213" spans="2:65" s="1" customFormat="1" ht="25.5" customHeight="1">
      <c r="B213" s="46"/>
      <c r="C213" s="233" t="s">
        <v>393</v>
      </c>
      <c r="D213" s="233" t="s">
        <v>210</v>
      </c>
      <c r="E213" s="234" t="s">
        <v>394</v>
      </c>
      <c r="F213" s="235" t="s">
        <v>395</v>
      </c>
      <c r="G213" s="236" t="s">
        <v>232</v>
      </c>
      <c r="H213" s="237">
        <v>103.68</v>
      </c>
      <c r="I213" s="238"/>
      <c r="J213" s="239">
        <f>ROUND(I213*H213,2)</f>
        <v>0</v>
      </c>
      <c r="K213" s="235" t="s">
        <v>214</v>
      </c>
      <c r="L213" s="72"/>
      <c r="M213" s="240" t="s">
        <v>38</v>
      </c>
      <c r="N213" s="241" t="s">
        <v>52</v>
      </c>
      <c r="O213" s="47"/>
      <c r="P213" s="242">
        <f>O213*H213</f>
        <v>0</v>
      </c>
      <c r="Q213" s="242">
        <v>2.45329</v>
      </c>
      <c r="R213" s="242">
        <f>Q213*H213</f>
        <v>254.3571072</v>
      </c>
      <c r="S213" s="242">
        <v>0</v>
      </c>
      <c r="T213" s="243">
        <f>S213*H213</f>
        <v>0</v>
      </c>
      <c r="AR213" s="23" t="s">
        <v>215</v>
      </c>
      <c r="AT213" s="23" t="s">
        <v>210</v>
      </c>
      <c r="AU213" s="23" t="s">
        <v>90</v>
      </c>
      <c r="AY213" s="23" t="s">
        <v>208</v>
      </c>
      <c r="BE213" s="244">
        <f>IF(N213="základní",J213,0)</f>
        <v>0</v>
      </c>
      <c r="BF213" s="244">
        <f>IF(N213="snížená",J213,0)</f>
        <v>0</v>
      </c>
      <c r="BG213" s="244">
        <f>IF(N213="zákl. přenesená",J213,0)</f>
        <v>0</v>
      </c>
      <c r="BH213" s="244">
        <f>IF(N213="sníž. přenesená",J213,0)</f>
        <v>0</v>
      </c>
      <c r="BI213" s="244">
        <f>IF(N213="nulová",J213,0)</f>
        <v>0</v>
      </c>
      <c r="BJ213" s="23" t="s">
        <v>25</v>
      </c>
      <c r="BK213" s="244">
        <f>ROUND(I213*H213,2)</f>
        <v>0</v>
      </c>
      <c r="BL213" s="23" t="s">
        <v>215</v>
      </c>
      <c r="BM213" s="23" t="s">
        <v>396</v>
      </c>
    </row>
    <row r="214" spans="2:51" s="12" customFormat="1" ht="13.5">
      <c r="B214" s="245"/>
      <c r="C214" s="246"/>
      <c r="D214" s="247" t="s">
        <v>217</v>
      </c>
      <c r="E214" s="248" t="s">
        <v>38</v>
      </c>
      <c r="F214" s="249" t="s">
        <v>397</v>
      </c>
      <c r="G214" s="246"/>
      <c r="H214" s="250">
        <v>90.54</v>
      </c>
      <c r="I214" s="251"/>
      <c r="J214" s="246"/>
      <c r="K214" s="246"/>
      <c r="L214" s="252"/>
      <c r="M214" s="253"/>
      <c r="N214" s="254"/>
      <c r="O214" s="254"/>
      <c r="P214" s="254"/>
      <c r="Q214" s="254"/>
      <c r="R214" s="254"/>
      <c r="S214" s="254"/>
      <c r="T214" s="255"/>
      <c r="AT214" s="256" t="s">
        <v>217</v>
      </c>
      <c r="AU214" s="256" t="s">
        <v>90</v>
      </c>
      <c r="AV214" s="12" t="s">
        <v>90</v>
      </c>
      <c r="AW214" s="12" t="s">
        <v>219</v>
      </c>
      <c r="AX214" s="12" t="s">
        <v>81</v>
      </c>
      <c r="AY214" s="256" t="s">
        <v>208</v>
      </c>
    </row>
    <row r="215" spans="2:51" s="12" customFormat="1" ht="13.5">
      <c r="B215" s="245"/>
      <c r="C215" s="246"/>
      <c r="D215" s="247" t="s">
        <v>217</v>
      </c>
      <c r="E215" s="248" t="s">
        <v>38</v>
      </c>
      <c r="F215" s="249" t="s">
        <v>398</v>
      </c>
      <c r="G215" s="246"/>
      <c r="H215" s="250">
        <v>1.9575</v>
      </c>
      <c r="I215" s="251"/>
      <c r="J215" s="246"/>
      <c r="K215" s="246"/>
      <c r="L215" s="252"/>
      <c r="M215" s="253"/>
      <c r="N215" s="254"/>
      <c r="O215" s="254"/>
      <c r="P215" s="254"/>
      <c r="Q215" s="254"/>
      <c r="R215" s="254"/>
      <c r="S215" s="254"/>
      <c r="T215" s="255"/>
      <c r="AT215" s="256" t="s">
        <v>217</v>
      </c>
      <c r="AU215" s="256" t="s">
        <v>90</v>
      </c>
      <c r="AV215" s="12" t="s">
        <v>90</v>
      </c>
      <c r="AW215" s="12" t="s">
        <v>219</v>
      </c>
      <c r="AX215" s="12" t="s">
        <v>81</v>
      </c>
      <c r="AY215" s="256" t="s">
        <v>208</v>
      </c>
    </row>
    <row r="216" spans="2:51" s="12" customFormat="1" ht="13.5">
      <c r="B216" s="245"/>
      <c r="C216" s="246"/>
      <c r="D216" s="247" t="s">
        <v>217</v>
      </c>
      <c r="E216" s="248" t="s">
        <v>38</v>
      </c>
      <c r="F216" s="249" t="s">
        <v>399</v>
      </c>
      <c r="G216" s="246"/>
      <c r="H216" s="250">
        <v>10.395</v>
      </c>
      <c r="I216" s="251"/>
      <c r="J216" s="246"/>
      <c r="K216" s="246"/>
      <c r="L216" s="252"/>
      <c r="M216" s="253"/>
      <c r="N216" s="254"/>
      <c r="O216" s="254"/>
      <c r="P216" s="254"/>
      <c r="Q216" s="254"/>
      <c r="R216" s="254"/>
      <c r="S216" s="254"/>
      <c r="T216" s="255"/>
      <c r="AT216" s="256" t="s">
        <v>217</v>
      </c>
      <c r="AU216" s="256" t="s">
        <v>90</v>
      </c>
      <c r="AV216" s="12" t="s">
        <v>90</v>
      </c>
      <c r="AW216" s="12" t="s">
        <v>219</v>
      </c>
      <c r="AX216" s="12" t="s">
        <v>81</v>
      </c>
      <c r="AY216" s="256" t="s">
        <v>208</v>
      </c>
    </row>
    <row r="217" spans="2:51" s="12" customFormat="1" ht="13.5">
      <c r="B217" s="245"/>
      <c r="C217" s="246"/>
      <c r="D217" s="247" t="s">
        <v>217</v>
      </c>
      <c r="E217" s="248" t="s">
        <v>38</v>
      </c>
      <c r="F217" s="249" t="s">
        <v>400</v>
      </c>
      <c r="G217" s="246"/>
      <c r="H217" s="250">
        <v>0.7875</v>
      </c>
      <c r="I217" s="251"/>
      <c r="J217" s="246"/>
      <c r="K217" s="246"/>
      <c r="L217" s="252"/>
      <c r="M217" s="253"/>
      <c r="N217" s="254"/>
      <c r="O217" s="254"/>
      <c r="P217" s="254"/>
      <c r="Q217" s="254"/>
      <c r="R217" s="254"/>
      <c r="S217" s="254"/>
      <c r="T217" s="255"/>
      <c r="AT217" s="256" t="s">
        <v>217</v>
      </c>
      <c r="AU217" s="256" t="s">
        <v>90</v>
      </c>
      <c r="AV217" s="12" t="s">
        <v>90</v>
      </c>
      <c r="AW217" s="12" t="s">
        <v>219</v>
      </c>
      <c r="AX217" s="12" t="s">
        <v>81</v>
      </c>
      <c r="AY217" s="256" t="s">
        <v>208</v>
      </c>
    </row>
    <row r="218" spans="2:65" s="1" customFormat="1" ht="38.25" customHeight="1">
      <c r="B218" s="46"/>
      <c r="C218" s="233" t="s">
        <v>401</v>
      </c>
      <c r="D218" s="233" t="s">
        <v>210</v>
      </c>
      <c r="E218" s="234" t="s">
        <v>402</v>
      </c>
      <c r="F218" s="235" t="s">
        <v>403</v>
      </c>
      <c r="G218" s="236" t="s">
        <v>213</v>
      </c>
      <c r="H218" s="237">
        <v>379.683</v>
      </c>
      <c r="I218" s="238"/>
      <c r="J218" s="239">
        <f>ROUND(I218*H218,2)</f>
        <v>0</v>
      </c>
      <c r="K218" s="235" t="s">
        <v>214</v>
      </c>
      <c r="L218" s="72"/>
      <c r="M218" s="240" t="s">
        <v>38</v>
      </c>
      <c r="N218" s="241" t="s">
        <v>52</v>
      </c>
      <c r="O218" s="47"/>
      <c r="P218" s="242">
        <f>O218*H218</f>
        <v>0</v>
      </c>
      <c r="Q218" s="242">
        <v>0.00103</v>
      </c>
      <c r="R218" s="242">
        <f>Q218*H218</f>
        <v>0.39107349</v>
      </c>
      <c r="S218" s="242">
        <v>0</v>
      </c>
      <c r="T218" s="243">
        <f>S218*H218</f>
        <v>0</v>
      </c>
      <c r="AR218" s="23" t="s">
        <v>215</v>
      </c>
      <c r="AT218" s="23" t="s">
        <v>210</v>
      </c>
      <c r="AU218" s="23" t="s">
        <v>90</v>
      </c>
      <c r="AY218" s="23" t="s">
        <v>208</v>
      </c>
      <c r="BE218" s="244">
        <f>IF(N218="základní",J218,0)</f>
        <v>0</v>
      </c>
      <c r="BF218" s="244">
        <f>IF(N218="snížená",J218,0)</f>
        <v>0</v>
      </c>
      <c r="BG218" s="244">
        <f>IF(N218="zákl. přenesená",J218,0)</f>
        <v>0</v>
      </c>
      <c r="BH218" s="244">
        <f>IF(N218="sníž. přenesená",J218,0)</f>
        <v>0</v>
      </c>
      <c r="BI218" s="244">
        <f>IF(N218="nulová",J218,0)</f>
        <v>0</v>
      </c>
      <c r="BJ218" s="23" t="s">
        <v>25</v>
      </c>
      <c r="BK218" s="244">
        <f>ROUND(I218*H218,2)</f>
        <v>0</v>
      </c>
      <c r="BL218" s="23" t="s">
        <v>215</v>
      </c>
      <c r="BM218" s="23" t="s">
        <v>404</v>
      </c>
    </row>
    <row r="219" spans="2:51" s="13" customFormat="1" ht="13.5">
      <c r="B219" s="257"/>
      <c r="C219" s="258"/>
      <c r="D219" s="247" t="s">
        <v>217</v>
      </c>
      <c r="E219" s="259" t="s">
        <v>38</v>
      </c>
      <c r="F219" s="260" t="s">
        <v>405</v>
      </c>
      <c r="G219" s="258"/>
      <c r="H219" s="259" t="s">
        <v>38</v>
      </c>
      <c r="I219" s="261"/>
      <c r="J219" s="258"/>
      <c r="K219" s="258"/>
      <c r="L219" s="262"/>
      <c r="M219" s="263"/>
      <c r="N219" s="264"/>
      <c r="O219" s="264"/>
      <c r="P219" s="264"/>
      <c r="Q219" s="264"/>
      <c r="R219" s="264"/>
      <c r="S219" s="264"/>
      <c r="T219" s="265"/>
      <c r="AT219" s="266" t="s">
        <v>217</v>
      </c>
      <c r="AU219" s="266" t="s">
        <v>90</v>
      </c>
      <c r="AV219" s="13" t="s">
        <v>25</v>
      </c>
      <c r="AW219" s="13" t="s">
        <v>219</v>
      </c>
      <c r="AX219" s="13" t="s">
        <v>81</v>
      </c>
      <c r="AY219" s="266" t="s">
        <v>208</v>
      </c>
    </row>
    <row r="220" spans="2:51" s="12" customFormat="1" ht="13.5">
      <c r="B220" s="245"/>
      <c r="C220" s="246"/>
      <c r="D220" s="247" t="s">
        <v>217</v>
      </c>
      <c r="E220" s="248" t="s">
        <v>38</v>
      </c>
      <c r="F220" s="249" t="s">
        <v>406</v>
      </c>
      <c r="G220" s="246"/>
      <c r="H220" s="250">
        <v>91.725</v>
      </c>
      <c r="I220" s="251"/>
      <c r="J220" s="246"/>
      <c r="K220" s="246"/>
      <c r="L220" s="252"/>
      <c r="M220" s="253"/>
      <c r="N220" s="254"/>
      <c r="O220" s="254"/>
      <c r="P220" s="254"/>
      <c r="Q220" s="254"/>
      <c r="R220" s="254"/>
      <c r="S220" s="254"/>
      <c r="T220" s="255"/>
      <c r="AT220" s="256" t="s">
        <v>217</v>
      </c>
      <c r="AU220" s="256" t="s">
        <v>90</v>
      </c>
      <c r="AV220" s="12" t="s">
        <v>90</v>
      </c>
      <c r="AW220" s="12" t="s">
        <v>219</v>
      </c>
      <c r="AX220" s="12" t="s">
        <v>81</v>
      </c>
      <c r="AY220" s="256" t="s">
        <v>208</v>
      </c>
    </row>
    <row r="221" spans="2:51" s="13" customFormat="1" ht="13.5">
      <c r="B221" s="257"/>
      <c r="C221" s="258"/>
      <c r="D221" s="247" t="s">
        <v>217</v>
      </c>
      <c r="E221" s="259" t="s">
        <v>38</v>
      </c>
      <c r="F221" s="260" t="s">
        <v>407</v>
      </c>
      <c r="G221" s="258"/>
      <c r="H221" s="259" t="s">
        <v>38</v>
      </c>
      <c r="I221" s="261"/>
      <c r="J221" s="258"/>
      <c r="K221" s="258"/>
      <c r="L221" s="262"/>
      <c r="M221" s="263"/>
      <c r="N221" s="264"/>
      <c r="O221" s="264"/>
      <c r="P221" s="264"/>
      <c r="Q221" s="264"/>
      <c r="R221" s="264"/>
      <c r="S221" s="264"/>
      <c r="T221" s="265"/>
      <c r="AT221" s="266" t="s">
        <v>217</v>
      </c>
      <c r="AU221" s="266" t="s">
        <v>90</v>
      </c>
      <c r="AV221" s="13" t="s">
        <v>25</v>
      </c>
      <c r="AW221" s="13" t="s">
        <v>219</v>
      </c>
      <c r="AX221" s="13" t="s">
        <v>81</v>
      </c>
      <c r="AY221" s="266" t="s">
        <v>208</v>
      </c>
    </row>
    <row r="222" spans="2:51" s="12" customFormat="1" ht="13.5">
      <c r="B222" s="245"/>
      <c r="C222" s="246"/>
      <c r="D222" s="247" t="s">
        <v>217</v>
      </c>
      <c r="E222" s="248" t="s">
        <v>38</v>
      </c>
      <c r="F222" s="249" t="s">
        <v>408</v>
      </c>
      <c r="G222" s="246"/>
      <c r="H222" s="250">
        <v>115.1625</v>
      </c>
      <c r="I222" s="251"/>
      <c r="J222" s="246"/>
      <c r="K222" s="246"/>
      <c r="L222" s="252"/>
      <c r="M222" s="253"/>
      <c r="N222" s="254"/>
      <c r="O222" s="254"/>
      <c r="P222" s="254"/>
      <c r="Q222" s="254"/>
      <c r="R222" s="254"/>
      <c r="S222" s="254"/>
      <c r="T222" s="255"/>
      <c r="AT222" s="256" t="s">
        <v>217</v>
      </c>
      <c r="AU222" s="256" t="s">
        <v>90</v>
      </c>
      <c r="AV222" s="12" t="s">
        <v>90</v>
      </c>
      <c r="AW222" s="12" t="s">
        <v>219</v>
      </c>
      <c r="AX222" s="12" t="s">
        <v>81</v>
      </c>
      <c r="AY222" s="256" t="s">
        <v>208</v>
      </c>
    </row>
    <row r="223" spans="2:51" s="12" customFormat="1" ht="13.5">
      <c r="B223" s="245"/>
      <c r="C223" s="246"/>
      <c r="D223" s="247" t="s">
        <v>217</v>
      </c>
      <c r="E223" s="248" t="s">
        <v>38</v>
      </c>
      <c r="F223" s="249" t="s">
        <v>409</v>
      </c>
      <c r="G223" s="246"/>
      <c r="H223" s="250">
        <v>101.325</v>
      </c>
      <c r="I223" s="251"/>
      <c r="J223" s="246"/>
      <c r="K223" s="246"/>
      <c r="L223" s="252"/>
      <c r="M223" s="253"/>
      <c r="N223" s="254"/>
      <c r="O223" s="254"/>
      <c r="P223" s="254"/>
      <c r="Q223" s="254"/>
      <c r="R223" s="254"/>
      <c r="S223" s="254"/>
      <c r="T223" s="255"/>
      <c r="AT223" s="256" t="s">
        <v>217</v>
      </c>
      <c r="AU223" s="256" t="s">
        <v>90</v>
      </c>
      <c r="AV223" s="12" t="s">
        <v>90</v>
      </c>
      <c r="AW223" s="12" t="s">
        <v>219</v>
      </c>
      <c r="AX223" s="12" t="s">
        <v>81</v>
      </c>
      <c r="AY223" s="256" t="s">
        <v>208</v>
      </c>
    </row>
    <row r="224" spans="2:51" s="13" customFormat="1" ht="13.5">
      <c r="B224" s="257"/>
      <c r="C224" s="258"/>
      <c r="D224" s="247" t="s">
        <v>217</v>
      </c>
      <c r="E224" s="259" t="s">
        <v>38</v>
      </c>
      <c r="F224" s="260" t="s">
        <v>410</v>
      </c>
      <c r="G224" s="258"/>
      <c r="H224" s="259" t="s">
        <v>38</v>
      </c>
      <c r="I224" s="261"/>
      <c r="J224" s="258"/>
      <c r="K224" s="258"/>
      <c r="L224" s="262"/>
      <c r="M224" s="263"/>
      <c r="N224" s="264"/>
      <c r="O224" s="264"/>
      <c r="P224" s="264"/>
      <c r="Q224" s="264"/>
      <c r="R224" s="264"/>
      <c r="S224" s="264"/>
      <c r="T224" s="265"/>
      <c r="AT224" s="266" t="s">
        <v>217</v>
      </c>
      <c r="AU224" s="266" t="s">
        <v>90</v>
      </c>
      <c r="AV224" s="13" t="s">
        <v>25</v>
      </c>
      <c r="AW224" s="13" t="s">
        <v>219</v>
      </c>
      <c r="AX224" s="13" t="s">
        <v>81</v>
      </c>
      <c r="AY224" s="266" t="s">
        <v>208</v>
      </c>
    </row>
    <row r="225" spans="2:51" s="12" customFormat="1" ht="13.5">
      <c r="B225" s="245"/>
      <c r="C225" s="246"/>
      <c r="D225" s="247" t="s">
        <v>217</v>
      </c>
      <c r="E225" s="248" t="s">
        <v>38</v>
      </c>
      <c r="F225" s="249" t="s">
        <v>411</v>
      </c>
      <c r="G225" s="246"/>
      <c r="H225" s="250">
        <v>71.47</v>
      </c>
      <c r="I225" s="251"/>
      <c r="J225" s="246"/>
      <c r="K225" s="246"/>
      <c r="L225" s="252"/>
      <c r="M225" s="253"/>
      <c r="N225" s="254"/>
      <c r="O225" s="254"/>
      <c r="P225" s="254"/>
      <c r="Q225" s="254"/>
      <c r="R225" s="254"/>
      <c r="S225" s="254"/>
      <c r="T225" s="255"/>
      <c r="AT225" s="256" t="s">
        <v>217</v>
      </c>
      <c r="AU225" s="256" t="s">
        <v>90</v>
      </c>
      <c r="AV225" s="12" t="s">
        <v>90</v>
      </c>
      <c r="AW225" s="12" t="s">
        <v>219</v>
      </c>
      <c r="AX225" s="12" t="s">
        <v>81</v>
      </c>
      <c r="AY225" s="256" t="s">
        <v>208</v>
      </c>
    </row>
    <row r="226" spans="2:65" s="1" customFormat="1" ht="38.25" customHeight="1">
      <c r="B226" s="46"/>
      <c r="C226" s="233" t="s">
        <v>412</v>
      </c>
      <c r="D226" s="233" t="s">
        <v>210</v>
      </c>
      <c r="E226" s="234" t="s">
        <v>413</v>
      </c>
      <c r="F226" s="235" t="s">
        <v>414</v>
      </c>
      <c r="G226" s="236" t="s">
        <v>213</v>
      </c>
      <c r="H226" s="237">
        <v>379.683</v>
      </c>
      <c r="I226" s="238"/>
      <c r="J226" s="239">
        <f>ROUND(I226*H226,2)</f>
        <v>0</v>
      </c>
      <c r="K226" s="235" t="s">
        <v>214</v>
      </c>
      <c r="L226" s="72"/>
      <c r="M226" s="240" t="s">
        <v>38</v>
      </c>
      <c r="N226" s="241" t="s">
        <v>52</v>
      </c>
      <c r="O226" s="47"/>
      <c r="P226" s="242">
        <f>O226*H226</f>
        <v>0</v>
      </c>
      <c r="Q226" s="242">
        <v>0</v>
      </c>
      <c r="R226" s="242">
        <f>Q226*H226</f>
        <v>0</v>
      </c>
      <c r="S226" s="242">
        <v>0</v>
      </c>
      <c r="T226" s="243">
        <f>S226*H226</f>
        <v>0</v>
      </c>
      <c r="AR226" s="23" t="s">
        <v>215</v>
      </c>
      <c r="AT226" s="23" t="s">
        <v>210</v>
      </c>
      <c r="AU226" s="23" t="s">
        <v>90</v>
      </c>
      <c r="AY226" s="23" t="s">
        <v>208</v>
      </c>
      <c r="BE226" s="244">
        <f>IF(N226="základní",J226,0)</f>
        <v>0</v>
      </c>
      <c r="BF226" s="244">
        <f>IF(N226="snížená",J226,0)</f>
        <v>0</v>
      </c>
      <c r="BG226" s="244">
        <f>IF(N226="zákl. přenesená",J226,0)</f>
        <v>0</v>
      </c>
      <c r="BH226" s="244">
        <f>IF(N226="sníž. přenesená",J226,0)</f>
        <v>0</v>
      </c>
      <c r="BI226" s="244">
        <f>IF(N226="nulová",J226,0)</f>
        <v>0</v>
      </c>
      <c r="BJ226" s="23" t="s">
        <v>25</v>
      </c>
      <c r="BK226" s="244">
        <f>ROUND(I226*H226,2)</f>
        <v>0</v>
      </c>
      <c r="BL226" s="23" t="s">
        <v>215</v>
      </c>
      <c r="BM226" s="23" t="s">
        <v>415</v>
      </c>
    </row>
    <row r="227" spans="2:65" s="1" customFormat="1" ht="16.5" customHeight="1">
      <c r="B227" s="46"/>
      <c r="C227" s="233" t="s">
        <v>416</v>
      </c>
      <c r="D227" s="233" t="s">
        <v>210</v>
      </c>
      <c r="E227" s="234" t="s">
        <v>417</v>
      </c>
      <c r="F227" s="235" t="s">
        <v>418</v>
      </c>
      <c r="G227" s="236" t="s">
        <v>283</v>
      </c>
      <c r="H227" s="237">
        <v>10.368</v>
      </c>
      <c r="I227" s="238"/>
      <c r="J227" s="239">
        <f>ROUND(I227*H227,2)</f>
        <v>0</v>
      </c>
      <c r="K227" s="235" t="s">
        <v>214</v>
      </c>
      <c r="L227" s="72"/>
      <c r="M227" s="240" t="s">
        <v>38</v>
      </c>
      <c r="N227" s="241" t="s">
        <v>52</v>
      </c>
      <c r="O227" s="47"/>
      <c r="P227" s="242">
        <f>O227*H227</f>
        <v>0</v>
      </c>
      <c r="Q227" s="242">
        <v>1.06017</v>
      </c>
      <c r="R227" s="242">
        <f>Q227*H227</f>
        <v>10.99184256</v>
      </c>
      <c r="S227" s="242">
        <v>0</v>
      </c>
      <c r="T227" s="243">
        <f>S227*H227</f>
        <v>0</v>
      </c>
      <c r="AR227" s="23" t="s">
        <v>215</v>
      </c>
      <c r="AT227" s="23" t="s">
        <v>210</v>
      </c>
      <c r="AU227" s="23" t="s">
        <v>90</v>
      </c>
      <c r="AY227" s="23" t="s">
        <v>208</v>
      </c>
      <c r="BE227" s="244">
        <f>IF(N227="základní",J227,0)</f>
        <v>0</v>
      </c>
      <c r="BF227" s="244">
        <f>IF(N227="snížená",J227,0)</f>
        <v>0</v>
      </c>
      <c r="BG227" s="244">
        <f>IF(N227="zákl. přenesená",J227,0)</f>
        <v>0</v>
      </c>
      <c r="BH227" s="244">
        <f>IF(N227="sníž. přenesená",J227,0)</f>
        <v>0</v>
      </c>
      <c r="BI227" s="244">
        <f>IF(N227="nulová",J227,0)</f>
        <v>0</v>
      </c>
      <c r="BJ227" s="23" t="s">
        <v>25</v>
      </c>
      <c r="BK227" s="244">
        <f>ROUND(I227*H227,2)</f>
        <v>0</v>
      </c>
      <c r="BL227" s="23" t="s">
        <v>215</v>
      </c>
      <c r="BM227" s="23" t="s">
        <v>419</v>
      </c>
    </row>
    <row r="228" spans="2:51" s="12" customFormat="1" ht="13.5">
      <c r="B228" s="245"/>
      <c r="C228" s="246"/>
      <c r="D228" s="247" t="s">
        <v>217</v>
      </c>
      <c r="E228" s="248" t="s">
        <v>38</v>
      </c>
      <c r="F228" s="249" t="s">
        <v>420</v>
      </c>
      <c r="G228" s="246"/>
      <c r="H228" s="250">
        <v>10.368</v>
      </c>
      <c r="I228" s="251"/>
      <c r="J228" s="246"/>
      <c r="K228" s="246"/>
      <c r="L228" s="252"/>
      <c r="M228" s="253"/>
      <c r="N228" s="254"/>
      <c r="O228" s="254"/>
      <c r="P228" s="254"/>
      <c r="Q228" s="254"/>
      <c r="R228" s="254"/>
      <c r="S228" s="254"/>
      <c r="T228" s="255"/>
      <c r="AT228" s="256" t="s">
        <v>217</v>
      </c>
      <c r="AU228" s="256" t="s">
        <v>90</v>
      </c>
      <c r="AV228" s="12" t="s">
        <v>90</v>
      </c>
      <c r="AW228" s="12" t="s">
        <v>219</v>
      </c>
      <c r="AX228" s="12" t="s">
        <v>81</v>
      </c>
      <c r="AY228" s="256" t="s">
        <v>208</v>
      </c>
    </row>
    <row r="229" spans="2:63" s="11" customFormat="1" ht="29.85" customHeight="1">
      <c r="B229" s="217"/>
      <c r="C229" s="218"/>
      <c r="D229" s="219" t="s">
        <v>80</v>
      </c>
      <c r="E229" s="231" t="s">
        <v>225</v>
      </c>
      <c r="F229" s="231" t="s">
        <v>421</v>
      </c>
      <c r="G229" s="218"/>
      <c r="H229" s="218"/>
      <c r="I229" s="221"/>
      <c r="J229" s="232">
        <f>BK229</f>
        <v>0</v>
      </c>
      <c r="K229" s="218"/>
      <c r="L229" s="223"/>
      <c r="M229" s="224"/>
      <c r="N229" s="225"/>
      <c r="O229" s="225"/>
      <c r="P229" s="226">
        <f>SUM(P230:P323)</f>
        <v>0</v>
      </c>
      <c r="Q229" s="225"/>
      <c r="R229" s="226">
        <f>SUM(R230:R323)</f>
        <v>524.76694363</v>
      </c>
      <c r="S229" s="225"/>
      <c r="T229" s="227">
        <f>SUM(T230:T323)</f>
        <v>0</v>
      </c>
      <c r="AR229" s="228" t="s">
        <v>25</v>
      </c>
      <c r="AT229" s="229" t="s">
        <v>80</v>
      </c>
      <c r="AU229" s="229" t="s">
        <v>25</v>
      </c>
      <c r="AY229" s="228" t="s">
        <v>208</v>
      </c>
      <c r="BK229" s="230">
        <f>SUM(BK230:BK323)</f>
        <v>0</v>
      </c>
    </row>
    <row r="230" spans="2:65" s="1" customFormat="1" ht="25.5" customHeight="1">
      <c r="B230" s="46"/>
      <c r="C230" s="233" t="s">
        <v>422</v>
      </c>
      <c r="D230" s="233" t="s">
        <v>210</v>
      </c>
      <c r="E230" s="234" t="s">
        <v>423</v>
      </c>
      <c r="F230" s="235" t="s">
        <v>424</v>
      </c>
      <c r="G230" s="236" t="s">
        <v>213</v>
      </c>
      <c r="H230" s="237">
        <v>230.338</v>
      </c>
      <c r="I230" s="238"/>
      <c r="J230" s="239">
        <f>ROUND(I230*H230,2)</f>
        <v>0</v>
      </c>
      <c r="K230" s="235" t="s">
        <v>214</v>
      </c>
      <c r="L230" s="72"/>
      <c r="M230" s="240" t="s">
        <v>38</v>
      </c>
      <c r="N230" s="241" t="s">
        <v>52</v>
      </c>
      <c r="O230" s="47"/>
      <c r="P230" s="242">
        <f>O230*H230</f>
        <v>0</v>
      </c>
      <c r="Q230" s="242">
        <v>0.31977</v>
      </c>
      <c r="R230" s="242">
        <f>Q230*H230</f>
        <v>73.65518226</v>
      </c>
      <c r="S230" s="242">
        <v>0</v>
      </c>
      <c r="T230" s="243">
        <f>S230*H230</f>
        <v>0</v>
      </c>
      <c r="AR230" s="23" t="s">
        <v>215</v>
      </c>
      <c r="AT230" s="23" t="s">
        <v>210</v>
      </c>
      <c r="AU230" s="23" t="s">
        <v>90</v>
      </c>
      <c r="AY230" s="23" t="s">
        <v>208</v>
      </c>
      <c r="BE230" s="244">
        <f>IF(N230="základní",J230,0)</f>
        <v>0</v>
      </c>
      <c r="BF230" s="244">
        <f>IF(N230="snížená",J230,0)</f>
        <v>0</v>
      </c>
      <c r="BG230" s="244">
        <f>IF(N230="zákl. přenesená",J230,0)</f>
        <v>0</v>
      </c>
      <c r="BH230" s="244">
        <f>IF(N230="sníž. přenesená",J230,0)</f>
        <v>0</v>
      </c>
      <c r="BI230" s="244">
        <f>IF(N230="nulová",J230,0)</f>
        <v>0</v>
      </c>
      <c r="BJ230" s="23" t="s">
        <v>25</v>
      </c>
      <c r="BK230" s="244">
        <f>ROUND(I230*H230,2)</f>
        <v>0</v>
      </c>
      <c r="BL230" s="23" t="s">
        <v>215</v>
      </c>
      <c r="BM230" s="23" t="s">
        <v>425</v>
      </c>
    </row>
    <row r="231" spans="2:51" s="13" customFormat="1" ht="13.5">
      <c r="B231" s="257"/>
      <c r="C231" s="258"/>
      <c r="D231" s="247" t="s">
        <v>217</v>
      </c>
      <c r="E231" s="259" t="s">
        <v>38</v>
      </c>
      <c r="F231" s="260" t="s">
        <v>426</v>
      </c>
      <c r="G231" s="258"/>
      <c r="H231" s="259" t="s">
        <v>38</v>
      </c>
      <c r="I231" s="261"/>
      <c r="J231" s="258"/>
      <c r="K231" s="258"/>
      <c r="L231" s="262"/>
      <c r="M231" s="263"/>
      <c r="N231" s="264"/>
      <c r="O231" s="264"/>
      <c r="P231" s="264"/>
      <c r="Q231" s="264"/>
      <c r="R231" s="264"/>
      <c r="S231" s="264"/>
      <c r="T231" s="265"/>
      <c r="AT231" s="266" t="s">
        <v>217</v>
      </c>
      <c r="AU231" s="266" t="s">
        <v>90</v>
      </c>
      <c r="AV231" s="13" t="s">
        <v>25</v>
      </c>
      <c r="AW231" s="13" t="s">
        <v>219</v>
      </c>
      <c r="AX231" s="13" t="s">
        <v>81</v>
      </c>
      <c r="AY231" s="266" t="s">
        <v>208</v>
      </c>
    </row>
    <row r="232" spans="2:51" s="12" customFormat="1" ht="13.5">
      <c r="B232" s="245"/>
      <c r="C232" s="246"/>
      <c r="D232" s="247" t="s">
        <v>217</v>
      </c>
      <c r="E232" s="248" t="s">
        <v>38</v>
      </c>
      <c r="F232" s="249" t="s">
        <v>427</v>
      </c>
      <c r="G232" s="246"/>
      <c r="H232" s="250">
        <v>116.7</v>
      </c>
      <c r="I232" s="251"/>
      <c r="J232" s="246"/>
      <c r="K232" s="246"/>
      <c r="L232" s="252"/>
      <c r="M232" s="253"/>
      <c r="N232" s="254"/>
      <c r="O232" s="254"/>
      <c r="P232" s="254"/>
      <c r="Q232" s="254"/>
      <c r="R232" s="254"/>
      <c r="S232" s="254"/>
      <c r="T232" s="255"/>
      <c r="AT232" s="256" t="s">
        <v>217</v>
      </c>
      <c r="AU232" s="256" t="s">
        <v>90</v>
      </c>
      <c r="AV232" s="12" t="s">
        <v>90</v>
      </c>
      <c r="AW232" s="12" t="s">
        <v>219</v>
      </c>
      <c r="AX232" s="12" t="s">
        <v>81</v>
      </c>
      <c r="AY232" s="256" t="s">
        <v>208</v>
      </c>
    </row>
    <row r="233" spans="2:51" s="12" customFormat="1" ht="13.5">
      <c r="B233" s="245"/>
      <c r="C233" s="246"/>
      <c r="D233" s="247" t="s">
        <v>217</v>
      </c>
      <c r="E233" s="248" t="s">
        <v>38</v>
      </c>
      <c r="F233" s="249" t="s">
        <v>428</v>
      </c>
      <c r="G233" s="246"/>
      <c r="H233" s="250">
        <v>-11.252</v>
      </c>
      <c r="I233" s="251"/>
      <c r="J233" s="246"/>
      <c r="K233" s="246"/>
      <c r="L233" s="252"/>
      <c r="M233" s="253"/>
      <c r="N233" s="254"/>
      <c r="O233" s="254"/>
      <c r="P233" s="254"/>
      <c r="Q233" s="254"/>
      <c r="R233" s="254"/>
      <c r="S233" s="254"/>
      <c r="T233" s="255"/>
      <c r="AT233" s="256" t="s">
        <v>217</v>
      </c>
      <c r="AU233" s="256" t="s">
        <v>90</v>
      </c>
      <c r="AV233" s="12" t="s">
        <v>90</v>
      </c>
      <c r="AW233" s="12" t="s">
        <v>219</v>
      </c>
      <c r="AX233" s="12" t="s">
        <v>81</v>
      </c>
      <c r="AY233" s="256" t="s">
        <v>208</v>
      </c>
    </row>
    <row r="234" spans="2:51" s="13" customFormat="1" ht="13.5">
      <c r="B234" s="257"/>
      <c r="C234" s="258"/>
      <c r="D234" s="247" t="s">
        <v>217</v>
      </c>
      <c r="E234" s="259" t="s">
        <v>38</v>
      </c>
      <c r="F234" s="260" t="s">
        <v>429</v>
      </c>
      <c r="G234" s="258"/>
      <c r="H234" s="259" t="s">
        <v>38</v>
      </c>
      <c r="I234" s="261"/>
      <c r="J234" s="258"/>
      <c r="K234" s="258"/>
      <c r="L234" s="262"/>
      <c r="M234" s="263"/>
      <c r="N234" s="264"/>
      <c r="O234" s="264"/>
      <c r="P234" s="264"/>
      <c r="Q234" s="264"/>
      <c r="R234" s="264"/>
      <c r="S234" s="264"/>
      <c r="T234" s="265"/>
      <c r="AT234" s="266" t="s">
        <v>217</v>
      </c>
      <c r="AU234" s="266" t="s">
        <v>90</v>
      </c>
      <c r="AV234" s="13" t="s">
        <v>25</v>
      </c>
      <c r="AW234" s="13" t="s">
        <v>219</v>
      </c>
      <c r="AX234" s="13" t="s">
        <v>81</v>
      </c>
      <c r="AY234" s="266" t="s">
        <v>208</v>
      </c>
    </row>
    <row r="235" spans="2:51" s="12" customFormat="1" ht="13.5">
      <c r="B235" s="245"/>
      <c r="C235" s="246"/>
      <c r="D235" s="247" t="s">
        <v>217</v>
      </c>
      <c r="E235" s="248" t="s">
        <v>38</v>
      </c>
      <c r="F235" s="249" t="s">
        <v>430</v>
      </c>
      <c r="G235" s="246"/>
      <c r="H235" s="250">
        <v>136.15</v>
      </c>
      <c r="I235" s="251"/>
      <c r="J235" s="246"/>
      <c r="K235" s="246"/>
      <c r="L235" s="252"/>
      <c r="M235" s="253"/>
      <c r="N235" s="254"/>
      <c r="O235" s="254"/>
      <c r="P235" s="254"/>
      <c r="Q235" s="254"/>
      <c r="R235" s="254"/>
      <c r="S235" s="254"/>
      <c r="T235" s="255"/>
      <c r="AT235" s="256" t="s">
        <v>217</v>
      </c>
      <c r="AU235" s="256" t="s">
        <v>90</v>
      </c>
      <c r="AV235" s="12" t="s">
        <v>90</v>
      </c>
      <c r="AW235" s="12" t="s">
        <v>219</v>
      </c>
      <c r="AX235" s="12" t="s">
        <v>81</v>
      </c>
      <c r="AY235" s="256" t="s">
        <v>208</v>
      </c>
    </row>
    <row r="236" spans="2:51" s="12" customFormat="1" ht="13.5">
      <c r="B236" s="245"/>
      <c r="C236" s="246"/>
      <c r="D236" s="247" t="s">
        <v>217</v>
      </c>
      <c r="E236" s="248" t="s">
        <v>38</v>
      </c>
      <c r="F236" s="249" t="s">
        <v>431</v>
      </c>
      <c r="G236" s="246"/>
      <c r="H236" s="250">
        <v>-11.26</v>
      </c>
      <c r="I236" s="251"/>
      <c r="J236" s="246"/>
      <c r="K236" s="246"/>
      <c r="L236" s="252"/>
      <c r="M236" s="253"/>
      <c r="N236" s="254"/>
      <c r="O236" s="254"/>
      <c r="P236" s="254"/>
      <c r="Q236" s="254"/>
      <c r="R236" s="254"/>
      <c r="S236" s="254"/>
      <c r="T236" s="255"/>
      <c r="AT236" s="256" t="s">
        <v>217</v>
      </c>
      <c r="AU236" s="256" t="s">
        <v>90</v>
      </c>
      <c r="AV236" s="12" t="s">
        <v>90</v>
      </c>
      <c r="AW236" s="12" t="s">
        <v>219</v>
      </c>
      <c r="AX236" s="12" t="s">
        <v>81</v>
      </c>
      <c r="AY236" s="256" t="s">
        <v>208</v>
      </c>
    </row>
    <row r="237" spans="2:65" s="1" customFormat="1" ht="25.5" customHeight="1">
      <c r="B237" s="46"/>
      <c r="C237" s="233" t="s">
        <v>432</v>
      </c>
      <c r="D237" s="233" t="s">
        <v>210</v>
      </c>
      <c r="E237" s="234" t="s">
        <v>433</v>
      </c>
      <c r="F237" s="235" t="s">
        <v>434</v>
      </c>
      <c r="G237" s="236" t="s">
        <v>213</v>
      </c>
      <c r="H237" s="237">
        <v>856.471</v>
      </c>
      <c r="I237" s="238"/>
      <c r="J237" s="239">
        <f>ROUND(I237*H237,2)</f>
        <v>0</v>
      </c>
      <c r="K237" s="235" t="s">
        <v>214</v>
      </c>
      <c r="L237" s="72"/>
      <c r="M237" s="240" t="s">
        <v>38</v>
      </c>
      <c r="N237" s="241" t="s">
        <v>52</v>
      </c>
      <c r="O237" s="47"/>
      <c r="P237" s="242">
        <f>O237*H237</f>
        <v>0</v>
      </c>
      <c r="Q237" s="242">
        <v>0.26119</v>
      </c>
      <c r="R237" s="242">
        <f>Q237*H237</f>
        <v>223.70166049</v>
      </c>
      <c r="S237" s="242">
        <v>0</v>
      </c>
      <c r="T237" s="243">
        <f>S237*H237</f>
        <v>0</v>
      </c>
      <c r="AR237" s="23" t="s">
        <v>215</v>
      </c>
      <c r="AT237" s="23" t="s">
        <v>210</v>
      </c>
      <c r="AU237" s="23" t="s">
        <v>90</v>
      </c>
      <c r="AY237" s="23" t="s">
        <v>208</v>
      </c>
      <c r="BE237" s="244">
        <f>IF(N237="základní",J237,0)</f>
        <v>0</v>
      </c>
      <c r="BF237" s="244">
        <f>IF(N237="snížená",J237,0)</f>
        <v>0</v>
      </c>
      <c r="BG237" s="244">
        <f>IF(N237="zákl. přenesená",J237,0)</f>
        <v>0</v>
      </c>
      <c r="BH237" s="244">
        <f>IF(N237="sníž. přenesená",J237,0)</f>
        <v>0</v>
      </c>
      <c r="BI237" s="244">
        <f>IF(N237="nulová",J237,0)</f>
        <v>0</v>
      </c>
      <c r="BJ237" s="23" t="s">
        <v>25</v>
      </c>
      <c r="BK237" s="244">
        <f>ROUND(I237*H237,2)</f>
        <v>0</v>
      </c>
      <c r="BL237" s="23" t="s">
        <v>215</v>
      </c>
      <c r="BM237" s="23" t="s">
        <v>435</v>
      </c>
    </row>
    <row r="238" spans="2:51" s="13" customFormat="1" ht="13.5">
      <c r="B238" s="257"/>
      <c r="C238" s="258"/>
      <c r="D238" s="247" t="s">
        <v>217</v>
      </c>
      <c r="E238" s="259" t="s">
        <v>38</v>
      </c>
      <c r="F238" s="260" t="s">
        <v>426</v>
      </c>
      <c r="G238" s="258"/>
      <c r="H238" s="259" t="s">
        <v>38</v>
      </c>
      <c r="I238" s="261"/>
      <c r="J238" s="258"/>
      <c r="K238" s="258"/>
      <c r="L238" s="262"/>
      <c r="M238" s="263"/>
      <c r="N238" s="264"/>
      <c r="O238" s="264"/>
      <c r="P238" s="264"/>
      <c r="Q238" s="264"/>
      <c r="R238" s="264"/>
      <c r="S238" s="264"/>
      <c r="T238" s="265"/>
      <c r="AT238" s="266" t="s">
        <v>217</v>
      </c>
      <c r="AU238" s="266" t="s">
        <v>90</v>
      </c>
      <c r="AV238" s="13" t="s">
        <v>25</v>
      </c>
      <c r="AW238" s="13" t="s">
        <v>219</v>
      </c>
      <c r="AX238" s="13" t="s">
        <v>81</v>
      </c>
      <c r="AY238" s="266" t="s">
        <v>208</v>
      </c>
    </row>
    <row r="239" spans="2:51" s="12" customFormat="1" ht="13.5">
      <c r="B239" s="245"/>
      <c r="C239" s="246"/>
      <c r="D239" s="247" t="s">
        <v>217</v>
      </c>
      <c r="E239" s="248" t="s">
        <v>38</v>
      </c>
      <c r="F239" s="249" t="s">
        <v>436</v>
      </c>
      <c r="G239" s="246"/>
      <c r="H239" s="250">
        <v>614.325</v>
      </c>
      <c r="I239" s="251"/>
      <c r="J239" s="246"/>
      <c r="K239" s="246"/>
      <c r="L239" s="252"/>
      <c r="M239" s="253"/>
      <c r="N239" s="254"/>
      <c r="O239" s="254"/>
      <c r="P239" s="254"/>
      <c r="Q239" s="254"/>
      <c r="R239" s="254"/>
      <c r="S239" s="254"/>
      <c r="T239" s="255"/>
      <c r="AT239" s="256" t="s">
        <v>217</v>
      </c>
      <c r="AU239" s="256" t="s">
        <v>90</v>
      </c>
      <c r="AV239" s="12" t="s">
        <v>90</v>
      </c>
      <c r="AW239" s="12" t="s">
        <v>219</v>
      </c>
      <c r="AX239" s="12" t="s">
        <v>81</v>
      </c>
      <c r="AY239" s="256" t="s">
        <v>208</v>
      </c>
    </row>
    <row r="240" spans="2:51" s="12" customFormat="1" ht="13.5">
      <c r="B240" s="245"/>
      <c r="C240" s="246"/>
      <c r="D240" s="247" t="s">
        <v>217</v>
      </c>
      <c r="E240" s="248" t="s">
        <v>38</v>
      </c>
      <c r="F240" s="249" t="s">
        <v>437</v>
      </c>
      <c r="G240" s="246"/>
      <c r="H240" s="250">
        <v>-77.27227</v>
      </c>
      <c r="I240" s="251"/>
      <c r="J240" s="246"/>
      <c r="K240" s="246"/>
      <c r="L240" s="252"/>
      <c r="M240" s="253"/>
      <c r="N240" s="254"/>
      <c r="O240" s="254"/>
      <c r="P240" s="254"/>
      <c r="Q240" s="254"/>
      <c r="R240" s="254"/>
      <c r="S240" s="254"/>
      <c r="T240" s="255"/>
      <c r="AT240" s="256" t="s">
        <v>217</v>
      </c>
      <c r="AU240" s="256" t="s">
        <v>90</v>
      </c>
      <c r="AV240" s="12" t="s">
        <v>90</v>
      </c>
      <c r="AW240" s="12" t="s">
        <v>219</v>
      </c>
      <c r="AX240" s="12" t="s">
        <v>81</v>
      </c>
      <c r="AY240" s="256" t="s">
        <v>208</v>
      </c>
    </row>
    <row r="241" spans="2:51" s="13" customFormat="1" ht="13.5">
      <c r="B241" s="257"/>
      <c r="C241" s="258"/>
      <c r="D241" s="247" t="s">
        <v>217</v>
      </c>
      <c r="E241" s="259" t="s">
        <v>38</v>
      </c>
      <c r="F241" s="260" t="s">
        <v>429</v>
      </c>
      <c r="G241" s="258"/>
      <c r="H241" s="259" t="s">
        <v>38</v>
      </c>
      <c r="I241" s="261"/>
      <c r="J241" s="258"/>
      <c r="K241" s="258"/>
      <c r="L241" s="262"/>
      <c r="M241" s="263"/>
      <c r="N241" s="264"/>
      <c r="O241" s="264"/>
      <c r="P241" s="264"/>
      <c r="Q241" s="264"/>
      <c r="R241" s="264"/>
      <c r="S241" s="264"/>
      <c r="T241" s="265"/>
      <c r="AT241" s="266" t="s">
        <v>217</v>
      </c>
      <c r="AU241" s="266" t="s">
        <v>90</v>
      </c>
      <c r="AV241" s="13" t="s">
        <v>25</v>
      </c>
      <c r="AW241" s="13" t="s">
        <v>219</v>
      </c>
      <c r="AX241" s="13" t="s">
        <v>81</v>
      </c>
      <c r="AY241" s="266" t="s">
        <v>208</v>
      </c>
    </row>
    <row r="242" spans="2:51" s="12" customFormat="1" ht="13.5">
      <c r="B242" s="245"/>
      <c r="C242" s="246"/>
      <c r="D242" s="247" t="s">
        <v>217</v>
      </c>
      <c r="E242" s="248" t="s">
        <v>38</v>
      </c>
      <c r="F242" s="249" t="s">
        <v>438</v>
      </c>
      <c r="G242" s="246"/>
      <c r="H242" s="250">
        <v>691.5125</v>
      </c>
      <c r="I242" s="251"/>
      <c r="J242" s="246"/>
      <c r="K242" s="246"/>
      <c r="L242" s="252"/>
      <c r="M242" s="253"/>
      <c r="N242" s="254"/>
      <c r="O242" s="254"/>
      <c r="P242" s="254"/>
      <c r="Q242" s="254"/>
      <c r="R242" s="254"/>
      <c r="S242" s="254"/>
      <c r="T242" s="255"/>
      <c r="AT242" s="256" t="s">
        <v>217</v>
      </c>
      <c r="AU242" s="256" t="s">
        <v>90</v>
      </c>
      <c r="AV242" s="12" t="s">
        <v>90</v>
      </c>
      <c r="AW242" s="12" t="s">
        <v>219</v>
      </c>
      <c r="AX242" s="12" t="s">
        <v>81</v>
      </c>
      <c r="AY242" s="256" t="s">
        <v>208</v>
      </c>
    </row>
    <row r="243" spans="2:51" s="12" customFormat="1" ht="13.5">
      <c r="B243" s="245"/>
      <c r="C243" s="246"/>
      <c r="D243" s="247" t="s">
        <v>217</v>
      </c>
      <c r="E243" s="248" t="s">
        <v>38</v>
      </c>
      <c r="F243" s="249" t="s">
        <v>439</v>
      </c>
      <c r="G243" s="246"/>
      <c r="H243" s="250">
        <v>-118.3564</v>
      </c>
      <c r="I243" s="251"/>
      <c r="J243" s="246"/>
      <c r="K243" s="246"/>
      <c r="L243" s="252"/>
      <c r="M243" s="253"/>
      <c r="N243" s="254"/>
      <c r="O243" s="254"/>
      <c r="P243" s="254"/>
      <c r="Q243" s="254"/>
      <c r="R243" s="254"/>
      <c r="S243" s="254"/>
      <c r="T243" s="255"/>
      <c r="AT243" s="256" t="s">
        <v>217</v>
      </c>
      <c r="AU243" s="256" t="s">
        <v>90</v>
      </c>
      <c r="AV243" s="12" t="s">
        <v>90</v>
      </c>
      <c r="AW243" s="12" t="s">
        <v>219</v>
      </c>
      <c r="AX243" s="12" t="s">
        <v>81</v>
      </c>
      <c r="AY243" s="256" t="s">
        <v>208</v>
      </c>
    </row>
    <row r="244" spans="2:51" s="12" customFormat="1" ht="13.5">
      <c r="B244" s="245"/>
      <c r="C244" s="246"/>
      <c r="D244" s="247" t="s">
        <v>217</v>
      </c>
      <c r="E244" s="248" t="s">
        <v>38</v>
      </c>
      <c r="F244" s="249" t="s">
        <v>440</v>
      </c>
      <c r="G244" s="246"/>
      <c r="H244" s="250">
        <v>-23.4</v>
      </c>
      <c r="I244" s="251"/>
      <c r="J244" s="246"/>
      <c r="K244" s="246"/>
      <c r="L244" s="252"/>
      <c r="M244" s="253"/>
      <c r="N244" s="254"/>
      <c r="O244" s="254"/>
      <c r="P244" s="254"/>
      <c r="Q244" s="254"/>
      <c r="R244" s="254"/>
      <c r="S244" s="254"/>
      <c r="T244" s="255"/>
      <c r="AT244" s="256" t="s">
        <v>217</v>
      </c>
      <c r="AU244" s="256" t="s">
        <v>90</v>
      </c>
      <c r="AV244" s="12" t="s">
        <v>90</v>
      </c>
      <c r="AW244" s="12" t="s">
        <v>219</v>
      </c>
      <c r="AX244" s="12" t="s">
        <v>81</v>
      </c>
      <c r="AY244" s="256" t="s">
        <v>208</v>
      </c>
    </row>
    <row r="245" spans="2:51" s="13" customFormat="1" ht="13.5">
      <c r="B245" s="257"/>
      <c r="C245" s="258"/>
      <c r="D245" s="247" t="s">
        <v>217</v>
      </c>
      <c r="E245" s="259" t="s">
        <v>38</v>
      </c>
      <c r="F245" s="260" t="s">
        <v>441</v>
      </c>
      <c r="G245" s="258"/>
      <c r="H245" s="259" t="s">
        <v>38</v>
      </c>
      <c r="I245" s="261"/>
      <c r="J245" s="258"/>
      <c r="K245" s="258"/>
      <c r="L245" s="262"/>
      <c r="M245" s="263"/>
      <c r="N245" s="264"/>
      <c r="O245" s="264"/>
      <c r="P245" s="264"/>
      <c r="Q245" s="264"/>
      <c r="R245" s="264"/>
      <c r="S245" s="264"/>
      <c r="T245" s="265"/>
      <c r="AT245" s="266" t="s">
        <v>217</v>
      </c>
      <c r="AU245" s="266" t="s">
        <v>90</v>
      </c>
      <c r="AV245" s="13" t="s">
        <v>25</v>
      </c>
      <c r="AW245" s="13" t="s">
        <v>219</v>
      </c>
      <c r="AX245" s="13" t="s">
        <v>81</v>
      </c>
      <c r="AY245" s="266" t="s">
        <v>208</v>
      </c>
    </row>
    <row r="246" spans="2:51" s="12" customFormat="1" ht="13.5">
      <c r="B246" s="245"/>
      <c r="C246" s="246"/>
      <c r="D246" s="247" t="s">
        <v>217</v>
      </c>
      <c r="E246" s="248" t="s">
        <v>38</v>
      </c>
      <c r="F246" s="249" t="s">
        <v>442</v>
      </c>
      <c r="G246" s="246"/>
      <c r="H246" s="250">
        <v>-230.338</v>
      </c>
      <c r="I246" s="251"/>
      <c r="J246" s="246"/>
      <c r="K246" s="246"/>
      <c r="L246" s="252"/>
      <c r="M246" s="253"/>
      <c r="N246" s="254"/>
      <c r="O246" s="254"/>
      <c r="P246" s="254"/>
      <c r="Q246" s="254"/>
      <c r="R246" s="254"/>
      <c r="S246" s="254"/>
      <c r="T246" s="255"/>
      <c r="AT246" s="256" t="s">
        <v>217</v>
      </c>
      <c r="AU246" s="256" t="s">
        <v>90</v>
      </c>
      <c r="AV246" s="12" t="s">
        <v>90</v>
      </c>
      <c r="AW246" s="12" t="s">
        <v>219</v>
      </c>
      <c r="AX246" s="12" t="s">
        <v>81</v>
      </c>
      <c r="AY246" s="256" t="s">
        <v>208</v>
      </c>
    </row>
    <row r="247" spans="2:65" s="1" customFormat="1" ht="25.5" customHeight="1">
      <c r="B247" s="46"/>
      <c r="C247" s="233" t="s">
        <v>443</v>
      </c>
      <c r="D247" s="233" t="s">
        <v>210</v>
      </c>
      <c r="E247" s="234" t="s">
        <v>444</v>
      </c>
      <c r="F247" s="235" t="s">
        <v>445</v>
      </c>
      <c r="G247" s="236" t="s">
        <v>331</v>
      </c>
      <c r="H247" s="237">
        <v>168</v>
      </c>
      <c r="I247" s="238"/>
      <c r="J247" s="239">
        <f>ROUND(I247*H247,2)</f>
        <v>0</v>
      </c>
      <c r="K247" s="235" t="s">
        <v>214</v>
      </c>
      <c r="L247" s="72"/>
      <c r="M247" s="240" t="s">
        <v>38</v>
      </c>
      <c r="N247" s="241" t="s">
        <v>52</v>
      </c>
      <c r="O247" s="47"/>
      <c r="P247" s="242">
        <f>O247*H247</f>
        <v>0</v>
      </c>
      <c r="Q247" s="242">
        <v>0.04645</v>
      </c>
      <c r="R247" s="242">
        <f>Q247*H247</f>
        <v>7.803599999999999</v>
      </c>
      <c r="S247" s="242">
        <v>0</v>
      </c>
      <c r="T247" s="243">
        <f>S247*H247</f>
        <v>0</v>
      </c>
      <c r="AR247" s="23" t="s">
        <v>215</v>
      </c>
      <c r="AT247" s="23" t="s">
        <v>210</v>
      </c>
      <c r="AU247" s="23" t="s">
        <v>90</v>
      </c>
      <c r="AY247" s="23" t="s">
        <v>208</v>
      </c>
      <c r="BE247" s="244">
        <f>IF(N247="základní",J247,0)</f>
        <v>0</v>
      </c>
      <c r="BF247" s="244">
        <f>IF(N247="snížená",J247,0)</f>
        <v>0</v>
      </c>
      <c r="BG247" s="244">
        <f>IF(N247="zákl. přenesená",J247,0)</f>
        <v>0</v>
      </c>
      <c r="BH247" s="244">
        <f>IF(N247="sníž. přenesená",J247,0)</f>
        <v>0</v>
      </c>
      <c r="BI247" s="244">
        <f>IF(N247="nulová",J247,0)</f>
        <v>0</v>
      </c>
      <c r="BJ247" s="23" t="s">
        <v>25</v>
      </c>
      <c r="BK247" s="244">
        <f>ROUND(I247*H247,2)</f>
        <v>0</v>
      </c>
      <c r="BL247" s="23" t="s">
        <v>215</v>
      </c>
      <c r="BM247" s="23" t="s">
        <v>446</v>
      </c>
    </row>
    <row r="248" spans="2:51" s="12" customFormat="1" ht="13.5">
      <c r="B248" s="245"/>
      <c r="C248" s="246"/>
      <c r="D248" s="247" t="s">
        <v>217</v>
      </c>
      <c r="E248" s="248" t="s">
        <v>38</v>
      </c>
      <c r="F248" s="249" t="s">
        <v>447</v>
      </c>
      <c r="G248" s="246"/>
      <c r="H248" s="250">
        <v>168</v>
      </c>
      <c r="I248" s="251"/>
      <c r="J248" s="246"/>
      <c r="K248" s="246"/>
      <c r="L248" s="252"/>
      <c r="M248" s="253"/>
      <c r="N248" s="254"/>
      <c r="O248" s="254"/>
      <c r="P248" s="254"/>
      <c r="Q248" s="254"/>
      <c r="R248" s="254"/>
      <c r="S248" s="254"/>
      <c r="T248" s="255"/>
      <c r="AT248" s="256" t="s">
        <v>217</v>
      </c>
      <c r="AU248" s="256" t="s">
        <v>90</v>
      </c>
      <c r="AV248" s="12" t="s">
        <v>90</v>
      </c>
      <c r="AW248" s="12" t="s">
        <v>219</v>
      </c>
      <c r="AX248" s="12" t="s">
        <v>81</v>
      </c>
      <c r="AY248" s="256" t="s">
        <v>208</v>
      </c>
    </row>
    <row r="249" spans="2:65" s="1" customFormat="1" ht="25.5" customHeight="1">
      <c r="B249" s="46"/>
      <c r="C249" s="233" t="s">
        <v>448</v>
      </c>
      <c r="D249" s="233" t="s">
        <v>210</v>
      </c>
      <c r="E249" s="234" t="s">
        <v>449</v>
      </c>
      <c r="F249" s="235" t="s">
        <v>450</v>
      </c>
      <c r="G249" s="236" t="s">
        <v>331</v>
      </c>
      <c r="H249" s="237">
        <v>8</v>
      </c>
      <c r="I249" s="238"/>
      <c r="J249" s="239">
        <f>ROUND(I249*H249,2)</f>
        <v>0</v>
      </c>
      <c r="K249" s="235" t="s">
        <v>214</v>
      </c>
      <c r="L249" s="72"/>
      <c r="M249" s="240" t="s">
        <v>38</v>
      </c>
      <c r="N249" s="241" t="s">
        <v>52</v>
      </c>
      <c r="O249" s="47"/>
      <c r="P249" s="242">
        <f>O249*H249</f>
        <v>0</v>
      </c>
      <c r="Q249" s="242">
        <v>0.06481</v>
      </c>
      <c r="R249" s="242">
        <f>Q249*H249</f>
        <v>0.51848</v>
      </c>
      <c r="S249" s="242">
        <v>0</v>
      </c>
      <c r="T249" s="243">
        <f>S249*H249</f>
        <v>0</v>
      </c>
      <c r="AR249" s="23" t="s">
        <v>215</v>
      </c>
      <c r="AT249" s="23" t="s">
        <v>210</v>
      </c>
      <c r="AU249" s="23" t="s">
        <v>90</v>
      </c>
      <c r="AY249" s="23" t="s">
        <v>208</v>
      </c>
      <c r="BE249" s="244">
        <f>IF(N249="základní",J249,0)</f>
        <v>0</v>
      </c>
      <c r="BF249" s="244">
        <f>IF(N249="snížená",J249,0)</f>
        <v>0</v>
      </c>
      <c r="BG249" s="244">
        <f>IF(N249="zákl. přenesená",J249,0)</f>
        <v>0</v>
      </c>
      <c r="BH249" s="244">
        <f>IF(N249="sníž. přenesená",J249,0)</f>
        <v>0</v>
      </c>
      <c r="BI249" s="244">
        <f>IF(N249="nulová",J249,0)</f>
        <v>0</v>
      </c>
      <c r="BJ249" s="23" t="s">
        <v>25</v>
      </c>
      <c r="BK249" s="244">
        <f>ROUND(I249*H249,2)</f>
        <v>0</v>
      </c>
      <c r="BL249" s="23" t="s">
        <v>215</v>
      </c>
      <c r="BM249" s="23" t="s">
        <v>451</v>
      </c>
    </row>
    <row r="250" spans="2:51" s="12" customFormat="1" ht="13.5">
      <c r="B250" s="245"/>
      <c r="C250" s="246"/>
      <c r="D250" s="247" t="s">
        <v>217</v>
      </c>
      <c r="E250" s="248" t="s">
        <v>38</v>
      </c>
      <c r="F250" s="249" t="s">
        <v>452</v>
      </c>
      <c r="G250" s="246"/>
      <c r="H250" s="250">
        <v>8</v>
      </c>
      <c r="I250" s="251"/>
      <c r="J250" s="246"/>
      <c r="K250" s="246"/>
      <c r="L250" s="252"/>
      <c r="M250" s="253"/>
      <c r="N250" s="254"/>
      <c r="O250" s="254"/>
      <c r="P250" s="254"/>
      <c r="Q250" s="254"/>
      <c r="R250" s="254"/>
      <c r="S250" s="254"/>
      <c r="T250" s="255"/>
      <c r="AT250" s="256" t="s">
        <v>217</v>
      </c>
      <c r="AU250" s="256" t="s">
        <v>90</v>
      </c>
      <c r="AV250" s="12" t="s">
        <v>90</v>
      </c>
      <c r="AW250" s="12" t="s">
        <v>219</v>
      </c>
      <c r="AX250" s="12" t="s">
        <v>81</v>
      </c>
      <c r="AY250" s="256" t="s">
        <v>208</v>
      </c>
    </row>
    <row r="251" spans="2:65" s="1" customFormat="1" ht="25.5" customHeight="1">
      <c r="B251" s="46"/>
      <c r="C251" s="233" t="s">
        <v>453</v>
      </c>
      <c r="D251" s="233" t="s">
        <v>210</v>
      </c>
      <c r="E251" s="234" t="s">
        <v>454</v>
      </c>
      <c r="F251" s="235" t="s">
        <v>455</v>
      </c>
      <c r="G251" s="236" t="s">
        <v>331</v>
      </c>
      <c r="H251" s="237">
        <v>8</v>
      </c>
      <c r="I251" s="238"/>
      <c r="J251" s="239">
        <f>ROUND(I251*H251,2)</f>
        <v>0</v>
      </c>
      <c r="K251" s="235" t="s">
        <v>214</v>
      </c>
      <c r="L251" s="72"/>
      <c r="M251" s="240" t="s">
        <v>38</v>
      </c>
      <c r="N251" s="241" t="s">
        <v>52</v>
      </c>
      <c r="O251" s="47"/>
      <c r="P251" s="242">
        <f>O251*H251</f>
        <v>0</v>
      </c>
      <c r="Q251" s="242">
        <v>0.07429</v>
      </c>
      <c r="R251" s="242">
        <f>Q251*H251</f>
        <v>0.59432</v>
      </c>
      <c r="S251" s="242">
        <v>0</v>
      </c>
      <c r="T251" s="243">
        <f>S251*H251</f>
        <v>0</v>
      </c>
      <c r="AR251" s="23" t="s">
        <v>215</v>
      </c>
      <c r="AT251" s="23" t="s">
        <v>210</v>
      </c>
      <c r="AU251" s="23" t="s">
        <v>90</v>
      </c>
      <c r="AY251" s="23" t="s">
        <v>208</v>
      </c>
      <c r="BE251" s="244">
        <f>IF(N251="základní",J251,0)</f>
        <v>0</v>
      </c>
      <c r="BF251" s="244">
        <f>IF(N251="snížená",J251,0)</f>
        <v>0</v>
      </c>
      <c r="BG251" s="244">
        <f>IF(N251="zákl. přenesená",J251,0)</f>
        <v>0</v>
      </c>
      <c r="BH251" s="244">
        <f>IF(N251="sníž. přenesená",J251,0)</f>
        <v>0</v>
      </c>
      <c r="BI251" s="244">
        <f>IF(N251="nulová",J251,0)</f>
        <v>0</v>
      </c>
      <c r="BJ251" s="23" t="s">
        <v>25</v>
      </c>
      <c r="BK251" s="244">
        <f>ROUND(I251*H251,2)</f>
        <v>0</v>
      </c>
      <c r="BL251" s="23" t="s">
        <v>215</v>
      </c>
      <c r="BM251" s="23" t="s">
        <v>456</v>
      </c>
    </row>
    <row r="252" spans="2:51" s="12" customFormat="1" ht="13.5">
      <c r="B252" s="245"/>
      <c r="C252" s="246"/>
      <c r="D252" s="247" t="s">
        <v>217</v>
      </c>
      <c r="E252" s="248" t="s">
        <v>38</v>
      </c>
      <c r="F252" s="249" t="s">
        <v>452</v>
      </c>
      <c r="G252" s="246"/>
      <c r="H252" s="250">
        <v>8</v>
      </c>
      <c r="I252" s="251"/>
      <c r="J252" s="246"/>
      <c r="K252" s="246"/>
      <c r="L252" s="252"/>
      <c r="M252" s="253"/>
      <c r="N252" s="254"/>
      <c r="O252" s="254"/>
      <c r="P252" s="254"/>
      <c r="Q252" s="254"/>
      <c r="R252" s="254"/>
      <c r="S252" s="254"/>
      <c r="T252" s="255"/>
      <c r="AT252" s="256" t="s">
        <v>217</v>
      </c>
      <c r="AU252" s="256" t="s">
        <v>90</v>
      </c>
      <c r="AV252" s="12" t="s">
        <v>90</v>
      </c>
      <c r="AW252" s="12" t="s">
        <v>219</v>
      </c>
      <c r="AX252" s="12" t="s">
        <v>81</v>
      </c>
      <c r="AY252" s="256" t="s">
        <v>208</v>
      </c>
    </row>
    <row r="253" spans="2:65" s="1" customFormat="1" ht="25.5" customHeight="1">
      <c r="B253" s="46"/>
      <c r="C253" s="233" t="s">
        <v>457</v>
      </c>
      <c r="D253" s="233" t="s">
        <v>210</v>
      </c>
      <c r="E253" s="234" t="s">
        <v>458</v>
      </c>
      <c r="F253" s="235" t="s">
        <v>459</v>
      </c>
      <c r="G253" s="236" t="s">
        <v>331</v>
      </c>
      <c r="H253" s="237">
        <v>8</v>
      </c>
      <c r="I253" s="238"/>
      <c r="J253" s="239">
        <f>ROUND(I253*H253,2)</f>
        <v>0</v>
      </c>
      <c r="K253" s="235" t="s">
        <v>214</v>
      </c>
      <c r="L253" s="72"/>
      <c r="M253" s="240" t="s">
        <v>38</v>
      </c>
      <c r="N253" s="241" t="s">
        <v>52</v>
      </c>
      <c r="O253" s="47"/>
      <c r="P253" s="242">
        <f>O253*H253</f>
        <v>0</v>
      </c>
      <c r="Q253" s="242">
        <v>0.09285</v>
      </c>
      <c r="R253" s="242">
        <f>Q253*H253</f>
        <v>0.7428</v>
      </c>
      <c r="S253" s="242">
        <v>0</v>
      </c>
      <c r="T253" s="243">
        <f>S253*H253</f>
        <v>0</v>
      </c>
      <c r="AR253" s="23" t="s">
        <v>215</v>
      </c>
      <c r="AT253" s="23" t="s">
        <v>210</v>
      </c>
      <c r="AU253" s="23" t="s">
        <v>90</v>
      </c>
      <c r="AY253" s="23" t="s">
        <v>208</v>
      </c>
      <c r="BE253" s="244">
        <f>IF(N253="základní",J253,0)</f>
        <v>0</v>
      </c>
      <c r="BF253" s="244">
        <f>IF(N253="snížená",J253,0)</f>
        <v>0</v>
      </c>
      <c r="BG253" s="244">
        <f>IF(N253="zákl. přenesená",J253,0)</f>
        <v>0</v>
      </c>
      <c r="BH253" s="244">
        <f>IF(N253="sníž. přenesená",J253,0)</f>
        <v>0</v>
      </c>
      <c r="BI253" s="244">
        <f>IF(N253="nulová",J253,0)</f>
        <v>0</v>
      </c>
      <c r="BJ253" s="23" t="s">
        <v>25</v>
      </c>
      <c r="BK253" s="244">
        <f>ROUND(I253*H253,2)</f>
        <v>0</v>
      </c>
      <c r="BL253" s="23" t="s">
        <v>215</v>
      </c>
      <c r="BM253" s="23" t="s">
        <v>460</v>
      </c>
    </row>
    <row r="254" spans="2:51" s="12" customFormat="1" ht="13.5">
      <c r="B254" s="245"/>
      <c r="C254" s="246"/>
      <c r="D254" s="247" t="s">
        <v>217</v>
      </c>
      <c r="E254" s="248" t="s">
        <v>38</v>
      </c>
      <c r="F254" s="249" t="s">
        <v>452</v>
      </c>
      <c r="G254" s="246"/>
      <c r="H254" s="250">
        <v>8</v>
      </c>
      <c r="I254" s="251"/>
      <c r="J254" s="246"/>
      <c r="K254" s="246"/>
      <c r="L254" s="252"/>
      <c r="M254" s="253"/>
      <c r="N254" s="254"/>
      <c r="O254" s="254"/>
      <c r="P254" s="254"/>
      <c r="Q254" s="254"/>
      <c r="R254" s="254"/>
      <c r="S254" s="254"/>
      <c r="T254" s="255"/>
      <c r="AT254" s="256" t="s">
        <v>217</v>
      </c>
      <c r="AU254" s="256" t="s">
        <v>90</v>
      </c>
      <c r="AV254" s="12" t="s">
        <v>90</v>
      </c>
      <c r="AW254" s="12" t="s">
        <v>219</v>
      </c>
      <c r="AX254" s="12" t="s">
        <v>81</v>
      </c>
      <c r="AY254" s="256" t="s">
        <v>208</v>
      </c>
    </row>
    <row r="255" spans="2:65" s="1" customFormat="1" ht="25.5" customHeight="1">
      <c r="B255" s="46"/>
      <c r="C255" s="233" t="s">
        <v>461</v>
      </c>
      <c r="D255" s="233" t="s">
        <v>210</v>
      </c>
      <c r="E255" s="234" t="s">
        <v>462</v>
      </c>
      <c r="F255" s="235" t="s">
        <v>463</v>
      </c>
      <c r="G255" s="236" t="s">
        <v>331</v>
      </c>
      <c r="H255" s="237">
        <v>8</v>
      </c>
      <c r="I255" s="238"/>
      <c r="J255" s="239">
        <f>ROUND(I255*H255,2)</f>
        <v>0</v>
      </c>
      <c r="K255" s="235" t="s">
        <v>214</v>
      </c>
      <c r="L255" s="72"/>
      <c r="M255" s="240" t="s">
        <v>38</v>
      </c>
      <c r="N255" s="241" t="s">
        <v>52</v>
      </c>
      <c r="O255" s="47"/>
      <c r="P255" s="242">
        <f>O255*H255</f>
        <v>0</v>
      </c>
      <c r="Q255" s="242">
        <v>0.10203</v>
      </c>
      <c r="R255" s="242">
        <f>Q255*H255</f>
        <v>0.81624</v>
      </c>
      <c r="S255" s="242">
        <v>0</v>
      </c>
      <c r="T255" s="243">
        <f>S255*H255</f>
        <v>0</v>
      </c>
      <c r="AR255" s="23" t="s">
        <v>215</v>
      </c>
      <c r="AT255" s="23" t="s">
        <v>210</v>
      </c>
      <c r="AU255" s="23" t="s">
        <v>90</v>
      </c>
      <c r="AY255" s="23" t="s">
        <v>208</v>
      </c>
      <c r="BE255" s="244">
        <f>IF(N255="základní",J255,0)</f>
        <v>0</v>
      </c>
      <c r="BF255" s="244">
        <f>IF(N255="snížená",J255,0)</f>
        <v>0</v>
      </c>
      <c r="BG255" s="244">
        <f>IF(N255="zákl. přenesená",J255,0)</f>
        <v>0</v>
      </c>
      <c r="BH255" s="244">
        <f>IF(N255="sníž. přenesená",J255,0)</f>
        <v>0</v>
      </c>
      <c r="BI255" s="244">
        <f>IF(N255="nulová",J255,0)</f>
        <v>0</v>
      </c>
      <c r="BJ255" s="23" t="s">
        <v>25</v>
      </c>
      <c r="BK255" s="244">
        <f>ROUND(I255*H255,2)</f>
        <v>0</v>
      </c>
      <c r="BL255" s="23" t="s">
        <v>215</v>
      </c>
      <c r="BM255" s="23" t="s">
        <v>464</v>
      </c>
    </row>
    <row r="256" spans="2:51" s="12" customFormat="1" ht="13.5">
      <c r="B256" s="245"/>
      <c r="C256" s="246"/>
      <c r="D256" s="247" t="s">
        <v>217</v>
      </c>
      <c r="E256" s="248" t="s">
        <v>38</v>
      </c>
      <c r="F256" s="249" t="s">
        <v>452</v>
      </c>
      <c r="G256" s="246"/>
      <c r="H256" s="250">
        <v>8</v>
      </c>
      <c r="I256" s="251"/>
      <c r="J256" s="246"/>
      <c r="K256" s="246"/>
      <c r="L256" s="252"/>
      <c r="M256" s="253"/>
      <c r="N256" s="254"/>
      <c r="O256" s="254"/>
      <c r="P256" s="254"/>
      <c r="Q256" s="254"/>
      <c r="R256" s="254"/>
      <c r="S256" s="254"/>
      <c r="T256" s="255"/>
      <c r="AT256" s="256" t="s">
        <v>217</v>
      </c>
      <c r="AU256" s="256" t="s">
        <v>90</v>
      </c>
      <c r="AV256" s="12" t="s">
        <v>90</v>
      </c>
      <c r="AW256" s="12" t="s">
        <v>219</v>
      </c>
      <c r="AX256" s="12" t="s">
        <v>81</v>
      </c>
      <c r="AY256" s="256" t="s">
        <v>208</v>
      </c>
    </row>
    <row r="257" spans="2:65" s="1" customFormat="1" ht="25.5" customHeight="1">
      <c r="B257" s="46"/>
      <c r="C257" s="233" t="s">
        <v>465</v>
      </c>
      <c r="D257" s="233" t="s">
        <v>210</v>
      </c>
      <c r="E257" s="234" t="s">
        <v>466</v>
      </c>
      <c r="F257" s="235" t="s">
        <v>467</v>
      </c>
      <c r="G257" s="236" t="s">
        <v>213</v>
      </c>
      <c r="H257" s="237">
        <v>32.935</v>
      </c>
      <c r="I257" s="238"/>
      <c r="J257" s="239">
        <f>ROUND(I257*H257,2)</f>
        <v>0</v>
      </c>
      <c r="K257" s="235" t="s">
        <v>214</v>
      </c>
      <c r="L257" s="72"/>
      <c r="M257" s="240" t="s">
        <v>38</v>
      </c>
      <c r="N257" s="241" t="s">
        <v>52</v>
      </c>
      <c r="O257" s="47"/>
      <c r="P257" s="242">
        <f>O257*H257</f>
        <v>0</v>
      </c>
      <c r="Q257" s="242">
        <v>0.11669</v>
      </c>
      <c r="R257" s="242">
        <f>Q257*H257</f>
        <v>3.8431851500000005</v>
      </c>
      <c r="S257" s="242">
        <v>0</v>
      </c>
      <c r="T257" s="243">
        <f>S257*H257</f>
        <v>0</v>
      </c>
      <c r="AR257" s="23" t="s">
        <v>215</v>
      </c>
      <c r="AT257" s="23" t="s">
        <v>210</v>
      </c>
      <c r="AU257" s="23" t="s">
        <v>90</v>
      </c>
      <c r="AY257" s="23" t="s">
        <v>208</v>
      </c>
      <c r="BE257" s="244">
        <f>IF(N257="základní",J257,0)</f>
        <v>0</v>
      </c>
      <c r="BF257" s="244">
        <f>IF(N257="snížená",J257,0)</f>
        <v>0</v>
      </c>
      <c r="BG257" s="244">
        <f>IF(N257="zákl. přenesená",J257,0)</f>
        <v>0</v>
      </c>
      <c r="BH257" s="244">
        <f>IF(N257="sníž. přenesená",J257,0)</f>
        <v>0</v>
      </c>
      <c r="BI257" s="244">
        <f>IF(N257="nulová",J257,0)</f>
        <v>0</v>
      </c>
      <c r="BJ257" s="23" t="s">
        <v>25</v>
      </c>
      <c r="BK257" s="244">
        <f>ROUND(I257*H257,2)</f>
        <v>0</v>
      </c>
      <c r="BL257" s="23" t="s">
        <v>215</v>
      </c>
      <c r="BM257" s="23" t="s">
        <v>468</v>
      </c>
    </row>
    <row r="258" spans="2:51" s="13" customFormat="1" ht="13.5">
      <c r="B258" s="257"/>
      <c r="C258" s="258"/>
      <c r="D258" s="247" t="s">
        <v>217</v>
      </c>
      <c r="E258" s="259" t="s">
        <v>38</v>
      </c>
      <c r="F258" s="260" t="s">
        <v>469</v>
      </c>
      <c r="G258" s="258"/>
      <c r="H258" s="259" t="s">
        <v>38</v>
      </c>
      <c r="I258" s="261"/>
      <c r="J258" s="258"/>
      <c r="K258" s="258"/>
      <c r="L258" s="262"/>
      <c r="M258" s="263"/>
      <c r="N258" s="264"/>
      <c r="O258" s="264"/>
      <c r="P258" s="264"/>
      <c r="Q258" s="264"/>
      <c r="R258" s="264"/>
      <c r="S258" s="264"/>
      <c r="T258" s="265"/>
      <c r="AT258" s="266" t="s">
        <v>217</v>
      </c>
      <c r="AU258" s="266" t="s">
        <v>90</v>
      </c>
      <c r="AV258" s="13" t="s">
        <v>25</v>
      </c>
      <c r="AW258" s="13" t="s">
        <v>219</v>
      </c>
      <c r="AX258" s="13" t="s">
        <v>81</v>
      </c>
      <c r="AY258" s="266" t="s">
        <v>208</v>
      </c>
    </row>
    <row r="259" spans="2:51" s="12" customFormat="1" ht="13.5">
      <c r="B259" s="245"/>
      <c r="C259" s="246"/>
      <c r="D259" s="247" t="s">
        <v>217</v>
      </c>
      <c r="E259" s="248" t="s">
        <v>38</v>
      </c>
      <c r="F259" s="249" t="s">
        <v>470</v>
      </c>
      <c r="G259" s="246"/>
      <c r="H259" s="250">
        <v>11.9</v>
      </c>
      <c r="I259" s="251"/>
      <c r="J259" s="246"/>
      <c r="K259" s="246"/>
      <c r="L259" s="252"/>
      <c r="M259" s="253"/>
      <c r="N259" s="254"/>
      <c r="O259" s="254"/>
      <c r="P259" s="254"/>
      <c r="Q259" s="254"/>
      <c r="R259" s="254"/>
      <c r="S259" s="254"/>
      <c r="T259" s="255"/>
      <c r="AT259" s="256" t="s">
        <v>217</v>
      </c>
      <c r="AU259" s="256" t="s">
        <v>90</v>
      </c>
      <c r="AV259" s="12" t="s">
        <v>90</v>
      </c>
      <c r="AW259" s="12" t="s">
        <v>219</v>
      </c>
      <c r="AX259" s="12" t="s">
        <v>81</v>
      </c>
      <c r="AY259" s="256" t="s">
        <v>208</v>
      </c>
    </row>
    <row r="260" spans="2:51" s="13" customFormat="1" ht="13.5">
      <c r="B260" s="257"/>
      <c r="C260" s="258"/>
      <c r="D260" s="247" t="s">
        <v>217</v>
      </c>
      <c r="E260" s="259" t="s">
        <v>38</v>
      </c>
      <c r="F260" s="260" t="s">
        <v>471</v>
      </c>
      <c r="G260" s="258"/>
      <c r="H260" s="259" t="s">
        <v>38</v>
      </c>
      <c r="I260" s="261"/>
      <c r="J260" s="258"/>
      <c r="K260" s="258"/>
      <c r="L260" s="262"/>
      <c r="M260" s="263"/>
      <c r="N260" s="264"/>
      <c r="O260" s="264"/>
      <c r="P260" s="264"/>
      <c r="Q260" s="264"/>
      <c r="R260" s="264"/>
      <c r="S260" s="264"/>
      <c r="T260" s="265"/>
      <c r="AT260" s="266" t="s">
        <v>217</v>
      </c>
      <c r="AU260" s="266" t="s">
        <v>90</v>
      </c>
      <c r="AV260" s="13" t="s">
        <v>25</v>
      </c>
      <c r="AW260" s="13" t="s">
        <v>219</v>
      </c>
      <c r="AX260" s="13" t="s">
        <v>81</v>
      </c>
      <c r="AY260" s="266" t="s">
        <v>208</v>
      </c>
    </row>
    <row r="261" spans="2:51" s="12" customFormat="1" ht="13.5">
      <c r="B261" s="245"/>
      <c r="C261" s="246"/>
      <c r="D261" s="247" t="s">
        <v>217</v>
      </c>
      <c r="E261" s="248" t="s">
        <v>38</v>
      </c>
      <c r="F261" s="249" t="s">
        <v>472</v>
      </c>
      <c r="G261" s="246"/>
      <c r="H261" s="250">
        <v>21.035</v>
      </c>
      <c r="I261" s="251"/>
      <c r="J261" s="246"/>
      <c r="K261" s="246"/>
      <c r="L261" s="252"/>
      <c r="M261" s="253"/>
      <c r="N261" s="254"/>
      <c r="O261" s="254"/>
      <c r="P261" s="254"/>
      <c r="Q261" s="254"/>
      <c r="R261" s="254"/>
      <c r="S261" s="254"/>
      <c r="T261" s="255"/>
      <c r="AT261" s="256" t="s">
        <v>217</v>
      </c>
      <c r="AU261" s="256" t="s">
        <v>90</v>
      </c>
      <c r="AV261" s="12" t="s">
        <v>90</v>
      </c>
      <c r="AW261" s="12" t="s">
        <v>219</v>
      </c>
      <c r="AX261" s="12" t="s">
        <v>81</v>
      </c>
      <c r="AY261" s="256" t="s">
        <v>208</v>
      </c>
    </row>
    <row r="262" spans="2:65" s="1" customFormat="1" ht="16.5" customHeight="1">
      <c r="B262" s="46"/>
      <c r="C262" s="233" t="s">
        <v>473</v>
      </c>
      <c r="D262" s="233" t="s">
        <v>210</v>
      </c>
      <c r="E262" s="234" t="s">
        <v>474</v>
      </c>
      <c r="F262" s="235" t="s">
        <v>475</v>
      </c>
      <c r="G262" s="236" t="s">
        <v>232</v>
      </c>
      <c r="H262" s="237">
        <v>36.899</v>
      </c>
      <c r="I262" s="238"/>
      <c r="J262" s="239">
        <f>ROUND(I262*H262,2)</f>
        <v>0</v>
      </c>
      <c r="K262" s="235" t="s">
        <v>214</v>
      </c>
      <c r="L262" s="72"/>
      <c r="M262" s="240" t="s">
        <v>38</v>
      </c>
      <c r="N262" s="241" t="s">
        <v>52</v>
      </c>
      <c r="O262" s="47"/>
      <c r="P262" s="242">
        <f>O262*H262</f>
        <v>0</v>
      </c>
      <c r="Q262" s="242">
        <v>2.4533</v>
      </c>
      <c r="R262" s="242">
        <f>Q262*H262</f>
        <v>90.5243167</v>
      </c>
      <c r="S262" s="242">
        <v>0</v>
      </c>
      <c r="T262" s="243">
        <f>S262*H262</f>
        <v>0</v>
      </c>
      <c r="AR262" s="23" t="s">
        <v>215</v>
      </c>
      <c r="AT262" s="23" t="s">
        <v>210</v>
      </c>
      <c r="AU262" s="23" t="s">
        <v>90</v>
      </c>
      <c r="AY262" s="23" t="s">
        <v>208</v>
      </c>
      <c r="BE262" s="244">
        <f>IF(N262="základní",J262,0)</f>
        <v>0</v>
      </c>
      <c r="BF262" s="244">
        <f>IF(N262="snížená",J262,0)</f>
        <v>0</v>
      </c>
      <c r="BG262" s="244">
        <f>IF(N262="zákl. přenesená",J262,0)</f>
        <v>0</v>
      </c>
      <c r="BH262" s="244">
        <f>IF(N262="sníž. přenesená",J262,0)</f>
        <v>0</v>
      </c>
      <c r="BI262" s="244">
        <f>IF(N262="nulová",J262,0)</f>
        <v>0</v>
      </c>
      <c r="BJ262" s="23" t="s">
        <v>25</v>
      </c>
      <c r="BK262" s="244">
        <f>ROUND(I262*H262,2)</f>
        <v>0</v>
      </c>
      <c r="BL262" s="23" t="s">
        <v>215</v>
      </c>
      <c r="BM262" s="23" t="s">
        <v>476</v>
      </c>
    </row>
    <row r="263" spans="2:51" s="13" customFormat="1" ht="13.5">
      <c r="B263" s="257"/>
      <c r="C263" s="258"/>
      <c r="D263" s="247" t="s">
        <v>217</v>
      </c>
      <c r="E263" s="259" t="s">
        <v>38</v>
      </c>
      <c r="F263" s="260" t="s">
        <v>477</v>
      </c>
      <c r="G263" s="258"/>
      <c r="H263" s="259" t="s">
        <v>38</v>
      </c>
      <c r="I263" s="261"/>
      <c r="J263" s="258"/>
      <c r="K263" s="258"/>
      <c r="L263" s="262"/>
      <c r="M263" s="263"/>
      <c r="N263" s="264"/>
      <c r="O263" s="264"/>
      <c r="P263" s="264"/>
      <c r="Q263" s="264"/>
      <c r="R263" s="264"/>
      <c r="S263" s="264"/>
      <c r="T263" s="265"/>
      <c r="AT263" s="266" t="s">
        <v>217</v>
      </c>
      <c r="AU263" s="266" t="s">
        <v>90</v>
      </c>
      <c r="AV263" s="13" t="s">
        <v>25</v>
      </c>
      <c r="AW263" s="13" t="s">
        <v>219</v>
      </c>
      <c r="AX263" s="13" t="s">
        <v>81</v>
      </c>
      <c r="AY263" s="266" t="s">
        <v>208</v>
      </c>
    </row>
    <row r="264" spans="2:51" s="12" customFormat="1" ht="13.5">
      <c r="B264" s="245"/>
      <c r="C264" s="246"/>
      <c r="D264" s="247" t="s">
        <v>217</v>
      </c>
      <c r="E264" s="248" t="s">
        <v>38</v>
      </c>
      <c r="F264" s="249" t="s">
        <v>478</v>
      </c>
      <c r="G264" s="246"/>
      <c r="H264" s="250">
        <v>10.125</v>
      </c>
      <c r="I264" s="251"/>
      <c r="J264" s="246"/>
      <c r="K264" s="246"/>
      <c r="L264" s="252"/>
      <c r="M264" s="253"/>
      <c r="N264" s="254"/>
      <c r="O264" s="254"/>
      <c r="P264" s="254"/>
      <c r="Q264" s="254"/>
      <c r="R264" s="254"/>
      <c r="S264" s="254"/>
      <c r="T264" s="255"/>
      <c r="AT264" s="256" t="s">
        <v>217</v>
      </c>
      <c r="AU264" s="256" t="s">
        <v>90</v>
      </c>
      <c r="AV264" s="12" t="s">
        <v>90</v>
      </c>
      <c r="AW264" s="12" t="s">
        <v>219</v>
      </c>
      <c r="AX264" s="12" t="s">
        <v>81</v>
      </c>
      <c r="AY264" s="256" t="s">
        <v>208</v>
      </c>
    </row>
    <row r="265" spans="2:51" s="12" customFormat="1" ht="13.5">
      <c r="B265" s="245"/>
      <c r="C265" s="246"/>
      <c r="D265" s="247" t="s">
        <v>217</v>
      </c>
      <c r="E265" s="248" t="s">
        <v>38</v>
      </c>
      <c r="F265" s="249" t="s">
        <v>479</v>
      </c>
      <c r="G265" s="246"/>
      <c r="H265" s="250">
        <v>5.4675</v>
      </c>
      <c r="I265" s="251"/>
      <c r="J265" s="246"/>
      <c r="K265" s="246"/>
      <c r="L265" s="252"/>
      <c r="M265" s="253"/>
      <c r="N265" s="254"/>
      <c r="O265" s="254"/>
      <c r="P265" s="254"/>
      <c r="Q265" s="254"/>
      <c r="R265" s="254"/>
      <c r="S265" s="254"/>
      <c r="T265" s="255"/>
      <c r="AT265" s="256" t="s">
        <v>217</v>
      </c>
      <c r="AU265" s="256" t="s">
        <v>90</v>
      </c>
      <c r="AV265" s="12" t="s">
        <v>90</v>
      </c>
      <c r="AW265" s="12" t="s">
        <v>219</v>
      </c>
      <c r="AX265" s="12" t="s">
        <v>81</v>
      </c>
      <c r="AY265" s="256" t="s">
        <v>208</v>
      </c>
    </row>
    <row r="266" spans="2:51" s="12" customFormat="1" ht="13.5">
      <c r="B266" s="245"/>
      <c r="C266" s="246"/>
      <c r="D266" s="247" t="s">
        <v>217</v>
      </c>
      <c r="E266" s="248" t="s">
        <v>38</v>
      </c>
      <c r="F266" s="249" t="s">
        <v>480</v>
      </c>
      <c r="G266" s="246"/>
      <c r="H266" s="250">
        <v>-1.44</v>
      </c>
      <c r="I266" s="251"/>
      <c r="J266" s="246"/>
      <c r="K266" s="246"/>
      <c r="L266" s="252"/>
      <c r="M266" s="253"/>
      <c r="N266" s="254"/>
      <c r="O266" s="254"/>
      <c r="P266" s="254"/>
      <c r="Q266" s="254"/>
      <c r="R266" s="254"/>
      <c r="S266" s="254"/>
      <c r="T266" s="255"/>
      <c r="AT266" s="256" t="s">
        <v>217</v>
      </c>
      <c r="AU266" s="256" t="s">
        <v>90</v>
      </c>
      <c r="AV266" s="12" t="s">
        <v>90</v>
      </c>
      <c r="AW266" s="12" t="s">
        <v>219</v>
      </c>
      <c r="AX266" s="12" t="s">
        <v>81</v>
      </c>
      <c r="AY266" s="256" t="s">
        <v>208</v>
      </c>
    </row>
    <row r="267" spans="2:51" s="13" customFormat="1" ht="13.5">
      <c r="B267" s="257"/>
      <c r="C267" s="258"/>
      <c r="D267" s="247" t="s">
        <v>217</v>
      </c>
      <c r="E267" s="259" t="s">
        <v>38</v>
      </c>
      <c r="F267" s="260" t="s">
        <v>481</v>
      </c>
      <c r="G267" s="258"/>
      <c r="H267" s="259" t="s">
        <v>38</v>
      </c>
      <c r="I267" s="261"/>
      <c r="J267" s="258"/>
      <c r="K267" s="258"/>
      <c r="L267" s="262"/>
      <c r="M267" s="263"/>
      <c r="N267" s="264"/>
      <c r="O267" s="264"/>
      <c r="P267" s="264"/>
      <c r="Q267" s="264"/>
      <c r="R267" s="264"/>
      <c r="S267" s="264"/>
      <c r="T267" s="265"/>
      <c r="AT267" s="266" t="s">
        <v>217</v>
      </c>
      <c r="AU267" s="266" t="s">
        <v>90</v>
      </c>
      <c r="AV267" s="13" t="s">
        <v>25</v>
      </c>
      <c r="AW267" s="13" t="s">
        <v>219</v>
      </c>
      <c r="AX267" s="13" t="s">
        <v>81</v>
      </c>
      <c r="AY267" s="266" t="s">
        <v>208</v>
      </c>
    </row>
    <row r="268" spans="2:51" s="12" customFormat="1" ht="13.5">
      <c r="B268" s="245"/>
      <c r="C268" s="246"/>
      <c r="D268" s="247" t="s">
        <v>217</v>
      </c>
      <c r="E268" s="248" t="s">
        <v>38</v>
      </c>
      <c r="F268" s="249" t="s">
        <v>482</v>
      </c>
      <c r="G268" s="246"/>
      <c r="H268" s="250">
        <v>4.356</v>
      </c>
      <c r="I268" s="251"/>
      <c r="J268" s="246"/>
      <c r="K268" s="246"/>
      <c r="L268" s="252"/>
      <c r="M268" s="253"/>
      <c r="N268" s="254"/>
      <c r="O268" s="254"/>
      <c r="P268" s="254"/>
      <c r="Q268" s="254"/>
      <c r="R268" s="254"/>
      <c r="S268" s="254"/>
      <c r="T268" s="255"/>
      <c r="AT268" s="256" t="s">
        <v>217</v>
      </c>
      <c r="AU268" s="256" t="s">
        <v>90</v>
      </c>
      <c r="AV268" s="12" t="s">
        <v>90</v>
      </c>
      <c r="AW268" s="12" t="s">
        <v>219</v>
      </c>
      <c r="AX268" s="12" t="s">
        <v>81</v>
      </c>
      <c r="AY268" s="256" t="s">
        <v>208</v>
      </c>
    </row>
    <row r="269" spans="2:51" s="12" customFormat="1" ht="13.5">
      <c r="B269" s="245"/>
      <c r="C269" s="246"/>
      <c r="D269" s="247" t="s">
        <v>217</v>
      </c>
      <c r="E269" s="248" t="s">
        <v>38</v>
      </c>
      <c r="F269" s="249" t="s">
        <v>483</v>
      </c>
      <c r="G269" s="246"/>
      <c r="H269" s="250">
        <v>-0.3</v>
      </c>
      <c r="I269" s="251"/>
      <c r="J269" s="246"/>
      <c r="K269" s="246"/>
      <c r="L269" s="252"/>
      <c r="M269" s="253"/>
      <c r="N269" s="254"/>
      <c r="O269" s="254"/>
      <c r="P269" s="254"/>
      <c r="Q269" s="254"/>
      <c r="R269" s="254"/>
      <c r="S269" s="254"/>
      <c r="T269" s="255"/>
      <c r="AT269" s="256" t="s">
        <v>217</v>
      </c>
      <c r="AU269" s="256" t="s">
        <v>90</v>
      </c>
      <c r="AV269" s="12" t="s">
        <v>90</v>
      </c>
      <c r="AW269" s="12" t="s">
        <v>219</v>
      </c>
      <c r="AX269" s="12" t="s">
        <v>81</v>
      </c>
      <c r="AY269" s="256" t="s">
        <v>208</v>
      </c>
    </row>
    <row r="270" spans="2:51" s="13" customFormat="1" ht="13.5">
      <c r="B270" s="257"/>
      <c r="C270" s="258"/>
      <c r="D270" s="247" t="s">
        <v>217</v>
      </c>
      <c r="E270" s="259" t="s">
        <v>38</v>
      </c>
      <c r="F270" s="260" t="s">
        <v>484</v>
      </c>
      <c r="G270" s="258"/>
      <c r="H270" s="259" t="s">
        <v>38</v>
      </c>
      <c r="I270" s="261"/>
      <c r="J270" s="258"/>
      <c r="K270" s="258"/>
      <c r="L270" s="262"/>
      <c r="M270" s="263"/>
      <c r="N270" s="264"/>
      <c r="O270" s="264"/>
      <c r="P270" s="264"/>
      <c r="Q270" s="264"/>
      <c r="R270" s="264"/>
      <c r="S270" s="264"/>
      <c r="T270" s="265"/>
      <c r="AT270" s="266" t="s">
        <v>217</v>
      </c>
      <c r="AU270" s="266" t="s">
        <v>90</v>
      </c>
      <c r="AV270" s="13" t="s">
        <v>25</v>
      </c>
      <c r="AW270" s="13" t="s">
        <v>219</v>
      </c>
      <c r="AX270" s="13" t="s">
        <v>81</v>
      </c>
      <c r="AY270" s="266" t="s">
        <v>208</v>
      </c>
    </row>
    <row r="271" spans="2:51" s="12" customFormat="1" ht="13.5">
      <c r="B271" s="245"/>
      <c r="C271" s="246"/>
      <c r="D271" s="247" t="s">
        <v>217</v>
      </c>
      <c r="E271" s="248" t="s">
        <v>38</v>
      </c>
      <c r="F271" s="249" t="s">
        <v>485</v>
      </c>
      <c r="G271" s="246"/>
      <c r="H271" s="250">
        <v>18.69</v>
      </c>
      <c r="I271" s="251"/>
      <c r="J271" s="246"/>
      <c r="K271" s="246"/>
      <c r="L271" s="252"/>
      <c r="M271" s="253"/>
      <c r="N271" s="254"/>
      <c r="O271" s="254"/>
      <c r="P271" s="254"/>
      <c r="Q271" s="254"/>
      <c r="R271" s="254"/>
      <c r="S271" s="254"/>
      <c r="T271" s="255"/>
      <c r="AT271" s="256" t="s">
        <v>217</v>
      </c>
      <c r="AU271" s="256" t="s">
        <v>90</v>
      </c>
      <c r="AV271" s="12" t="s">
        <v>90</v>
      </c>
      <c r="AW271" s="12" t="s">
        <v>219</v>
      </c>
      <c r="AX271" s="12" t="s">
        <v>81</v>
      </c>
      <c r="AY271" s="256" t="s">
        <v>208</v>
      </c>
    </row>
    <row r="272" spans="2:65" s="1" customFormat="1" ht="38.25" customHeight="1">
      <c r="B272" s="46"/>
      <c r="C272" s="233" t="s">
        <v>486</v>
      </c>
      <c r="D272" s="233" t="s">
        <v>210</v>
      </c>
      <c r="E272" s="234" t="s">
        <v>487</v>
      </c>
      <c r="F272" s="235" t="s">
        <v>488</v>
      </c>
      <c r="G272" s="236" t="s">
        <v>213</v>
      </c>
      <c r="H272" s="237">
        <v>214.85</v>
      </c>
      <c r="I272" s="238"/>
      <c r="J272" s="239">
        <f>ROUND(I272*H272,2)</f>
        <v>0</v>
      </c>
      <c r="K272" s="235" t="s">
        <v>214</v>
      </c>
      <c r="L272" s="72"/>
      <c r="M272" s="240" t="s">
        <v>38</v>
      </c>
      <c r="N272" s="241" t="s">
        <v>52</v>
      </c>
      <c r="O272" s="47"/>
      <c r="P272" s="242">
        <f>O272*H272</f>
        <v>0</v>
      </c>
      <c r="Q272" s="242">
        <v>0.00449</v>
      </c>
      <c r="R272" s="242">
        <f>Q272*H272</f>
        <v>0.9646764999999999</v>
      </c>
      <c r="S272" s="242">
        <v>0</v>
      </c>
      <c r="T272" s="243">
        <f>S272*H272</f>
        <v>0</v>
      </c>
      <c r="AR272" s="23" t="s">
        <v>215</v>
      </c>
      <c r="AT272" s="23" t="s">
        <v>210</v>
      </c>
      <c r="AU272" s="23" t="s">
        <v>90</v>
      </c>
      <c r="AY272" s="23" t="s">
        <v>208</v>
      </c>
      <c r="BE272" s="244">
        <f>IF(N272="základní",J272,0)</f>
        <v>0</v>
      </c>
      <c r="BF272" s="244">
        <f>IF(N272="snížená",J272,0)</f>
        <v>0</v>
      </c>
      <c r="BG272" s="244">
        <f>IF(N272="zákl. přenesená",J272,0)</f>
        <v>0</v>
      </c>
      <c r="BH272" s="244">
        <f>IF(N272="sníž. přenesená",J272,0)</f>
        <v>0</v>
      </c>
      <c r="BI272" s="244">
        <f>IF(N272="nulová",J272,0)</f>
        <v>0</v>
      </c>
      <c r="BJ272" s="23" t="s">
        <v>25</v>
      </c>
      <c r="BK272" s="244">
        <f>ROUND(I272*H272,2)</f>
        <v>0</v>
      </c>
      <c r="BL272" s="23" t="s">
        <v>215</v>
      </c>
      <c r="BM272" s="23" t="s">
        <v>489</v>
      </c>
    </row>
    <row r="273" spans="2:51" s="13" customFormat="1" ht="13.5">
      <c r="B273" s="257"/>
      <c r="C273" s="258"/>
      <c r="D273" s="247" t="s">
        <v>217</v>
      </c>
      <c r="E273" s="259" t="s">
        <v>38</v>
      </c>
      <c r="F273" s="260" t="s">
        <v>477</v>
      </c>
      <c r="G273" s="258"/>
      <c r="H273" s="259" t="s">
        <v>38</v>
      </c>
      <c r="I273" s="261"/>
      <c r="J273" s="258"/>
      <c r="K273" s="258"/>
      <c r="L273" s="262"/>
      <c r="M273" s="263"/>
      <c r="N273" s="264"/>
      <c r="O273" s="264"/>
      <c r="P273" s="264"/>
      <c r="Q273" s="264"/>
      <c r="R273" s="264"/>
      <c r="S273" s="264"/>
      <c r="T273" s="265"/>
      <c r="AT273" s="266" t="s">
        <v>217</v>
      </c>
      <c r="AU273" s="266" t="s">
        <v>90</v>
      </c>
      <c r="AV273" s="13" t="s">
        <v>25</v>
      </c>
      <c r="AW273" s="13" t="s">
        <v>219</v>
      </c>
      <c r="AX273" s="13" t="s">
        <v>81</v>
      </c>
      <c r="AY273" s="266" t="s">
        <v>208</v>
      </c>
    </row>
    <row r="274" spans="2:51" s="12" customFormat="1" ht="13.5">
      <c r="B274" s="245"/>
      <c r="C274" s="246"/>
      <c r="D274" s="247" t="s">
        <v>217</v>
      </c>
      <c r="E274" s="248" t="s">
        <v>38</v>
      </c>
      <c r="F274" s="249" t="s">
        <v>490</v>
      </c>
      <c r="G274" s="246"/>
      <c r="H274" s="250">
        <v>139.5</v>
      </c>
      <c r="I274" s="251"/>
      <c r="J274" s="246"/>
      <c r="K274" s="246"/>
      <c r="L274" s="252"/>
      <c r="M274" s="253"/>
      <c r="N274" s="254"/>
      <c r="O274" s="254"/>
      <c r="P274" s="254"/>
      <c r="Q274" s="254"/>
      <c r="R274" s="254"/>
      <c r="S274" s="254"/>
      <c r="T274" s="255"/>
      <c r="AT274" s="256" t="s">
        <v>217</v>
      </c>
      <c r="AU274" s="256" t="s">
        <v>90</v>
      </c>
      <c r="AV274" s="12" t="s">
        <v>90</v>
      </c>
      <c r="AW274" s="12" t="s">
        <v>219</v>
      </c>
      <c r="AX274" s="12" t="s">
        <v>81</v>
      </c>
      <c r="AY274" s="256" t="s">
        <v>208</v>
      </c>
    </row>
    <row r="275" spans="2:51" s="12" customFormat="1" ht="13.5">
      <c r="B275" s="245"/>
      <c r="C275" s="246"/>
      <c r="D275" s="247" t="s">
        <v>217</v>
      </c>
      <c r="E275" s="248" t="s">
        <v>38</v>
      </c>
      <c r="F275" s="249" t="s">
        <v>491</v>
      </c>
      <c r="G275" s="246"/>
      <c r="H275" s="250">
        <v>-9.6</v>
      </c>
      <c r="I275" s="251"/>
      <c r="J275" s="246"/>
      <c r="K275" s="246"/>
      <c r="L275" s="252"/>
      <c r="M275" s="253"/>
      <c r="N275" s="254"/>
      <c r="O275" s="254"/>
      <c r="P275" s="254"/>
      <c r="Q275" s="254"/>
      <c r="R275" s="254"/>
      <c r="S275" s="254"/>
      <c r="T275" s="255"/>
      <c r="AT275" s="256" t="s">
        <v>217</v>
      </c>
      <c r="AU275" s="256" t="s">
        <v>90</v>
      </c>
      <c r="AV275" s="12" t="s">
        <v>90</v>
      </c>
      <c r="AW275" s="12" t="s">
        <v>219</v>
      </c>
      <c r="AX275" s="12" t="s">
        <v>81</v>
      </c>
      <c r="AY275" s="256" t="s">
        <v>208</v>
      </c>
    </row>
    <row r="276" spans="2:51" s="12" customFormat="1" ht="13.5">
      <c r="B276" s="245"/>
      <c r="C276" s="246"/>
      <c r="D276" s="247" t="s">
        <v>217</v>
      </c>
      <c r="E276" s="248" t="s">
        <v>38</v>
      </c>
      <c r="F276" s="249" t="s">
        <v>492</v>
      </c>
      <c r="G276" s="246"/>
      <c r="H276" s="250">
        <v>2.88</v>
      </c>
      <c r="I276" s="251"/>
      <c r="J276" s="246"/>
      <c r="K276" s="246"/>
      <c r="L276" s="252"/>
      <c r="M276" s="253"/>
      <c r="N276" s="254"/>
      <c r="O276" s="254"/>
      <c r="P276" s="254"/>
      <c r="Q276" s="254"/>
      <c r="R276" s="254"/>
      <c r="S276" s="254"/>
      <c r="T276" s="255"/>
      <c r="AT276" s="256" t="s">
        <v>217</v>
      </c>
      <c r="AU276" s="256" t="s">
        <v>90</v>
      </c>
      <c r="AV276" s="12" t="s">
        <v>90</v>
      </c>
      <c r="AW276" s="12" t="s">
        <v>219</v>
      </c>
      <c r="AX276" s="12" t="s">
        <v>81</v>
      </c>
      <c r="AY276" s="256" t="s">
        <v>208</v>
      </c>
    </row>
    <row r="277" spans="2:51" s="13" customFormat="1" ht="13.5">
      <c r="B277" s="257"/>
      <c r="C277" s="258"/>
      <c r="D277" s="247" t="s">
        <v>217</v>
      </c>
      <c r="E277" s="259" t="s">
        <v>38</v>
      </c>
      <c r="F277" s="260" t="s">
        <v>493</v>
      </c>
      <c r="G277" s="258"/>
      <c r="H277" s="259" t="s">
        <v>38</v>
      </c>
      <c r="I277" s="261"/>
      <c r="J277" s="258"/>
      <c r="K277" s="258"/>
      <c r="L277" s="262"/>
      <c r="M277" s="263"/>
      <c r="N277" s="264"/>
      <c r="O277" s="264"/>
      <c r="P277" s="264"/>
      <c r="Q277" s="264"/>
      <c r="R277" s="264"/>
      <c r="S277" s="264"/>
      <c r="T277" s="265"/>
      <c r="AT277" s="266" t="s">
        <v>217</v>
      </c>
      <c r="AU277" s="266" t="s">
        <v>90</v>
      </c>
      <c r="AV277" s="13" t="s">
        <v>25</v>
      </c>
      <c r="AW277" s="13" t="s">
        <v>219</v>
      </c>
      <c r="AX277" s="13" t="s">
        <v>81</v>
      </c>
      <c r="AY277" s="266" t="s">
        <v>208</v>
      </c>
    </row>
    <row r="278" spans="2:51" s="12" customFormat="1" ht="13.5">
      <c r="B278" s="245"/>
      <c r="C278" s="246"/>
      <c r="D278" s="247" t="s">
        <v>217</v>
      </c>
      <c r="E278" s="248" t="s">
        <v>38</v>
      </c>
      <c r="F278" s="249" t="s">
        <v>494</v>
      </c>
      <c r="G278" s="246"/>
      <c r="H278" s="250">
        <v>42.66</v>
      </c>
      <c r="I278" s="251"/>
      <c r="J278" s="246"/>
      <c r="K278" s="246"/>
      <c r="L278" s="252"/>
      <c r="M278" s="253"/>
      <c r="N278" s="254"/>
      <c r="O278" s="254"/>
      <c r="P278" s="254"/>
      <c r="Q278" s="254"/>
      <c r="R278" s="254"/>
      <c r="S278" s="254"/>
      <c r="T278" s="255"/>
      <c r="AT278" s="256" t="s">
        <v>217</v>
      </c>
      <c r="AU278" s="256" t="s">
        <v>90</v>
      </c>
      <c r="AV278" s="12" t="s">
        <v>90</v>
      </c>
      <c r="AW278" s="12" t="s">
        <v>219</v>
      </c>
      <c r="AX278" s="12" t="s">
        <v>81</v>
      </c>
      <c r="AY278" s="256" t="s">
        <v>208</v>
      </c>
    </row>
    <row r="279" spans="2:51" s="12" customFormat="1" ht="13.5">
      <c r="B279" s="245"/>
      <c r="C279" s="246"/>
      <c r="D279" s="247" t="s">
        <v>217</v>
      </c>
      <c r="E279" s="248" t="s">
        <v>38</v>
      </c>
      <c r="F279" s="249" t="s">
        <v>495</v>
      </c>
      <c r="G279" s="246"/>
      <c r="H279" s="250">
        <v>-1.5</v>
      </c>
      <c r="I279" s="251"/>
      <c r="J279" s="246"/>
      <c r="K279" s="246"/>
      <c r="L279" s="252"/>
      <c r="M279" s="253"/>
      <c r="N279" s="254"/>
      <c r="O279" s="254"/>
      <c r="P279" s="254"/>
      <c r="Q279" s="254"/>
      <c r="R279" s="254"/>
      <c r="S279" s="254"/>
      <c r="T279" s="255"/>
      <c r="AT279" s="256" t="s">
        <v>217</v>
      </c>
      <c r="AU279" s="256" t="s">
        <v>90</v>
      </c>
      <c r="AV279" s="12" t="s">
        <v>90</v>
      </c>
      <c r="AW279" s="12" t="s">
        <v>219</v>
      </c>
      <c r="AX279" s="12" t="s">
        <v>81</v>
      </c>
      <c r="AY279" s="256" t="s">
        <v>208</v>
      </c>
    </row>
    <row r="280" spans="2:51" s="12" customFormat="1" ht="13.5">
      <c r="B280" s="245"/>
      <c r="C280" s="246"/>
      <c r="D280" s="247" t="s">
        <v>217</v>
      </c>
      <c r="E280" s="248" t="s">
        <v>38</v>
      </c>
      <c r="F280" s="249" t="s">
        <v>496</v>
      </c>
      <c r="G280" s="246"/>
      <c r="H280" s="250">
        <v>0.73</v>
      </c>
      <c r="I280" s="251"/>
      <c r="J280" s="246"/>
      <c r="K280" s="246"/>
      <c r="L280" s="252"/>
      <c r="M280" s="253"/>
      <c r="N280" s="254"/>
      <c r="O280" s="254"/>
      <c r="P280" s="254"/>
      <c r="Q280" s="254"/>
      <c r="R280" s="254"/>
      <c r="S280" s="254"/>
      <c r="T280" s="255"/>
      <c r="AT280" s="256" t="s">
        <v>217</v>
      </c>
      <c r="AU280" s="256" t="s">
        <v>90</v>
      </c>
      <c r="AV280" s="12" t="s">
        <v>90</v>
      </c>
      <c r="AW280" s="12" t="s">
        <v>219</v>
      </c>
      <c r="AX280" s="12" t="s">
        <v>81</v>
      </c>
      <c r="AY280" s="256" t="s">
        <v>208</v>
      </c>
    </row>
    <row r="281" spans="2:51" s="13" customFormat="1" ht="13.5">
      <c r="B281" s="257"/>
      <c r="C281" s="258"/>
      <c r="D281" s="247" t="s">
        <v>217</v>
      </c>
      <c r="E281" s="259" t="s">
        <v>38</v>
      </c>
      <c r="F281" s="260" t="s">
        <v>484</v>
      </c>
      <c r="G281" s="258"/>
      <c r="H281" s="259" t="s">
        <v>38</v>
      </c>
      <c r="I281" s="261"/>
      <c r="J281" s="258"/>
      <c r="K281" s="258"/>
      <c r="L281" s="262"/>
      <c r="M281" s="263"/>
      <c r="N281" s="264"/>
      <c r="O281" s="264"/>
      <c r="P281" s="264"/>
      <c r="Q281" s="264"/>
      <c r="R281" s="264"/>
      <c r="S281" s="264"/>
      <c r="T281" s="265"/>
      <c r="AT281" s="266" t="s">
        <v>217</v>
      </c>
      <c r="AU281" s="266" t="s">
        <v>90</v>
      </c>
      <c r="AV281" s="13" t="s">
        <v>25</v>
      </c>
      <c r="AW281" s="13" t="s">
        <v>219</v>
      </c>
      <c r="AX281" s="13" t="s">
        <v>81</v>
      </c>
      <c r="AY281" s="266" t="s">
        <v>208</v>
      </c>
    </row>
    <row r="282" spans="2:51" s="12" customFormat="1" ht="13.5">
      <c r="B282" s="245"/>
      <c r="C282" s="246"/>
      <c r="D282" s="247" t="s">
        <v>217</v>
      </c>
      <c r="E282" s="248" t="s">
        <v>38</v>
      </c>
      <c r="F282" s="249" t="s">
        <v>497</v>
      </c>
      <c r="G282" s="246"/>
      <c r="H282" s="250">
        <v>40.18</v>
      </c>
      <c r="I282" s="251"/>
      <c r="J282" s="246"/>
      <c r="K282" s="246"/>
      <c r="L282" s="252"/>
      <c r="M282" s="253"/>
      <c r="N282" s="254"/>
      <c r="O282" s="254"/>
      <c r="P282" s="254"/>
      <c r="Q282" s="254"/>
      <c r="R282" s="254"/>
      <c r="S282" s="254"/>
      <c r="T282" s="255"/>
      <c r="AT282" s="256" t="s">
        <v>217</v>
      </c>
      <c r="AU282" s="256" t="s">
        <v>90</v>
      </c>
      <c r="AV282" s="12" t="s">
        <v>90</v>
      </c>
      <c r="AW282" s="12" t="s">
        <v>219</v>
      </c>
      <c r="AX282" s="12" t="s">
        <v>81</v>
      </c>
      <c r="AY282" s="256" t="s">
        <v>208</v>
      </c>
    </row>
    <row r="283" spans="2:65" s="1" customFormat="1" ht="38.25" customHeight="1">
      <c r="B283" s="46"/>
      <c r="C283" s="233" t="s">
        <v>498</v>
      </c>
      <c r="D283" s="233" t="s">
        <v>210</v>
      </c>
      <c r="E283" s="234" t="s">
        <v>499</v>
      </c>
      <c r="F283" s="235" t="s">
        <v>500</v>
      </c>
      <c r="G283" s="236" t="s">
        <v>213</v>
      </c>
      <c r="H283" s="237">
        <v>214.85</v>
      </c>
      <c r="I283" s="238"/>
      <c r="J283" s="239">
        <f>ROUND(I283*H283,2)</f>
        <v>0</v>
      </c>
      <c r="K283" s="235" t="s">
        <v>214</v>
      </c>
      <c r="L283" s="72"/>
      <c r="M283" s="240" t="s">
        <v>38</v>
      </c>
      <c r="N283" s="241" t="s">
        <v>52</v>
      </c>
      <c r="O283" s="47"/>
      <c r="P283" s="242">
        <f>O283*H283</f>
        <v>0</v>
      </c>
      <c r="Q283" s="242">
        <v>0</v>
      </c>
      <c r="R283" s="242">
        <f>Q283*H283</f>
        <v>0</v>
      </c>
      <c r="S283" s="242">
        <v>0</v>
      </c>
      <c r="T283" s="243">
        <f>S283*H283</f>
        <v>0</v>
      </c>
      <c r="AR283" s="23" t="s">
        <v>215</v>
      </c>
      <c r="AT283" s="23" t="s">
        <v>210</v>
      </c>
      <c r="AU283" s="23" t="s">
        <v>90</v>
      </c>
      <c r="AY283" s="23" t="s">
        <v>208</v>
      </c>
      <c r="BE283" s="244">
        <f>IF(N283="základní",J283,0)</f>
        <v>0</v>
      </c>
      <c r="BF283" s="244">
        <f>IF(N283="snížená",J283,0)</f>
        <v>0</v>
      </c>
      <c r="BG283" s="244">
        <f>IF(N283="zákl. přenesená",J283,0)</f>
        <v>0</v>
      </c>
      <c r="BH283" s="244">
        <f>IF(N283="sníž. přenesená",J283,0)</f>
        <v>0</v>
      </c>
      <c r="BI283" s="244">
        <f>IF(N283="nulová",J283,0)</f>
        <v>0</v>
      </c>
      <c r="BJ283" s="23" t="s">
        <v>25</v>
      </c>
      <c r="BK283" s="244">
        <f>ROUND(I283*H283,2)</f>
        <v>0</v>
      </c>
      <c r="BL283" s="23" t="s">
        <v>215</v>
      </c>
      <c r="BM283" s="23" t="s">
        <v>501</v>
      </c>
    </row>
    <row r="284" spans="2:65" s="1" customFormat="1" ht="25.5" customHeight="1">
      <c r="B284" s="46"/>
      <c r="C284" s="233" t="s">
        <v>502</v>
      </c>
      <c r="D284" s="233" t="s">
        <v>210</v>
      </c>
      <c r="E284" s="234" t="s">
        <v>503</v>
      </c>
      <c r="F284" s="235" t="s">
        <v>504</v>
      </c>
      <c r="G284" s="236" t="s">
        <v>283</v>
      </c>
      <c r="H284" s="237">
        <v>5.535</v>
      </c>
      <c r="I284" s="238"/>
      <c r="J284" s="239">
        <f>ROUND(I284*H284,2)</f>
        <v>0</v>
      </c>
      <c r="K284" s="235" t="s">
        <v>214</v>
      </c>
      <c r="L284" s="72"/>
      <c r="M284" s="240" t="s">
        <v>38</v>
      </c>
      <c r="N284" s="241" t="s">
        <v>52</v>
      </c>
      <c r="O284" s="47"/>
      <c r="P284" s="242">
        <f>O284*H284</f>
        <v>0</v>
      </c>
      <c r="Q284" s="242">
        <v>1.04614</v>
      </c>
      <c r="R284" s="242">
        <f>Q284*H284</f>
        <v>5.7903849</v>
      </c>
      <c r="S284" s="242">
        <v>0</v>
      </c>
      <c r="T284" s="243">
        <f>S284*H284</f>
        <v>0</v>
      </c>
      <c r="AR284" s="23" t="s">
        <v>215</v>
      </c>
      <c r="AT284" s="23" t="s">
        <v>210</v>
      </c>
      <c r="AU284" s="23" t="s">
        <v>90</v>
      </c>
      <c r="AY284" s="23" t="s">
        <v>208</v>
      </c>
      <c r="BE284" s="244">
        <f>IF(N284="základní",J284,0)</f>
        <v>0</v>
      </c>
      <c r="BF284" s="244">
        <f>IF(N284="snížená",J284,0)</f>
        <v>0</v>
      </c>
      <c r="BG284" s="244">
        <f>IF(N284="zákl. přenesená",J284,0)</f>
        <v>0</v>
      </c>
      <c r="BH284" s="244">
        <f>IF(N284="sníž. přenesená",J284,0)</f>
        <v>0</v>
      </c>
      <c r="BI284" s="244">
        <f>IF(N284="nulová",J284,0)</f>
        <v>0</v>
      </c>
      <c r="BJ284" s="23" t="s">
        <v>25</v>
      </c>
      <c r="BK284" s="244">
        <f>ROUND(I284*H284,2)</f>
        <v>0</v>
      </c>
      <c r="BL284" s="23" t="s">
        <v>215</v>
      </c>
      <c r="BM284" s="23" t="s">
        <v>505</v>
      </c>
    </row>
    <row r="285" spans="2:51" s="12" customFormat="1" ht="13.5">
      <c r="B285" s="245"/>
      <c r="C285" s="246"/>
      <c r="D285" s="247" t="s">
        <v>217</v>
      </c>
      <c r="E285" s="248" t="s">
        <v>38</v>
      </c>
      <c r="F285" s="249" t="s">
        <v>506</v>
      </c>
      <c r="G285" s="246"/>
      <c r="H285" s="250">
        <v>5.53485</v>
      </c>
      <c r="I285" s="251"/>
      <c r="J285" s="246"/>
      <c r="K285" s="246"/>
      <c r="L285" s="252"/>
      <c r="M285" s="253"/>
      <c r="N285" s="254"/>
      <c r="O285" s="254"/>
      <c r="P285" s="254"/>
      <c r="Q285" s="254"/>
      <c r="R285" s="254"/>
      <c r="S285" s="254"/>
      <c r="T285" s="255"/>
      <c r="AT285" s="256" t="s">
        <v>217</v>
      </c>
      <c r="AU285" s="256" t="s">
        <v>90</v>
      </c>
      <c r="AV285" s="12" t="s">
        <v>90</v>
      </c>
      <c r="AW285" s="12" t="s">
        <v>219</v>
      </c>
      <c r="AX285" s="12" t="s">
        <v>81</v>
      </c>
      <c r="AY285" s="256" t="s">
        <v>208</v>
      </c>
    </row>
    <row r="286" spans="2:65" s="1" customFormat="1" ht="38.25" customHeight="1">
      <c r="B286" s="46"/>
      <c r="C286" s="233" t="s">
        <v>507</v>
      </c>
      <c r="D286" s="233" t="s">
        <v>210</v>
      </c>
      <c r="E286" s="234" t="s">
        <v>508</v>
      </c>
      <c r="F286" s="235" t="s">
        <v>509</v>
      </c>
      <c r="G286" s="236" t="s">
        <v>213</v>
      </c>
      <c r="H286" s="237">
        <v>356.528</v>
      </c>
      <c r="I286" s="238"/>
      <c r="J286" s="239">
        <f>ROUND(I286*H286,2)</f>
        <v>0</v>
      </c>
      <c r="K286" s="235" t="s">
        <v>214</v>
      </c>
      <c r="L286" s="72"/>
      <c r="M286" s="240" t="s">
        <v>38</v>
      </c>
      <c r="N286" s="241" t="s">
        <v>52</v>
      </c>
      <c r="O286" s="47"/>
      <c r="P286" s="242">
        <f>O286*H286</f>
        <v>0</v>
      </c>
      <c r="Q286" s="242">
        <v>0.10031</v>
      </c>
      <c r="R286" s="242">
        <f>Q286*H286</f>
        <v>35.76332368</v>
      </c>
      <c r="S286" s="242">
        <v>0</v>
      </c>
      <c r="T286" s="243">
        <f>S286*H286</f>
        <v>0</v>
      </c>
      <c r="AR286" s="23" t="s">
        <v>215</v>
      </c>
      <c r="AT286" s="23" t="s">
        <v>210</v>
      </c>
      <c r="AU286" s="23" t="s">
        <v>90</v>
      </c>
      <c r="AY286" s="23" t="s">
        <v>208</v>
      </c>
      <c r="BE286" s="244">
        <f>IF(N286="základní",J286,0)</f>
        <v>0</v>
      </c>
      <c r="BF286" s="244">
        <f>IF(N286="snížená",J286,0)</f>
        <v>0</v>
      </c>
      <c r="BG286" s="244">
        <f>IF(N286="zákl. přenesená",J286,0)</f>
        <v>0</v>
      </c>
      <c r="BH286" s="244">
        <f>IF(N286="sníž. přenesená",J286,0)</f>
        <v>0</v>
      </c>
      <c r="BI286" s="244">
        <f>IF(N286="nulová",J286,0)</f>
        <v>0</v>
      </c>
      <c r="BJ286" s="23" t="s">
        <v>25</v>
      </c>
      <c r="BK286" s="244">
        <f>ROUND(I286*H286,2)</f>
        <v>0</v>
      </c>
      <c r="BL286" s="23" t="s">
        <v>215</v>
      </c>
      <c r="BM286" s="23" t="s">
        <v>510</v>
      </c>
    </row>
    <row r="287" spans="2:51" s="13" customFormat="1" ht="13.5">
      <c r="B287" s="257"/>
      <c r="C287" s="258"/>
      <c r="D287" s="247" t="s">
        <v>217</v>
      </c>
      <c r="E287" s="259" t="s">
        <v>38</v>
      </c>
      <c r="F287" s="260" t="s">
        <v>426</v>
      </c>
      <c r="G287" s="258"/>
      <c r="H287" s="259" t="s">
        <v>38</v>
      </c>
      <c r="I287" s="261"/>
      <c r="J287" s="258"/>
      <c r="K287" s="258"/>
      <c r="L287" s="262"/>
      <c r="M287" s="263"/>
      <c r="N287" s="264"/>
      <c r="O287" s="264"/>
      <c r="P287" s="264"/>
      <c r="Q287" s="264"/>
      <c r="R287" s="264"/>
      <c r="S287" s="264"/>
      <c r="T287" s="265"/>
      <c r="AT287" s="266" t="s">
        <v>217</v>
      </c>
      <c r="AU287" s="266" t="s">
        <v>90</v>
      </c>
      <c r="AV287" s="13" t="s">
        <v>25</v>
      </c>
      <c r="AW287" s="13" t="s">
        <v>219</v>
      </c>
      <c r="AX287" s="13" t="s">
        <v>81</v>
      </c>
      <c r="AY287" s="266" t="s">
        <v>208</v>
      </c>
    </row>
    <row r="288" spans="2:51" s="12" customFormat="1" ht="13.5">
      <c r="B288" s="245"/>
      <c r="C288" s="246"/>
      <c r="D288" s="247" t="s">
        <v>217</v>
      </c>
      <c r="E288" s="248" t="s">
        <v>38</v>
      </c>
      <c r="F288" s="249" t="s">
        <v>511</v>
      </c>
      <c r="G288" s="246"/>
      <c r="H288" s="250">
        <v>61.965</v>
      </c>
      <c r="I288" s="251"/>
      <c r="J288" s="246"/>
      <c r="K288" s="246"/>
      <c r="L288" s="252"/>
      <c r="M288" s="253"/>
      <c r="N288" s="254"/>
      <c r="O288" s="254"/>
      <c r="P288" s="254"/>
      <c r="Q288" s="254"/>
      <c r="R288" s="254"/>
      <c r="S288" s="254"/>
      <c r="T288" s="255"/>
      <c r="AT288" s="256" t="s">
        <v>217</v>
      </c>
      <c r="AU288" s="256" t="s">
        <v>90</v>
      </c>
      <c r="AV288" s="12" t="s">
        <v>90</v>
      </c>
      <c r="AW288" s="12" t="s">
        <v>219</v>
      </c>
      <c r="AX288" s="12" t="s">
        <v>81</v>
      </c>
      <c r="AY288" s="256" t="s">
        <v>208</v>
      </c>
    </row>
    <row r="289" spans="2:51" s="12" customFormat="1" ht="13.5">
      <c r="B289" s="245"/>
      <c r="C289" s="246"/>
      <c r="D289" s="247" t="s">
        <v>217</v>
      </c>
      <c r="E289" s="248" t="s">
        <v>38</v>
      </c>
      <c r="F289" s="249" t="s">
        <v>512</v>
      </c>
      <c r="G289" s="246"/>
      <c r="H289" s="250">
        <v>-3.36</v>
      </c>
      <c r="I289" s="251"/>
      <c r="J289" s="246"/>
      <c r="K289" s="246"/>
      <c r="L289" s="252"/>
      <c r="M289" s="253"/>
      <c r="N289" s="254"/>
      <c r="O289" s="254"/>
      <c r="P289" s="254"/>
      <c r="Q289" s="254"/>
      <c r="R289" s="254"/>
      <c r="S289" s="254"/>
      <c r="T289" s="255"/>
      <c r="AT289" s="256" t="s">
        <v>217</v>
      </c>
      <c r="AU289" s="256" t="s">
        <v>90</v>
      </c>
      <c r="AV289" s="12" t="s">
        <v>90</v>
      </c>
      <c r="AW289" s="12" t="s">
        <v>219</v>
      </c>
      <c r="AX289" s="12" t="s">
        <v>81</v>
      </c>
      <c r="AY289" s="256" t="s">
        <v>208</v>
      </c>
    </row>
    <row r="290" spans="2:51" s="13" customFormat="1" ht="13.5">
      <c r="B290" s="257"/>
      <c r="C290" s="258"/>
      <c r="D290" s="247" t="s">
        <v>217</v>
      </c>
      <c r="E290" s="259" t="s">
        <v>38</v>
      </c>
      <c r="F290" s="260" t="s">
        <v>513</v>
      </c>
      <c r="G290" s="258"/>
      <c r="H290" s="259" t="s">
        <v>38</v>
      </c>
      <c r="I290" s="261"/>
      <c r="J290" s="258"/>
      <c r="K290" s="258"/>
      <c r="L290" s="262"/>
      <c r="M290" s="263"/>
      <c r="N290" s="264"/>
      <c r="O290" s="264"/>
      <c r="P290" s="264"/>
      <c r="Q290" s="264"/>
      <c r="R290" s="264"/>
      <c r="S290" s="264"/>
      <c r="T290" s="265"/>
      <c r="AT290" s="266" t="s">
        <v>217</v>
      </c>
      <c r="AU290" s="266" t="s">
        <v>90</v>
      </c>
      <c r="AV290" s="13" t="s">
        <v>25</v>
      </c>
      <c r="AW290" s="13" t="s">
        <v>219</v>
      </c>
      <c r="AX290" s="13" t="s">
        <v>81</v>
      </c>
      <c r="AY290" s="266" t="s">
        <v>208</v>
      </c>
    </row>
    <row r="291" spans="2:51" s="12" customFormat="1" ht="13.5">
      <c r="B291" s="245"/>
      <c r="C291" s="246"/>
      <c r="D291" s="247" t="s">
        <v>217</v>
      </c>
      <c r="E291" s="248" t="s">
        <v>38</v>
      </c>
      <c r="F291" s="249" t="s">
        <v>514</v>
      </c>
      <c r="G291" s="246"/>
      <c r="H291" s="250">
        <v>82.92</v>
      </c>
      <c r="I291" s="251"/>
      <c r="J291" s="246"/>
      <c r="K291" s="246"/>
      <c r="L291" s="252"/>
      <c r="M291" s="253"/>
      <c r="N291" s="254"/>
      <c r="O291" s="254"/>
      <c r="P291" s="254"/>
      <c r="Q291" s="254"/>
      <c r="R291" s="254"/>
      <c r="S291" s="254"/>
      <c r="T291" s="255"/>
      <c r="AT291" s="256" t="s">
        <v>217</v>
      </c>
      <c r="AU291" s="256" t="s">
        <v>90</v>
      </c>
      <c r="AV291" s="12" t="s">
        <v>90</v>
      </c>
      <c r="AW291" s="12" t="s">
        <v>219</v>
      </c>
      <c r="AX291" s="12" t="s">
        <v>81</v>
      </c>
      <c r="AY291" s="256" t="s">
        <v>208</v>
      </c>
    </row>
    <row r="292" spans="2:51" s="13" customFormat="1" ht="13.5">
      <c r="B292" s="257"/>
      <c r="C292" s="258"/>
      <c r="D292" s="247" t="s">
        <v>217</v>
      </c>
      <c r="E292" s="259" t="s">
        <v>38</v>
      </c>
      <c r="F292" s="260" t="s">
        <v>429</v>
      </c>
      <c r="G292" s="258"/>
      <c r="H292" s="259" t="s">
        <v>38</v>
      </c>
      <c r="I292" s="261"/>
      <c r="J292" s="258"/>
      <c r="K292" s="258"/>
      <c r="L292" s="262"/>
      <c r="M292" s="263"/>
      <c r="N292" s="264"/>
      <c r="O292" s="264"/>
      <c r="P292" s="264"/>
      <c r="Q292" s="264"/>
      <c r="R292" s="264"/>
      <c r="S292" s="264"/>
      <c r="T292" s="265"/>
      <c r="AT292" s="266" t="s">
        <v>217</v>
      </c>
      <c r="AU292" s="266" t="s">
        <v>90</v>
      </c>
      <c r="AV292" s="13" t="s">
        <v>25</v>
      </c>
      <c r="AW292" s="13" t="s">
        <v>219</v>
      </c>
      <c r="AX292" s="13" t="s">
        <v>81</v>
      </c>
      <c r="AY292" s="266" t="s">
        <v>208</v>
      </c>
    </row>
    <row r="293" spans="2:51" s="12" customFormat="1" ht="13.5">
      <c r="B293" s="245"/>
      <c r="C293" s="246"/>
      <c r="D293" s="247" t="s">
        <v>217</v>
      </c>
      <c r="E293" s="248" t="s">
        <v>38</v>
      </c>
      <c r="F293" s="249" t="s">
        <v>515</v>
      </c>
      <c r="G293" s="246"/>
      <c r="H293" s="250">
        <v>74.5675</v>
      </c>
      <c r="I293" s="251"/>
      <c r="J293" s="246"/>
      <c r="K293" s="246"/>
      <c r="L293" s="252"/>
      <c r="M293" s="253"/>
      <c r="N293" s="254"/>
      <c r="O293" s="254"/>
      <c r="P293" s="254"/>
      <c r="Q293" s="254"/>
      <c r="R293" s="254"/>
      <c r="S293" s="254"/>
      <c r="T293" s="255"/>
      <c r="AT293" s="256" t="s">
        <v>217</v>
      </c>
      <c r="AU293" s="256" t="s">
        <v>90</v>
      </c>
      <c r="AV293" s="12" t="s">
        <v>90</v>
      </c>
      <c r="AW293" s="12" t="s">
        <v>219</v>
      </c>
      <c r="AX293" s="12" t="s">
        <v>81</v>
      </c>
      <c r="AY293" s="256" t="s">
        <v>208</v>
      </c>
    </row>
    <row r="294" spans="2:51" s="12" customFormat="1" ht="13.5">
      <c r="B294" s="245"/>
      <c r="C294" s="246"/>
      <c r="D294" s="247" t="s">
        <v>217</v>
      </c>
      <c r="E294" s="248" t="s">
        <v>38</v>
      </c>
      <c r="F294" s="249" t="s">
        <v>512</v>
      </c>
      <c r="G294" s="246"/>
      <c r="H294" s="250">
        <v>-3.36</v>
      </c>
      <c r="I294" s="251"/>
      <c r="J294" s="246"/>
      <c r="K294" s="246"/>
      <c r="L294" s="252"/>
      <c r="M294" s="253"/>
      <c r="N294" s="254"/>
      <c r="O294" s="254"/>
      <c r="P294" s="254"/>
      <c r="Q294" s="254"/>
      <c r="R294" s="254"/>
      <c r="S294" s="254"/>
      <c r="T294" s="255"/>
      <c r="AT294" s="256" t="s">
        <v>217</v>
      </c>
      <c r="AU294" s="256" t="s">
        <v>90</v>
      </c>
      <c r="AV294" s="12" t="s">
        <v>90</v>
      </c>
      <c r="AW294" s="12" t="s">
        <v>219</v>
      </c>
      <c r="AX294" s="12" t="s">
        <v>81</v>
      </c>
      <c r="AY294" s="256" t="s">
        <v>208</v>
      </c>
    </row>
    <row r="295" spans="2:51" s="12" customFormat="1" ht="13.5">
      <c r="B295" s="245"/>
      <c r="C295" s="246"/>
      <c r="D295" s="247" t="s">
        <v>217</v>
      </c>
      <c r="E295" s="248" t="s">
        <v>38</v>
      </c>
      <c r="F295" s="249" t="s">
        <v>516</v>
      </c>
      <c r="G295" s="246"/>
      <c r="H295" s="250">
        <v>60.4975</v>
      </c>
      <c r="I295" s="251"/>
      <c r="J295" s="246"/>
      <c r="K295" s="246"/>
      <c r="L295" s="252"/>
      <c r="M295" s="253"/>
      <c r="N295" s="254"/>
      <c r="O295" s="254"/>
      <c r="P295" s="254"/>
      <c r="Q295" s="254"/>
      <c r="R295" s="254"/>
      <c r="S295" s="254"/>
      <c r="T295" s="255"/>
      <c r="AT295" s="256" t="s">
        <v>217</v>
      </c>
      <c r="AU295" s="256" t="s">
        <v>90</v>
      </c>
      <c r="AV295" s="12" t="s">
        <v>90</v>
      </c>
      <c r="AW295" s="12" t="s">
        <v>219</v>
      </c>
      <c r="AX295" s="12" t="s">
        <v>81</v>
      </c>
      <c r="AY295" s="256" t="s">
        <v>208</v>
      </c>
    </row>
    <row r="296" spans="2:51" s="12" customFormat="1" ht="13.5">
      <c r="B296" s="245"/>
      <c r="C296" s="246"/>
      <c r="D296" s="247" t="s">
        <v>217</v>
      </c>
      <c r="E296" s="248" t="s">
        <v>38</v>
      </c>
      <c r="F296" s="249" t="s">
        <v>517</v>
      </c>
      <c r="G296" s="246"/>
      <c r="H296" s="250">
        <v>-8.88</v>
      </c>
      <c r="I296" s="251"/>
      <c r="J296" s="246"/>
      <c r="K296" s="246"/>
      <c r="L296" s="252"/>
      <c r="M296" s="253"/>
      <c r="N296" s="254"/>
      <c r="O296" s="254"/>
      <c r="P296" s="254"/>
      <c r="Q296" s="254"/>
      <c r="R296" s="254"/>
      <c r="S296" s="254"/>
      <c r="T296" s="255"/>
      <c r="AT296" s="256" t="s">
        <v>217</v>
      </c>
      <c r="AU296" s="256" t="s">
        <v>90</v>
      </c>
      <c r="AV296" s="12" t="s">
        <v>90</v>
      </c>
      <c r="AW296" s="12" t="s">
        <v>219</v>
      </c>
      <c r="AX296" s="12" t="s">
        <v>81</v>
      </c>
      <c r="AY296" s="256" t="s">
        <v>208</v>
      </c>
    </row>
    <row r="297" spans="2:51" s="13" customFormat="1" ht="13.5">
      <c r="B297" s="257"/>
      <c r="C297" s="258"/>
      <c r="D297" s="247" t="s">
        <v>217</v>
      </c>
      <c r="E297" s="259" t="s">
        <v>38</v>
      </c>
      <c r="F297" s="260" t="s">
        <v>513</v>
      </c>
      <c r="G297" s="258"/>
      <c r="H297" s="259" t="s">
        <v>38</v>
      </c>
      <c r="I297" s="261"/>
      <c r="J297" s="258"/>
      <c r="K297" s="258"/>
      <c r="L297" s="262"/>
      <c r="M297" s="263"/>
      <c r="N297" s="264"/>
      <c r="O297" s="264"/>
      <c r="P297" s="264"/>
      <c r="Q297" s="264"/>
      <c r="R297" s="264"/>
      <c r="S297" s="264"/>
      <c r="T297" s="265"/>
      <c r="AT297" s="266" t="s">
        <v>217</v>
      </c>
      <c r="AU297" s="266" t="s">
        <v>90</v>
      </c>
      <c r="AV297" s="13" t="s">
        <v>25</v>
      </c>
      <c r="AW297" s="13" t="s">
        <v>219</v>
      </c>
      <c r="AX297" s="13" t="s">
        <v>81</v>
      </c>
      <c r="AY297" s="266" t="s">
        <v>208</v>
      </c>
    </row>
    <row r="298" spans="2:51" s="12" customFormat="1" ht="13.5">
      <c r="B298" s="245"/>
      <c r="C298" s="246"/>
      <c r="D298" s="247" t="s">
        <v>217</v>
      </c>
      <c r="E298" s="248" t="s">
        <v>38</v>
      </c>
      <c r="F298" s="249" t="s">
        <v>518</v>
      </c>
      <c r="G298" s="246"/>
      <c r="H298" s="250">
        <v>57.6275</v>
      </c>
      <c r="I298" s="251"/>
      <c r="J298" s="246"/>
      <c r="K298" s="246"/>
      <c r="L298" s="252"/>
      <c r="M298" s="253"/>
      <c r="N298" s="254"/>
      <c r="O298" s="254"/>
      <c r="P298" s="254"/>
      <c r="Q298" s="254"/>
      <c r="R298" s="254"/>
      <c r="S298" s="254"/>
      <c r="T298" s="255"/>
      <c r="AT298" s="256" t="s">
        <v>217</v>
      </c>
      <c r="AU298" s="256" t="s">
        <v>90</v>
      </c>
      <c r="AV298" s="12" t="s">
        <v>90</v>
      </c>
      <c r="AW298" s="12" t="s">
        <v>219</v>
      </c>
      <c r="AX298" s="12" t="s">
        <v>81</v>
      </c>
      <c r="AY298" s="256" t="s">
        <v>208</v>
      </c>
    </row>
    <row r="299" spans="2:51" s="13" customFormat="1" ht="13.5">
      <c r="B299" s="257"/>
      <c r="C299" s="258"/>
      <c r="D299" s="247" t="s">
        <v>217</v>
      </c>
      <c r="E299" s="259" t="s">
        <v>38</v>
      </c>
      <c r="F299" s="260" t="s">
        <v>519</v>
      </c>
      <c r="G299" s="258"/>
      <c r="H299" s="259" t="s">
        <v>38</v>
      </c>
      <c r="I299" s="261"/>
      <c r="J299" s="258"/>
      <c r="K299" s="258"/>
      <c r="L299" s="262"/>
      <c r="M299" s="263"/>
      <c r="N299" s="264"/>
      <c r="O299" s="264"/>
      <c r="P299" s="264"/>
      <c r="Q299" s="264"/>
      <c r="R299" s="264"/>
      <c r="S299" s="264"/>
      <c r="T299" s="265"/>
      <c r="AT299" s="266" t="s">
        <v>217</v>
      </c>
      <c r="AU299" s="266" t="s">
        <v>90</v>
      </c>
      <c r="AV299" s="13" t="s">
        <v>25</v>
      </c>
      <c r="AW299" s="13" t="s">
        <v>219</v>
      </c>
      <c r="AX299" s="13" t="s">
        <v>81</v>
      </c>
      <c r="AY299" s="266" t="s">
        <v>208</v>
      </c>
    </row>
    <row r="300" spans="2:51" s="12" customFormat="1" ht="13.5">
      <c r="B300" s="245"/>
      <c r="C300" s="246"/>
      <c r="D300" s="247" t="s">
        <v>217</v>
      </c>
      <c r="E300" s="248" t="s">
        <v>38</v>
      </c>
      <c r="F300" s="249" t="s">
        <v>520</v>
      </c>
      <c r="G300" s="246"/>
      <c r="H300" s="250">
        <v>34.55</v>
      </c>
      <c r="I300" s="251"/>
      <c r="J300" s="246"/>
      <c r="K300" s="246"/>
      <c r="L300" s="252"/>
      <c r="M300" s="253"/>
      <c r="N300" s="254"/>
      <c r="O300" s="254"/>
      <c r="P300" s="254"/>
      <c r="Q300" s="254"/>
      <c r="R300" s="254"/>
      <c r="S300" s="254"/>
      <c r="T300" s="255"/>
      <c r="AT300" s="256" t="s">
        <v>217</v>
      </c>
      <c r="AU300" s="256" t="s">
        <v>90</v>
      </c>
      <c r="AV300" s="12" t="s">
        <v>90</v>
      </c>
      <c r="AW300" s="12" t="s">
        <v>219</v>
      </c>
      <c r="AX300" s="12" t="s">
        <v>81</v>
      </c>
      <c r="AY300" s="256" t="s">
        <v>208</v>
      </c>
    </row>
    <row r="301" spans="2:65" s="1" customFormat="1" ht="16.5" customHeight="1">
      <c r="B301" s="46"/>
      <c r="C301" s="233" t="s">
        <v>521</v>
      </c>
      <c r="D301" s="233" t="s">
        <v>210</v>
      </c>
      <c r="E301" s="234" t="s">
        <v>522</v>
      </c>
      <c r="F301" s="235" t="s">
        <v>523</v>
      </c>
      <c r="G301" s="236" t="s">
        <v>336</v>
      </c>
      <c r="H301" s="237">
        <v>243.5</v>
      </c>
      <c r="I301" s="238"/>
      <c r="J301" s="239">
        <f>ROUND(I301*H301,2)</f>
        <v>0</v>
      </c>
      <c r="K301" s="235" t="s">
        <v>214</v>
      </c>
      <c r="L301" s="72"/>
      <c r="M301" s="240" t="s">
        <v>38</v>
      </c>
      <c r="N301" s="241" t="s">
        <v>52</v>
      </c>
      <c r="O301" s="47"/>
      <c r="P301" s="242">
        <f>O301*H301</f>
        <v>0</v>
      </c>
      <c r="Q301" s="242">
        <v>0.00014</v>
      </c>
      <c r="R301" s="242">
        <f>Q301*H301</f>
        <v>0.034089999999999995</v>
      </c>
      <c r="S301" s="242">
        <v>0</v>
      </c>
      <c r="T301" s="243">
        <f>S301*H301</f>
        <v>0</v>
      </c>
      <c r="AR301" s="23" t="s">
        <v>215</v>
      </c>
      <c r="AT301" s="23" t="s">
        <v>210</v>
      </c>
      <c r="AU301" s="23" t="s">
        <v>90</v>
      </c>
      <c r="AY301" s="23" t="s">
        <v>208</v>
      </c>
      <c r="BE301" s="244">
        <f>IF(N301="základní",J301,0)</f>
        <v>0</v>
      </c>
      <c r="BF301" s="244">
        <f>IF(N301="snížená",J301,0)</f>
        <v>0</v>
      </c>
      <c r="BG301" s="244">
        <f>IF(N301="zákl. přenesená",J301,0)</f>
        <v>0</v>
      </c>
      <c r="BH301" s="244">
        <f>IF(N301="sníž. přenesená",J301,0)</f>
        <v>0</v>
      </c>
      <c r="BI301" s="244">
        <f>IF(N301="nulová",J301,0)</f>
        <v>0</v>
      </c>
      <c r="BJ301" s="23" t="s">
        <v>25</v>
      </c>
      <c r="BK301" s="244">
        <f>ROUND(I301*H301,2)</f>
        <v>0</v>
      </c>
      <c r="BL301" s="23" t="s">
        <v>215</v>
      </c>
      <c r="BM301" s="23" t="s">
        <v>524</v>
      </c>
    </row>
    <row r="302" spans="2:51" s="13" customFormat="1" ht="13.5">
      <c r="B302" s="257"/>
      <c r="C302" s="258"/>
      <c r="D302" s="247" t="s">
        <v>217</v>
      </c>
      <c r="E302" s="259" t="s">
        <v>38</v>
      </c>
      <c r="F302" s="260" t="s">
        <v>426</v>
      </c>
      <c r="G302" s="258"/>
      <c r="H302" s="259" t="s">
        <v>38</v>
      </c>
      <c r="I302" s="261"/>
      <c r="J302" s="258"/>
      <c r="K302" s="258"/>
      <c r="L302" s="262"/>
      <c r="M302" s="263"/>
      <c r="N302" s="264"/>
      <c r="O302" s="264"/>
      <c r="P302" s="264"/>
      <c r="Q302" s="264"/>
      <c r="R302" s="264"/>
      <c r="S302" s="264"/>
      <c r="T302" s="265"/>
      <c r="AT302" s="266" t="s">
        <v>217</v>
      </c>
      <c r="AU302" s="266" t="s">
        <v>90</v>
      </c>
      <c r="AV302" s="13" t="s">
        <v>25</v>
      </c>
      <c r="AW302" s="13" t="s">
        <v>219</v>
      </c>
      <c r="AX302" s="13" t="s">
        <v>81</v>
      </c>
      <c r="AY302" s="266" t="s">
        <v>208</v>
      </c>
    </row>
    <row r="303" spans="2:51" s="13" customFormat="1" ht="13.5">
      <c r="B303" s="257"/>
      <c r="C303" s="258"/>
      <c r="D303" s="247" t="s">
        <v>217</v>
      </c>
      <c r="E303" s="259" t="s">
        <v>38</v>
      </c>
      <c r="F303" s="260" t="s">
        <v>513</v>
      </c>
      <c r="G303" s="258"/>
      <c r="H303" s="259" t="s">
        <v>38</v>
      </c>
      <c r="I303" s="261"/>
      <c r="J303" s="258"/>
      <c r="K303" s="258"/>
      <c r="L303" s="262"/>
      <c r="M303" s="263"/>
      <c r="N303" s="264"/>
      <c r="O303" s="264"/>
      <c r="P303" s="264"/>
      <c r="Q303" s="264"/>
      <c r="R303" s="264"/>
      <c r="S303" s="264"/>
      <c r="T303" s="265"/>
      <c r="AT303" s="266" t="s">
        <v>217</v>
      </c>
      <c r="AU303" s="266" t="s">
        <v>90</v>
      </c>
      <c r="AV303" s="13" t="s">
        <v>25</v>
      </c>
      <c r="AW303" s="13" t="s">
        <v>219</v>
      </c>
      <c r="AX303" s="13" t="s">
        <v>81</v>
      </c>
      <c r="AY303" s="266" t="s">
        <v>208</v>
      </c>
    </row>
    <row r="304" spans="2:51" s="12" customFormat="1" ht="13.5">
      <c r="B304" s="245"/>
      <c r="C304" s="246"/>
      <c r="D304" s="247" t="s">
        <v>217</v>
      </c>
      <c r="E304" s="248" t="s">
        <v>38</v>
      </c>
      <c r="F304" s="249" t="s">
        <v>525</v>
      </c>
      <c r="G304" s="246"/>
      <c r="H304" s="250">
        <v>84</v>
      </c>
      <c r="I304" s="251"/>
      <c r="J304" s="246"/>
      <c r="K304" s="246"/>
      <c r="L304" s="252"/>
      <c r="M304" s="253"/>
      <c r="N304" s="254"/>
      <c r="O304" s="254"/>
      <c r="P304" s="254"/>
      <c r="Q304" s="254"/>
      <c r="R304" s="254"/>
      <c r="S304" s="254"/>
      <c r="T304" s="255"/>
      <c r="AT304" s="256" t="s">
        <v>217</v>
      </c>
      <c r="AU304" s="256" t="s">
        <v>90</v>
      </c>
      <c r="AV304" s="12" t="s">
        <v>90</v>
      </c>
      <c r="AW304" s="12" t="s">
        <v>219</v>
      </c>
      <c r="AX304" s="12" t="s">
        <v>81</v>
      </c>
      <c r="AY304" s="256" t="s">
        <v>208</v>
      </c>
    </row>
    <row r="305" spans="2:51" s="13" customFormat="1" ht="13.5">
      <c r="B305" s="257"/>
      <c r="C305" s="258"/>
      <c r="D305" s="247" t="s">
        <v>217</v>
      </c>
      <c r="E305" s="259" t="s">
        <v>38</v>
      </c>
      <c r="F305" s="260" t="s">
        <v>526</v>
      </c>
      <c r="G305" s="258"/>
      <c r="H305" s="259" t="s">
        <v>38</v>
      </c>
      <c r="I305" s="261"/>
      <c r="J305" s="258"/>
      <c r="K305" s="258"/>
      <c r="L305" s="262"/>
      <c r="M305" s="263"/>
      <c r="N305" s="264"/>
      <c r="O305" s="264"/>
      <c r="P305" s="264"/>
      <c r="Q305" s="264"/>
      <c r="R305" s="264"/>
      <c r="S305" s="264"/>
      <c r="T305" s="265"/>
      <c r="AT305" s="266" t="s">
        <v>217</v>
      </c>
      <c r="AU305" s="266" t="s">
        <v>90</v>
      </c>
      <c r="AV305" s="13" t="s">
        <v>25</v>
      </c>
      <c r="AW305" s="13" t="s">
        <v>219</v>
      </c>
      <c r="AX305" s="13" t="s">
        <v>81</v>
      </c>
      <c r="AY305" s="266" t="s">
        <v>208</v>
      </c>
    </row>
    <row r="306" spans="2:51" s="12" customFormat="1" ht="13.5">
      <c r="B306" s="245"/>
      <c r="C306" s="246"/>
      <c r="D306" s="247" t="s">
        <v>217</v>
      </c>
      <c r="E306" s="248" t="s">
        <v>38</v>
      </c>
      <c r="F306" s="249" t="s">
        <v>527</v>
      </c>
      <c r="G306" s="246"/>
      <c r="H306" s="250">
        <v>30</v>
      </c>
      <c r="I306" s="251"/>
      <c r="J306" s="246"/>
      <c r="K306" s="246"/>
      <c r="L306" s="252"/>
      <c r="M306" s="253"/>
      <c r="N306" s="254"/>
      <c r="O306" s="254"/>
      <c r="P306" s="254"/>
      <c r="Q306" s="254"/>
      <c r="R306" s="254"/>
      <c r="S306" s="254"/>
      <c r="T306" s="255"/>
      <c r="AT306" s="256" t="s">
        <v>217</v>
      </c>
      <c r="AU306" s="256" t="s">
        <v>90</v>
      </c>
      <c r="AV306" s="12" t="s">
        <v>90</v>
      </c>
      <c r="AW306" s="12" t="s">
        <v>219</v>
      </c>
      <c r="AX306" s="12" t="s">
        <v>81</v>
      </c>
      <c r="AY306" s="256" t="s">
        <v>208</v>
      </c>
    </row>
    <row r="307" spans="2:51" s="13" customFormat="1" ht="13.5">
      <c r="B307" s="257"/>
      <c r="C307" s="258"/>
      <c r="D307" s="247" t="s">
        <v>217</v>
      </c>
      <c r="E307" s="259" t="s">
        <v>38</v>
      </c>
      <c r="F307" s="260" t="s">
        <v>429</v>
      </c>
      <c r="G307" s="258"/>
      <c r="H307" s="259" t="s">
        <v>38</v>
      </c>
      <c r="I307" s="261"/>
      <c r="J307" s="258"/>
      <c r="K307" s="258"/>
      <c r="L307" s="262"/>
      <c r="M307" s="263"/>
      <c r="N307" s="264"/>
      <c r="O307" s="264"/>
      <c r="P307" s="264"/>
      <c r="Q307" s="264"/>
      <c r="R307" s="264"/>
      <c r="S307" s="264"/>
      <c r="T307" s="265"/>
      <c r="AT307" s="266" t="s">
        <v>217</v>
      </c>
      <c r="AU307" s="266" t="s">
        <v>90</v>
      </c>
      <c r="AV307" s="13" t="s">
        <v>25</v>
      </c>
      <c r="AW307" s="13" t="s">
        <v>219</v>
      </c>
      <c r="AX307" s="13" t="s">
        <v>81</v>
      </c>
      <c r="AY307" s="266" t="s">
        <v>208</v>
      </c>
    </row>
    <row r="308" spans="2:51" s="13" customFormat="1" ht="13.5">
      <c r="B308" s="257"/>
      <c r="C308" s="258"/>
      <c r="D308" s="247" t="s">
        <v>217</v>
      </c>
      <c r="E308" s="259" t="s">
        <v>38</v>
      </c>
      <c r="F308" s="260" t="s">
        <v>513</v>
      </c>
      <c r="G308" s="258"/>
      <c r="H308" s="259" t="s">
        <v>38</v>
      </c>
      <c r="I308" s="261"/>
      <c r="J308" s="258"/>
      <c r="K308" s="258"/>
      <c r="L308" s="262"/>
      <c r="M308" s="263"/>
      <c r="N308" s="264"/>
      <c r="O308" s="264"/>
      <c r="P308" s="264"/>
      <c r="Q308" s="264"/>
      <c r="R308" s="264"/>
      <c r="S308" s="264"/>
      <c r="T308" s="265"/>
      <c r="AT308" s="266" t="s">
        <v>217</v>
      </c>
      <c r="AU308" s="266" t="s">
        <v>90</v>
      </c>
      <c r="AV308" s="13" t="s">
        <v>25</v>
      </c>
      <c r="AW308" s="13" t="s">
        <v>219</v>
      </c>
      <c r="AX308" s="13" t="s">
        <v>81</v>
      </c>
      <c r="AY308" s="266" t="s">
        <v>208</v>
      </c>
    </row>
    <row r="309" spans="2:51" s="12" customFormat="1" ht="13.5">
      <c r="B309" s="245"/>
      <c r="C309" s="246"/>
      <c r="D309" s="247" t="s">
        <v>217</v>
      </c>
      <c r="E309" s="248" t="s">
        <v>38</v>
      </c>
      <c r="F309" s="249" t="s">
        <v>528</v>
      </c>
      <c r="G309" s="246"/>
      <c r="H309" s="250">
        <v>84</v>
      </c>
      <c r="I309" s="251"/>
      <c r="J309" s="246"/>
      <c r="K309" s="246"/>
      <c r="L309" s="252"/>
      <c r="M309" s="253"/>
      <c r="N309" s="254"/>
      <c r="O309" s="254"/>
      <c r="P309" s="254"/>
      <c r="Q309" s="254"/>
      <c r="R309" s="254"/>
      <c r="S309" s="254"/>
      <c r="T309" s="255"/>
      <c r="AT309" s="256" t="s">
        <v>217</v>
      </c>
      <c r="AU309" s="256" t="s">
        <v>90</v>
      </c>
      <c r="AV309" s="12" t="s">
        <v>90</v>
      </c>
      <c r="AW309" s="12" t="s">
        <v>219</v>
      </c>
      <c r="AX309" s="12" t="s">
        <v>81</v>
      </c>
      <c r="AY309" s="256" t="s">
        <v>208</v>
      </c>
    </row>
    <row r="310" spans="2:51" s="13" customFormat="1" ht="13.5">
      <c r="B310" s="257"/>
      <c r="C310" s="258"/>
      <c r="D310" s="247" t="s">
        <v>217</v>
      </c>
      <c r="E310" s="259" t="s">
        <v>38</v>
      </c>
      <c r="F310" s="260" t="s">
        <v>526</v>
      </c>
      <c r="G310" s="258"/>
      <c r="H310" s="259" t="s">
        <v>38</v>
      </c>
      <c r="I310" s="261"/>
      <c r="J310" s="258"/>
      <c r="K310" s="258"/>
      <c r="L310" s="262"/>
      <c r="M310" s="263"/>
      <c r="N310" s="264"/>
      <c r="O310" s="264"/>
      <c r="P310" s="264"/>
      <c r="Q310" s="264"/>
      <c r="R310" s="264"/>
      <c r="S310" s="264"/>
      <c r="T310" s="265"/>
      <c r="AT310" s="266" t="s">
        <v>217</v>
      </c>
      <c r="AU310" s="266" t="s">
        <v>90</v>
      </c>
      <c r="AV310" s="13" t="s">
        <v>25</v>
      </c>
      <c r="AW310" s="13" t="s">
        <v>219</v>
      </c>
      <c r="AX310" s="13" t="s">
        <v>81</v>
      </c>
      <c r="AY310" s="266" t="s">
        <v>208</v>
      </c>
    </row>
    <row r="311" spans="2:51" s="12" customFormat="1" ht="13.5">
      <c r="B311" s="245"/>
      <c r="C311" s="246"/>
      <c r="D311" s="247" t="s">
        <v>217</v>
      </c>
      <c r="E311" s="248" t="s">
        <v>38</v>
      </c>
      <c r="F311" s="249" t="s">
        <v>529</v>
      </c>
      <c r="G311" s="246"/>
      <c r="H311" s="250">
        <v>45.5</v>
      </c>
      <c r="I311" s="251"/>
      <c r="J311" s="246"/>
      <c r="K311" s="246"/>
      <c r="L311" s="252"/>
      <c r="M311" s="253"/>
      <c r="N311" s="254"/>
      <c r="O311" s="254"/>
      <c r="P311" s="254"/>
      <c r="Q311" s="254"/>
      <c r="R311" s="254"/>
      <c r="S311" s="254"/>
      <c r="T311" s="255"/>
      <c r="AT311" s="256" t="s">
        <v>217</v>
      </c>
      <c r="AU311" s="256" t="s">
        <v>90</v>
      </c>
      <c r="AV311" s="12" t="s">
        <v>90</v>
      </c>
      <c r="AW311" s="12" t="s">
        <v>219</v>
      </c>
      <c r="AX311" s="12" t="s">
        <v>81</v>
      </c>
      <c r="AY311" s="256" t="s">
        <v>208</v>
      </c>
    </row>
    <row r="312" spans="2:65" s="1" customFormat="1" ht="25.5" customHeight="1">
      <c r="B312" s="46"/>
      <c r="C312" s="233" t="s">
        <v>530</v>
      </c>
      <c r="D312" s="233" t="s">
        <v>210</v>
      </c>
      <c r="E312" s="234" t="s">
        <v>531</v>
      </c>
      <c r="F312" s="235" t="s">
        <v>532</v>
      </c>
      <c r="G312" s="236" t="s">
        <v>232</v>
      </c>
      <c r="H312" s="237">
        <v>30.557</v>
      </c>
      <c r="I312" s="238"/>
      <c r="J312" s="239">
        <f>ROUND(I312*H312,2)</f>
        <v>0</v>
      </c>
      <c r="K312" s="235" t="s">
        <v>214</v>
      </c>
      <c r="L312" s="72"/>
      <c r="M312" s="240" t="s">
        <v>38</v>
      </c>
      <c r="N312" s="241" t="s">
        <v>52</v>
      </c>
      <c r="O312" s="47"/>
      <c r="P312" s="242">
        <f>O312*H312</f>
        <v>0</v>
      </c>
      <c r="Q312" s="242">
        <v>2.45331</v>
      </c>
      <c r="R312" s="242">
        <f>Q312*H312</f>
        <v>74.96579367</v>
      </c>
      <c r="S312" s="242">
        <v>0</v>
      </c>
      <c r="T312" s="243">
        <f>S312*H312</f>
        <v>0</v>
      </c>
      <c r="AR312" s="23" t="s">
        <v>215</v>
      </c>
      <c r="AT312" s="23" t="s">
        <v>210</v>
      </c>
      <c r="AU312" s="23" t="s">
        <v>90</v>
      </c>
      <c r="AY312" s="23" t="s">
        <v>208</v>
      </c>
      <c r="BE312" s="244">
        <f>IF(N312="základní",J312,0)</f>
        <v>0</v>
      </c>
      <c r="BF312" s="244">
        <f>IF(N312="snížená",J312,0)</f>
        <v>0</v>
      </c>
      <c r="BG312" s="244">
        <f>IF(N312="zákl. přenesená",J312,0)</f>
        <v>0</v>
      </c>
      <c r="BH312" s="244">
        <f>IF(N312="sníž. přenesená",J312,0)</f>
        <v>0</v>
      </c>
      <c r="BI312" s="244">
        <f>IF(N312="nulová",J312,0)</f>
        <v>0</v>
      </c>
      <c r="BJ312" s="23" t="s">
        <v>25</v>
      </c>
      <c r="BK312" s="244">
        <f>ROUND(I312*H312,2)</f>
        <v>0</v>
      </c>
      <c r="BL312" s="23" t="s">
        <v>215</v>
      </c>
      <c r="BM312" s="23" t="s">
        <v>533</v>
      </c>
    </row>
    <row r="313" spans="2:51" s="12" customFormat="1" ht="13.5">
      <c r="B313" s="245"/>
      <c r="C313" s="246"/>
      <c r="D313" s="247" t="s">
        <v>217</v>
      </c>
      <c r="E313" s="248" t="s">
        <v>38</v>
      </c>
      <c r="F313" s="249" t="s">
        <v>534</v>
      </c>
      <c r="G313" s="246"/>
      <c r="H313" s="250">
        <v>28.7625</v>
      </c>
      <c r="I313" s="251"/>
      <c r="J313" s="246"/>
      <c r="K313" s="246"/>
      <c r="L313" s="252"/>
      <c r="M313" s="253"/>
      <c r="N313" s="254"/>
      <c r="O313" s="254"/>
      <c r="P313" s="254"/>
      <c r="Q313" s="254"/>
      <c r="R313" s="254"/>
      <c r="S313" s="254"/>
      <c r="T313" s="255"/>
      <c r="AT313" s="256" t="s">
        <v>217</v>
      </c>
      <c r="AU313" s="256" t="s">
        <v>90</v>
      </c>
      <c r="AV313" s="12" t="s">
        <v>90</v>
      </c>
      <c r="AW313" s="12" t="s">
        <v>219</v>
      </c>
      <c r="AX313" s="12" t="s">
        <v>81</v>
      </c>
      <c r="AY313" s="256" t="s">
        <v>208</v>
      </c>
    </row>
    <row r="314" spans="2:51" s="12" customFormat="1" ht="13.5">
      <c r="B314" s="245"/>
      <c r="C314" s="246"/>
      <c r="D314" s="247" t="s">
        <v>217</v>
      </c>
      <c r="E314" s="248" t="s">
        <v>38</v>
      </c>
      <c r="F314" s="249" t="s">
        <v>535</v>
      </c>
      <c r="G314" s="246"/>
      <c r="H314" s="250">
        <v>0.95625</v>
      </c>
      <c r="I314" s="251"/>
      <c r="J314" s="246"/>
      <c r="K314" s="246"/>
      <c r="L314" s="252"/>
      <c r="M314" s="253"/>
      <c r="N314" s="254"/>
      <c r="O314" s="254"/>
      <c r="P314" s="254"/>
      <c r="Q314" s="254"/>
      <c r="R314" s="254"/>
      <c r="S314" s="254"/>
      <c r="T314" s="255"/>
      <c r="AT314" s="256" t="s">
        <v>217</v>
      </c>
      <c r="AU314" s="256" t="s">
        <v>90</v>
      </c>
      <c r="AV314" s="12" t="s">
        <v>90</v>
      </c>
      <c r="AW314" s="12" t="s">
        <v>219</v>
      </c>
      <c r="AX314" s="12" t="s">
        <v>81</v>
      </c>
      <c r="AY314" s="256" t="s">
        <v>208</v>
      </c>
    </row>
    <row r="315" spans="2:51" s="13" customFormat="1" ht="13.5">
      <c r="B315" s="257"/>
      <c r="C315" s="258"/>
      <c r="D315" s="247" t="s">
        <v>217</v>
      </c>
      <c r="E315" s="259" t="s">
        <v>38</v>
      </c>
      <c r="F315" s="260" t="s">
        <v>536</v>
      </c>
      <c r="G315" s="258"/>
      <c r="H315" s="259" t="s">
        <v>38</v>
      </c>
      <c r="I315" s="261"/>
      <c r="J315" s="258"/>
      <c r="K315" s="258"/>
      <c r="L315" s="262"/>
      <c r="M315" s="263"/>
      <c r="N315" s="264"/>
      <c r="O315" s="264"/>
      <c r="P315" s="264"/>
      <c r="Q315" s="264"/>
      <c r="R315" s="264"/>
      <c r="S315" s="264"/>
      <c r="T315" s="265"/>
      <c r="AT315" s="266" t="s">
        <v>217</v>
      </c>
      <c r="AU315" s="266" t="s">
        <v>90</v>
      </c>
      <c r="AV315" s="13" t="s">
        <v>25</v>
      </c>
      <c r="AW315" s="13" t="s">
        <v>219</v>
      </c>
      <c r="AX315" s="13" t="s">
        <v>81</v>
      </c>
      <c r="AY315" s="266" t="s">
        <v>208</v>
      </c>
    </row>
    <row r="316" spans="2:51" s="12" customFormat="1" ht="13.5">
      <c r="B316" s="245"/>
      <c r="C316" s="246"/>
      <c r="D316" s="247" t="s">
        <v>217</v>
      </c>
      <c r="E316" s="248" t="s">
        <v>38</v>
      </c>
      <c r="F316" s="249" t="s">
        <v>537</v>
      </c>
      <c r="G316" s="246"/>
      <c r="H316" s="250">
        <v>0.8385</v>
      </c>
      <c r="I316" s="251"/>
      <c r="J316" s="246"/>
      <c r="K316" s="246"/>
      <c r="L316" s="252"/>
      <c r="M316" s="253"/>
      <c r="N316" s="254"/>
      <c r="O316" s="254"/>
      <c r="P316" s="254"/>
      <c r="Q316" s="254"/>
      <c r="R316" s="254"/>
      <c r="S316" s="254"/>
      <c r="T316" s="255"/>
      <c r="AT316" s="256" t="s">
        <v>217</v>
      </c>
      <c r="AU316" s="256" t="s">
        <v>90</v>
      </c>
      <c r="AV316" s="12" t="s">
        <v>90</v>
      </c>
      <c r="AW316" s="12" t="s">
        <v>219</v>
      </c>
      <c r="AX316" s="12" t="s">
        <v>81</v>
      </c>
      <c r="AY316" s="256" t="s">
        <v>208</v>
      </c>
    </row>
    <row r="317" spans="2:65" s="1" customFormat="1" ht="25.5" customHeight="1">
      <c r="B317" s="46"/>
      <c r="C317" s="233" t="s">
        <v>538</v>
      </c>
      <c r="D317" s="233" t="s">
        <v>210</v>
      </c>
      <c r="E317" s="234" t="s">
        <v>539</v>
      </c>
      <c r="F317" s="235" t="s">
        <v>540</v>
      </c>
      <c r="G317" s="236" t="s">
        <v>213</v>
      </c>
      <c r="H317" s="237">
        <v>248.93</v>
      </c>
      <c r="I317" s="238"/>
      <c r="J317" s="239">
        <f>ROUND(I317*H317,2)</f>
        <v>0</v>
      </c>
      <c r="K317" s="235" t="s">
        <v>214</v>
      </c>
      <c r="L317" s="72"/>
      <c r="M317" s="240" t="s">
        <v>38</v>
      </c>
      <c r="N317" s="241" t="s">
        <v>52</v>
      </c>
      <c r="O317" s="47"/>
      <c r="P317" s="242">
        <f>O317*H317</f>
        <v>0</v>
      </c>
      <c r="Q317" s="242">
        <v>0.00094</v>
      </c>
      <c r="R317" s="242">
        <f>Q317*H317</f>
        <v>0.23399419999999999</v>
      </c>
      <c r="S317" s="242">
        <v>0</v>
      </c>
      <c r="T317" s="243">
        <f>S317*H317</f>
        <v>0</v>
      </c>
      <c r="AR317" s="23" t="s">
        <v>215</v>
      </c>
      <c r="AT317" s="23" t="s">
        <v>210</v>
      </c>
      <c r="AU317" s="23" t="s">
        <v>90</v>
      </c>
      <c r="AY317" s="23" t="s">
        <v>208</v>
      </c>
      <c r="BE317" s="244">
        <f>IF(N317="základní",J317,0)</f>
        <v>0</v>
      </c>
      <c r="BF317" s="244">
        <f>IF(N317="snížená",J317,0)</f>
        <v>0</v>
      </c>
      <c r="BG317" s="244">
        <f>IF(N317="zákl. přenesená",J317,0)</f>
        <v>0</v>
      </c>
      <c r="BH317" s="244">
        <f>IF(N317="sníž. přenesená",J317,0)</f>
        <v>0</v>
      </c>
      <c r="BI317" s="244">
        <f>IF(N317="nulová",J317,0)</f>
        <v>0</v>
      </c>
      <c r="BJ317" s="23" t="s">
        <v>25</v>
      </c>
      <c r="BK317" s="244">
        <f>ROUND(I317*H317,2)</f>
        <v>0</v>
      </c>
      <c r="BL317" s="23" t="s">
        <v>215</v>
      </c>
      <c r="BM317" s="23" t="s">
        <v>541</v>
      </c>
    </row>
    <row r="318" spans="2:51" s="12" customFormat="1" ht="13.5">
      <c r="B318" s="245"/>
      <c r="C318" s="246"/>
      <c r="D318" s="247" t="s">
        <v>217</v>
      </c>
      <c r="E318" s="248" t="s">
        <v>38</v>
      </c>
      <c r="F318" s="249" t="s">
        <v>542</v>
      </c>
      <c r="G318" s="246"/>
      <c r="H318" s="250">
        <v>230.1</v>
      </c>
      <c r="I318" s="251"/>
      <c r="J318" s="246"/>
      <c r="K318" s="246"/>
      <c r="L318" s="252"/>
      <c r="M318" s="253"/>
      <c r="N318" s="254"/>
      <c r="O318" s="254"/>
      <c r="P318" s="254"/>
      <c r="Q318" s="254"/>
      <c r="R318" s="254"/>
      <c r="S318" s="254"/>
      <c r="T318" s="255"/>
      <c r="AT318" s="256" t="s">
        <v>217</v>
      </c>
      <c r="AU318" s="256" t="s">
        <v>90</v>
      </c>
      <c r="AV318" s="12" t="s">
        <v>90</v>
      </c>
      <c r="AW318" s="12" t="s">
        <v>219</v>
      </c>
      <c r="AX318" s="12" t="s">
        <v>81</v>
      </c>
      <c r="AY318" s="256" t="s">
        <v>208</v>
      </c>
    </row>
    <row r="319" spans="2:51" s="12" customFormat="1" ht="13.5">
      <c r="B319" s="245"/>
      <c r="C319" s="246"/>
      <c r="D319" s="247" t="s">
        <v>217</v>
      </c>
      <c r="E319" s="248" t="s">
        <v>38</v>
      </c>
      <c r="F319" s="249" t="s">
        <v>543</v>
      </c>
      <c r="G319" s="246"/>
      <c r="H319" s="250">
        <v>7.65</v>
      </c>
      <c r="I319" s="251"/>
      <c r="J319" s="246"/>
      <c r="K319" s="246"/>
      <c r="L319" s="252"/>
      <c r="M319" s="253"/>
      <c r="N319" s="254"/>
      <c r="O319" s="254"/>
      <c r="P319" s="254"/>
      <c r="Q319" s="254"/>
      <c r="R319" s="254"/>
      <c r="S319" s="254"/>
      <c r="T319" s="255"/>
      <c r="AT319" s="256" t="s">
        <v>217</v>
      </c>
      <c r="AU319" s="256" t="s">
        <v>90</v>
      </c>
      <c r="AV319" s="12" t="s">
        <v>90</v>
      </c>
      <c r="AW319" s="12" t="s">
        <v>219</v>
      </c>
      <c r="AX319" s="12" t="s">
        <v>81</v>
      </c>
      <c r="AY319" s="256" t="s">
        <v>208</v>
      </c>
    </row>
    <row r="320" spans="2:51" s="12" customFormat="1" ht="13.5">
      <c r="B320" s="245"/>
      <c r="C320" s="246"/>
      <c r="D320" s="247" t="s">
        <v>217</v>
      </c>
      <c r="E320" s="248" t="s">
        <v>38</v>
      </c>
      <c r="F320" s="249" t="s">
        <v>544</v>
      </c>
      <c r="G320" s="246"/>
      <c r="H320" s="250">
        <v>11.18</v>
      </c>
      <c r="I320" s="251"/>
      <c r="J320" s="246"/>
      <c r="K320" s="246"/>
      <c r="L320" s="252"/>
      <c r="M320" s="253"/>
      <c r="N320" s="254"/>
      <c r="O320" s="254"/>
      <c r="P320" s="254"/>
      <c r="Q320" s="254"/>
      <c r="R320" s="254"/>
      <c r="S320" s="254"/>
      <c r="T320" s="255"/>
      <c r="AT320" s="256" t="s">
        <v>217</v>
      </c>
      <c r="AU320" s="256" t="s">
        <v>90</v>
      </c>
      <c r="AV320" s="12" t="s">
        <v>90</v>
      </c>
      <c r="AW320" s="12" t="s">
        <v>219</v>
      </c>
      <c r="AX320" s="12" t="s">
        <v>81</v>
      </c>
      <c r="AY320" s="256" t="s">
        <v>208</v>
      </c>
    </row>
    <row r="321" spans="2:65" s="1" customFormat="1" ht="25.5" customHeight="1">
      <c r="B321" s="46"/>
      <c r="C321" s="233" t="s">
        <v>545</v>
      </c>
      <c r="D321" s="233" t="s">
        <v>210</v>
      </c>
      <c r="E321" s="234" t="s">
        <v>546</v>
      </c>
      <c r="F321" s="235" t="s">
        <v>547</v>
      </c>
      <c r="G321" s="236" t="s">
        <v>213</v>
      </c>
      <c r="H321" s="237">
        <v>248.93</v>
      </c>
      <c r="I321" s="238"/>
      <c r="J321" s="239">
        <f>ROUND(I321*H321,2)</f>
        <v>0</v>
      </c>
      <c r="K321" s="235" t="s">
        <v>214</v>
      </c>
      <c r="L321" s="72"/>
      <c r="M321" s="240" t="s">
        <v>38</v>
      </c>
      <c r="N321" s="241" t="s">
        <v>52</v>
      </c>
      <c r="O321" s="47"/>
      <c r="P321" s="242">
        <f>O321*H321</f>
        <v>0</v>
      </c>
      <c r="Q321" s="242">
        <v>0</v>
      </c>
      <c r="R321" s="242">
        <f>Q321*H321</f>
        <v>0</v>
      </c>
      <c r="S321" s="242">
        <v>0</v>
      </c>
      <c r="T321" s="243">
        <f>S321*H321</f>
        <v>0</v>
      </c>
      <c r="AR321" s="23" t="s">
        <v>215</v>
      </c>
      <c r="AT321" s="23" t="s">
        <v>210</v>
      </c>
      <c r="AU321" s="23" t="s">
        <v>90</v>
      </c>
      <c r="AY321" s="23" t="s">
        <v>208</v>
      </c>
      <c r="BE321" s="244">
        <f>IF(N321="základní",J321,0)</f>
        <v>0</v>
      </c>
      <c r="BF321" s="244">
        <f>IF(N321="snížená",J321,0)</f>
        <v>0</v>
      </c>
      <c r="BG321" s="244">
        <f>IF(N321="zákl. přenesená",J321,0)</f>
        <v>0</v>
      </c>
      <c r="BH321" s="244">
        <f>IF(N321="sníž. přenesená",J321,0)</f>
        <v>0</v>
      </c>
      <c r="BI321" s="244">
        <f>IF(N321="nulová",J321,0)</f>
        <v>0</v>
      </c>
      <c r="BJ321" s="23" t="s">
        <v>25</v>
      </c>
      <c r="BK321" s="244">
        <f>ROUND(I321*H321,2)</f>
        <v>0</v>
      </c>
      <c r="BL321" s="23" t="s">
        <v>215</v>
      </c>
      <c r="BM321" s="23" t="s">
        <v>548</v>
      </c>
    </row>
    <row r="322" spans="2:65" s="1" customFormat="1" ht="25.5" customHeight="1">
      <c r="B322" s="46"/>
      <c r="C322" s="233" t="s">
        <v>549</v>
      </c>
      <c r="D322" s="233" t="s">
        <v>210</v>
      </c>
      <c r="E322" s="234" t="s">
        <v>550</v>
      </c>
      <c r="F322" s="235" t="s">
        <v>551</v>
      </c>
      <c r="G322" s="236" t="s">
        <v>283</v>
      </c>
      <c r="H322" s="237">
        <v>4.584</v>
      </c>
      <c r="I322" s="238"/>
      <c r="J322" s="239">
        <f>ROUND(I322*H322,2)</f>
        <v>0</v>
      </c>
      <c r="K322" s="235" t="s">
        <v>214</v>
      </c>
      <c r="L322" s="72"/>
      <c r="M322" s="240" t="s">
        <v>38</v>
      </c>
      <c r="N322" s="241" t="s">
        <v>52</v>
      </c>
      <c r="O322" s="47"/>
      <c r="P322" s="242">
        <f>O322*H322</f>
        <v>0</v>
      </c>
      <c r="Q322" s="242">
        <v>1.05037</v>
      </c>
      <c r="R322" s="242">
        <f>Q322*H322</f>
        <v>4.81489608</v>
      </c>
      <c r="S322" s="242">
        <v>0</v>
      </c>
      <c r="T322" s="243">
        <f>S322*H322</f>
        <v>0</v>
      </c>
      <c r="AR322" s="23" t="s">
        <v>215</v>
      </c>
      <c r="AT322" s="23" t="s">
        <v>210</v>
      </c>
      <c r="AU322" s="23" t="s">
        <v>90</v>
      </c>
      <c r="AY322" s="23" t="s">
        <v>208</v>
      </c>
      <c r="BE322" s="244">
        <f>IF(N322="základní",J322,0)</f>
        <v>0</v>
      </c>
      <c r="BF322" s="244">
        <f>IF(N322="snížená",J322,0)</f>
        <v>0</v>
      </c>
      <c r="BG322" s="244">
        <f>IF(N322="zákl. přenesená",J322,0)</f>
        <v>0</v>
      </c>
      <c r="BH322" s="244">
        <f>IF(N322="sníž. přenesená",J322,0)</f>
        <v>0</v>
      </c>
      <c r="BI322" s="244">
        <f>IF(N322="nulová",J322,0)</f>
        <v>0</v>
      </c>
      <c r="BJ322" s="23" t="s">
        <v>25</v>
      </c>
      <c r="BK322" s="244">
        <f>ROUND(I322*H322,2)</f>
        <v>0</v>
      </c>
      <c r="BL322" s="23" t="s">
        <v>215</v>
      </c>
      <c r="BM322" s="23" t="s">
        <v>552</v>
      </c>
    </row>
    <row r="323" spans="2:51" s="12" customFormat="1" ht="13.5">
      <c r="B323" s="245"/>
      <c r="C323" s="246"/>
      <c r="D323" s="247" t="s">
        <v>217</v>
      </c>
      <c r="E323" s="248" t="s">
        <v>38</v>
      </c>
      <c r="F323" s="249" t="s">
        <v>553</v>
      </c>
      <c r="G323" s="246"/>
      <c r="H323" s="250">
        <v>4.58355</v>
      </c>
      <c r="I323" s="251"/>
      <c r="J323" s="246"/>
      <c r="K323" s="246"/>
      <c r="L323" s="252"/>
      <c r="M323" s="253"/>
      <c r="N323" s="254"/>
      <c r="O323" s="254"/>
      <c r="P323" s="254"/>
      <c r="Q323" s="254"/>
      <c r="R323" s="254"/>
      <c r="S323" s="254"/>
      <c r="T323" s="255"/>
      <c r="AT323" s="256" t="s">
        <v>217</v>
      </c>
      <c r="AU323" s="256" t="s">
        <v>90</v>
      </c>
      <c r="AV323" s="12" t="s">
        <v>90</v>
      </c>
      <c r="AW323" s="12" t="s">
        <v>219</v>
      </c>
      <c r="AX323" s="12" t="s">
        <v>81</v>
      </c>
      <c r="AY323" s="256" t="s">
        <v>208</v>
      </c>
    </row>
    <row r="324" spans="2:63" s="11" customFormat="1" ht="29.85" customHeight="1">
      <c r="B324" s="217"/>
      <c r="C324" s="218"/>
      <c r="D324" s="219" t="s">
        <v>80</v>
      </c>
      <c r="E324" s="231" t="s">
        <v>412</v>
      </c>
      <c r="F324" s="231" t="s">
        <v>554</v>
      </c>
      <c r="G324" s="218"/>
      <c r="H324" s="218"/>
      <c r="I324" s="221"/>
      <c r="J324" s="232">
        <f>BK324</f>
        <v>0</v>
      </c>
      <c r="K324" s="218"/>
      <c r="L324" s="223"/>
      <c r="M324" s="224"/>
      <c r="N324" s="225"/>
      <c r="O324" s="225"/>
      <c r="P324" s="226">
        <f>SUM(P325:P335)</f>
        <v>0</v>
      </c>
      <c r="Q324" s="225"/>
      <c r="R324" s="226">
        <f>SUM(R325:R335)</f>
        <v>3.921885</v>
      </c>
      <c r="S324" s="225"/>
      <c r="T324" s="227">
        <f>SUM(T325:T335)</f>
        <v>0</v>
      </c>
      <c r="AR324" s="228" t="s">
        <v>25</v>
      </c>
      <c r="AT324" s="229" t="s">
        <v>80</v>
      </c>
      <c r="AU324" s="229" t="s">
        <v>25</v>
      </c>
      <c r="AY324" s="228" t="s">
        <v>208</v>
      </c>
      <c r="BK324" s="230">
        <f>SUM(BK325:BK335)</f>
        <v>0</v>
      </c>
    </row>
    <row r="325" spans="2:65" s="1" customFormat="1" ht="25.5" customHeight="1">
      <c r="B325" s="46"/>
      <c r="C325" s="233" t="s">
        <v>555</v>
      </c>
      <c r="D325" s="233" t="s">
        <v>210</v>
      </c>
      <c r="E325" s="234" t="s">
        <v>556</v>
      </c>
      <c r="F325" s="235" t="s">
        <v>557</v>
      </c>
      <c r="G325" s="236" t="s">
        <v>213</v>
      </c>
      <c r="H325" s="237">
        <v>312.75</v>
      </c>
      <c r="I325" s="238"/>
      <c r="J325" s="239">
        <f>ROUND(I325*H325,2)</f>
        <v>0</v>
      </c>
      <c r="K325" s="235" t="s">
        <v>214</v>
      </c>
      <c r="L325" s="72"/>
      <c r="M325" s="240" t="s">
        <v>38</v>
      </c>
      <c r="N325" s="241" t="s">
        <v>52</v>
      </c>
      <c r="O325" s="47"/>
      <c r="P325" s="242">
        <f>O325*H325</f>
        <v>0</v>
      </c>
      <c r="Q325" s="242">
        <v>0</v>
      </c>
      <c r="R325" s="242">
        <f>Q325*H325</f>
        <v>0</v>
      </c>
      <c r="S325" s="242">
        <v>0</v>
      </c>
      <c r="T325" s="243">
        <f>S325*H325</f>
        <v>0</v>
      </c>
      <c r="AR325" s="23" t="s">
        <v>215</v>
      </c>
      <c r="AT325" s="23" t="s">
        <v>210</v>
      </c>
      <c r="AU325" s="23" t="s">
        <v>90</v>
      </c>
      <c r="AY325" s="23" t="s">
        <v>208</v>
      </c>
      <c r="BE325" s="244">
        <f>IF(N325="základní",J325,0)</f>
        <v>0</v>
      </c>
      <c r="BF325" s="244">
        <f>IF(N325="snížená",J325,0)</f>
        <v>0</v>
      </c>
      <c r="BG325" s="244">
        <f>IF(N325="zákl. přenesená",J325,0)</f>
        <v>0</v>
      </c>
      <c r="BH325" s="244">
        <f>IF(N325="sníž. přenesená",J325,0)</f>
        <v>0</v>
      </c>
      <c r="BI325" s="244">
        <f>IF(N325="nulová",J325,0)</f>
        <v>0</v>
      </c>
      <c r="BJ325" s="23" t="s">
        <v>25</v>
      </c>
      <c r="BK325" s="244">
        <f>ROUND(I325*H325,2)</f>
        <v>0</v>
      </c>
      <c r="BL325" s="23" t="s">
        <v>215</v>
      </c>
      <c r="BM325" s="23" t="s">
        <v>558</v>
      </c>
    </row>
    <row r="326" spans="2:51" s="12" customFormat="1" ht="13.5">
      <c r="B326" s="245"/>
      <c r="C326" s="246"/>
      <c r="D326" s="247" t="s">
        <v>217</v>
      </c>
      <c r="E326" s="248" t="s">
        <v>38</v>
      </c>
      <c r="F326" s="249" t="s">
        <v>559</v>
      </c>
      <c r="G326" s="246"/>
      <c r="H326" s="250">
        <v>141.915</v>
      </c>
      <c r="I326" s="251"/>
      <c r="J326" s="246"/>
      <c r="K326" s="246"/>
      <c r="L326" s="252"/>
      <c r="M326" s="253"/>
      <c r="N326" s="254"/>
      <c r="O326" s="254"/>
      <c r="P326" s="254"/>
      <c r="Q326" s="254"/>
      <c r="R326" s="254"/>
      <c r="S326" s="254"/>
      <c r="T326" s="255"/>
      <c r="AT326" s="256" t="s">
        <v>217</v>
      </c>
      <c r="AU326" s="256" t="s">
        <v>90</v>
      </c>
      <c r="AV326" s="12" t="s">
        <v>90</v>
      </c>
      <c r="AW326" s="12" t="s">
        <v>219</v>
      </c>
      <c r="AX326" s="12" t="s">
        <v>81</v>
      </c>
      <c r="AY326" s="256" t="s">
        <v>208</v>
      </c>
    </row>
    <row r="327" spans="2:51" s="12" customFormat="1" ht="13.5">
      <c r="B327" s="245"/>
      <c r="C327" s="246"/>
      <c r="D327" s="247" t="s">
        <v>217</v>
      </c>
      <c r="E327" s="248" t="s">
        <v>38</v>
      </c>
      <c r="F327" s="249" t="s">
        <v>560</v>
      </c>
      <c r="G327" s="246"/>
      <c r="H327" s="250">
        <v>86.25</v>
      </c>
      <c r="I327" s="251"/>
      <c r="J327" s="246"/>
      <c r="K327" s="246"/>
      <c r="L327" s="252"/>
      <c r="M327" s="253"/>
      <c r="N327" s="254"/>
      <c r="O327" s="254"/>
      <c r="P327" s="254"/>
      <c r="Q327" s="254"/>
      <c r="R327" s="254"/>
      <c r="S327" s="254"/>
      <c r="T327" s="255"/>
      <c r="AT327" s="256" t="s">
        <v>217</v>
      </c>
      <c r="AU327" s="256" t="s">
        <v>90</v>
      </c>
      <c r="AV327" s="12" t="s">
        <v>90</v>
      </c>
      <c r="AW327" s="12" t="s">
        <v>219</v>
      </c>
      <c r="AX327" s="12" t="s">
        <v>81</v>
      </c>
      <c r="AY327" s="256" t="s">
        <v>208</v>
      </c>
    </row>
    <row r="328" spans="2:51" s="12" customFormat="1" ht="13.5">
      <c r="B328" s="245"/>
      <c r="C328" s="246"/>
      <c r="D328" s="247" t="s">
        <v>217</v>
      </c>
      <c r="E328" s="248" t="s">
        <v>38</v>
      </c>
      <c r="F328" s="249" t="s">
        <v>561</v>
      </c>
      <c r="G328" s="246"/>
      <c r="H328" s="250">
        <v>43.6175</v>
      </c>
      <c r="I328" s="251"/>
      <c r="J328" s="246"/>
      <c r="K328" s="246"/>
      <c r="L328" s="252"/>
      <c r="M328" s="253"/>
      <c r="N328" s="254"/>
      <c r="O328" s="254"/>
      <c r="P328" s="254"/>
      <c r="Q328" s="254"/>
      <c r="R328" s="254"/>
      <c r="S328" s="254"/>
      <c r="T328" s="255"/>
      <c r="AT328" s="256" t="s">
        <v>217</v>
      </c>
      <c r="AU328" s="256" t="s">
        <v>90</v>
      </c>
      <c r="AV328" s="12" t="s">
        <v>90</v>
      </c>
      <c r="AW328" s="12" t="s">
        <v>219</v>
      </c>
      <c r="AX328" s="12" t="s">
        <v>81</v>
      </c>
      <c r="AY328" s="256" t="s">
        <v>208</v>
      </c>
    </row>
    <row r="329" spans="2:51" s="12" customFormat="1" ht="13.5">
      <c r="B329" s="245"/>
      <c r="C329" s="246"/>
      <c r="D329" s="247" t="s">
        <v>217</v>
      </c>
      <c r="E329" s="248" t="s">
        <v>38</v>
      </c>
      <c r="F329" s="249" t="s">
        <v>562</v>
      </c>
      <c r="G329" s="246"/>
      <c r="H329" s="250">
        <v>82.35</v>
      </c>
      <c r="I329" s="251"/>
      <c r="J329" s="246"/>
      <c r="K329" s="246"/>
      <c r="L329" s="252"/>
      <c r="M329" s="253"/>
      <c r="N329" s="254"/>
      <c r="O329" s="254"/>
      <c r="P329" s="254"/>
      <c r="Q329" s="254"/>
      <c r="R329" s="254"/>
      <c r="S329" s="254"/>
      <c r="T329" s="255"/>
      <c r="AT329" s="256" t="s">
        <v>217</v>
      </c>
      <c r="AU329" s="256" t="s">
        <v>90</v>
      </c>
      <c r="AV329" s="12" t="s">
        <v>90</v>
      </c>
      <c r="AW329" s="12" t="s">
        <v>219</v>
      </c>
      <c r="AX329" s="12" t="s">
        <v>81</v>
      </c>
      <c r="AY329" s="256" t="s">
        <v>208</v>
      </c>
    </row>
    <row r="330" spans="2:51" s="12" customFormat="1" ht="13.5">
      <c r="B330" s="245"/>
      <c r="C330" s="246"/>
      <c r="D330" s="247" t="s">
        <v>217</v>
      </c>
      <c r="E330" s="248" t="s">
        <v>38</v>
      </c>
      <c r="F330" s="249" t="s">
        <v>563</v>
      </c>
      <c r="G330" s="246"/>
      <c r="H330" s="250">
        <v>-84.503</v>
      </c>
      <c r="I330" s="251"/>
      <c r="J330" s="246"/>
      <c r="K330" s="246"/>
      <c r="L330" s="252"/>
      <c r="M330" s="253"/>
      <c r="N330" s="254"/>
      <c r="O330" s="254"/>
      <c r="P330" s="254"/>
      <c r="Q330" s="254"/>
      <c r="R330" s="254"/>
      <c r="S330" s="254"/>
      <c r="T330" s="255"/>
      <c r="AT330" s="256" t="s">
        <v>217</v>
      </c>
      <c r="AU330" s="256" t="s">
        <v>90</v>
      </c>
      <c r="AV330" s="12" t="s">
        <v>90</v>
      </c>
      <c r="AW330" s="12" t="s">
        <v>219</v>
      </c>
      <c r="AX330" s="12" t="s">
        <v>81</v>
      </c>
      <c r="AY330" s="256" t="s">
        <v>208</v>
      </c>
    </row>
    <row r="331" spans="2:51" s="13" customFormat="1" ht="13.5">
      <c r="B331" s="257"/>
      <c r="C331" s="258"/>
      <c r="D331" s="247" t="s">
        <v>217</v>
      </c>
      <c r="E331" s="259" t="s">
        <v>38</v>
      </c>
      <c r="F331" s="260" t="s">
        <v>564</v>
      </c>
      <c r="G331" s="258"/>
      <c r="H331" s="259" t="s">
        <v>38</v>
      </c>
      <c r="I331" s="261"/>
      <c r="J331" s="258"/>
      <c r="K331" s="258"/>
      <c r="L331" s="262"/>
      <c r="M331" s="263"/>
      <c r="N331" s="264"/>
      <c r="O331" s="264"/>
      <c r="P331" s="264"/>
      <c r="Q331" s="264"/>
      <c r="R331" s="264"/>
      <c r="S331" s="264"/>
      <c r="T331" s="265"/>
      <c r="AT331" s="266" t="s">
        <v>217</v>
      </c>
      <c r="AU331" s="266" t="s">
        <v>90</v>
      </c>
      <c r="AV331" s="13" t="s">
        <v>25</v>
      </c>
      <c r="AW331" s="13" t="s">
        <v>219</v>
      </c>
      <c r="AX331" s="13" t="s">
        <v>81</v>
      </c>
      <c r="AY331" s="266" t="s">
        <v>208</v>
      </c>
    </row>
    <row r="332" spans="2:51" s="12" customFormat="1" ht="13.5">
      <c r="B332" s="245"/>
      <c r="C332" s="246"/>
      <c r="D332" s="247" t="s">
        <v>217</v>
      </c>
      <c r="E332" s="248" t="s">
        <v>38</v>
      </c>
      <c r="F332" s="249" t="s">
        <v>565</v>
      </c>
      <c r="G332" s="246"/>
      <c r="H332" s="250">
        <v>43.12</v>
      </c>
      <c r="I332" s="251"/>
      <c r="J332" s="246"/>
      <c r="K332" s="246"/>
      <c r="L332" s="252"/>
      <c r="M332" s="253"/>
      <c r="N332" s="254"/>
      <c r="O332" s="254"/>
      <c r="P332" s="254"/>
      <c r="Q332" s="254"/>
      <c r="R332" s="254"/>
      <c r="S332" s="254"/>
      <c r="T332" s="255"/>
      <c r="AT332" s="256" t="s">
        <v>217</v>
      </c>
      <c r="AU332" s="256" t="s">
        <v>90</v>
      </c>
      <c r="AV332" s="12" t="s">
        <v>90</v>
      </c>
      <c r="AW332" s="12" t="s">
        <v>219</v>
      </c>
      <c r="AX332" s="12" t="s">
        <v>81</v>
      </c>
      <c r="AY332" s="256" t="s">
        <v>208</v>
      </c>
    </row>
    <row r="333" spans="2:65" s="1" customFormat="1" ht="16.5" customHeight="1">
      <c r="B333" s="46"/>
      <c r="C333" s="267" t="s">
        <v>566</v>
      </c>
      <c r="D333" s="267" t="s">
        <v>297</v>
      </c>
      <c r="E333" s="268" t="s">
        <v>567</v>
      </c>
      <c r="F333" s="269" t="s">
        <v>568</v>
      </c>
      <c r="G333" s="270" t="s">
        <v>213</v>
      </c>
      <c r="H333" s="271">
        <v>344.025</v>
      </c>
      <c r="I333" s="272"/>
      <c r="J333" s="273">
        <f>ROUND(I333*H333,2)</f>
        <v>0</v>
      </c>
      <c r="K333" s="269" t="s">
        <v>38</v>
      </c>
      <c r="L333" s="274"/>
      <c r="M333" s="275" t="s">
        <v>38</v>
      </c>
      <c r="N333" s="276" t="s">
        <v>52</v>
      </c>
      <c r="O333" s="47"/>
      <c r="P333" s="242">
        <f>O333*H333</f>
        <v>0</v>
      </c>
      <c r="Q333" s="242">
        <v>0.0114</v>
      </c>
      <c r="R333" s="242">
        <f>Q333*H333</f>
        <v>3.921885</v>
      </c>
      <c r="S333" s="242">
        <v>0</v>
      </c>
      <c r="T333" s="243">
        <f>S333*H333</f>
        <v>0</v>
      </c>
      <c r="AR333" s="23" t="s">
        <v>253</v>
      </c>
      <c r="AT333" s="23" t="s">
        <v>297</v>
      </c>
      <c r="AU333" s="23" t="s">
        <v>90</v>
      </c>
      <c r="AY333" s="23" t="s">
        <v>208</v>
      </c>
      <c r="BE333" s="244">
        <f>IF(N333="základní",J333,0)</f>
        <v>0</v>
      </c>
      <c r="BF333" s="244">
        <f>IF(N333="snížená",J333,0)</f>
        <v>0</v>
      </c>
      <c r="BG333" s="244">
        <f>IF(N333="zákl. přenesená",J333,0)</f>
        <v>0</v>
      </c>
      <c r="BH333" s="244">
        <f>IF(N333="sníž. přenesená",J333,0)</f>
        <v>0</v>
      </c>
      <c r="BI333" s="244">
        <f>IF(N333="nulová",J333,0)</f>
        <v>0</v>
      </c>
      <c r="BJ333" s="23" t="s">
        <v>25</v>
      </c>
      <c r="BK333" s="244">
        <f>ROUND(I333*H333,2)</f>
        <v>0</v>
      </c>
      <c r="BL333" s="23" t="s">
        <v>215</v>
      </c>
      <c r="BM333" s="23" t="s">
        <v>569</v>
      </c>
    </row>
    <row r="334" spans="2:51" s="12" customFormat="1" ht="13.5">
      <c r="B334" s="245"/>
      <c r="C334" s="246"/>
      <c r="D334" s="247" t="s">
        <v>217</v>
      </c>
      <c r="E334" s="248" t="s">
        <v>38</v>
      </c>
      <c r="F334" s="249" t="s">
        <v>570</v>
      </c>
      <c r="G334" s="246"/>
      <c r="H334" s="250">
        <v>344.025</v>
      </c>
      <c r="I334" s="251"/>
      <c r="J334" s="246"/>
      <c r="K334" s="246"/>
      <c r="L334" s="252"/>
      <c r="M334" s="253"/>
      <c r="N334" s="254"/>
      <c r="O334" s="254"/>
      <c r="P334" s="254"/>
      <c r="Q334" s="254"/>
      <c r="R334" s="254"/>
      <c r="S334" s="254"/>
      <c r="T334" s="255"/>
      <c r="AT334" s="256" t="s">
        <v>217</v>
      </c>
      <c r="AU334" s="256" t="s">
        <v>90</v>
      </c>
      <c r="AV334" s="12" t="s">
        <v>90</v>
      </c>
      <c r="AW334" s="12" t="s">
        <v>219</v>
      </c>
      <c r="AX334" s="12" t="s">
        <v>81</v>
      </c>
      <c r="AY334" s="256" t="s">
        <v>208</v>
      </c>
    </row>
    <row r="335" spans="2:65" s="1" customFormat="1" ht="16.5" customHeight="1">
      <c r="B335" s="46"/>
      <c r="C335" s="233" t="s">
        <v>571</v>
      </c>
      <c r="D335" s="233" t="s">
        <v>210</v>
      </c>
      <c r="E335" s="234" t="s">
        <v>572</v>
      </c>
      <c r="F335" s="235" t="s">
        <v>573</v>
      </c>
      <c r="G335" s="236" t="s">
        <v>574</v>
      </c>
      <c r="H335" s="237">
        <v>1</v>
      </c>
      <c r="I335" s="238"/>
      <c r="J335" s="239">
        <f>ROUND(I335*H335,2)</f>
        <v>0</v>
      </c>
      <c r="K335" s="235" t="s">
        <v>38</v>
      </c>
      <c r="L335" s="72"/>
      <c r="M335" s="240" t="s">
        <v>38</v>
      </c>
      <c r="N335" s="241" t="s">
        <v>52</v>
      </c>
      <c r="O335" s="47"/>
      <c r="P335" s="242">
        <f>O335*H335</f>
        <v>0</v>
      </c>
      <c r="Q335" s="242">
        <v>0</v>
      </c>
      <c r="R335" s="242">
        <f>Q335*H335</f>
        <v>0</v>
      </c>
      <c r="S335" s="242">
        <v>0</v>
      </c>
      <c r="T335" s="243">
        <f>S335*H335</f>
        <v>0</v>
      </c>
      <c r="AR335" s="23" t="s">
        <v>215</v>
      </c>
      <c r="AT335" s="23" t="s">
        <v>210</v>
      </c>
      <c r="AU335" s="23" t="s">
        <v>90</v>
      </c>
      <c r="AY335" s="23" t="s">
        <v>208</v>
      </c>
      <c r="BE335" s="244">
        <f>IF(N335="základní",J335,0)</f>
        <v>0</v>
      </c>
      <c r="BF335" s="244">
        <f>IF(N335="snížená",J335,0)</f>
        <v>0</v>
      </c>
      <c r="BG335" s="244">
        <f>IF(N335="zákl. přenesená",J335,0)</f>
        <v>0</v>
      </c>
      <c r="BH335" s="244">
        <f>IF(N335="sníž. přenesená",J335,0)</f>
        <v>0</v>
      </c>
      <c r="BI335" s="244">
        <f>IF(N335="nulová",J335,0)</f>
        <v>0</v>
      </c>
      <c r="BJ335" s="23" t="s">
        <v>25</v>
      </c>
      <c r="BK335" s="244">
        <f>ROUND(I335*H335,2)</f>
        <v>0</v>
      </c>
      <c r="BL335" s="23" t="s">
        <v>215</v>
      </c>
      <c r="BM335" s="23" t="s">
        <v>575</v>
      </c>
    </row>
    <row r="336" spans="2:63" s="11" customFormat="1" ht="29.85" customHeight="1">
      <c r="B336" s="217"/>
      <c r="C336" s="218"/>
      <c r="D336" s="219" t="s">
        <v>80</v>
      </c>
      <c r="E336" s="231" t="s">
        <v>215</v>
      </c>
      <c r="F336" s="231" t="s">
        <v>576</v>
      </c>
      <c r="G336" s="218"/>
      <c r="H336" s="218"/>
      <c r="I336" s="221"/>
      <c r="J336" s="232">
        <f>BK336</f>
        <v>0</v>
      </c>
      <c r="K336" s="218"/>
      <c r="L336" s="223"/>
      <c r="M336" s="224"/>
      <c r="N336" s="225"/>
      <c r="O336" s="225"/>
      <c r="P336" s="226">
        <f>SUM(P337:P484)</f>
        <v>0</v>
      </c>
      <c r="Q336" s="225"/>
      <c r="R336" s="226">
        <f>SUM(R337:R484)</f>
        <v>535.70695432</v>
      </c>
      <c r="S336" s="225"/>
      <c r="T336" s="227">
        <f>SUM(T337:T484)</f>
        <v>0</v>
      </c>
      <c r="AR336" s="228" t="s">
        <v>25</v>
      </c>
      <c r="AT336" s="229" t="s">
        <v>80</v>
      </c>
      <c r="AU336" s="229" t="s">
        <v>25</v>
      </c>
      <c r="AY336" s="228" t="s">
        <v>208</v>
      </c>
      <c r="BK336" s="230">
        <f>SUM(BK337:BK484)</f>
        <v>0</v>
      </c>
    </row>
    <row r="337" spans="2:65" s="1" customFormat="1" ht="38.25" customHeight="1">
      <c r="B337" s="46"/>
      <c r="C337" s="233" t="s">
        <v>577</v>
      </c>
      <c r="D337" s="233" t="s">
        <v>210</v>
      </c>
      <c r="E337" s="234" t="s">
        <v>578</v>
      </c>
      <c r="F337" s="235" t="s">
        <v>579</v>
      </c>
      <c r="G337" s="236" t="s">
        <v>331</v>
      </c>
      <c r="H337" s="237">
        <v>89</v>
      </c>
      <c r="I337" s="238"/>
      <c r="J337" s="239">
        <f>ROUND(I337*H337,2)</f>
        <v>0</v>
      </c>
      <c r="K337" s="235" t="s">
        <v>214</v>
      </c>
      <c r="L337" s="72"/>
      <c r="M337" s="240" t="s">
        <v>38</v>
      </c>
      <c r="N337" s="241" t="s">
        <v>52</v>
      </c>
      <c r="O337" s="47"/>
      <c r="P337" s="242">
        <f>O337*H337</f>
        <v>0</v>
      </c>
      <c r="Q337" s="242">
        <v>0.08642</v>
      </c>
      <c r="R337" s="242">
        <f>Q337*H337</f>
        <v>7.69138</v>
      </c>
      <c r="S337" s="242">
        <v>0</v>
      </c>
      <c r="T337" s="243">
        <f>S337*H337</f>
        <v>0</v>
      </c>
      <c r="AR337" s="23" t="s">
        <v>215</v>
      </c>
      <c r="AT337" s="23" t="s">
        <v>210</v>
      </c>
      <c r="AU337" s="23" t="s">
        <v>90</v>
      </c>
      <c r="AY337" s="23" t="s">
        <v>208</v>
      </c>
      <c r="BE337" s="244">
        <f>IF(N337="základní",J337,0)</f>
        <v>0</v>
      </c>
      <c r="BF337" s="244">
        <f>IF(N337="snížená",J337,0)</f>
        <v>0</v>
      </c>
      <c r="BG337" s="244">
        <f>IF(N337="zákl. přenesená",J337,0)</f>
        <v>0</v>
      </c>
      <c r="BH337" s="244">
        <f>IF(N337="sníž. přenesená",J337,0)</f>
        <v>0</v>
      </c>
      <c r="BI337" s="244">
        <f>IF(N337="nulová",J337,0)</f>
        <v>0</v>
      </c>
      <c r="BJ337" s="23" t="s">
        <v>25</v>
      </c>
      <c r="BK337" s="244">
        <f>ROUND(I337*H337,2)</f>
        <v>0</v>
      </c>
      <c r="BL337" s="23" t="s">
        <v>215</v>
      </c>
      <c r="BM337" s="23" t="s">
        <v>580</v>
      </c>
    </row>
    <row r="338" spans="2:51" s="13" customFormat="1" ht="13.5">
      <c r="B338" s="257"/>
      <c r="C338" s="258"/>
      <c r="D338" s="247" t="s">
        <v>217</v>
      </c>
      <c r="E338" s="259" t="s">
        <v>38</v>
      </c>
      <c r="F338" s="260" t="s">
        <v>581</v>
      </c>
      <c r="G338" s="258"/>
      <c r="H338" s="259" t="s">
        <v>38</v>
      </c>
      <c r="I338" s="261"/>
      <c r="J338" s="258"/>
      <c r="K338" s="258"/>
      <c r="L338" s="262"/>
      <c r="M338" s="263"/>
      <c r="N338" s="264"/>
      <c r="O338" s="264"/>
      <c r="P338" s="264"/>
      <c r="Q338" s="264"/>
      <c r="R338" s="264"/>
      <c r="S338" s="264"/>
      <c r="T338" s="265"/>
      <c r="AT338" s="266" t="s">
        <v>217</v>
      </c>
      <c r="AU338" s="266" t="s">
        <v>90</v>
      </c>
      <c r="AV338" s="13" t="s">
        <v>25</v>
      </c>
      <c r="AW338" s="13" t="s">
        <v>219</v>
      </c>
      <c r="AX338" s="13" t="s">
        <v>81</v>
      </c>
      <c r="AY338" s="266" t="s">
        <v>208</v>
      </c>
    </row>
    <row r="339" spans="2:51" s="12" customFormat="1" ht="13.5">
      <c r="B339" s="245"/>
      <c r="C339" s="246"/>
      <c r="D339" s="247" t="s">
        <v>217</v>
      </c>
      <c r="E339" s="248" t="s">
        <v>38</v>
      </c>
      <c r="F339" s="249" t="s">
        <v>582</v>
      </c>
      <c r="G339" s="246"/>
      <c r="H339" s="250">
        <v>45</v>
      </c>
      <c r="I339" s="251"/>
      <c r="J339" s="246"/>
      <c r="K339" s="246"/>
      <c r="L339" s="252"/>
      <c r="M339" s="253"/>
      <c r="N339" s="254"/>
      <c r="O339" s="254"/>
      <c r="P339" s="254"/>
      <c r="Q339" s="254"/>
      <c r="R339" s="254"/>
      <c r="S339" s="254"/>
      <c r="T339" s="255"/>
      <c r="AT339" s="256" t="s">
        <v>217</v>
      </c>
      <c r="AU339" s="256" t="s">
        <v>90</v>
      </c>
      <c r="AV339" s="12" t="s">
        <v>90</v>
      </c>
      <c r="AW339" s="12" t="s">
        <v>219</v>
      </c>
      <c r="AX339" s="12" t="s">
        <v>81</v>
      </c>
      <c r="AY339" s="256" t="s">
        <v>208</v>
      </c>
    </row>
    <row r="340" spans="2:51" s="13" customFormat="1" ht="13.5">
      <c r="B340" s="257"/>
      <c r="C340" s="258"/>
      <c r="D340" s="247" t="s">
        <v>217</v>
      </c>
      <c r="E340" s="259" t="s">
        <v>38</v>
      </c>
      <c r="F340" s="260" t="s">
        <v>583</v>
      </c>
      <c r="G340" s="258"/>
      <c r="H340" s="259" t="s">
        <v>38</v>
      </c>
      <c r="I340" s="261"/>
      <c r="J340" s="258"/>
      <c r="K340" s="258"/>
      <c r="L340" s="262"/>
      <c r="M340" s="263"/>
      <c r="N340" s="264"/>
      <c r="O340" s="264"/>
      <c r="P340" s="264"/>
      <c r="Q340" s="264"/>
      <c r="R340" s="264"/>
      <c r="S340" s="264"/>
      <c r="T340" s="265"/>
      <c r="AT340" s="266" t="s">
        <v>217</v>
      </c>
      <c r="AU340" s="266" t="s">
        <v>90</v>
      </c>
      <c r="AV340" s="13" t="s">
        <v>25</v>
      </c>
      <c r="AW340" s="13" t="s">
        <v>219</v>
      </c>
      <c r="AX340" s="13" t="s">
        <v>81</v>
      </c>
      <c r="AY340" s="266" t="s">
        <v>208</v>
      </c>
    </row>
    <row r="341" spans="2:51" s="12" customFormat="1" ht="13.5">
      <c r="B341" s="245"/>
      <c r="C341" s="246"/>
      <c r="D341" s="247" t="s">
        <v>217</v>
      </c>
      <c r="E341" s="248" t="s">
        <v>38</v>
      </c>
      <c r="F341" s="249" t="s">
        <v>584</v>
      </c>
      <c r="G341" s="246"/>
      <c r="H341" s="250">
        <v>44</v>
      </c>
      <c r="I341" s="251"/>
      <c r="J341" s="246"/>
      <c r="K341" s="246"/>
      <c r="L341" s="252"/>
      <c r="M341" s="253"/>
      <c r="N341" s="254"/>
      <c r="O341" s="254"/>
      <c r="P341" s="254"/>
      <c r="Q341" s="254"/>
      <c r="R341" s="254"/>
      <c r="S341" s="254"/>
      <c r="T341" s="255"/>
      <c r="AT341" s="256" t="s">
        <v>217</v>
      </c>
      <c r="AU341" s="256" t="s">
        <v>90</v>
      </c>
      <c r="AV341" s="12" t="s">
        <v>90</v>
      </c>
      <c r="AW341" s="12" t="s">
        <v>219</v>
      </c>
      <c r="AX341" s="12" t="s">
        <v>81</v>
      </c>
      <c r="AY341" s="256" t="s">
        <v>208</v>
      </c>
    </row>
    <row r="342" spans="2:65" s="1" customFormat="1" ht="16.5" customHeight="1">
      <c r="B342" s="46"/>
      <c r="C342" s="267" t="s">
        <v>585</v>
      </c>
      <c r="D342" s="267" t="s">
        <v>297</v>
      </c>
      <c r="E342" s="268" t="s">
        <v>586</v>
      </c>
      <c r="F342" s="269" t="s">
        <v>587</v>
      </c>
      <c r="G342" s="270" t="s">
        <v>336</v>
      </c>
      <c r="H342" s="271">
        <v>658.62</v>
      </c>
      <c r="I342" s="272"/>
      <c r="J342" s="273">
        <f>ROUND(I342*H342,2)</f>
        <v>0</v>
      </c>
      <c r="K342" s="269" t="s">
        <v>38</v>
      </c>
      <c r="L342" s="274"/>
      <c r="M342" s="275" t="s">
        <v>38</v>
      </c>
      <c r="N342" s="276" t="s">
        <v>52</v>
      </c>
      <c r="O342" s="47"/>
      <c r="P342" s="242">
        <f>O342*H342</f>
        <v>0</v>
      </c>
      <c r="Q342" s="242">
        <v>0.413</v>
      </c>
      <c r="R342" s="242">
        <f>Q342*H342</f>
        <v>272.01006</v>
      </c>
      <c r="S342" s="242">
        <v>0</v>
      </c>
      <c r="T342" s="243">
        <f>S342*H342</f>
        <v>0</v>
      </c>
      <c r="AR342" s="23" t="s">
        <v>253</v>
      </c>
      <c r="AT342" s="23" t="s">
        <v>297</v>
      </c>
      <c r="AU342" s="23" t="s">
        <v>90</v>
      </c>
      <c r="AY342" s="23" t="s">
        <v>208</v>
      </c>
      <c r="BE342" s="244">
        <f>IF(N342="základní",J342,0)</f>
        <v>0</v>
      </c>
      <c r="BF342" s="244">
        <f>IF(N342="snížená",J342,0)</f>
        <v>0</v>
      </c>
      <c r="BG342" s="244">
        <f>IF(N342="zákl. přenesená",J342,0)</f>
        <v>0</v>
      </c>
      <c r="BH342" s="244">
        <f>IF(N342="sníž. přenesená",J342,0)</f>
        <v>0</v>
      </c>
      <c r="BI342" s="244">
        <f>IF(N342="nulová",J342,0)</f>
        <v>0</v>
      </c>
      <c r="BJ342" s="23" t="s">
        <v>25</v>
      </c>
      <c r="BK342" s="244">
        <f>ROUND(I342*H342,2)</f>
        <v>0</v>
      </c>
      <c r="BL342" s="23" t="s">
        <v>215</v>
      </c>
      <c r="BM342" s="23" t="s">
        <v>588</v>
      </c>
    </row>
    <row r="343" spans="2:51" s="13" customFormat="1" ht="13.5">
      <c r="B343" s="257"/>
      <c r="C343" s="258"/>
      <c r="D343" s="247" t="s">
        <v>217</v>
      </c>
      <c r="E343" s="259" t="s">
        <v>38</v>
      </c>
      <c r="F343" s="260" t="s">
        <v>581</v>
      </c>
      <c r="G343" s="258"/>
      <c r="H343" s="259" t="s">
        <v>38</v>
      </c>
      <c r="I343" s="261"/>
      <c r="J343" s="258"/>
      <c r="K343" s="258"/>
      <c r="L343" s="262"/>
      <c r="M343" s="263"/>
      <c r="N343" s="264"/>
      <c r="O343" s="264"/>
      <c r="P343" s="264"/>
      <c r="Q343" s="264"/>
      <c r="R343" s="264"/>
      <c r="S343" s="264"/>
      <c r="T343" s="265"/>
      <c r="AT343" s="266" t="s">
        <v>217</v>
      </c>
      <c r="AU343" s="266" t="s">
        <v>90</v>
      </c>
      <c r="AV343" s="13" t="s">
        <v>25</v>
      </c>
      <c r="AW343" s="13" t="s">
        <v>219</v>
      </c>
      <c r="AX343" s="13" t="s">
        <v>81</v>
      </c>
      <c r="AY343" s="266" t="s">
        <v>208</v>
      </c>
    </row>
    <row r="344" spans="2:51" s="12" customFormat="1" ht="13.5">
      <c r="B344" s="245"/>
      <c r="C344" s="246"/>
      <c r="D344" s="247" t="s">
        <v>217</v>
      </c>
      <c r="E344" s="248" t="s">
        <v>38</v>
      </c>
      <c r="F344" s="249" t="s">
        <v>589</v>
      </c>
      <c r="G344" s="246"/>
      <c r="H344" s="250">
        <v>326.185</v>
      </c>
      <c r="I344" s="251"/>
      <c r="J344" s="246"/>
      <c r="K344" s="246"/>
      <c r="L344" s="252"/>
      <c r="M344" s="253"/>
      <c r="N344" s="254"/>
      <c r="O344" s="254"/>
      <c r="P344" s="254"/>
      <c r="Q344" s="254"/>
      <c r="R344" s="254"/>
      <c r="S344" s="254"/>
      <c r="T344" s="255"/>
      <c r="AT344" s="256" t="s">
        <v>217</v>
      </c>
      <c r="AU344" s="256" t="s">
        <v>90</v>
      </c>
      <c r="AV344" s="12" t="s">
        <v>90</v>
      </c>
      <c r="AW344" s="12" t="s">
        <v>219</v>
      </c>
      <c r="AX344" s="12" t="s">
        <v>81</v>
      </c>
      <c r="AY344" s="256" t="s">
        <v>208</v>
      </c>
    </row>
    <row r="345" spans="2:51" s="13" customFormat="1" ht="13.5">
      <c r="B345" s="257"/>
      <c r="C345" s="258"/>
      <c r="D345" s="247" t="s">
        <v>217</v>
      </c>
      <c r="E345" s="259" t="s">
        <v>38</v>
      </c>
      <c r="F345" s="260" t="s">
        <v>583</v>
      </c>
      <c r="G345" s="258"/>
      <c r="H345" s="259" t="s">
        <v>38</v>
      </c>
      <c r="I345" s="261"/>
      <c r="J345" s="258"/>
      <c r="K345" s="258"/>
      <c r="L345" s="262"/>
      <c r="M345" s="263"/>
      <c r="N345" s="264"/>
      <c r="O345" s="264"/>
      <c r="P345" s="264"/>
      <c r="Q345" s="264"/>
      <c r="R345" s="264"/>
      <c r="S345" s="264"/>
      <c r="T345" s="265"/>
      <c r="AT345" s="266" t="s">
        <v>217</v>
      </c>
      <c r="AU345" s="266" t="s">
        <v>90</v>
      </c>
      <c r="AV345" s="13" t="s">
        <v>25</v>
      </c>
      <c r="AW345" s="13" t="s">
        <v>219</v>
      </c>
      <c r="AX345" s="13" t="s">
        <v>81</v>
      </c>
      <c r="AY345" s="266" t="s">
        <v>208</v>
      </c>
    </row>
    <row r="346" spans="2:51" s="12" customFormat="1" ht="13.5">
      <c r="B346" s="245"/>
      <c r="C346" s="246"/>
      <c r="D346" s="247" t="s">
        <v>217</v>
      </c>
      <c r="E346" s="248" t="s">
        <v>38</v>
      </c>
      <c r="F346" s="249" t="s">
        <v>590</v>
      </c>
      <c r="G346" s="246"/>
      <c r="H346" s="250">
        <v>332.435</v>
      </c>
      <c r="I346" s="251"/>
      <c r="J346" s="246"/>
      <c r="K346" s="246"/>
      <c r="L346" s="252"/>
      <c r="M346" s="253"/>
      <c r="N346" s="254"/>
      <c r="O346" s="254"/>
      <c r="P346" s="254"/>
      <c r="Q346" s="254"/>
      <c r="R346" s="254"/>
      <c r="S346" s="254"/>
      <c r="T346" s="255"/>
      <c r="AT346" s="256" t="s">
        <v>217</v>
      </c>
      <c r="AU346" s="256" t="s">
        <v>90</v>
      </c>
      <c r="AV346" s="12" t="s">
        <v>90</v>
      </c>
      <c r="AW346" s="12" t="s">
        <v>219</v>
      </c>
      <c r="AX346" s="12" t="s">
        <v>81</v>
      </c>
      <c r="AY346" s="256" t="s">
        <v>208</v>
      </c>
    </row>
    <row r="347" spans="2:65" s="1" customFormat="1" ht="38.25" customHeight="1">
      <c r="B347" s="46"/>
      <c r="C347" s="233" t="s">
        <v>591</v>
      </c>
      <c r="D347" s="233" t="s">
        <v>210</v>
      </c>
      <c r="E347" s="234" t="s">
        <v>592</v>
      </c>
      <c r="F347" s="235" t="s">
        <v>593</v>
      </c>
      <c r="G347" s="236" t="s">
        <v>331</v>
      </c>
      <c r="H347" s="237">
        <v>19</v>
      </c>
      <c r="I347" s="238"/>
      <c r="J347" s="239">
        <f>ROUND(I347*H347,2)</f>
        <v>0</v>
      </c>
      <c r="K347" s="235" t="s">
        <v>214</v>
      </c>
      <c r="L347" s="72"/>
      <c r="M347" s="240" t="s">
        <v>38</v>
      </c>
      <c r="N347" s="241" t="s">
        <v>52</v>
      </c>
      <c r="O347" s="47"/>
      <c r="P347" s="242">
        <f>O347*H347</f>
        <v>0</v>
      </c>
      <c r="Q347" s="242">
        <v>0.00459</v>
      </c>
      <c r="R347" s="242">
        <f>Q347*H347</f>
        <v>0.08721000000000001</v>
      </c>
      <c r="S347" s="242">
        <v>0</v>
      </c>
      <c r="T347" s="243">
        <f>S347*H347</f>
        <v>0</v>
      </c>
      <c r="AR347" s="23" t="s">
        <v>215</v>
      </c>
      <c r="AT347" s="23" t="s">
        <v>210</v>
      </c>
      <c r="AU347" s="23" t="s">
        <v>90</v>
      </c>
      <c r="AY347" s="23" t="s">
        <v>208</v>
      </c>
      <c r="BE347" s="244">
        <f>IF(N347="základní",J347,0)</f>
        <v>0</v>
      </c>
      <c r="BF347" s="244">
        <f>IF(N347="snížená",J347,0)</f>
        <v>0</v>
      </c>
      <c r="BG347" s="244">
        <f>IF(N347="zákl. přenesená",J347,0)</f>
        <v>0</v>
      </c>
      <c r="BH347" s="244">
        <f>IF(N347="sníž. přenesená",J347,0)</f>
        <v>0</v>
      </c>
      <c r="BI347" s="244">
        <f>IF(N347="nulová",J347,0)</f>
        <v>0</v>
      </c>
      <c r="BJ347" s="23" t="s">
        <v>25</v>
      </c>
      <c r="BK347" s="244">
        <f>ROUND(I347*H347,2)</f>
        <v>0</v>
      </c>
      <c r="BL347" s="23" t="s">
        <v>215</v>
      </c>
      <c r="BM347" s="23" t="s">
        <v>594</v>
      </c>
    </row>
    <row r="348" spans="2:51" s="12" customFormat="1" ht="13.5">
      <c r="B348" s="245"/>
      <c r="C348" s="246"/>
      <c r="D348" s="247" t="s">
        <v>217</v>
      </c>
      <c r="E348" s="248" t="s">
        <v>38</v>
      </c>
      <c r="F348" s="249" t="s">
        <v>595</v>
      </c>
      <c r="G348" s="246"/>
      <c r="H348" s="250">
        <v>19</v>
      </c>
      <c r="I348" s="251"/>
      <c r="J348" s="246"/>
      <c r="K348" s="246"/>
      <c r="L348" s="252"/>
      <c r="M348" s="253"/>
      <c r="N348" s="254"/>
      <c r="O348" s="254"/>
      <c r="P348" s="254"/>
      <c r="Q348" s="254"/>
      <c r="R348" s="254"/>
      <c r="S348" s="254"/>
      <c r="T348" s="255"/>
      <c r="AT348" s="256" t="s">
        <v>217</v>
      </c>
      <c r="AU348" s="256" t="s">
        <v>90</v>
      </c>
      <c r="AV348" s="12" t="s">
        <v>90</v>
      </c>
      <c r="AW348" s="12" t="s">
        <v>219</v>
      </c>
      <c r="AX348" s="12" t="s">
        <v>81</v>
      </c>
      <c r="AY348" s="256" t="s">
        <v>208</v>
      </c>
    </row>
    <row r="349" spans="2:65" s="1" customFormat="1" ht="16.5" customHeight="1">
      <c r="B349" s="46"/>
      <c r="C349" s="267" t="s">
        <v>596</v>
      </c>
      <c r="D349" s="267" t="s">
        <v>297</v>
      </c>
      <c r="E349" s="268" t="s">
        <v>597</v>
      </c>
      <c r="F349" s="269" t="s">
        <v>598</v>
      </c>
      <c r="G349" s="270" t="s">
        <v>331</v>
      </c>
      <c r="H349" s="271">
        <v>9</v>
      </c>
      <c r="I349" s="272"/>
      <c r="J349" s="273">
        <f>ROUND(I349*H349,2)</f>
        <v>0</v>
      </c>
      <c r="K349" s="269" t="s">
        <v>214</v>
      </c>
      <c r="L349" s="274"/>
      <c r="M349" s="275" t="s">
        <v>38</v>
      </c>
      <c r="N349" s="276" t="s">
        <v>52</v>
      </c>
      <c r="O349" s="47"/>
      <c r="P349" s="242">
        <f>O349*H349</f>
        <v>0</v>
      </c>
      <c r="Q349" s="242">
        <v>0.173</v>
      </c>
      <c r="R349" s="242">
        <f>Q349*H349</f>
        <v>1.557</v>
      </c>
      <c r="S349" s="242">
        <v>0</v>
      </c>
      <c r="T349" s="243">
        <f>S349*H349</f>
        <v>0</v>
      </c>
      <c r="AR349" s="23" t="s">
        <v>253</v>
      </c>
      <c r="AT349" s="23" t="s">
        <v>297</v>
      </c>
      <c r="AU349" s="23" t="s">
        <v>90</v>
      </c>
      <c r="AY349" s="23" t="s">
        <v>208</v>
      </c>
      <c r="BE349" s="244">
        <f>IF(N349="základní",J349,0)</f>
        <v>0</v>
      </c>
      <c r="BF349" s="244">
        <f>IF(N349="snížená",J349,0)</f>
        <v>0</v>
      </c>
      <c r="BG349" s="244">
        <f>IF(N349="zákl. přenesená",J349,0)</f>
        <v>0</v>
      </c>
      <c r="BH349" s="244">
        <f>IF(N349="sníž. přenesená",J349,0)</f>
        <v>0</v>
      </c>
      <c r="BI349" s="244">
        <f>IF(N349="nulová",J349,0)</f>
        <v>0</v>
      </c>
      <c r="BJ349" s="23" t="s">
        <v>25</v>
      </c>
      <c r="BK349" s="244">
        <f>ROUND(I349*H349,2)</f>
        <v>0</v>
      </c>
      <c r="BL349" s="23" t="s">
        <v>215</v>
      </c>
      <c r="BM349" s="23" t="s">
        <v>599</v>
      </c>
    </row>
    <row r="350" spans="2:51" s="13" customFormat="1" ht="13.5">
      <c r="B350" s="257"/>
      <c r="C350" s="258"/>
      <c r="D350" s="247" t="s">
        <v>217</v>
      </c>
      <c r="E350" s="259" t="s">
        <v>38</v>
      </c>
      <c r="F350" s="260" t="s">
        <v>477</v>
      </c>
      <c r="G350" s="258"/>
      <c r="H350" s="259" t="s">
        <v>38</v>
      </c>
      <c r="I350" s="261"/>
      <c r="J350" s="258"/>
      <c r="K350" s="258"/>
      <c r="L350" s="262"/>
      <c r="M350" s="263"/>
      <c r="N350" s="264"/>
      <c r="O350" s="264"/>
      <c r="P350" s="264"/>
      <c r="Q350" s="264"/>
      <c r="R350" s="264"/>
      <c r="S350" s="264"/>
      <c r="T350" s="265"/>
      <c r="AT350" s="266" t="s">
        <v>217</v>
      </c>
      <c r="AU350" s="266" t="s">
        <v>90</v>
      </c>
      <c r="AV350" s="13" t="s">
        <v>25</v>
      </c>
      <c r="AW350" s="13" t="s">
        <v>219</v>
      </c>
      <c r="AX350" s="13" t="s">
        <v>81</v>
      </c>
      <c r="AY350" s="266" t="s">
        <v>208</v>
      </c>
    </row>
    <row r="351" spans="2:51" s="12" customFormat="1" ht="13.5">
      <c r="B351" s="245"/>
      <c r="C351" s="246"/>
      <c r="D351" s="247" t="s">
        <v>217</v>
      </c>
      <c r="E351" s="248" t="s">
        <v>38</v>
      </c>
      <c r="F351" s="249" t="s">
        <v>257</v>
      </c>
      <c r="G351" s="246"/>
      <c r="H351" s="250">
        <v>9</v>
      </c>
      <c r="I351" s="251"/>
      <c r="J351" s="246"/>
      <c r="K351" s="246"/>
      <c r="L351" s="252"/>
      <c r="M351" s="253"/>
      <c r="N351" s="254"/>
      <c r="O351" s="254"/>
      <c r="P351" s="254"/>
      <c r="Q351" s="254"/>
      <c r="R351" s="254"/>
      <c r="S351" s="254"/>
      <c r="T351" s="255"/>
      <c r="AT351" s="256" t="s">
        <v>217</v>
      </c>
      <c r="AU351" s="256" t="s">
        <v>90</v>
      </c>
      <c r="AV351" s="12" t="s">
        <v>90</v>
      </c>
      <c r="AW351" s="12" t="s">
        <v>219</v>
      </c>
      <c r="AX351" s="12" t="s">
        <v>81</v>
      </c>
      <c r="AY351" s="256" t="s">
        <v>208</v>
      </c>
    </row>
    <row r="352" spans="2:65" s="1" customFormat="1" ht="16.5" customHeight="1">
      <c r="B352" s="46"/>
      <c r="C352" s="267" t="s">
        <v>600</v>
      </c>
      <c r="D352" s="267" t="s">
        <v>297</v>
      </c>
      <c r="E352" s="268" t="s">
        <v>601</v>
      </c>
      <c r="F352" s="269" t="s">
        <v>602</v>
      </c>
      <c r="G352" s="270" t="s">
        <v>331</v>
      </c>
      <c r="H352" s="271">
        <v>4</v>
      </c>
      <c r="I352" s="272"/>
      <c r="J352" s="273">
        <f>ROUND(I352*H352,2)</f>
        <v>0</v>
      </c>
      <c r="K352" s="269" t="s">
        <v>214</v>
      </c>
      <c r="L352" s="274"/>
      <c r="M352" s="275" t="s">
        <v>38</v>
      </c>
      <c r="N352" s="276" t="s">
        <v>52</v>
      </c>
      <c r="O352" s="47"/>
      <c r="P352" s="242">
        <f>O352*H352</f>
        <v>0</v>
      </c>
      <c r="Q352" s="242">
        <v>0.107</v>
      </c>
      <c r="R352" s="242">
        <f>Q352*H352</f>
        <v>0.428</v>
      </c>
      <c r="S352" s="242">
        <v>0</v>
      </c>
      <c r="T352" s="243">
        <f>S352*H352</f>
        <v>0</v>
      </c>
      <c r="AR352" s="23" t="s">
        <v>253</v>
      </c>
      <c r="AT352" s="23" t="s">
        <v>297</v>
      </c>
      <c r="AU352" s="23" t="s">
        <v>90</v>
      </c>
      <c r="AY352" s="23" t="s">
        <v>208</v>
      </c>
      <c r="BE352" s="244">
        <f>IF(N352="základní",J352,0)</f>
        <v>0</v>
      </c>
      <c r="BF352" s="244">
        <f>IF(N352="snížená",J352,0)</f>
        <v>0</v>
      </c>
      <c r="BG352" s="244">
        <f>IF(N352="zákl. přenesená",J352,0)</f>
        <v>0</v>
      </c>
      <c r="BH352" s="244">
        <f>IF(N352="sníž. přenesená",J352,0)</f>
        <v>0</v>
      </c>
      <c r="BI352" s="244">
        <f>IF(N352="nulová",J352,0)</f>
        <v>0</v>
      </c>
      <c r="BJ352" s="23" t="s">
        <v>25</v>
      </c>
      <c r="BK352" s="244">
        <f>ROUND(I352*H352,2)</f>
        <v>0</v>
      </c>
      <c r="BL352" s="23" t="s">
        <v>215</v>
      </c>
      <c r="BM352" s="23" t="s">
        <v>603</v>
      </c>
    </row>
    <row r="353" spans="2:51" s="13" customFormat="1" ht="13.5">
      <c r="B353" s="257"/>
      <c r="C353" s="258"/>
      <c r="D353" s="247" t="s">
        <v>217</v>
      </c>
      <c r="E353" s="259" t="s">
        <v>38</v>
      </c>
      <c r="F353" s="260" t="s">
        <v>604</v>
      </c>
      <c r="G353" s="258"/>
      <c r="H353" s="259" t="s">
        <v>38</v>
      </c>
      <c r="I353" s="261"/>
      <c r="J353" s="258"/>
      <c r="K353" s="258"/>
      <c r="L353" s="262"/>
      <c r="M353" s="263"/>
      <c r="N353" s="264"/>
      <c r="O353" s="264"/>
      <c r="P353" s="264"/>
      <c r="Q353" s="264"/>
      <c r="R353" s="264"/>
      <c r="S353" s="264"/>
      <c r="T353" s="265"/>
      <c r="AT353" s="266" t="s">
        <v>217</v>
      </c>
      <c r="AU353" s="266" t="s">
        <v>90</v>
      </c>
      <c r="AV353" s="13" t="s">
        <v>25</v>
      </c>
      <c r="AW353" s="13" t="s">
        <v>219</v>
      </c>
      <c r="AX353" s="13" t="s">
        <v>81</v>
      </c>
      <c r="AY353" s="266" t="s">
        <v>208</v>
      </c>
    </row>
    <row r="354" spans="2:51" s="12" customFormat="1" ht="13.5">
      <c r="B354" s="245"/>
      <c r="C354" s="246"/>
      <c r="D354" s="247" t="s">
        <v>217</v>
      </c>
      <c r="E354" s="248" t="s">
        <v>38</v>
      </c>
      <c r="F354" s="249" t="s">
        <v>90</v>
      </c>
      <c r="G354" s="246"/>
      <c r="H354" s="250">
        <v>2</v>
      </c>
      <c r="I354" s="251"/>
      <c r="J354" s="246"/>
      <c r="K354" s="246"/>
      <c r="L354" s="252"/>
      <c r="M354" s="253"/>
      <c r="N354" s="254"/>
      <c r="O354" s="254"/>
      <c r="P354" s="254"/>
      <c r="Q354" s="254"/>
      <c r="R354" s="254"/>
      <c r="S354" s="254"/>
      <c r="T354" s="255"/>
      <c r="AT354" s="256" t="s">
        <v>217</v>
      </c>
      <c r="AU354" s="256" t="s">
        <v>90</v>
      </c>
      <c r="AV354" s="12" t="s">
        <v>90</v>
      </c>
      <c r="AW354" s="12" t="s">
        <v>219</v>
      </c>
      <c r="AX354" s="12" t="s">
        <v>81</v>
      </c>
      <c r="AY354" s="256" t="s">
        <v>208</v>
      </c>
    </row>
    <row r="355" spans="2:51" s="13" customFormat="1" ht="13.5">
      <c r="B355" s="257"/>
      <c r="C355" s="258"/>
      <c r="D355" s="247" t="s">
        <v>217</v>
      </c>
      <c r="E355" s="259" t="s">
        <v>38</v>
      </c>
      <c r="F355" s="260" t="s">
        <v>605</v>
      </c>
      <c r="G355" s="258"/>
      <c r="H355" s="259" t="s">
        <v>38</v>
      </c>
      <c r="I355" s="261"/>
      <c r="J355" s="258"/>
      <c r="K355" s="258"/>
      <c r="L355" s="262"/>
      <c r="M355" s="263"/>
      <c r="N355" s="264"/>
      <c r="O355" s="264"/>
      <c r="P355" s="264"/>
      <c r="Q355" s="264"/>
      <c r="R355" s="264"/>
      <c r="S355" s="264"/>
      <c r="T355" s="265"/>
      <c r="AT355" s="266" t="s">
        <v>217</v>
      </c>
      <c r="AU355" s="266" t="s">
        <v>90</v>
      </c>
      <c r="AV355" s="13" t="s">
        <v>25</v>
      </c>
      <c r="AW355" s="13" t="s">
        <v>219</v>
      </c>
      <c r="AX355" s="13" t="s">
        <v>81</v>
      </c>
      <c r="AY355" s="266" t="s">
        <v>208</v>
      </c>
    </row>
    <row r="356" spans="2:51" s="12" customFormat="1" ht="13.5">
      <c r="B356" s="245"/>
      <c r="C356" s="246"/>
      <c r="D356" s="247" t="s">
        <v>217</v>
      </c>
      <c r="E356" s="248" t="s">
        <v>38</v>
      </c>
      <c r="F356" s="249" t="s">
        <v>90</v>
      </c>
      <c r="G356" s="246"/>
      <c r="H356" s="250">
        <v>2</v>
      </c>
      <c r="I356" s="251"/>
      <c r="J356" s="246"/>
      <c r="K356" s="246"/>
      <c r="L356" s="252"/>
      <c r="M356" s="253"/>
      <c r="N356" s="254"/>
      <c r="O356" s="254"/>
      <c r="P356" s="254"/>
      <c r="Q356" s="254"/>
      <c r="R356" s="254"/>
      <c r="S356" s="254"/>
      <c r="T356" s="255"/>
      <c r="AT356" s="256" t="s">
        <v>217</v>
      </c>
      <c r="AU356" s="256" t="s">
        <v>90</v>
      </c>
      <c r="AV356" s="12" t="s">
        <v>90</v>
      </c>
      <c r="AW356" s="12" t="s">
        <v>219</v>
      </c>
      <c r="AX356" s="12" t="s">
        <v>81</v>
      </c>
      <c r="AY356" s="256" t="s">
        <v>208</v>
      </c>
    </row>
    <row r="357" spans="2:65" s="1" customFormat="1" ht="16.5" customHeight="1">
      <c r="B357" s="46"/>
      <c r="C357" s="267" t="s">
        <v>606</v>
      </c>
      <c r="D357" s="267" t="s">
        <v>297</v>
      </c>
      <c r="E357" s="268" t="s">
        <v>607</v>
      </c>
      <c r="F357" s="269" t="s">
        <v>608</v>
      </c>
      <c r="G357" s="270" t="s">
        <v>331</v>
      </c>
      <c r="H357" s="271">
        <v>2</v>
      </c>
      <c r="I357" s="272"/>
      <c r="J357" s="273">
        <f>ROUND(I357*H357,2)</f>
        <v>0</v>
      </c>
      <c r="K357" s="269" t="s">
        <v>214</v>
      </c>
      <c r="L357" s="274"/>
      <c r="M357" s="275" t="s">
        <v>38</v>
      </c>
      <c r="N357" s="276" t="s">
        <v>52</v>
      </c>
      <c r="O357" s="47"/>
      <c r="P357" s="242">
        <f>O357*H357</f>
        <v>0</v>
      </c>
      <c r="Q357" s="242">
        <v>0.13</v>
      </c>
      <c r="R357" s="242">
        <f>Q357*H357</f>
        <v>0.26</v>
      </c>
      <c r="S357" s="242">
        <v>0</v>
      </c>
      <c r="T357" s="243">
        <f>S357*H357</f>
        <v>0</v>
      </c>
      <c r="AR357" s="23" t="s">
        <v>253</v>
      </c>
      <c r="AT357" s="23" t="s">
        <v>297</v>
      </c>
      <c r="AU357" s="23" t="s">
        <v>90</v>
      </c>
      <c r="AY357" s="23" t="s">
        <v>208</v>
      </c>
      <c r="BE357" s="244">
        <f>IF(N357="základní",J357,0)</f>
        <v>0</v>
      </c>
      <c r="BF357" s="244">
        <f>IF(N357="snížená",J357,0)</f>
        <v>0</v>
      </c>
      <c r="BG357" s="244">
        <f>IF(N357="zákl. přenesená",J357,0)</f>
        <v>0</v>
      </c>
      <c r="BH357" s="244">
        <f>IF(N357="sníž. přenesená",J357,0)</f>
        <v>0</v>
      </c>
      <c r="BI357" s="244">
        <f>IF(N357="nulová",J357,0)</f>
        <v>0</v>
      </c>
      <c r="BJ357" s="23" t="s">
        <v>25</v>
      </c>
      <c r="BK357" s="244">
        <f>ROUND(I357*H357,2)</f>
        <v>0</v>
      </c>
      <c r="BL357" s="23" t="s">
        <v>215</v>
      </c>
      <c r="BM357" s="23" t="s">
        <v>609</v>
      </c>
    </row>
    <row r="358" spans="2:51" s="13" customFormat="1" ht="13.5">
      <c r="B358" s="257"/>
      <c r="C358" s="258"/>
      <c r="D358" s="247" t="s">
        <v>217</v>
      </c>
      <c r="E358" s="259" t="s">
        <v>38</v>
      </c>
      <c r="F358" s="260" t="s">
        <v>610</v>
      </c>
      <c r="G358" s="258"/>
      <c r="H358" s="259" t="s">
        <v>38</v>
      </c>
      <c r="I358" s="261"/>
      <c r="J358" s="258"/>
      <c r="K358" s="258"/>
      <c r="L358" s="262"/>
      <c r="M358" s="263"/>
      <c r="N358" s="264"/>
      <c r="O358" s="264"/>
      <c r="P358" s="264"/>
      <c r="Q358" s="264"/>
      <c r="R358" s="264"/>
      <c r="S358" s="264"/>
      <c r="T358" s="265"/>
      <c r="AT358" s="266" t="s">
        <v>217</v>
      </c>
      <c r="AU358" s="266" t="s">
        <v>90</v>
      </c>
      <c r="AV358" s="13" t="s">
        <v>25</v>
      </c>
      <c r="AW358" s="13" t="s">
        <v>219</v>
      </c>
      <c r="AX358" s="13" t="s">
        <v>81</v>
      </c>
      <c r="AY358" s="266" t="s">
        <v>208</v>
      </c>
    </row>
    <row r="359" spans="2:51" s="12" customFormat="1" ht="13.5">
      <c r="B359" s="245"/>
      <c r="C359" s="246"/>
      <c r="D359" s="247" t="s">
        <v>217</v>
      </c>
      <c r="E359" s="248" t="s">
        <v>38</v>
      </c>
      <c r="F359" s="249" t="s">
        <v>90</v>
      </c>
      <c r="G359" s="246"/>
      <c r="H359" s="250">
        <v>2</v>
      </c>
      <c r="I359" s="251"/>
      <c r="J359" s="246"/>
      <c r="K359" s="246"/>
      <c r="L359" s="252"/>
      <c r="M359" s="253"/>
      <c r="N359" s="254"/>
      <c r="O359" s="254"/>
      <c r="P359" s="254"/>
      <c r="Q359" s="254"/>
      <c r="R359" s="254"/>
      <c r="S359" s="254"/>
      <c r="T359" s="255"/>
      <c r="AT359" s="256" t="s">
        <v>217</v>
      </c>
      <c r="AU359" s="256" t="s">
        <v>90</v>
      </c>
      <c r="AV359" s="12" t="s">
        <v>90</v>
      </c>
      <c r="AW359" s="12" t="s">
        <v>219</v>
      </c>
      <c r="AX359" s="12" t="s">
        <v>81</v>
      </c>
      <c r="AY359" s="256" t="s">
        <v>208</v>
      </c>
    </row>
    <row r="360" spans="2:65" s="1" customFormat="1" ht="16.5" customHeight="1">
      <c r="B360" s="46"/>
      <c r="C360" s="267" t="s">
        <v>611</v>
      </c>
      <c r="D360" s="267" t="s">
        <v>297</v>
      </c>
      <c r="E360" s="268" t="s">
        <v>612</v>
      </c>
      <c r="F360" s="269" t="s">
        <v>613</v>
      </c>
      <c r="G360" s="270" t="s">
        <v>331</v>
      </c>
      <c r="H360" s="271">
        <v>4</v>
      </c>
      <c r="I360" s="272"/>
      <c r="J360" s="273">
        <f>ROUND(I360*H360,2)</f>
        <v>0</v>
      </c>
      <c r="K360" s="269" t="s">
        <v>214</v>
      </c>
      <c r="L360" s="274"/>
      <c r="M360" s="275" t="s">
        <v>38</v>
      </c>
      <c r="N360" s="276" t="s">
        <v>52</v>
      </c>
      <c r="O360" s="47"/>
      <c r="P360" s="242">
        <f>O360*H360</f>
        <v>0</v>
      </c>
      <c r="Q360" s="242">
        <v>0.053</v>
      </c>
      <c r="R360" s="242">
        <f>Q360*H360</f>
        <v>0.212</v>
      </c>
      <c r="S360" s="242">
        <v>0</v>
      </c>
      <c r="T360" s="243">
        <f>S360*H360</f>
        <v>0</v>
      </c>
      <c r="AR360" s="23" t="s">
        <v>253</v>
      </c>
      <c r="AT360" s="23" t="s">
        <v>297</v>
      </c>
      <c r="AU360" s="23" t="s">
        <v>90</v>
      </c>
      <c r="AY360" s="23" t="s">
        <v>208</v>
      </c>
      <c r="BE360" s="244">
        <f>IF(N360="základní",J360,0)</f>
        <v>0</v>
      </c>
      <c r="BF360" s="244">
        <f>IF(N360="snížená",J360,0)</f>
        <v>0</v>
      </c>
      <c r="BG360" s="244">
        <f>IF(N360="zákl. přenesená",J360,0)</f>
        <v>0</v>
      </c>
      <c r="BH360" s="244">
        <f>IF(N360="sníž. přenesená",J360,0)</f>
        <v>0</v>
      </c>
      <c r="BI360" s="244">
        <f>IF(N360="nulová",J360,0)</f>
        <v>0</v>
      </c>
      <c r="BJ360" s="23" t="s">
        <v>25</v>
      </c>
      <c r="BK360" s="244">
        <f>ROUND(I360*H360,2)</f>
        <v>0</v>
      </c>
      <c r="BL360" s="23" t="s">
        <v>215</v>
      </c>
      <c r="BM360" s="23" t="s">
        <v>614</v>
      </c>
    </row>
    <row r="361" spans="2:51" s="13" customFormat="1" ht="13.5">
      <c r="B361" s="257"/>
      <c r="C361" s="258"/>
      <c r="D361" s="247" t="s">
        <v>217</v>
      </c>
      <c r="E361" s="259" t="s">
        <v>38</v>
      </c>
      <c r="F361" s="260" t="s">
        <v>615</v>
      </c>
      <c r="G361" s="258"/>
      <c r="H361" s="259" t="s">
        <v>38</v>
      </c>
      <c r="I361" s="261"/>
      <c r="J361" s="258"/>
      <c r="K361" s="258"/>
      <c r="L361" s="262"/>
      <c r="M361" s="263"/>
      <c r="N361" s="264"/>
      <c r="O361" s="264"/>
      <c r="P361" s="264"/>
      <c r="Q361" s="264"/>
      <c r="R361" s="264"/>
      <c r="S361" s="264"/>
      <c r="T361" s="265"/>
      <c r="AT361" s="266" t="s">
        <v>217</v>
      </c>
      <c r="AU361" s="266" t="s">
        <v>90</v>
      </c>
      <c r="AV361" s="13" t="s">
        <v>25</v>
      </c>
      <c r="AW361" s="13" t="s">
        <v>219</v>
      </c>
      <c r="AX361" s="13" t="s">
        <v>81</v>
      </c>
      <c r="AY361" s="266" t="s">
        <v>208</v>
      </c>
    </row>
    <row r="362" spans="2:51" s="12" customFormat="1" ht="13.5">
      <c r="B362" s="245"/>
      <c r="C362" s="246"/>
      <c r="D362" s="247" t="s">
        <v>217</v>
      </c>
      <c r="E362" s="248" t="s">
        <v>38</v>
      </c>
      <c r="F362" s="249" t="s">
        <v>90</v>
      </c>
      <c r="G362" s="246"/>
      <c r="H362" s="250">
        <v>2</v>
      </c>
      <c r="I362" s="251"/>
      <c r="J362" s="246"/>
      <c r="K362" s="246"/>
      <c r="L362" s="252"/>
      <c r="M362" s="253"/>
      <c r="N362" s="254"/>
      <c r="O362" s="254"/>
      <c r="P362" s="254"/>
      <c r="Q362" s="254"/>
      <c r="R362" s="254"/>
      <c r="S362" s="254"/>
      <c r="T362" s="255"/>
      <c r="AT362" s="256" t="s">
        <v>217</v>
      </c>
      <c r="AU362" s="256" t="s">
        <v>90</v>
      </c>
      <c r="AV362" s="12" t="s">
        <v>90</v>
      </c>
      <c r="AW362" s="12" t="s">
        <v>219</v>
      </c>
      <c r="AX362" s="12" t="s">
        <v>81</v>
      </c>
      <c r="AY362" s="256" t="s">
        <v>208</v>
      </c>
    </row>
    <row r="363" spans="2:51" s="13" customFormat="1" ht="13.5">
      <c r="B363" s="257"/>
      <c r="C363" s="258"/>
      <c r="D363" s="247" t="s">
        <v>217</v>
      </c>
      <c r="E363" s="259" t="s">
        <v>38</v>
      </c>
      <c r="F363" s="260" t="s">
        <v>616</v>
      </c>
      <c r="G363" s="258"/>
      <c r="H363" s="259" t="s">
        <v>38</v>
      </c>
      <c r="I363" s="261"/>
      <c r="J363" s="258"/>
      <c r="K363" s="258"/>
      <c r="L363" s="262"/>
      <c r="M363" s="263"/>
      <c r="N363" s="264"/>
      <c r="O363" s="264"/>
      <c r="P363" s="264"/>
      <c r="Q363" s="264"/>
      <c r="R363" s="264"/>
      <c r="S363" s="264"/>
      <c r="T363" s="265"/>
      <c r="AT363" s="266" t="s">
        <v>217</v>
      </c>
      <c r="AU363" s="266" t="s">
        <v>90</v>
      </c>
      <c r="AV363" s="13" t="s">
        <v>25</v>
      </c>
      <c r="AW363" s="13" t="s">
        <v>219</v>
      </c>
      <c r="AX363" s="13" t="s">
        <v>81</v>
      </c>
      <c r="AY363" s="266" t="s">
        <v>208</v>
      </c>
    </row>
    <row r="364" spans="2:51" s="12" customFormat="1" ht="13.5">
      <c r="B364" s="245"/>
      <c r="C364" s="246"/>
      <c r="D364" s="247" t="s">
        <v>217</v>
      </c>
      <c r="E364" s="248" t="s">
        <v>38</v>
      </c>
      <c r="F364" s="249" t="s">
        <v>90</v>
      </c>
      <c r="G364" s="246"/>
      <c r="H364" s="250">
        <v>2</v>
      </c>
      <c r="I364" s="251"/>
      <c r="J364" s="246"/>
      <c r="K364" s="246"/>
      <c r="L364" s="252"/>
      <c r="M364" s="253"/>
      <c r="N364" s="254"/>
      <c r="O364" s="254"/>
      <c r="P364" s="254"/>
      <c r="Q364" s="254"/>
      <c r="R364" s="254"/>
      <c r="S364" s="254"/>
      <c r="T364" s="255"/>
      <c r="AT364" s="256" t="s">
        <v>217</v>
      </c>
      <c r="AU364" s="256" t="s">
        <v>90</v>
      </c>
      <c r="AV364" s="12" t="s">
        <v>90</v>
      </c>
      <c r="AW364" s="12" t="s">
        <v>219</v>
      </c>
      <c r="AX364" s="12" t="s">
        <v>81</v>
      </c>
      <c r="AY364" s="256" t="s">
        <v>208</v>
      </c>
    </row>
    <row r="365" spans="2:65" s="1" customFormat="1" ht="38.25" customHeight="1">
      <c r="B365" s="46"/>
      <c r="C365" s="233" t="s">
        <v>617</v>
      </c>
      <c r="D365" s="233" t="s">
        <v>210</v>
      </c>
      <c r="E365" s="234" t="s">
        <v>618</v>
      </c>
      <c r="F365" s="235" t="s">
        <v>619</v>
      </c>
      <c r="G365" s="236" t="s">
        <v>331</v>
      </c>
      <c r="H365" s="237">
        <v>1</v>
      </c>
      <c r="I365" s="238"/>
      <c r="J365" s="239">
        <f>ROUND(I365*H365,2)</f>
        <v>0</v>
      </c>
      <c r="K365" s="235" t="s">
        <v>214</v>
      </c>
      <c r="L365" s="72"/>
      <c r="M365" s="240" t="s">
        <v>38</v>
      </c>
      <c r="N365" s="241" t="s">
        <v>52</v>
      </c>
      <c r="O365" s="47"/>
      <c r="P365" s="242">
        <f>O365*H365</f>
        <v>0</v>
      </c>
      <c r="Q365" s="242">
        <v>0.00688</v>
      </c>
      <c r="R365" s="242">
        <f>Q365*H365</f>
        <v>0.00688</v>
      </c>
      <c r="S365" s="242">
        <v>0</v>
      </c>
      <c r="T365" s="243">
        <f>S365*H365</f>
        <v>0</v>
      </c>
      <c r="AR365" s="23" t="s">
        <v>215</v>
      </c>
      <c r="AT365" s="23" t="s">
        <v>210</v>
      </c>
      <c r="AU365" s="23" t="s">
        <v>90</v>
      </c>
      <c r="AY365" s="23" t="s">
        <v>208</v>
      </c>
      <c r="BE365" s="244">
        <f>IF(N365="základní",J365,0)</f>
        <v>0</v>
      </c>
      <c r="BF365" s="244">
        <f>IF(N365="snížená",J365,0)</f>
        <v>0</v>
      </c>
      <c r="BG365" s="244">
        <f>IF(N365="zákl. přenesená",J365,0)</f>
        <v>0</v>
      </c>
      <c r="BH365" s="244">
        <f>IF(N365="sníž. přenesená",J365,0)</f>
        <v>0</v>
      </c>
      <c r="BI365" s="244">
        <f>IF(N365="nulová",J365,0)</f>
        <v>0</v>
      </c>
      <c r="BJ365" s="23" t="s">
        <v>25</v>
      </c>
      <c r="BK365" s="244">
        <f>ROUND(I365*H365,2)</f>
        <v>0</v>
      </c>
      <c r="BL365" s="23" t="s">
        <v>215</v>
      </c>
      <c r="BM365" s="23" t="s">
        <v>620</v>
      </c>
    </row>
    <row r="366" spans="2:65" s="1" customFormat="1" ht="16.5" customHeight="1">
      <c r="B366" s="46"/>
      <c r="C366" s="267" t="s">
        <v>621</v>
      </c>
      <c r="D366" s="267" t="s">
        <v>297</v>
      </c>
      <c r="E366" s="268" t="s">
        <v>622</v>
      </c>
      <c r="F366" s="269" t="s">
        <v>623</v>
      </c>
      <c r="G366" s="270" t="s">
        <v>331</v>
      </c>
      <c r="H366" s="271">
        <v>1</v>
      </c>
      <c r="I366" s="272"/>
      <c r="J366" s="273">
        <f>ROUND(I366*H366,2)</f>
        <v>0</v>
      </c>
      <c r="K366" s="269" t="s">
        <v>214</v>
      </c>
      <c r="L366" s="274"/>
      <c r="M366" s="275" t="s">
        <v>38</v>
      </c>
      <c r="N366" s="276" t="s">
        <v>52</v>
      </c>
      <c r="O366" s="47"/>
      <c r="P366" s="242">
        <f>O366*H366</f>
        <v>0</v>
      </c>
      <c r="Q366" s="242">
        <v>0.605</v>
      </c>
      <c r="R366" s="242">
        <f>Q366*H366</f>
        <v>0.605</v>
      </c>
      <c r="S366" s="242">
        <v>0</v>
      </c>
      <c r="T366" s="243">
        <f>S366*H366</f>
        <v>0</v>
      </c>
      <c r="AR366" s="23" t="s">
        <v>253</v>
      </c>
      <c r="AT366" s="23" t="s">
        <v>297</v>
      </c>
      <c r="AU366" s="23" t="s">
        <v>90</v>
      </c>
      <c r="AY366" s="23" t="s">
        <v>208</v>
      </c>
      <c r="BE366" s="244">
        <f>IF(N366="základní",J366,0)</f>
        <v>0</v>
      </c>
      <c r="BF366" s="244">
        <f>IF(N366="snížená",J366,0)</f>
        <v>0</v>
      </c>
      <c r="BG366" s="244">
        <f>IF(N366="zákl. přenesená",J366,0)</f>
        <v>0</v>
      </c>
      <c r="BH366" s="244">
        <f>IF(N366="sníž. přenesená",J366,0)</f>
        <v>0</v>
      </c>
      <c r="BI366" s="244">
        <f>IF(N366="nulová",J366,0)</f>
        <v>0</v>
      </c>
      <c r="BJ366" s="23" t="s">
        <v>25</v>
      </c>
      <c r="BK366" s="244">
        <f>ROUND(I366*H366,2)</f>
        <v>0</v>
      </c>
      <c r="BL366" s="23" t="s">
        <v>215</v>
      </c>
      <c r="BM366" s="23" t="s">
        <v>624</v>
      </c>
    </row>
    <row r="367" spans="2:51" s="13" customFormat="1" ht="13.5">
      <c r="B367" s="257"/>
      <c r="C367" s="258"/>
      <c r="D367" s="247" t="s">
        <v>217</v>
      </c>
      <c r="E367" s="259" t="s">
        <v>38</v>
      </c>
      <c r="F367" s="260" t="s">
        <v>625</v>
      </c>
      <c r="G367" s="258"/>
      <c r="H367" s="259" t="s">
        <v>38</v>
      </c>
      <c r="I367" s="261"/>
      <c r="J367" s="258"/>
      <c r="K367" s="258"/>
      <c r="L367" s="262"/>
      <c r="M367" s="263"/>
      <c r="N367" s="264"/>
      <c r="O367" s="264"/>
      <c r="P367" s="264"/>
      <c r="Q367" s="264"/>
      <c r="R367" s="264"/>
      <c r="S367" s="264"/>
      <c r="T367" s="265"/>
      <c r="AT367" s="266" t="s">
        <v>217</v>
      </c>
      <c r="AU367" s="266" t="s">
        <v>90</v>
      </c>
      <c r="AV367" s="13" t="s">
        <v>25</v>
      </c>
      <c r="AW367" s="13" t="s">
        <v>219</v>
      </c>
      <c r="AX367" s="13" t="s">
        <v>81</v>
      </c>
      <c r="AY367" s="266" t="s">
        <v>208</v>
      </c>
    </row>
    <row r="368" spans="2:51" s="12" customFormat="1" ht="13.5">
      <c r="B368" s="245"/>
      <c r="C368" s="246"/>
      <c r="D368" s="247" t="s">
        <v>217</v>
      </c>
      <c r="E368" s="248" t="s">
        <v>38</v>
      </c>
      <c r="F368" s="249" t="s">
        <v>25</v>
      </c>
      <c r="G368" s="246"/>
      <c r="H368" s="250">
        <v>1</v>
      </c>
      <c r="I368" s="251"/>
      <c r="J368" s="246"/>
      <c r="K368" s="246"/>
      <c r="L368" s="252"/>
      <c r="M368" s="253"/>
      <c r="N368" s="254"/>
      <c r="O368" s="254"/>
      <c r="P368" s="254"/>
      <c r="Q368" s="254"/>
      <c r="R368" s="254"/>
      <c r="S368" s="254"/>
      <c r="T368" s="255"/>
      <c r="AT368" s="256" t="s">
        <v>217</v>
      </c>
      <c r="AU368" s="256" t="s">
        <v>90</v>
      </c>
      <c r="AV368" s="12" t="s">
        <v>90</v>
      </c>
      <c r="AW368" s="12" t="s">
        <v>219</v>
      </c>
      <c r="AX368" s="12" t="s">
        <v>81</v>
      </c>
      <c r="AY368" s="256" t="s">
        <v>208</v>
      </c>
    </row>
    <row r="369" spans="2:65" s="1" customFormat="1" ht="38.25" customHeight="1">
      <c r="B369" s="46"/>
      <c r="C369" s="233" t="s">
        <v>626</v>
      </c>
      <c r="D369" s="233" t="s">
        <v>210</v>
      </c>
      <c r="E369" s="234" t="s">
        <v>627</v>
      </c>
      <c r="F369" s="235" t="s">
        <v>628</v>
      </c>
      <c r="G369" s="236" t="s">
        <v>232</v>
      </c>
      <c r="H369" s="237">
        <v>9.119</v>
      </c>
      <c r="I369" s="238"/>
      <c r="J369" s="239">
        <f>ROUND(I369*H369,2)</f>
        <v>0</v>
      </c>
      <c r="K369" s="235" t="s">
        <v>214</v>
      </c>
      <c r="L369" s="72"/>
      <c r="M369" s="240" t="s">
        <v>38</v>
      </c>
      <c r="N369" s="241" t="s">
        <v>52</v>
      </c>
      <c r="O369" s="47"/>
      <c r="P369" s="242">
        <f>O369*H369</f>
        <v>0</v>
      </c>
      <c r="Q369" s="242">
        <v>2.45343</v>
      </c>
      <c r="R369" s="242">
        <f>Q369*H369</f>
        <v>22.37282817</v>
      </c>
      <c r="S369" s="242">
        <v>0</v>
      </c>
      <c r="T369" s="243">
        <f>S369*H369</f>
        <v>0</v>
      </c>
      <c r="AR369" s="23" t="s">
        <v>215</v>
      </c>
      <c r="AT369" s="23" t="s">
        <v>210</v>
      </c>
      <c r="AU369" s="23" t="s">
        <v>90</v>
      </c>
      <c r="AY369" s="23" t="s">
        <v>208</v>
      </c>
      <c r="BE369" s="244">
        <f>IF(N369="základní",J369,0)</f>
        <v>0</v>
      </c>
      <c r="BF369" s="244">
        <f>IF(N369="snížená",J369,0)</f>
        <v>0</v>
      </c>
      <c r="BG369" s="244">
        <f>IF(N369="zákl. přenesená",J369,0)</f>
        <v>0</v>
      </c>
      <c r="BH369" s="244">
        <f>IF(N369="sníž. přenesená",J369,0)</f>
        <v>0</v>
      </c>
      <c r="BI369" s="244">
        <f>IF(N369="nulová",J369,0)</f>
        <v>0</v>
      </c>
      <c r="BJ369" s="23" t="s">
        <v>25</v>
      </c>
      <c r="BK369" s="244">
        <f>ROUND(I369*H369,2)</f>
        <v>0</v>
      </c>
      <c r="BL369" s="23" t="s">
        <v>215</v>
      </c>
      <c r="BM369" s="23" t="s">
        <v>629</v>
      </c>
    </row>
    <row r="370" spans="2:51" s="12" customFormat="1" ht="13.5">
      <c r="B370" s="245"/>
      <c r="C370" s="246"/>
      <c r="D370" s="247" t="s">
        <v>217</v>
      </c>
      <c r="E370" s="248" t="s">
        <v>38</v>
      </c>
      <c r="F370" s="249" t="s">
        <v>630</v>
      </c>
      <c r="G370" s="246"/>
      <c r="H370" s="250">
        <v>9.119</v>
      </c>
      <c r="I370" s="251"/>
      <c r="J370" s="246"/>
      <c r="K370" s="246"/>
      <c r="L370" s="252"/>
      <c r="M370" s="253"/>
      <c r="N370" s="254"/>
      <c r="O370" s="254"/>
      <c r="P370" s="254"/>
      <c r="Q370" s="254"/>
      <c r="R370" s="254"/>
      <c r="S370" s="254"/>
      <c r="T370" s="255"/>
      <c r="AT370" s="256" t="s">
        <v>217</v>
      </c>
      <c r="AU370" s="256" t="s">
        <v>90</v>
      </c>
      <c r="AV370" s="12" t="s">
        <v>90</v>
      </c>
      <c r="AW370" s="12" t="s">
        <v>219</v>
      </c>
      <c r="AX370" s="12" t="s">
        <v>81</v>
      </c>
      <c r="AY370" s="256" t="s">
        <v>208</v>
      </c>
    </row>
    <row r="371" spans="2:65" s="1" customFormat="1" ht="38.25" customHeight="1">
      <c r="B371" s="46"/>
      <c r="C371" s="233" t="s">
        <v>631</v>
      </c>
      <c r="D371" s="233" t="s">
        <v>210</v>
      </c>
      <c r="E371" s="234" t="s">
        <v>632</v>
      </c>
      <c r="F371" s="235" t="s">
        <v>633</v>
      </c>
      <c r="G371" s="236" t="s">
        <v>213</v>
      </c>
      <c r="H371" s="237">
        <v>41.265</v>
      </c>
      <c r="I371" s="238"/>
      <c r="J371" s="239">
        <f>ROUND(I371*H371,2)</f>
        <v>0</v>
      </c>
      <c r="K371" s="235" t="s">
        <v>214</v>
      </c>
      <c r="L371" s="72"/>
      <c r="M371" s="240" t="s">
        <v>38</v>
      </c>
      <c r="N371" s="241" t="s">
        <v>52</v>
      </c>
      <c r="O371" s="47"/>
      <c r="P371" s="242">
        <f>O371*H371</f>
        <v>0</v>
      </c>
      <c r="Q371" s="242">
        <v>0.00215</v>
      </c>
      <c r="R371" s="242">
        <f>Q371*H371</f>
        <v>0.08871975</v>
      </c>
      <c r="S371" s="242">
        <v>0</v>
      </c>
      <c r="T371" s="243">
        <f>S371*H371</f>
        <v>0</v>
      </c>
      <c r="AR371" s="23" t="s">
        <v>215</v>
      </c>
      <c r="AT371" s="23" t="s">
        <v>210</v>
      </c>
      <c r="AU371" s="23" t="s">
        <v>90</v>
      </c>
      <c r="AY371" s="23" t="s">
        <v>208</v>
      </c>
      <c r="BE371" s="244">
        <f>IF(N371="základní",J371,0)</f>
        <v>0</v>
      </c>
      <c r="BF371" s="244">
        <f>IF(N371="snížená",J371,0)</f>
        <v>0</v>
      </c>
      <c r="BG371" s="244">
        <f>IF(N371="zákl. přenesená",J371,0)</f>
        <v>0</v>
      </c>
      <c r="BH371" s="244">
        <f>IF(N371="sníž. přenesená",J371,0)</f>
        <v>0</v>
      </c>
      <c r="BI371" s="244">
        <f>IF(N371="nulová",J371,0)</f>
        <v>0</v>
      </c>
      <c r="BJ371" s="23" t="s">
        <v>25</v>
      </c>
      <c r="BK371" s="244">
        <f>ROUND(I371*H371,2)</f>
        <v>0</v>
      </c>
      <c r="BL371" s="23" t="s">
        <v>215</v>
      </c>
      <c r="BM371" s="23" t="s">
        <v>634</v>
      </c>
    </row>
    <row r="372" spans="2:51" s="12" customFormat="1" ht="13.5">
      <c r="B372" s="245"/>
      <c r="C372" s="246"/>
      <c r="D372" s="247" t="s">
        <v>217</v>
      </c>
      <c r="E372" s="248" t="s">
        <v>38</v>
      </c>
      <c r="F372" s="249" t="s">
        <v>635</v>
      </c>
      <c r="G372" s="246"/>
      <c r="H372" s="250">
        <v>38.275</v>
      </c>
      <c r="I372" s="251"/>
      <c r="J372" s="246"/>
      <c r="K372" s="246"/>
      <c r="L372" s="252"/>
      <c r="M372" s="253"/>
      <c r="N372" s="254"/>
      <c r="O372" s="254"/>
      <c r="P372" s="254"/>
      <c r="Q372" s="254"/>
      <c r="R372" s="254"/>
      <c r="S372" s="254"/>
      <c r="T372" s="255"/>
      <c r="AT372" s="256" t="s">
        <v>217</v>
      </c>
      <c r="AU372" s="256" t="s">
        <v>90</v>
      </c>
      <c r="AV372" s="12" t="s">
        <v>90</v>
      </c>
      <c r="AW372" s="12" t="s">
        <v>219</v>
      </c>
      <c r="AX372" s="12" t="s">
        <v>81</v>
      </c>
      <c r="AY372" s="256" t="s">
        <v>208</v>
      </c>
    </row>
    <row r="373" spans="2:51" s="12" customFormat="1" ht="13.5">
      <c r="B373" s="245"/>
      <c r="C373" s="246"/>
      <c r="D373" s="247" t="s">
        <v>217</v>
      </c>
      <c r="E373" s="248" t="s">
        <v>38</v>
      </c>
      <c r="F373" s="249" t="s">
        <v>636</v>
      </c>
      <c r="G373" s="246"/>
      <c r="H373" s="250">
        <v>1.6</v>
      </c>
      <c r="I373" s="251"/>
      <c r="J373" s="246"/>
      <c r="K373" s="246"/>
      <c r="L373" s="252"/>
      <c r="M373" s="253"/>
      <c r="N373" s="254"/>
      <c r="O373" s="254"/>
      <c r="P373" s="254"/>
      <c r="Q373" s="254"/>
      <c r="R373" s="254"/>
      <c r="S373" s="254"/>
      <c r="T373" s="255"/>
      <c r="AT373" s="256" t="s">
        <v>217</v>
      </c>
      <c r="AU373" s="256" t="s">
        <v>90</v>
      </c>
      <c r="AV373" s="12" t="s">
        <v>90</v>
      </c>
      <c r="AW373" s="12" t="s">
        <v>219</v>
      </c>
      <c r="AX373" s="12" t="s">
        <v>81</v>
      </c>
      <c r="AY373" s="256" t="s">
        <v>208</v>
      </c>
    </row>
    <row r="374" spans="2:51" s="12" customFormat="1" ht="13.5">
      <c r="B374" s="245"/>
      <c r="C374" s="246"/>
      <c r="D374" s="247" t="s">
        <v>217</v>
      </c>
      <c r="E374" s="248" t="s">
        <v>38</v>
      </c>
      <c r="F374" s="249" t="s">
        <v>637</v>
      </c>
      <c r="G374" s="246"/>
      <c r="H374" s="250">
        <v>1.39</v>
      </c>
      <c r="I374" s="251"/>
      <c r="J374" s="246"/>
      <c r="K374" s="246"/>
      <c r="L374" s="252"/>
      <c r="M374" s="253"/>
      <c r="N374" s="254"/>
      <c r="O374" s="254"/>
      <c r="P374" s="254"/>
      <c r="Q374" s="254"/>
      <c r="R374" s="254"/>
      <c r="S374" s="254"/>
      <c r="T374" s="255"/>
      <c r="AT374" s="256" t="s">
        <v>217</v>
      </c>
      <c r="AU374" s="256" t="s">
        <v>90</v>
      </c>
      <c r="AV374" s="12" t="s">
        <v>90</v>
      </c>
      <c r="AW374" s="12" t="s">
        <v>219</v>
      </c>
      <c r="AX374" s="12" t="s">
        <v>81</v>
      </c>
      <c r="AY374" s="256" t="s">
        <v>208</v>
      </c>
    </row>
    <row r="375" spans="2:65" s="1" customFormat="1" ht="38.25" customHeight="1">
      <c r="B375" s="46"/>
      <c r="C375" s="233" t="s">
        <v>638</v>
      </c>
      <c r="D375" s="233" t="s">
        <v>210</v>
      </c>
      <c r="E375" s="234" t="s">
        <v>639</v>
      </c>
      <c r="F375" s="235" t="s">
        <v>640</v>
      </c>
      <c r="G375" s="236" t="s">
        <v>213</v>
      </c>
      <c r="H375" s="237">
        <v>41.265</v>
      </c>
      <c r="I375" s="238"/>
      <c r="J375" s="239">
        <f>ROUND(I375*H375,2)</f>
        <v>0</v>
      </c>
      <c r="K375" s="235" t="s">
        <v>214</v>
      </c>
      <c r="L375" s="72"/>
      <c r="M375" s="240" t="s">
        <v>38</v>
      </c>
      <c r="N375" s="241" t="s">
        <v>52</v>
      </c>
      <c r="O375" s="47"/>
      <c r="P375" s="242">
        <f>O375*H375</f>
        <v>0</v>
      </c>
      <c r="Q375" s="242">
        <v>0</v>
      </c>
      <c r="R375" s="242">
        <f>Q375*H375</f>
        <v>0</v>
      </c>
      <c r="S375" s="242">
        <v>0</v>
      </c>
      <c r="T375" s="243">
        <f>S375*H375</f>
        <v>0</v>
      </c>
      <c r="AR375" s="23" t="s">
        <v>215</v>
      </c>
      <c r="AT375" s="23" t="s">
        <v>210</v>
      </c>
      <c r="AU375" s="23" t="s">
        <v>90</v>
      </c>
      <c r="AY375" s="23" t="s">
        <v>208</v>
      </c>
      <c r="BE375" s="244">
        <f>IF(N375="základní",J375,0)</f>
        <v>0</v>
      </c>
      <c r="BF375" s="244">
        <f>IF(N375="snížená",J375,0)</f>
        <v>0</v>
      </c>
      <c r="BG375" s="244">
        <f>IF(N375="zákl. přenesená",J375,0)</f>
        <v>0</v>
      </c>
      <c r="BH375" s="244">
        <f>IF(N375="sníž. přenesená",J375,0)</f>
        <v>0</v>
      </c>
      <c r="BI375" s="244">
        <f>IF(N375="nulová",J375,0)</f>
        <v>0</v>
      </c>
      <c r="BJ375" s="23" t="s">
        <v>25</v>
      </c>
      <c r="BK375" s="244">
        <f>ROUND(I375*H375,2)</f>
        <v>0</v>
      </c>
      <c r="BL375" s="23" t="s">
        <v>215</v>
      </c>
      <c r="BM375" s="23" t="s">
        <v>641</v>
      </c>
    </row>
    <row r="376" spans="2:65" s="1" customFormat="1" ht="38.25" customHeight="1">
      <c r="B376" s="46"/>
      <c r="C376" s="233" t="s">
        <v>642</v>
      </c>
      <c r="D376" s="233" t="s">
        <v>210</v>
      </c>
      <c r="E376" s="234" t="s">
        <v>643</v>
      </c>
      <c r="F376" s="235" t="s">
        <v>644</v>
      </c>
      <c r="G376" s="236" t="s">
        <v>213</v>
      </c>
      <c r="H376" s="237">
        <v>42.275</v>
      </c>
      <c r="I376" s="238"/>
      <c r="J376" s="239">
        <f>ROUND(I376*H376,2)</f>
        <v>0</v>
      </c>
      <c r="K376" s="235" t="s">
        <v>214</v>
      </c>
      <c r="L376" s="72"/>
      <c r="M376" s="240" t="s">
        <v>38</v>
      </c>
      <c r="N376" s="241" t="s">
        <v>52</v>
      </c>
      <c r="O376" s="47"/>
      <c r="P376" s="242">
        <f>O376*H376</f>
        <v>0</v>
      </c>
      <c r="Q376" s="242">
        <v>0.00524</v>
      </c>
      <c r="R376" s="242">
        <f>Q376*H376</f>
        <v>0.221521</v>
      </c>
      <c r="S376" s="242">
        <v>0</v>
      </c>
      <c r="T376" s="243">
        <f>S376*H376</f>
        <v>0</v>
      </c>
      <c r="AR376" s="23" t="s">
        <v>215</v>
      </c>
      <c r="AT376" s="23" t="s">
        <v>210</v>
      </c>
      <c r="AU376" s="23" t="s">
        <v>90</v>
      </c>
      <c r="AY376" s="23" t="s">
        <v>208</v>
      </c>
      <c r="BE376" s="244">
        <f>IF(N376="základní",J376,0)</f>
        <v>0</v>
      </c>
      <c r="BF376" s="244">
        <f>IF(N376="snížená",J376,0)</f>
        <v>0</v>
      </c>
      <c r="BG376" s="244">
        <f>IF(N376="zákl. přenesená",J376,0)</f>
        <v>0</v>
      </c>
      <c r="BH376" s="244">
        <f>IF(N376="sníž. přenesená",J376,0)</f>
        <v>0</v>
      </c>
      <c r="BI376" s="244">
        <f>IF(N376="nulová",J376,0)</f>
        <v>0</v>
      </c>
      <c r="BJ376" s="23" t="s">
        <v>25</v>
      </c>
      <c r="BK376" s="244">
        <f>ROUND(I376*H376,2)</f>
        <v>0</v>
      </c>
      <c r="BL376" s="23" t="s">
        <v>215</v>
      </c>
      <c r="BM376" s="23" t="s">
        <v>645</v>
      </c>
    </row>
    <row r="377" spans="2:51" s="12" customFormat="1" ht="13.5">
      <c r="B377" s="245"/>
      <c r="C377" s="246"/>
      <c r="D377" s="247" t="s">
        <v>217</v>
      </c>
      <c r="E377" s="248" t="s">
        <v>38</v>
      </c>
      <c r="F377" s="249" t="s">
        <v>646</v>
      </c>
      <c r="G377" s="246"/>
      <c r="H377" s="250">
        <v>42.275</v>
      </c>
      <c r="I377" s="251"/>
      <c r="J377" s="246"/>
      <c r="K377" s="246"/>
      <c r="L377" s="252"/>
      <c r="M377" s="253"/>
      <c r="N377" s="254"/>
      <c r="O377" s="254"/>
      <c r="P377" s="254"/>
      <c r="Q377" s="254"/>
      <c r="R377" s="254"/>
      <c r="S377" s="254"/>
      <c r="T377" s="255"/>
      <c r="AT377" s="256" t="s">
        <v>217</v>
      </c>
      <c r="AU377" s="256" t="s">
        <v>90</v>
      </c>
      <c r="AV377" s="12" t="s">
        <v>90</v>
      </c>
      <c r="AW377" s="12" t="s">
        <v>219</v>
      </c>
      <c r="AX377" s="12" t="s">
        <v>81</v>
      </c>
      <c r="AY377" s="256" t="s">
        <v>208</v>
      </c>
    </row>
    <row r="378" spans="2:65" s="1" customFormat="1" ht="38.25" customHeight="1">
      <c r="B378" s="46"/>
      <c r="C378" s="233" t="s">
        <v>647</v>
      </c>
      <c r="D378" s="233" t="s">
        <v>210</v>
      </c>
      <c r="E378" s="234" t="s">
        <v>648</v>
      </c>
      <c r="F378" s="235" t="s">
        <v>649</v>
      </c>
      <c r="G378" s="236" t="s">
        <v>213</v>
      </c>
      <c r="H378" s="237">
        <v>42.275</v>
      </c>
      <c r="I378" s="238"/>
      <c r="J378" s="239">
        <f>ROUND(I378*H378,2)</f>
        <v>0</v>
      </c>
      <c r="K378" s="235" t="s">
        <v>214</v>
      </c>
      <c r="L378" s="72"/>
      <c r="M378" s="240" t="s">
        <v>38</v>
      </c>
      <c r="N378" s="241" t="s">
        <v>52</v>
      </c>
      <c r="O378" s="47"/>
      <c r="P378" s="242">
        <f>O378*H378</f>
        <v>0</v>
      </c>
      <c r="Q378" s="242">
        <v>0</v>
      </c>
      <c r="R378" s="242">
        <f>Q378*H378</f>
        <v>0</v>
      </c>
      <c r="S378" s="242">
        <v>0</v>
      </c>
      <c r="T378" s="243">
        <f>S378*H378</f>
        <v>0</v>
      </c>
      <c r="AR378" s="23" t="s">
        <v>215</v>
      </c>
      <c r="AT378" s="23" t="s">
        <v>210</v>
      </c>
      <c r="AU378" s="23" t="s">
        <v>90</v>
      </c>
      <c r="AY378" s="23" t="s">
        <v>208</v>
      </c>
      <c r="BE378" s="244">
        <f>IF(N378="základní",J378,0)</f>
        <v>0</v>
      </c>
      <c r="BF378" s="244">
        <f>IF(N378="snížená",J378,0)</f>
        <v>0</v>
      </c>
      <c r="BG378" s="244">
        <f>IF(N378="zákl. přenesená",J378,0)</f>
        <v>0</v>
      </c>
      <c r="BH378" s="244">
        <f>IF(N378="sníž. přenesená",J378,0)</f>
        <v>0</v>
      </c>
      <c r="BI378" s="244">
        <f>IF(N378="nulová",J378,0)</f>
        <v>0</v>
      </c>
      <c r="BJ378" s="23" t="s">
        <v>25</v>
      </c>
      <c r="BK378" s="244">
        <f>ROUND(I378*H378,2)</f>
        <v>0</v>
      </c>
      <c r="BL378" s="23" t="s">
        <v>215</v>
      </c>
      <c r="BM378" s="23" t="s">
        <v>650</v>
      </c>
    </row>
    <row r="379" spans="2:65" s="1" customFormat="1" ht="38.25" customHeight="1">
      <c r="B379" s="46"/>
      <c r="C379" s="233" t="s">
        <v>651</v>
      </c>
      <c r="D379" s="233" t="s">
        <v>210</v>
      </c>
      <c r="E379" s="234" t="s">
        <v>652</v>
      </c>
      <c r="F379" s="235" t="s">
        <v>653</v>
      </c>
      <c r="G379" s="236" t="s">
        <v>213</v>
      </c>
      <c r="H379" s="237">
        <v>42.275</v>
      </c>
      <c r="I379" s="238"/>
      <c r="J379" s="239">
        <f>ROUND(I379*H379,2)</f>
        <v>0</v>
      </c>
      <c r="K379" s="235" t="s">
        <v>214</v>
      </c>
      <c r="L379" s="72"/>
      <c r="M379" s="240" t="s">
        <v>38</v>
      </c>
      <c r="N379" s="241" t="s">
        <v>52</v>
      </c>
      <c r="O379" s="47"/>
      <c r="P379" s="242">
        <f>O379*H379</f>
        <v>0</v>
      </c>
      <c r="Q379" s="242">
        <v>0.00186</v>
      </c>
      <c r="R379" s="242">
        <f>Q379*H379</f>
        <v>0.07863150000000001</v>
      </c>
      <c r="S379" s="242">
        <v>0</v>
      </c>
      <c r="T379" s="243">
        <f>S379*H379</f>
        <v>0</v>
      </c>
      <c r="AR379" s="23" t="s">
        <v>215</v>
      </c>
      <c r="AT379" s="23" t="s">
        <v>210</v>
      </c>
      <c r="AU379" s="23" t="s">
        <v>90</v>
      </c>
      <c r="AY379" s="23" t="s">
        <v>208</v>
      </c>
      <c r="BE379" s="244">
        <f>IF(N379="základní",J379,0)</f>
        <v>0</v>
      </c>
      <c r="BF379" s="244">
        <f>IF(N379="snížená",J379,0)</f>
        <v>0</v>
      </c>
      <c r="BG379" s="244">
        <f>IF(N379="zákl. přenesená",J379,0)</f>
        <v>0</v>
      </c>
      <c r="BH379" s="244">
        <f>IF(N379="sníž. přenesená",J379,0)</f>
        <v>0</v>
      </c>
      <c r="BI379" s="244">
        <f>IF(N379="nulová",J379,0)</f>
        <v>0</v>
      </c>
      <c r="BJ379" s="23" t="s">
        <v>25</v>
      </c>
      <c r="BK379" s="244">
        <f>ROUND(I379*H379,2)</f>
        <v>0</v>
      </c>
      <c r="BL379" s="23" t="s">
        <v>215</v>
      </c>
      <c r="BM379" s="23" t="s">
        <v>654</v>
      </c>
    </row>
    <row r="380" spans="2:65" s="1" customFormat="1" ht="38.25" customHeight="1">
      <c r="B380" s="46"/>
      <c r="C380" s="233" t="s">
        <v>655</v>
      </c>
      <c r="D380" s="233" t="s">
        <v>210</v>
      </c>
      <c r="E380" s="234" t="s">
        <v>656</v>
      </c>
      <c r="F380" s="235" t="s">
        <v>657</v>
      </c>
      <c r="G380" s="236" t="s">
        <v>213</v>
      </c>
      <c r="H380" s="237">
        <v>42.275</v>
      </c>
      <c r="I380" s="238"/>
      <c r="J380" s="239">
        <f>ROUND(I380*H380,2)</f>
        <v>0</v>
      </c>
      <c r="K380" s="235" t="s">
        <v>214</v>
      </c>
      <c r="L380" s="72"/>
      <c r="M380" s="240" t="s">
        <v>38</v>
      </c>
      <c r="N380" s="241" t="s">
        <v>52</v>
      </c>
      <c r="O380" s="47"/>
      <c r="P380" s="242">
        <f>O380*H380</f>
        <v>0</v>
      </c>
      <c r="Q380" s="242">
        <v>0</v>
      </c>
      <c r="R380" s="242">
        <f>Q380*H380</f>
        <v>0</v>
      </c>
      <c r="S380" s="242">
        <v>0</v>
      </c>
      <c r="T380" s="243">
        <f>S380*H380</f>
        <v>0</v>
      </c>
      <c r="AR380" s="23" t="s">
        <v>215</v>
      </c>
      <c r="AT380" s="23" t="s">
        <v>210</v>
      </c>
      <c r="AU380" s="23" t="s">
        <v>90</v>
      </c>
      <c r="AY380" s="23" t="s">
        <v>208</v>
      </c>
      <c r="BE380" s="244">
        <f>IF(N380="základní",J380,0)</f>
        <v>0</v>
      </c>
      <c r="BF380" s="244">
        <f>IF(N380="snížená",J380,0)</f>
        <v>0</v>
      </c>
      <c r="BG380" s="244">
        <f>IF(N380="zákl. přenesená",J380,0)</f>
        <v>0</v>
      </c>
      <c r="BH380" s="244">
        <f>IF(N380="sníž. přenesená",J380,0)</f>
        <v>0</v>
      </c>
      <c r="BI380" s="244">
        <f>IF(N380="nulová",J380,0)</f>
        <v>0</v>
      </c>
      <c r="BJ380" s="23" t="s">
        <v>25</v>
      </c>
      <c r="BK380" s="244">
        <f>ROUND(I380*H380,2)</f>
        <v>0</v>
      </c>
      <c r="BL380" s="23" t="s">
        <v>215</v>
      </c>
      <c r="BM380" s="23" t="s">
        <v>658</v>
      </c>
    </row>
    <row r="381" spans="2:65" s="1" customFormat="1" ht="63.75" customHeight="1">
      <c r="B381" s="46"/>
      <c r="C381" s="233" t="s">
        <v>659</v>
      </c>
      <c r="D381" s="233" t="s">
        <v>210</v>
      </c>
      <c r="E381" s="234" t="s">
        <v>660</v>
      </c>
      <c r="F381" s="235" t="s">
        <v>661</v>
      </c>
      <c r="G381" s="236" t="s">
        <v>283</v>
      </c>
      <c r="H381" s="237">
        <v>1.368</v>
      </c>
      <c r="I381" s="238"/>
      <c r="J381" s="239">
        <f>ROUND(I381*H381,2)</f>
        <v>0</v>
      </c>
      <c r="K381" s="235" t="s">
        <v>214</v>
      </c>
      <c r="L381" s="72"/>
      <c r="M381" s="240" t="s">
        <v>38</v>
      </c>
      <c r="N381" s="241" t="s">
        <v>52</v>
      </c>
      <c r="O381" s="47"/>
      <c r="P381" s="242">
        <f>O381*H381</f>
        <v>0</v>
      </c>
      <c r="Q381" s="242">
        <v>1.05516</v>
      </c>
      <c r="R381" s="242">
        <f>Q381*H381</f>
        <v>1.4434588800000003</v>
      </c>
      <c r="S381" s="242">
        <v>0</v>
      </c>
      <c r="T381" s="243">
        <f>S381*H381</f>
        <v>0</v>
      </c>
      <c r="AR381" s="23" t="s">
        <v>215</v>
      </c>
      <c r="AT381" s="23" t="s">
        <v>210</v>
      </c>
      <c r="AU381" s="23" t="s">
        <v>90</v>
      </c>
      <c r="AY381" s="23" t="s">
        <v>208</v>
      </c>
      <c r="BE381" s="244">
        <f>IF(N381="základní",J381,0)</f>
        <v>0</v>
      </c>
      <c r="BF381" s="244">
        <f>IF(N381="snížená",J381,0)</f>
        <v>0</v>
      </c>
      <c r="BG381" s="244">
        <f>IF(N381="zákl. přenesená",J381,0)</f>
        <v>0</v>
      </c>
      <c r="BH381" s="244">
        <f>IF(N381="sníž. přenesená",J381,0)</f>
        <v>0</v>
      </c>
      <c r="BI381" s="244">
        <f>IF(N381="nulová",J381,0)</f>
        <v>0</v>
      </c>
      <c r="BJ381" s="23" t="s">
        <v>25</v>
      </c>
      <c r="BK381" s="244">
        <f>ROUND(I381*H381,2)</f>
        <v>0</v>
      </c>
      <c r="BL381" s="23" t="s">
        <v>215</v>
      </c>
      <c r="BM381" s="23" t="s">
        <v>662</v>
      </c>
    </row>
    <row r="382" spans="2:51" s="12" customFormat="1" ht="13.5">
      <c r="B382" s="245"/>
      <c r="C382" s="246"/>
      <c r="D382" s="247" t="s">
        <v>217</v>
      </c>
      <c r="E382" s="248" t="s">
        <v>38</v>
      </c>
      <c r="F382" s="249" t="s">
        <v>663</v>
      </c>
      <c r="G382" s="246"/>
      <c r="H382" s="250">
        <v>1.36785</v>
      </c>
      <c r="I382" s="251"/>
      <c r="J382" s="246"/>
      <c r="K382" s="246"/>
      <c r="L382" s="252"/>
      <c r="M382" s="253"/>
      <c r="N382" s="254"/>
      <c r="O382" s="254"/>
      <c r="P382" s="254"/>
      <c r="Q382" s="254"/>
      <c r="R382" s="254"/>
      <c r="S382" s="254"/>
      <c r="T382" s="255"/>
      <c r="AT382" s="256" t="s">
        <v>217</v>
      </c>
      <c r="AU382" s="256" t="s">
        <v>90</v>
      </c>
      <c r="AV382" s="12" t="s">
        <v>90</v>
      </c>
      <c r="AW382" s="12" t="s">
        <v>219</v>
      </c>
      <c r="AX382" s="12" t="s">
        <v>81</v>
      </c>
      <c r="AY382" s="256" t="s">
        <v>208</v>
      </c>
    </row>
    <row r="383" spans="2:65" s="1" customFormat="1" ht="38.25" customHeight="1">
      <c r="B383" s="46"/>
      <c r="C383" s="233" t="s">
        <v>664</v>
      </c>
      <c r="D383" s="233" t="s">
        <v>210</v>
      </c>
      <c r="E383" s="234" t="s">
        <v>665</v>
      </c>
      <c r="F383" s="235" t="s">
        <v>666</v>
      </c>
      <c r="G383" s="236" t="s">
        <v>232</v>
      </c>
      <c r="H383" s="237">
        <v>9.573</v>
      </c>
      <c r="I383" s="238"/>
      <c r="J383" s="239">
        <f>ROUND(I383*H383,2)</f>
        <v>0</v>
      </c>
      <c r="K383" s="235" t="s">
        <v>214</v>
      </c>
      <c r="L383" s="72"/>
      <c r="M383" s="240" t="s">
        <v>38</v>
      </c>
      <c r="N383" s="241" t="s">
        <v>52</v>
      </c>
      <c r="O383" s="47"/>
      <c r="P383" s="242">
        <f>O383*H383</f>
        <v>0</v>
      </c>
      <c r="Q383" s="242">
        <v>2.45336</v>
      </c>
      <c r="R383" s="242">
        <f>Q383*H383</f>
        <v>23.48601528</v>
      </c>
      <c r="S383" s="242">
        <v>0</v>
      </c>
      <c r="T383" s="243">
        <f>S383*H383</f>
        <v>0</v>
      </c>
      <c r="AR383" s="23" t="s">
        <v>215</v>
      </c>
      <c r="AT383" s="23" t="s">
        <v>210</v>
      </c>
      <c r="AU383" s="23" t="s">
        <v>90</v>
      </c>
      <c r="AY383" s="23" t="s">
        <v>208</v>
      </c>
      <c r="BE383" s="244">
        <f>IF(N383="základní",J383,0)</f>
        <v>0</v>
      </c>
      <c r="BF383" s="244">
        <f>IF(N383="snížená",J383,0)</f>
        <v>0</v>
      </c>
      <c r="BG383" s="244">
        <f>IF(N383="zákl. přenesená",J383,0)</f>
        <v>0</v>
      </c>
      <c r="BH383" s="244">
        <f>IF(N383="sníž. přenesená",J383,0)</f>
        <v>0</v>
      </c>
      <c r="BI383" s="244">
        <f>IF(N383="nulová",J383,0)</f>
        <v>0</v>
      </c>
      <c r="BJ383" s="23" t="s">
        <v>25</v>
      </c>
      <c r="BK383" s="244">
        <f>ROUND(I383*H383,2)</f>
        <v>0</v>
      </c>
      <c r="BL383" s="23" t="s">
        <v>215</v>
      </c>
      <c r="BM383" s="23" t="s">
        <v>667</v>
      </c>
    </row>
    <row r="384" spans="2:51" s="13" customFormat="1" ht="13.5">
      <c r="B384" s="257"/>
      <c r="C384" s="258"/>
      <c r="D384" s="247" t="s">
        <v>217</v>
      </c>
      <c r="E384" s="259" t="s">
        <v>38</v>
      </c>
      <c r="F384" s="260" t="s">
        <v>426</v>
      </c>
      <c r="G384" s="258"/>
      <c r="H384" s="259" t="s">
        <v>38</v>
      </c>
      <c r="I384" s="261"/>
      <c r="J384" s="258"/>
      <c r="K384" s="258"/>
      <c r="L384" s="262"/>
      <c r="M384" s="263"/>
      <c r="N384" s="264"/>
      <c r="O384" s="264"/>
      <c r="P384" s="264"/>
      <c r="Q384" s="264"/>
      <c r="R384" s="264"/>
      <c r="S384" s="264"/>
      <c r="T384" s="265"/>
      <c r="AT384" s="266" t="s">
        <v>217</v>
      </c>
      <c r="AU384" s="266" t="s">
        <v>90</v>
      </c>
      <c r="AV384" s="13" t="s">
        <v>25</v>
      </c>
      <c r="AW384" s="13" t="s">
        <v>219</v>
      </c>
      <c r="AX384" s="13" t="s">
        <v>81</v>
      </c>
      <c r="AY384" s="266" t="s">
        <v>208</v>
      </c>
    </row>
    <row r="385" spans="2:51" s="12" customFormat="1" ht="13.5">
      <c r="B385" s="245"/>
      <c r="C385" s="246"/>
      <c r="D385" s="247" t="s">
        <v>217</v>
      </c>
      <c r="E385" s="248" t="s">
        <v>38</v>
      </c>
      <c r="F385" s="249" t="s">
        <v>668</v>
      </c>
      <c r="G385" s="246"/>
      <c r="H385" s="250">
        <v>1.38</v>
      </c>
      <c r="I385" s="251"/>
      <c r="J385" s="246"/>
      <c r="K385" s="246"/>
      <c r="L385" s="252"/>
      <c r="M385" s="253"/>
      <c r="N385" s="254"/>
      <c r="O385" s="254"/>
      <c r="P385" s="254"/>
      <c r="Q385" s="254"/>
      <c r="R385" s="254"/>
      <c r="S385" s="254"/>
      <c r="T385" s="255"/>
      <c r="AT385" s="256" t="s">
        <v>217</v>
      </c>
      <c r="AU385" s="256" t="s">
        <v>90</v>
      </c>
      <c r="AV385" s="12" t="s">
        <v>90</v>
      </c>
      <c r="AW385" s="12" t="s">
        <v>219</v>
      </c>
      <c r="AX385" s="12" t="s">
        <v>81</v>
      </c>
      <c r="AY385" s="256" t="s">
        <v>208</v>
      </c>
    </row>
    <row r="386" spans="2:51" s="12" customFormat="1" ht="13.5">
      <c r="B386" s="245"/>
      <c r="C386" s="246"/>
      <c r="D386" s="247" t="s">
        <v>217</v>
      </c>
      <c r="E386" s="248" t="s">
        <v>38</v>
      </c>
      <c r="F386" s="249" t="s">
        <v>669</v>
      </c>
      <c r="G386" s="246"/>
      <c r="H386" s="250">
        <v>0.372</v>
      </c>
      <c r="I386" s="251"/>
      <c r="J386" s="246"/>
      <c r="K386" s="246"/>
      <c r="L386" s="252"/>
      <c r="M386" s="253"/>
      <c r="N386" s="254"/>
      <c r="O386" s="254"/>
      <c r="P386" s="254"/>
      <c r="Q386" s="254"/>
      <c r="R386" s="254"/>
      <c r="S386" s="254"/>
      <c r="T386" s="255"/>
      <c r="AT386" s="256" t="s">
        <v>217</v>
      </c>
      <c r="AU386" s="256" t="s">
        <v>90</v>
      </c>
      <c r="AV386" s="12" t="s">
        <v>90</v>
      </c>
      <c r="AW386" s="12" t="s">
        <v>219</v>
      </c>
      <c r="AX386" s="12" t="s">
        <v>81</v>
      </c>
      <c r="AY386" s="256" t="s">
        <v>208</v>
      </c>
    </row>
    <row r="387" spans="2:51" s="12" customFormat="1" ht="13.5">
      <c r="B387" s="245"/>
      <c r="C387" s="246"/>
      <c r="D387" s="247" t="s">
        <v>217</v>
      </c>
      <c r="E387" s="248" t="s">
        <v>38</v>
      </c>
      <c r="F387" s="249" t="s">
        <v>670</v>
      </c>
      <c r="G387" s="246"/>
      <c r="H387" s="250">
        <v>0.15</v>
      </c>
      <c r="I387" s="251"/>
      <c r="J387" s="246"/>
      <c r="K387" s="246"/>
      <c r="L387" s="252"/>
      <c r="M387" s="253"/>
      <c r="N387" s="254"/>
      <c r="O387" s="254"/>
      <c r="P387" s="254"/>
      <c r="Q387" s="254"/>
      <c r="R387" s="254"/>
      <c r="S387" s="254"/>
      <c r="T387" s="255"/>
      <c r="AT387" s="256" t="s">
        <v>217</v>
      </c>
      <c r="AU387" s="256" t="s">
        <v>90</v>
      </c>
      <c r="AV387" s="12" t="s">
        <v>90</v>
      </c>
      <c r="AW387" s="12" t="s">
        <v>219</v>
      </c>
      <c r="AX387" s="12" t="s">
        <v>81</v>
      </c>
      <c r="AY387" s="256" t="s">
        <v>208</v>
      </c>
    </row>
    <row r="388" spans="2:51" s="13" customFormat="1" ht="13.5">
      <c r="B388" s="257"/>
      <c r="C388" s="258"/>
      <c r="D388" s="247" t="s">
        <v>217</v>
      </c>
      <c r="E388" s="259" t="s">
        <v>38</v>
      </c>
      <c r="F388" s="260" t="s">
        <v>429</v>
      </c>
      <c r="G388" s="258"/>
      <c r="H388" s="259" t="s">
        <v>38</v>
      </c>
      <c r="I388" s="261"/>
      <c r="J388" s="258"/>
      <c r="K388" s="258"/>
      <c r="L388" s="262"/>
      <c r="M388" s="263"/>
      <c r="N388" s="264"/>
      <c r="O388" s="264"/>
      <c r="P388" s="264"/>
      <c r="Q388" s="264"/>
      <c r="R388" s="264"/>
      <c r="S388" s="264"/>
      <c r="T388" s="265"/>
      <c r="AT388" s="266" t="s">
        <v>217</v>
      </c>
      <c r="AU388" s="266" t="s">
        <v>90</v>
      </c>
      <c r="AV388" s="13" t="s">
        <v>25</v>
      </c>
      <c r="AW388" s="13" t="s">
        <v>219</v>
      </c>
      <c r="AX388" s="13" t="s">
        <v>81</v>
      </c>
      <c r="AY388" s="266" t="s">
        <v>208</v>
      </c>
    </row>
    <row r="389" spans="2:51" s="12" customFormat="1" ht="13.5">
      <c r="B389" s="245"/>
      <c r="C389" s="246"/>
      <c r="D389" s="247" t="s">
        <v>217</v>
      </c>
      <c r="E389" s="248" t="s">
        <v>38</v>
      </c>
      <c r="F389" s="249" t="s">
        <v>671</v>
      </c>
      <c r="G389" s="246"/>
      <c r="H389" s="250">
        <v>1.104</v>
      </c>
      <c r="I389" s="251"/>
      <c r="J389" s="246"/>
      <c r="K389" s="246"/>
      <c r="L389" s="252"/>
      <c r="M389" s="253"/>
      <c r="N389" s="254"/>
      <c r="O389" s="254"/>
      <c r="P389" s="254"/>
      <c r="Q389" s="254"/>
      <c r="R389" s="254"/>
      <c r="S389" s="254"/>
      <c r="T389" s="255"/>
      <c r="AT389" s="256" t="s">
        <v>217</v>
      </c>
      <c r="AU389" s="256" t="s">
        <v>90</v>
      </c>
      <c r="AV389" s="12" t="s">
        <v>90</v>
      </c>
      <c r="AW389" s="12" t="s">
        <v>219</v>
      </c>
      <c r="AX389" s="12" t="s">
        <v>81</v>
      </c>
      <c r="AY389" s="256" t="s">
        <v>208</v>
      </c>
    </row>
    <row r="390" spans="2:51" s="12" customFormat="1" ht="13.5">
      <c r="B390" s="245"/>
      <c r="C390" s="246"/>
      <c r="D390" s="247" t="s">
        <v>217</v>
      </c>
      <c r="E390" s="248" t="s">
        <v>38</v>
      </c>
      <c r="F390" s="249" t="s">
        <v>669</v>
      </c>
      <c r="G390" s="246"/>
      <c r="H390" s="250">
        <v>0.372</v>
      </c>
      <c r="I390" s="251"/>
      <c r="J390" s="246"/>
      <c r="K390" s="246"/>
      <c r="L390" s="252"/>
      <c r="M390" s="253"/>
      <c r="N390" s="254"/>
      <c r="O390" s="254"/>
      <c r="P390" s="254"/>
      <c r="Q390" s="254"/>
      <c r="R390" s="254"/>
      <c r="S390" s="254"/>
      <c r="T390" s="255"/>
      <c r="AT390" s="256" t="s">
        <v>217</v>
      </c>
      <c r="AU390" s="256" t="s">
        <v>90</v>
      </c>
      <c r="AV390" s="12" t="s">
        <v>90</v>
      </c>
      <c r="AW390" s="12" t="s">
        <v>219</v>
      </c>
      <c r="AX390" s="12" t="s">
        <v>81</v>
      </c>
      <c r="AY390" s="256" t="s">
        <v>208</v>
      </c>
    </row>
    <row r="391" spans="2:51" s="12" customFormat="1" ht="13.5">
      <c r="B391" s="245"/>
      <c r="C391" s="246"/>
      <c r="D391" s="247" t="s">
        <v>217</v>
      </c>
      <c r="E391" s="248" t="s">
        <v>38</v>
      </c>
      <c r="F391" s="249" t="s">
        <v>670</v>
      </c>
      <c r="G391" s="246"/>
      <c r="H391" s="250">
        <v>0.15</v>
      </c>
      <c r="I391" s="251"/>
      <c r="J391" s="246"/>
      <c r="K391" s="246"/>
      <c r="L391" s="252"/>
      <c r="M391" s="253"/>
      <c r="N391" s="254"/>
      <c r="O391" s="254"/>
      <c r="P391" s="254"/>
      <c r="Q391" s="254"/>
      <c r="R391" s="254"/>
      <c r="S391" s="254"/>
      <c r="T391" s="255"/>
      <c r="AT391" s="256" t="s">
        <v>217</v>
      </c>
      <c r="AU391" s="256" t="s">
        <v>90</v>
      </c>
      <c r="AV391" s="12" t="s">
        <v>90</v>
      </c>
      <c r="AW391" s="12" t="s">
        <v>219</v>
      </c>
      <c r="AX391" s="12" t="s">
        <v>81</v>
      </c>
      <c r="AY391" s="256" t="s">
        <v>208</v>
      </c>
    </row>
    <row r="392" spans="2:51" s="13" customFormat="1" ht="13.5">
      <c r="B392" s="257"/>
      <c r="C392" s="258"/>
      <c r="D392" s="247" t="s">
        <v>217</v>
      </c>
      <c r="E392" s="259" t="s">
        <v>38</v>
      </c>
      <c r="F392" s="260" t="s">
        <v>672</v>
      </c>
      <c r="G392" s="258"/>
      <c r="H392" s="259" t="s">
        <v>38</v>
      </c>
      <c r="I392" s="261"/>
      <c r="J392" s="258"/>
      <c r="K392" s="258"/>
      <c r="L392" s="262"/>
      <c r="M392" s="263"/>
      <c r="N392" s="264"/>
      <c r="O392" s="264"/>
      <c r="P392" s="264"/>
      <c r="Q392" s="264"/>
      <c r="R392" s="264"/>
      <c r="S392" s="264"/>
      <c r="T392" s="265"/>
      <c r="AT392" s="266" t="s">
        <v>217</v>
      </c>
      <c r="AU392" s="266" t="s">
        <v>90</v>
      </c>
      <c r="AV392" s="13" t="s">
        <v>25</v>
      </c>
      <c r="AW392" s="13" t="s">
        <v>219</v>
      </c>
      <c r="AX392" s="13" t="s">
        <v>81</v>
      </c>
      <c r="AY392" s="266" t="s">
        <v>208</v>
      </c>
    </row>
    <row r="393" spans="2:51" s="12" customFormat="1" ht="13.5">
      <c r="B393" s="245"/>
      <c r="C393" s="246"/>
      <c r="D393" s="247" t="s">
        <v>217</v>
      </c>
      <c r="E393" s="248" t="s">
        <v>38</v>
      </c>
      <c r="F393" s="249" t="s">
        <v>673</v>
      </c>
      <c r="G393" s="246"/>
      <c r="H393" s="250">
        <v>6.045</v>
      </c>
      <c r="I393" s="251"/>
      <c r="J393" s="246"/>
      <c r="K393" s="246"/>
      <c r="L393" s="252"/>
      <c r="M393" s="253"/>
      <c r="N393" s="254"/>
      <c r="O393" s="254"/>
      <c r="P393" s="254"/>
      <c r="Q393" s="254"/>
      <c r="R393" s="254"/>
      <c r="S393" s="254"/>
      <c r="T393" s="255"/>
      <c r="AT393" s="256" t="s">
        <v>217</v>
      </c>
      <c r="AU393" s="256" t="s">
        <v>90</v>
      </c>
      <c r="AV393" s="12" t="s">
        <v>90</v>
      </c>
      <c r="AW393" s="12" t="s">
        <v>219</v>
      </c>
      <c r="AX393" s="12" t="s">
        <v>81</v>
      </c>
      <c r="AY393" s="256" t="s">
        <v>208</v>
      </c>
    </row>
    <row r="394" spans="2:65" s="1" customFormat="1" ht="51" customHeight="1">
      <c r="B394" s="46"/>
      <c r="C394" s="233" t="s">
        <v>674</v>
      </c>
      <c r="D394" s="233" t="s">
        <v>210</v>
      </c>
      <c r="E394" s="234" t="s">
        <v>675</v>
      </c>
      <c r="F394" s="235" t="s">
        <v>676</v>
      </c>
      <c r="G394" s="236" t="s">
        <v>213</v>
      </c>
      <c r="H394" s="237">
        <v>76.99</v>
      </c>
      <c r="I394" s="238"/>
      <c r="J394" s="239">
        <f>ROUND(I394*H394,2)</f>
        <v>0</v>
      </c>
      <c r="K394" s="235" t="s">
        <v>214</v>
      </c>
      <c r="L394" s="72"/>
      <c r="M394" s="240" t="s">
        <v>38</v>
      </c>
      <c r="N394" s="241" t="s">
        <v>52</v>
      </c>
      <c r="O394" s="47"/>
      <c r="P394" s="242">
        <f>O394*H394</f>
        <v>0</v>
      </c>
      <c r="Q394" s="242">
        <v>0.00077</v>
      </c>
      <c r="R394" s="242">
        <f>Q394*H394</f>
        <v>0.059282299999999996</v>
      </c>
      <c r="S394" s="242">
        <v>0</v>
      </c>
      <c r="T394" s="243">
        <f>S394*H394</f>
        <v>0</v>
      </c>
      <c r="AR394" s="23" t="s">
        <v>215</v>
      </c>
      <c r="AT394" s="23" t="s">
        <v>210</v>
      </c>
      <c r="AU394" s="23" t="s">
        <v>90</v>
      </c>
      <c r="AY394" s="23" t="s">
        <v>208</v>
      </c>
      <c r="BE394" s="244">
        <f>IF(N394="základní",J394,0)</f>
        <v>0</v>
      </c>
      <c r="BF394" s="244">
        <f>IF(N394="snížená",J394,0)</f>
        <v>0</v>
      </c>
      <c r="BG394" s="244">
        <f>IF(N394="zákl. přenesená",J394,0)</f>
        <v>0</v>
      </c>
      <c r="BH394" s="244">
        <f>IF(N394="sníž. přenesená",J394,0)</f>
        <v>0</v>
      </c>
      <c r="BI394" s="244">
        <f>IF(N394="nulová",J394,0)</f>
        <v>0</v>
      </c>
      <c r="BJ394" s="23" t="s">
        <v>25</v>
      </c>
      <c r="BK394" s="244">
        <f>ROUND(I394*H394,2)</f>
        <v>0</v>
      </c>
      <c r="BL394" s="23" t="s">
        <v>215</v>
      </c>
      <c r="BM394" s="23" t="s">
        <v>677</v>
      </c>
    </row>
    <row r="395" spans="2:51" s="13" customFormat="1" ht="13.5">
      <c r="B395" s="257"/>
      <c r="C395" s="258"/>
      <c r="D395" s="247" t="s">
        <v>217</v>
      </c>
      <c r="E395" s="259" t="s">
        <v>38</v>
      </c>
      <c r="F395" s="260" t="s">
        <v>426</v>
      </c>
      <c r="G395" s="258"/>
      <c r="H395" s="259" t="s">
        <v>38</v>
      </c>
      <c r="I395" s="261"/>
      <c r="J395" s="258"/>
      <c r="K395" s="258"/>
      <c r="L395" s="262"/>
      <c r="M395" s="263"/>
      <c r="N395" s="264"/>
      <c r="O395" s="264"/>
      <c r="P395" s="264"/>
      <c r="Q395" s="264"/>
      <c r="R395" s="264"/>
      <c r="S395" s="264"/>
      <c r="T395" s="265"/>
      <c r="AT395" s="266" t="s">
        <v>217</v>
      </c>
      <c r="AU395" s="266" t="s">
        <v>90</v>
      </c>
      <c r="AV395" s="13" t="s">
        <v>25</v>
      </c>
      <c r="AW395" s="13" t="s">
        <v>219</v>
      </c>
      <c r="AX395" s="13" t="s">
        <v>81</v>
      </c>
      <c r="AY395" s="266" t="s">
        <v>208</v>
      </c>
    </row>
    <row r="396" spans="2:51" s="12" customFormat="1" ht="13.5">
      <c r="B396" s="245"/>
      <c r="C396" s="246"/>
      <c r="D396" s="247" t="s">
        <v>217</v>
      </c>
      <c r="E396" s="248" t="s">
        <v>38</v>
      </c>
      <c r="F396" s="249" t="s">
        <v>678</v>
      </c>
      <c r="G396" s="246"/>
      <c r="H396" s="250">
        <v>12.65</v>
      </c>
      <c r="I396" s="251"/>
      <c r="J396" s="246"/>
      <c r="K396" s="246"/>
      <c r="L396" s="252"/>
      <c r="M396" s="253"/>
      <c r="N396" s="254"/>
      <c r="O396" s="254"/>
      <c r="P396" s="254"/>
      <c r="Q396" s="254"/>
      <c r="R396" s="254"/>
      <c r="S396" s="254"/>
      <c r="T396" s="255"/>
      <c r="AT396" s="256" t="s">
        <v>217</v>
      </c>
      <c r="AU396" s="256" t="s">
        <v>90</v>
      </c>
      <c r="AV396" s="12" t="s">
        <v>90</v>
      </c>
      <c r="AW396" s="12" t="s">
        <v>219</v>
      </c>
      <c r="AX396" s="12" t="s">
        <v>81</v>
      </c>
      <c r="AY396" s="256" t="s">
        <v>208</v>
      </c>
    </row>
    <row r="397" spans="2:51" s="12" customFormat="1" ht="13.5">
      <c r="B397" s="245"/>
      <c r="C397" s="246"/>
      <c r="D397" s="247" t="s">
        <v>217</v>
      </c>
      <c r="E397" s="248" t="s">
        <v>38</v>
      </c>
      <c r="F397" s="249" t="s">
        <v>679</v>
      </c>
      <c r="G397" s="246"/>
      <c r="H397" s="250">
        <v>3.41</v>
      </c>
      <c r="I397" s="251"/>
      <c r="J397" s="246"/>
      <c r="K397" s="246"/>
      <c r="L397" s="252"/>
      <c r="M397" s="253"/>
      <c r="N397" s="254"/>
      <c r="O397" s="254"/>
      <c r="P397" s="254"/>
      <c r="Q397" s="254"/>
      <c r="R397" s="254"/>
      <c r="S397" s="254"/>
      <c r="T397" s="255"/>
      <c r="AT397" s="256" t="s">
        <v>217</v>
      </c>
      <c r="AU397" s="256" t="s">
        <v>90</v>
      </c>
      <c r="AV397" s="12" t="s">
        <v>90</v>
      </c>
      <c r="AW397" s="12" t="s">
        <v>219</v>
      </c>
      <c r="AX397" s="12" t="s">
        <v>81</v>
      </c>
      <c r="AY397" s="256" t="s">
        <v>208</v>
      </c>
    </row>
    <row r="398" spans="2:51" s="12" customFormat="1" ht="13.5">
      <c r="B398" s="245"/>
      <c r="C398" s="246"/>
      <c r="D398" s="247" t="s">
        <v>217</v>
      </c>
      <c r="E398" s="248" t="s">
        <v>38</v>
      </c>
      <c r="F398" s="249" t="s">
        <v>680</v>
      </c>
      <c r="G398" s="246"/>
      <c r="H398" s="250">
        <v>1.375</v>
      </c>
      <c r="I398" s="251"/>
      <c r="J398" s="246"/>
      <c r="K398" s="246"/>
      <c r="L398" s="252"/>
      <c r="M398" s="253"/>
      <c r="N398" s="254"/>
      <c r="O398" s="254"/>
      <c r="P398" s="254"/>
      <c r="Q398" s="254"/>
      <c r="R398" s="254"/>
      <c r="S398" s="254"/>
      <c r="T398" s="255"/>
      <c r="AT398" s="256" t="s">
        <v>217</v>
      </c>
      <c r="AU398" s="256" t="s">
        <v>90</v>
      </c>
      <c r="AV398" s="12" t="s">
        <v>90</v>
      </c>
      <c r="AW398" s="12" t="s">
        <v>219</v>
      </c>
      <c r="AX398" s="12" t="s">
        <v>81</v>
      </c>
      <c r="AY398" s="256" t="s">
        <v>208</v>
      </c>
    </row>
    <row r="399" spans="2:51" s="13" customFormat="1" ht="13.5">
      <c r="B399" s="257"/>
      <c r="C399" s="258"/>
      <c r="D399" s="247" t="s">
        <v>217</v>
      </c>
      <c r="E399" s="259" t="s">
        <v>38</v>
      </c>
      <c r="F399" s="260" t="s">
        <v>429</v>
      </c>
      <c r="G399" s="258"/>
      <c r="H399" s="259" t="s">
        <v>38</v>
      </c>
      <c r="I399" s="261"/>
      <c r="J399" s="258"/>
      <c r="K399" s="258"/>
      <c r="L399" s="262"/>
      <c r="M399" s="263"/>
      <c r="N399" s="264"/>
      <c r="O399" s="264"/>
      <c r="P399" s="264"/>
      <c r="Q399" s="264"/>
      <c r="R399" s="264"/>
      <c r="S399" s="264"/>
      <c r="T399" s="265"/>
      <c r="AT399" s="266" t="s">
        <v>217</v>
      </c>
      <c r="AU399" s="266" t="s">
        <v>90</v>
      </c>
      <c r="AV399" s="13" t="s">
        <v>25</v>
      </c>
      <c r="AW399" s="13" t="s">
        <v>219</v>
      </c>
      <c r="AX399" s="13" t="s">
        <v>81</v>
      </c>
      <c r="AY399" s="266" t="s">
        <v>208</v>
      </c>
    </row>
    <row r="400" spans="2:51" s="12" customFormat="1" ht="13.5">
      <c r="B400" s="245"/>
      <c r="C400" s="246"/>
      <c r="D400" s="247" t="s">
        <v>217</v>
      </c>
      <c r="E400" s="248" t="s">
        <v>38</v>
      </c>
      <c r="F400" s="249" t="s">
        <v>681</v>
      </c>
      <c r="G400" s="246"/>
      <c r="H400" s="250">
        <v>10.12</v>
      </c>
      <c r="I400" s="251"/>
      <c r="J400" s="246"/>
      <c r="K400" s="246"/>
      <c r="L400" s="252"/>
      <c r="M400" s="253"/>
      <c r="N400" s="254"/>
      <c r="O400" s="254"/>
      <c r="P400" s="254"/>
      <c r="Q400" s="254"/>
      <c r="R400" s="254"/>
      <c r="S400" s="254"/>
      <c r="T400" s="255"/>
      <c r="AT400" s="256" t="s">
        <v>217</v>
      </c>
      <c r="AU400" s="256" t="s">
        <v>90</v>
      </c>
      <c r="AV400" s="12" t="s">
        <v>90</v>
      </c>
      <c r="AW400" s="12" t="s">
        <v>219</v>
      </c>
      <c r="AX400" s="12" t="s">
        <v>81</v>
      </c>
      <c r="AY400" s="256" t="s">
        <v>208</v>
      </c>
    </row>
    <row r="401" spans="2:51" s="12" customFormat="1" ht="13.5">
      <c r="B401" s="245"/>
      <c r="C401" s="246"/>
      <c r="D401" s="247" t="s">
        <v>217</v>
      </c>
      <c r="E401" s="248" t="s">
        <v>38</v>
      </c>
      <c r="F401" s="249" t="s">
        <v>679</v>
      </c>
      <c r="G401" s="246"/>
      <c r="H401" s="250">
        <v>3.41</v>
      </c>
      <c r="I401" s="251"/>
      <c r="J401" s="246"/>
      <c r="K401" s="246"/>
      <c r="L401" s="252"/>
      <c r="M401" s="253"/>
      <c r="N401" s="254"/>
      <c r="O401" s="254"/>
      <c r="P401" s="254"/>
      <c r="Q401" s="254"/>
      <c r="R401" s="254"/>
      <c r="S401" s="254"/>
      <c r="T401" s="255"/>
      <c r="AT401" s="256" t="s">
        <v>217</v>
      </c>
      <c r="AU401" s="256" t="s">
        <v>90</v>
      </c>
      <c r="AV401" s="12" t="s">
        <v>90</v>
      </c>
      <c r="AW401" s="12" t="s">
        <v>219</v>
      </c>
      <c r="AX401" s="12" t="s">
        <v>81</v>
      </c>
      <c r="AY401" s="256" t="s">
        <v>208</v>
      </c>
    </row>
    <row r="402" spans="2:51" s="12" customFormat="1" ht="13.5">
      <c r="B402" s="245"/>
      <c r="C402" s="246"/>
      <c r="D402" s="247" t="s">
        <v>217</v>
      </c>
      <c r="E402" s="248" t="s">
        <v>38</v>
      </c>
      <c r="F402" s="249" t="s">
        <v>680</v>
      </c>
      <c r="G402" s="246"/>
      <c r="H402" s="250">
        <v>1.375</v>
      </c>
      <c r="I402" s="251"/>
      <c r="J402" s="246"/>
      <c r="K402" s="246"/>
      <c r="L402" s="252"/>
      <c r="M402" s="253"/>
      <c r="N402" s="254"/>
      <c r="O402" s="254"/>
      <c r="P402" s="254"/>
      <c r="Q402" s="254"/>
      <c r="R402" s="254"/>
      <c r="S402" s="254"/>
      <c r="T402" s="255"/>
      <c r="AT402" s="256" t="s">
        <v>217</v>
      </c>
      <c r="AU402" s="256" t="s">
        <v>90</v>
      </c>
      <c r="AV402" s="12" t="s">
        <v>90</v>
      </c>
      <c r="AW402" s="12" t="s">
        <v>219</v>
      </c>
      <c r="AX402" s="12" t="s">
        <v>81</v>
      </c>
      <c r="AY402" s="256" t="s">
        <v>208</v>
      </c>
    </row>
    <row r="403" spans="2:51" s="13" customFormat="1" ht="13.5">
      <c r="B403" s="257"/>
      <c r="C403" s="258"/>
      <c r="D403" s="247" t="s">
        <v>217</v>
      </c>
      <c r="E403" s="259" t="s">
        <v>38</v>
      </c>
      <c r="F403" s="260" t="s">
        <v>672</v>
      </c>
      <c r="G403" s="258"/>
      <c r="H403" s="259" t="s">
        <v>38</v>
      </c>
      <c r="I403" s="261"/>
      <c r="J403" s="258"/>
      <c r="K403" s="258"/>
      <c r="L403" s="262"/>
      <c r="M403" s="263"/>
      <c r="N403" s="264"/>
      <c r="O403" s="264"/>
      <c r="P403" s="264"/>
      <c r="Q403" s="264"/>
      <c r="R403" s="264"/>
      <c r="S403" s="264"/>
      <c r="T403" s="265"/>
      <c r="AT403" s="266" t="s">
        <v>217</v>
      </c>
      <c r="AU403" s="266" t="s">
        <v>90</v>
      </c>
      <c r="AV403" s="13" t="s">
        <v>25</v>
      </c>
      <c r="AW403" s="13" t="s">
        <v>219</v>
      </c>
      <c r="AX403" s="13" t="s">
        <v>81</v>
      </c>
      <c r="AY403" s="266" t="s">
        <v>208</v>
      </c>
    </row>
    <row r="404" spans="2:51" s="12" customFormat="1" ht="13.5">
      <c r="B404" s="245"/>
      <c r="C404" s="246"/>
      <c r="D404" s="247" t="s">
        <v>217</v>
      </c>
      <c r="E404" s="248" t="s">
        <v>38</v>
      </c>
      <c r="F404" s="249" t="s">
        <v>682</v>
      </c>
      <c r="G404" s="246"/>
      <c r="H404" s="250">
        <v>44.65</v>
      </c>
      <c r="I404" s="251"/>
      <c r="J404" s="246"/>
      <c r="K404" s="246"/>
      <c r="L404" s="252"/>
      <c r="M404" s="253"/>
      <c r="N404" s="254"/>
      <c r="O404" s="254"/>
      <c r="P404" s="254"/>
      <c r="Q404" s="254"/>
      <c r="R404" s="254"/>
      <c r="S404" s="254"/>
      <c r="T404" s="255"/>
      <c r="AT404" s="256" t="s">
        <v>217</v>
      </c>
      <c r="AU404" s="256" t="s">
        <v>90</v>
      </c>
      <c r="AV404" s="12" t="s">
        <v>90</v>
      </c>
      <c r="AW404" s="12" t="s">
        <v>219</v>
      </c>
      <c r="AX404" s="12" t="s">
        <v>81</v>
      </c>
      <c r="AY404" s="256" t="s">
        <v>208</v>
      </c>
    </row>
    <row r="405" spans="2:65" s="1" customFormat="1" ht="51" customHeight="1">
      <c r="B405" s="46"/>
      <c r="C405" s="233" t="s">
        <v>683</v>
      </c>
      <c r="D405" s="233" t="s">
        <v>210</v>
      </c>
      <c r="E405" s="234" t="s">
        <v>684</v>
      </c>
      <c r="F405" s="235" t="s">
        <v>685</v>
      </c>
      <c r="G405" s="236" t="s">
        <v>213</v>
      </c>
      <c r="H405" s="237">
        <v>76.99</v>
      </c>
      <c r="I405" s="238"/>
      <c r="J405" s="239">
        <f>ROUND(I405*H405,2)</f>
        <v>0</v>
      </c>
      <c r="K405" s="235" t="s">
        <v>214</v>
      </c>
      <c r="L405" s="72"/>
      <c r="M405" s="240" t="s">
        <v>38</v>
      </c>
      <c r="N405" s="241" t="s">
        <v>52</v>
      </c>
      <c r="O405" s="47"/>
      <c r="P405" s="242">
        <f>O405*H405</f>
        <v>0</v>
      </c>
      <c r="Q405" s="242">
        <v>0</v>
      </c>
      <c r="R405" s="242">
        <f>Q405*H405</f>
        <v>0</v>
      </c>
      <c r="S405" s="242">
        <v>0</v>
      </c>
      <c r="T405" s="243">
        <f>S405*H405</f>
        <v>0</v>
      </c>
      <c r="AR405" s="23" t="s">
        <v>215</v>
      </c>
      <c r="AT405" s="23" t="s">
        <v>210</v>
      </c>
      <c r="AU405" s="23" t="s">
        <v>90</v>
      </c>
      <c r="AY405" s="23" t="s">
        <v>208</v>
      </c>
      <c r="BE405" s="244">
        <f>IF(N405="základní",J405,0)</f>
        <v>0</v>
      </c>
      <c r="BF405" s="244">
        <f>IF(N405="snížená",J405,0)</f>
        <v>0</v>
      </c>
      <c r="BG405" s="244">
        <f>IF(N405="zákl. přenesená",J405,0)</f>
        <v>0</v>
      </c>
      <c r="BH405" s="244">
        <f>IF(N405="sníž. přenesená",J405,0)</f>
        <v>0</v>
      </c>
      <c r="BI405" s="244">
        <f>IF(N405="nulová",J405,0)</f>
        <v>0</v>
      </c>
      <c r="BJ405" s="23" t="s">
        <v>25</v>
      </c>
      <c r="BK405" s="244">
        <f>ROUND(I405*H405,2)</f>
        <v>0</v>
      </c>
      <c r="BL405" s="23" t="s">
        <v>215</v>
      </c>
      <c r="BM405" s="23" t="s">
        <v>686</v>
      </c>
    </row>
    <row r="406" spans="2:65" s="1" customFormat="1" ht="38.25" customHeight="1">
      <c r="B406" s="46"/>
      <c r="C406" s="233" t="s">
        <v>687</v>
      </c>
      <c r="D406" s="233" t="s">
        <v>210</v>
      </c>
      <c r="E406" s="234" t="s">
        <v>688</v>
      </c>
      <c r="F406" s="235" t="s">
        <v>689</v>
      </c>
      <c r="G406" s="236" t="s">
        <v>213</v>
      </c>
      <c r="H406" s="237">
        <v>128.625</v>
      </c>
      <c r="I406" s="238"/>
      <c r="J406" s="239">
        <f>ROUND(I406*H406,2)</f>
        <v>0</v>
      </c>
      <c r="K406" s="235" t="s">
        <v>214</v>
      </c>
      <c r="L406" s="72"/>
      <c r="M406" s="240" t="s">
        <v>38</v>
      </c>
      <c r="N406" s="241" t="s">
        <v>52</v>
      </c>
      <c r="O406" s="47"/>
      <c r="P406" s="242">
        <f>O406*H406</f>
        <v>0</v>
      </c>
      <c r="Q406" s="242">
        <v>0.01115</v>
      </c>
      <c r="R406" s="242">
        <f>Q406*H406</f>
        <v>1.43416875</v>
      </c>
      <c r="S406" s="242">
        <v>0</v>
      </c>
      <c r="T406" s="243">
        <f>S406*H406</f>
        <v>0</v>
      </c>
      <c r="AR406" s="23" t="s">
        <v>215</v>
      </c>
      <c r="AT406" s="23" t="s">
        <v>210</v>
      </c>
      <c r="AU406" s="23" t="s">
        <v>90</v>
      </c>
      <c r="AY406" s="23" t="s">
        <v>208</v>
      </c>
      <c r="BE406" s="244">
        <f>IF(N406="základní",J406,0)</f>
        <v>0</v>
      </c>
      <c r="BF406" s="244">
        <f>IF(N406="snížená",J406,0)</f>
        <v>0</v>
      </c>
      <c r="BG406" s="244">
        <f>IF(N406="zákl. přenesená",J406,0)</f>
        <v>0</v>
      </c>
      <c r="BH406" s="244">
        <f>IF(N406="sníž. přenesená",J406,0)</f>
        <v>0</v>
      </c>
      <c r="BI406" s="244">
        <f>IF(N406="nulová",J406,0)</f>
        <v>0</v>
      </c>
      <c r="BJ406" s="23" t="s">
        <v>25</v>
      </c>
      <c r="BK406" s="244">
        <f>ROUND(I406*H406,2)</f>
        <v>0</v>
      </c>
      <c r="BL406" s="23" t="s">
        <v>215</v>
      </c>
      <c r="BM406" s="23" t="s">
        <v>690</v>
      </c>
    </row>
    <row r="407" spans="2:51" s="13" customFormat="1" ht="13.5">
      <c r="B407" s="257"/>
      <c r="C407" s="258"/>
      <c r="D407" s="247" t="s">
        <v>217</v>
      </c>
      <c r="E407" s="259" t="s">
        <v>38</v>
      </c>
      <c r="F407" s="260" t="s">
        <v>426</v>
      </c>
      <c r="G407" s="258"/>
      <c r="H407" s="259" t="s">
        <v>38</v>
      </c>
      <c r="I407" s="261"/>
      <c r="J407" s="258"/>
      <c r="K407" s="258"/>
      <c r="L407" s="262"/>
      <c r="M407" s="263"/>
      <c r="N407" s="264"/>
      <c r="O407" s="264"/>
      <c r="P407" s="264"/>
      <c r="Q407" s="264"/>
      <c r="R407" s="264"/>
      <c r="S407" s="264"/>
      <c r="T407" s="265"/>
      <c r="AT407" s="266" t="s">
        <v>217</v>
      </c>
      <c r="AU407" s="266" t="s">
        <v>90</v>
      </c>
      <c r="AV407" s="13" t="s">
        <v>25</v>
      </c>
      <c r="AW407" s="13" t="s">
        <v>219</v>
      </c>
      <c r="AX407" s="13" t="s">
        <v>81</v>
      </c>
      <c r="AY407" s="266" t="s">
        <v>208</v>
      </c>
    </row>
    <row r="408" spans="2:51" s="12" customFormat="1" ht="13.5">
      <c r="B408" s="245"/>
      <c r="C408" s="246"/>
      <c r="D408" s="247" t="s">
        <v>217</v>
      </c>
      <c r="E408" s="248" t="s">
        <v>38</v>
      </c>
      <c r="F408" s="249" t="s">
        <v>691</v>
      </c>
      <c r="G408" s="246"/>
      <c r="H408" s="250">
        <v>31.625</v>
      </c>
      <c r="I408" s="251"/>
      <c r="J408" s="246"/>
      <c r="K408" s="246"/>
      <c r="L408" s="252"/>
      <c r="M408" s="253"/>
      <c r="N408" s="254"/>
      <c r="O408" s="254"/>
      <c r="P408" s="254"/>
      <c r="Q408" s="254"/>
      <c r="R408" s="254"/>
      <c r="S408" s="254"/>
      <c r="T408" s="255"/>
      <c r="AT408" s="256" t="s">
        <v>217</v>
      </c>
      <c r="AU408" s="256" t="s">
        <v>90</v>
      </c>
      <c r="AV408" s="12" t="s">
        <v>90</v>
      </c>
      <c r="AW408" s="12" t="s">
        <v>219</v>
      </c>
      <c r="AX408" s="12" t="s">
        <v>81</v>
      </c>
      <c r="AY408" s="256" t="s">
        <v>208</v>
      </c>
    </row>
    <row r="409" spans="2:51" s="12" customFormat="1" ht="13.5">
      <c r="B409" s="245"/>
      <c r="C409" s="246"/>
      <c r="D409" s="247" t="s">
        <v>217</v>
      </c>
      <c r="E409" s="248" t="s">
        <v>38</v>
      </c>
      <c r="F409" s="249" t="s">
        <v>692</v>
      </c>
      <c r="G409" s="246"/>
      <c r="H409" s="250">
        <v>8.525</v>
      </c>
      <c r="I409" s="251"/>
      <c r="J409" s="246"/>
      <c r="K409" s="246"/>
      <c r="L409" s="252"/>
      <c r="M409" s="253"/>
      <c r="N409" s="254"/>
      <c r="O409" s="254"/>
      <c r="P409" s="254"/>
      <c r="Q409" s="254"/>
      <c r="R409" s="254"/>
      <c r="S409" s="254"/>
      <c r="T409" s="255"/>
      <c r="AT409" s="256" t="s">
        <v>217</v>
      </c>
      <c r="AU409" s="256" t="s">
        <v>90</v>
      </c>
      <c r="AV409" s="12" t="s">
        <v>90</v>
      </c>
      <c r="AW409" s="12" t="s">
        <v>219</v>
      </c>
      <c r="AX409" s="12" t="s">
        <v>81</v>
      </c>
      <c r="AY409" s="256" t="s">
        <v>208</v>
      </c>
    </row>
    <row r="410" spans="2:51" s="12" customFormat="1" ht="13.5">
      <c r="B410" s="245"/>
      <c r="C410" s="246"/>
      <c r="D410" s="247" t="s">
        <v>217</v>
      </c>
      <c r="E410" s="248" t="s">
        <v>38</v>
      </c>
      <c r="F410" s="249" t="s">
        <v>693</v>
      </c>
      <c r="G410" s="246"/>
      <c r="H410" s="250">
        <v>2.5</v>
      </c>
      <c r="I410" s="251"/>
      <c r="J410" s="246"/>
      <c r="K410" s="246"/>
      <c r="L410" s="252"/>
      <c r="M410" s="253"/>
      <c r="N410" s="254"/>
      <c r="O410" s="254"/>
      <c r="P410" s="254"/>
      <c r="Q410" s="254"/>
      <c r="R410" s="254"/>
      <c r="S410" s="254"/>
      <c r="T410" s="255"/>
      <c r="AT410" s="256" t="s">
        <v>217</v>
      </c>
      <c r="AU410" s="256" t="s">
        <v>90</v>
      </c>
      <c r="AV410" s="12" t="s">
        <v>90</v>
      </c>
      <c r="AW410" s="12" t="s">
        <v>219</v>
      </c>
      <c r="AX410" s="12" t="s">
        <v>81</v>
      </c>
      <c r="AY410" s="256" t="s">
        <v>208</v>
      </c>
    </row>
    <row r="411" spans="2:51" s="13" customFormat="1" ht="13.5">
      <c r="B411" s="257"/>
      <c r="C411" s="258"/>
      <c r="D411" s="247" t="s">
        <v>217</v>
      </c>
      <c r="E411" s="259" t="s">
        <v>38</v>
      </c>
      <c r="F411" s="260" t="s">
        <v>429</v>
      </c>
      <c r="G411" s="258"/>
      <c r="H411" s="259" t="s">
        <v>38</v>
      </c>
      <c r="I411" s="261"/>
      <c r="J411" s="258"/>
      <c r="K411" s="258"/>
      <c r="L411" s="262"/>
      <c r="M411" s="263"/>
      <c r="N411" s="264"/>
      <c r="O411" s="264"/>
      <c r="P411" s="264"/>
      <c r="Q411" s="264"/>
      <c r="R411" s="264"/>
      <c r="S411" s="264"/>
      <c r="T411" s="265"/>
      <c r="AT411" s="266" t="s">
        <v>217</v>
      </c>
      <c r="AU411" s="266" t="s">
        <v>90</v>
      </c>
      <c r="AV411" s="13" t="s">
        <v>25</v>
      </c>
      <c r="AW411" s="13" t="s">
        <v>219</v>
      </c>
      <c r="AX411" s="13" t="s">
        <v>81</v>
      </c>
      <c r="AY411" s="266" t="s">
        <v>208</v>
      </c>
    </row>
    <row r="412" spans="2:51" s="12" customFormat="1" ht="13.5">
      <c r="B412" s="245"/>
      <c r="C412" s="246"/>
      <c r="D412" s="247" t="s">
        <v>217</v>
      </c>
      <c r="E412" s="248" t="s">
        <v>38</v>
      </c>
      <c r="F412" s="249" t="s">
        <v>694</v>
      </c>
      <c r="G412" s="246"/>
      <c r="H412" s="250">
        <v>29.9</v>
      </c>
      <c r="I412" s="251"/>
      <c r="J412" s="246"/>
      <c r="K412" s="246"/>
      <c r="L412" s="252"/>
      <c r="M412" s="253"/>
      <c r="N412" s="254"/>
      <c r="O412" s="254"/>
      <c r="P412" s="254"/>
      <c r="Q412" s="254"/>
      <c r="R412" s="254"/>
      <c r="S412" s="254"/>
      <c r="T412" s="255"/>
      <c r="AT412" s="256" t="s">
        <v>217</v>
      </c>
      <c r="AU412" s="256" t="s">
        <v>90</v>
      </c>
      <c r="AV412" s="12" t="s">
        <v>90</v>
      </c>
      <c r="AW412" s="12" t="s">
        <v>219</v>
      </c>
      <c r="AX412" s="12" t="s">
        <v>81</v>
      </c>
      <c r="AY412" s="256" t="s">
        <v>208</v>
      </c>
    </row>
    <row r="413" spans="2:51" s="12" customFormat="1" ht="13.5">
      <c r="B413" s="245"/>
      <c r="C413" s="246"/>
      <c r="D413" s="247" t="s">
        <v>217</v>
      </c>
      <c r="E413" s="248" t="s">
        <v>38</v>
      </c>
      <c r="F413" s="249" t="s">
        <v>695</v>
      </c>
      <c r="G413" s="246"/>
      <c r="H413" s="250">
        <v>10.075</v>
      </c>
      <c r="I413" s="251"/>
      <c r="J413" s="246"/>
      <c r="K413" s="246"/>
      <c r="L413" s="252"/>
      <c r="M413" s="253"/>
      <c r="N413" s="254"/>
      <c r="O413" s="254"/>
      <c r="P413" s="254"/>
      <c r="Q413" s="254"/>
      <c r="R413" s="254"/>
      <c r="S413" s="254"/>
      <c r="T413" s="255"/>
      <c r="AT413" s="256" t="s">
        <v>217</v>
      </c>
      <c r="AU413" s="256" t="s">
        <v>90</v>
      </c>
      <c r="AV413" s="12" t="s">
        <v>90</v>
      </c>
      <c r="AW413" s="12" t="s">
        <v>219</v>
      </c>
      <c r="AX413" s="12" t="s">
        <v>81</v>
      </c>
      <c r="AY413" s="256" t="s">
        <v>208</v>
      </c>
    </row>
    <row r="414" spans="2:51" s="12" customFormat="1" ht="13.5">
      <c r="B414" s="245"/>
      <c r="C414" s="246"/>
      <c r="D414" s="247" t="s">
        <v>217</v>
      </c>
      <c r="E414" s="248" t="s">
        <v>38</v>
      </c>
      <c r="F414" s="249" t="s">
        <v>693</v>
      </c>
      <c r="G414" s="246"/>
      <c r="H414" s="250">
        <v>2.5</v>
      </c>
      <c r="I414" s="251"/>
      <c r="J414" s="246"/>
      <c r="K414" s="246"/>
      <c r="L414" s="252"/>
      <c r="M414" s="253"/>
      <c r="N414" s="254"/>
      <c r="O414" s="254"/>
      <c r="P414" s="254"/>
      <c r="Q414" s="254"/>
      <c r="R414" s="254"/>
      <c r="S414" s="254"/>
      <c r="T414" s="255"/>
      <c r="AT414" s="256" t="s">
        <v>217</v>
      </c>
      <c r="AU414" s="256" t="s">
        <v>90</v>
      </c>
      <c r="AV414" s="12" t="s">
        <v>90</v>
      </c>
      <c r="AW414" s="12" t="s">
        <v>219</v>
      </c>
      <c r="AX414" s="12" t="s">
        <v>81</v>
      </c>
      <c r="AY414" s="256" t="s">
        <v>208</v>
      </c>
    </row>
    <row r="415" spans="2:51" s="13" customFormat="1" ht="13.5">
      <c r="B415" s="257"/>
      <c r="C415" s="258"/>
      <c r="D415" s="247" t="s">
        <v>217</v>
      </c>
      <c r="E415" s="259" t="s">
        <v>38</v>
      </c>
      <c r="F415" s="260" t="s">
        <v>672</v>
      </c>
      <c r="G415" s="258"/>
      <c r="H415" s="259" t="s">
        <v>38</v>
      </c>
      <c r="I415" s="261"/>
      <c r="J415" s="258"/>
      <c r="K415" s="258"/>
      <c r="L415" s="262"/>
      <c r="M415" s="263"/>
      <c r="N415" s="264"/>
      <c r="O415" s="264"/>
      <c r="P415" s="264"/>
      <c r="Q415" s="264"/>
      <c r="R415" s="264"/>
      <c r="S415" s="264"/>
      <c r="T415" s="265"/>
      <c r="AT415" s="266" t="s">
        <v>217</v>
      </c>
      <c r="AU415" s="266" t="s">
        <v>90</v>
      </c>
      <c r="AV415" s="13" t="s">
        <v>25</v>
      </c>
      <c r="AW415" s="13" t="s">
        <v>219</v>
      </c>
      <c r="AX415" s="13" t="s">
        <v>81</v>
      </c>
      <c r="AY415" s="266" t="s">
        <v>208</v>
      </c>
    </row>
    <row r="416" spans="2:51" s="12" customFormat="1" ht="13.5">
      <c r="B416" s="245"/>
      <c r="C416" s="246"/>
      <c r="D416" s="247" t="s">
        <v>217</v>
      </c>
      <c r="E416" s="248" t="s">
        <v>38</v>
      </c>
      <c r="F416" s="249" t="s">
        <v>696</v>
      </c>
      <c r="G416" s="246"/>
      <c r="H416" s="250">
        <v>43.5</v>
      </c>
      <c r="I416" s="251"/>
      <c r="J416" s="246"/>
      <c r="K416" s="246"/>
      <c r="L416" s="252"/>
      <c r="M416" s="253"/>
      <c r="N416" s="254"/>
      <c r="O416" s="254"/>
      <c r="P416" s="254"/>
      <c r="Q416" s="254"/>
      <c r="R416" s="254"/>
      <c r="S416" s="254"/>
      <c r="T416" s="255"/>
      <c r="AT416" s="256" t="s">
        <v>217</v>
      </c>
      <c r="AU416" s="256" t="s">
        <v>90</v>
      </c>
      <c r="AV416" s="12" t="s">
        <v>90</v>
      </c>
      <c r="AW416" s="12" t="s">
        <v>219</v>
      </c>
      <c r="AX416" s="12" t="s">
        <v>81</v>
      </c>
      <c r="AY416" s="256" t="s">
        <v>208</v>
      </c>
    </row>
    <row r="417" spans="2:65" s="1" customFormat="1" ht="38.25" customHeight="1">
      <c r="B417" s="46"/>
      <c r="C417" s="233" t="s">
        <v>697</v>
      </c>
      <c r="D417" s="233" t="s">
        <v>210</v>
      </c>
      <c r="E417" s="234" t="s">
        <v>698</v>
      </c>
      <c r="F417" s="235" t="s">
        <v>699</v>
      </c>
      <c r="G417" s="236" t="s">
        <v>213</v>
      </c>
      <c r="H417" s="237">
        <v>128.625</v>
      </c>
      <c r="I417" s="238"/>
      <c r="J417" s="239">
        <f>ROUND(I417*H417,2)</f>
        <v>0</v>
      </c>
      <c r="K417" s="235" t="s">
        <v>214</v>
      </c>
      <c r="L417" s="72"/>
      <c r="M417" s="240" t="s">
        <v>38</v>
      </c>
      <c r="N417" s="241" t="s">
        <v>52</v>
      </c>
      <c r="O417" s="47"/>
      <c r="P417" s="242">
        <f>O417*H417</f>
        <v>0</v>
      </c>
      <c r="Q417" s="242">
        <v>0</v>
      </c>
      <c r="R417" s="242">
        <f>Q417*H417</f>
        <v>0</v>
      </c>
      <c r="S417" s="242">
        <v>0</v>
      </c>
      <c r="T417" s="243">
        <f>S417*H417</f>
        <v>0</v>
      </c>
      <c r="AR417" s="23" t="s">
        <v>215</v>
      </c>
      <c r="AT417" s="23" t="s">
        <v>210</v>
      </c>
      <c r="AU417" s="23" t="s">
        <v>90</v>
      </c>
      <c r="AY417" s="23" t="s">
        <v>208</v>
      </c>
      <c r="BE417" s="244">
        <f>IF(N417="základní",J417,0)</f>
        <v>0</v>
      </c>
      <c r="BF417" s="244">
        <f>IF(N417="snížená",J417,0)</f>
        <v>0</v>
      </c>
      <c r="BG417" s="244">
        <f>IF(N417="zákl. přenesená",J417,0)</f>
        <v>0</v>
      </c>
      <c r="BH417" s="244">
        <f>IF(N417="sníž. přenesená",J417,0)</f>
        <v>0</v>
      </c>
      <c r="BI417" s="244">
        <f>IF(N417="nulová",J417,0)</f>
        <v>0</v>
      </c>
      <c r="BJ417" s="23" t="s">
        <v>25</v>
      </c>
      <c r="BK417" s="244">
        <f>ROUND(I417*H417,2)</f>
        <v>0</v>
      </c>
      <c r="BL417" s="23" t="s">
        <v>215</v>
      </c>
      <c r="BM417" s="23" t="s">
        <v>700</v>
      </c>
    </row>
    <row r="418" spans="2:65" s="1" customFormat="1" ht="51" customHeight="1">
      <c r="B418" s="46"/>
      <c r="C418" s="233" t="s">
        <v>701</v>
      </c>
      <c r="D418" s="233" t="s">
        <v>210</v>
      </c>
      <c r="E418" s="234" t="s">
        <v>702</v>
      </c>
      <c r="F418" s="235" t="s">
        <v>703</v>
      </c>
      <c r="G418" s="236" t="s">
        <v>283</v>
      </c>
      <c r="H418" s="237">
        <v>1.436</v>
      </c>
      <c r="I418" s="238"/>
      <c r="J418" s="239">
        <f>ROUND(I418*H418,2)</f>
        <v>0</v>
      </c>
      <c r="K418" s="235" t="s">
        <v>214</v>
      </c>
      <c r="L418" s="72"/>
      <c r="M418" s="240" t="s">
        <v>38</v>
      </c>
      <c r="N418" s="241" t="s">
        <v>52</v>
      </c>
      <c r="O418" s="47"/>
      <c r="P418" s="242">
        <f>O418*H418</f>
        <v>0</v>
      </c>
      <c r="Q418" s="242">
        <v>1.05464</v>
      </c>
      <c r="R418" s="242">
        <f>Q418*H418</f>
        <v>1.5144630399999999</v>
      </c>
      <c r="S418" s="242">
        <v>0</v>
      </c>
      <c r="T418" s="243">
        <f>S418*H418</f>
        <v>0</v>
      </c>
      <c r="AR418" s="23" t="s">
        <v>215</v>
      </c>
      <c r="AT418" s="23" t="s">
        <v>210</v>
      </c>
      <c r="AU418" s="23" t="s">
        <v>90</v>
      </c>
      <c r="AY418" s="23" t="s">
        <v>208</v>
      </c>
      <c r="BE418" s="244">
        <f>IF(N418="základní",J418,0)</f>
        <v>0</v>
      </c>
      <c r="BF418" s="244">
        <f>IF(N418="snížená",J418,0)</f>
        <v>0</v>
      </c>
      <c r="BG418" s="244">
        <f>IF(N418="zákl. přenesená",J418,0)</f>
        <v>0</v>
      </c>
      <c r="BH418" s="244">
        <f>IF(N418="sníž. přenesená",J418,0)</f>
        <v>0</v>
      </c>
      <c r="BI418" s="244">
        <f>IF(N418="nulová",J418,0)</f>
        <v>0</v>
      </c>
      <c r="BJ418" s="23" t="s">
        <v>25</v>
      </c>
      <c r="BK418" s="244">
        <f>ROUND(I418*H418,2)</f>
        <v>0</v>
      </c>
      <c r="BL418" s="23" t="s">
        <v>215</v>
      </c>
      <c r="BM418" s="23" t="s">
        <v>704</v>
      </c>
    </row>
    <row r="419" spans="2:51" s="12" customFormat="1" ht="13.5">
      <c r="B419" s="245"/>
      <c r="C419" s="246"/>
      <c r="D419" s="247" t="s">
        <v>217</v>
      </c>
      <c r="E419" s="248" t="s">
        <v>38</v>
      </c>
      <c r="F419" s="249" t="s">
        <v>705</v>
      </c>
      <c r="G419" s="246"/>
      <c r="H419" s="250">
        <v>1.43595</v>
      </c>
      <c r="I419" s="251"/>
      <c r="J419" s="246"/>
      <c r="K419" s="246"/>
      <c r="L419" s="252"/>
      <c r="M419" s="253"/>
      <c r="N419" s="254"/>
      <c r="O419" s="254"/>
      <c r="P419" s="254"/>
      <c r="Q419" s="254"/>
      <c r="R419" s="254"/>
      <c r="S419" s="254"/>
      <c r="T419" s="255"/>
      <c r="AT419" s="256" t="s">
        <v>217</v>
      </c>
      <c r="AU419" s="256" t="s">
        <v>90</v>
      </c>
      <c r="AV419" s="12" t="s">
        <v>90</v>
      </c>
      <c r="AW419" s="12" t="s">
        <v>219</v>
      </c>
      <c r="AX419" s="12" t="s">
        <v>81</v>
      </c>
      <c r="AY419" s="256" t="s">
        <v>208</v>
      </c>
    </row>
    <row r="420" spans="2:65" s="1" customFormat="1" ht="16.5" customHeight="1">
      <c r="B420" s="46"/>
      <c r="C420" s="233" t="s">
        <v>706</v>
      </c>
      <c r="D420" s="233" t="s">
        <v>210</v>
      </c>
      <c r="E420" s="234" t="s">
        <v>707</v>
      </c>
      <c r="F420" s="235" t="s">
        <v>708</v>
      </c>
      <c r="G420" s="236" t="s">
        <v>232</v>
      </c>
      <c r="H420" s="237">
        <v>76.89</v>
      </c>
      <c r="I420" s="238"/>
      <c r="J420" s="239">
        <f>ROUND(I420*H420,2)</f>
        <v>0</v>
      </c>
      <c r="K420" s="235" t="s">
        <v>214</v>
      </c>
      <c r="L420" s="72"/>
      <c r="M420" s="240" t="s">
        <v>38</v>
      </c>
      <c r="N420" s="241" t="s">
        <v>52</v>
      </c>
      <c r="O420" s="47"/>
      <c r="P420" s="242">
        <f>O420*H420</f>
        <v>0</v>
      </c>
      <c r="Q420" s="242">
        <v>2.4534</v>
      </c>
      <c r="R420" s="242">
        <f>Q420*H420</f>
        <v>188.64192599999998</v>
      </c>
      <c r="S420" s="242">
        <v>0</v>
      </c>
      <c r="T420" s="243">
        <f>S420*H420</f>
        <v>0</v>
      </c>
      <c r="AR420" s="23" t="s">
        <v>215</v>
      </c>
      <c r="AT420" s="23" t="s">
        <v>210</v>
      </c>
      <c r="AU420" s="23" t="s">
        <v>90</v>
      </c>
      <c r="AY420" s="23" t="s">
        <v>208</v>
      </c>
      <c r="BE420" s="244">
        <f>IF(N420="základní",J420,0)</f>
        <v>0</v>
      </c>
      <c r="BF420" s="244">
        <f>IF(N420="snížená",J420,0)</f>
        <v>0</v>
      </c>
      <c r="BG420" s="244">
        <f>IF(N420="zákl. přenesená",J420,0)</f>
        <v>0</v>
      </c>
      <c r="BH420" s="244">
        <f>IF(N420="sníž. přenesená",J420,0)</f>
        <v>0</v>
      </c>
      <c r="BI420" s="244">
        <f>IF(N420="nulová",J420,0)</f>
        <v>0</v>
      </c>
      <c r="BJ420" s="23" t="s">
        <v>25</v>
      </c>
      <c r="BK420" s="244">
        <f>ROUND(I420*H420,2)</f>
        <v>0</v>
      </c>
      <c r="BL420" s="23" t="s">
        <v>215</v>
      </c>
      <c r="BM420" s="23" t="s">
        <v>709</v>
      </c>
    </row>
    <row r="421" spans="2:51" s="13" customFormat="1" ht="13.5">
      <c r="B421" s="257"/>
      <c r="C421" s="258"/>
      <c r="D421" s="247" t="s">
        <v>217</v>
      </c>
      <c r="E421" s="259" t="s">
        <v>38</v>
      </c>
      <c r="F421" s="260" t="s">
        <v>710</v>
      </c>
      <c r="G421" s="258"/>
      <c r="H421" s="259" t="s">
        <v>38</v>
      </c>
      <c r="I421" s="261"/>
      <c r="J421" s="258"/>
      <c r="K421" s="258"/>
      <c r="L421" s="262"/>
      <c r="M421" s="263"/>
      <c r="N421" s="264"/>
      <c r="O421" s="264"/>
      <c r="P421" s="264"/>
      <c r="Q421" s="264"/>
      <c r="R421" s="264"/>
      <c r="S421" s="264"/>
      <c r="T421" s="265"/>
      <c r="AT421" s="266" t="s">
        <v>217</v>
      </c>
      <c r="AU421" s="266" t="s">
        <v>90</v>
      </c>
      <c r="AV421" s="13" t="s">
        <v>25</v>
      </c>
      <c r="AW421" s="13" t="s">
        <v>219</v>
      </c>
      <c r="AX421" s="13" t="s">
        <v>81</v>
      </c>
      <c r="AY421" s="266" t="s">
        <v>208</v>
      </c>
    </row>
    <row r="422" spans="2:51" s="12" customFormat="1" ht="13.5">
      <c r="B422" s="245"/>
      <c r="C422" s="246"/>
      <c r="D422" s="247" t="s">
        <v>217</v>
      </c>
      <c r="E422" s="248" t="s">
        <v>38</v>
      </c>
      <c r="F422" s="249" t="s">
        <v>711</v>
      </c>
      <c r="G422" s="246"/>
      <c r="H422" s="250">
        <v>8.23275</v>
      </c>
      <c r="I422" s="251"/>
      <c r="J422" s="246"/>
      <c r="K422" s="246"/>
      <c r="L422" s="252"/>
      <c r="M422" s="253"/>
      <c r="N422" s="254"/>
      <c r="O422" s="254"/>
      <c r="P422" s="254"/>
      <c r="Q422" s="254"/>
      <c r="R422" s="254"/>
      <c r="S422" s="254"/>
      <c r="T422" s="255"/>
      <c r="AT422" s="256" t="s">
        <v>217</v>
      </c>
      <c r="AU422" s="256" t="s">
        <v>90</v>
      </c>
      <c r="AV422" s="12" t="s">
        <v>90</v>
      </c>
      <c r="AW422" s="12" t="s">
        <v>219</v>
      </c>
      <c r="AX422" s="12" t="s">
        <v>81</v>
      </c>
      <c r="AY422" s="256" t="s">
        <v>208</v>
      </c>
    </row>
    <row r="423" spans="2:51" s="12" customFormat="1" ht="13.5">
      <c r="B423" s="245"/>
      <c r="C423" s="246"/>
      <c r="D423" s="247" t="s">
        <v>217</v>
      </c>
      <c r="E423" s="248" t="s">
        <v>38</v>
      </c>
      <c r="F423" s="249" t="s">
        <v>712</v>
      </c>
      <c r="G423" s="246"/>
      <c r="H423" s="250">
        <v>0.84</v>
      </c>
      <c r="I423" s="251"/>
      <c r="J423" s="246"/>
      <c r="K423" s="246"/>
      <c r="L423" s="252"/>
      <c r="M423" s="253"/>
      <c r="N423" s="254"/>
      <c r="O423" s="254"/>
      <c r="P423" s="254"/>
      <c r="Q423" s="254"/>
      <c r="R423" s="254"/>
      <c r="S423" s="254"/>
      <c r="T423" s="255"/>
      <c r="AT423" s="256" t="s">
        <v>217</v>
      </c>
      <c r="AU423" s="256" t="s">
        <v>90</v>
      </c>
      <c r="AV423" s="12" t="s">
        <v>90</v>
      </c>
      <c r="AW423" s="12" t="s">
        <v>219</v>
      </c>
      <c r="AX423" s="12" t="s">
        <v>81</v>
      </c>
      <c r="AY423" s="256" t="s">
        <v>208</v>
      </c>
    </row>
    <row r="424" spans="2:51" s="12" customFormat="1" ht="13.5">
      <c r="B424" s="245"/>
      <c r="C424" s="246"/>
      <c r="D424" s="247" t="s">
        <v>217</v>
      </c>
      <c r="E424" s="248" t="s">
        <v>38</v>
      </c>
      <c r="F424" s="249" t="s">
        <v>713</v>
      </c>
      <c r="G424" s="246"/>
      <c r="H424" s="250">
        <v>0.78</v>
      </c>
      <c r="I424" s="251"/>
      <c r="J424" s="246"/>
      <c r="K424" s="246"/>
      <c r="L424" s="252"/>
      <c r="M424" s="253"/>
      <c r="N424" s="254"/>
      <c r="O424" s="254"/>
      <c r="P424" s="254"/>
      <c r="Q424" s="254"/>
      <c r="R424" s="254"/>
      <c r="S424" s="254"/>
      <c r="T424" s="255"/>
      <c r="AT424" s="256" t="s">
        <v>217</v>
      </c>
      <c r="AU424" s="256" t="s">
        <v>90</v>
      </c>
      <c r="AV424" s="12" t="s">
        <v>90</v>
      </c>
      <c r="AW424" s="12" t="s">
        <v>219</v>
      </c>
      <c r="AX424" s="12" t="s">
        <v>81</v>
      </c>
      <c r="AY424" s="256" t="s">
        <v>208</v>
      </c>
    </row>
    <row r="425" spans="2:51" s="13" customFormat="1" ht="13.5">
      <c r="B425" s="257"/>
      <c r="C425" s="258"/>
      <c r="D425" s="247" t="s">
        <v>217</v>
      </c>
      <c r="E425" s="259" t="s">
        <v>38</v>
      </c>
      <c r="F425" s="260" t="s">
        <v>714</v>
      </c>
      <c r="G425" s="258"/>
      <c r="H425" s="259" t="s">
        <v>38</v>
      </c>
      <c r="I425" s="261"/>
      <c r="J425" s="258"/>
      <c r="K425" s="258"/>
      <c r="L425" s="262"/>
      <c r="M425" s="263"/>
      <c r="N425" s="264"/>
      <c r="O425" s="264"/>
      <c r="P425" s="264"/>
      <c r="Q425" s="264"/>
      <c r="R425" s="264"/>
      <c r="S425" s="264"/>
      <c r="T425" s="265"/>
      <c r="AT425" s="266" t="s">
        <v>217</v>
      </c>
      <c r="AU425" s="266" t="s">
        <v>90</v>
      </c>
      <c r="AV425" s="13" t="s">
        <v>25</v>
      </c>
      <c r="AW425" s="13" t="s">
        <v>219</v>
      </c>
      <c r="AX425" s="13" t="s">
        <v>81</v>
      </c>
      <c r="AY425" s="266" t="s">
        <v>208</v>
      </c>
    </row>
    <row r="426" spans="2:51" s="12" customFormat="1" ht="13.5">
      <c r="B426" s="245"/>
      <c r="C426" s="246"/>
      <c r="D426" s="247" t="s">
        <v>217</v>
      </c>
      <c r="E426" s="248" t="s">
        <v>38</v>
      </c>
      <c r="F426" s="249" t="s">
        <v>715</v>
      </c>
      <c r="G426" s="246"/>
      <c r="H426" s="250">
        <v>11.1636</v>
      </c>
      <c r="I426" s="251"/>
      <c r="J426" s="246"/>
      <c r="K426" s="246"/>
      <c r="L426" s="252"/>
      <c r="M426" s="253"/>
      <c r="N426" s="254"/>
      <c r="O426" s="254"/>
      <c r="P426" s="254"/>
      <c r="Q426" s="254"/>
      <c r="R426" s="254"/>
      <c r="S426" s="254"/>
      <c r="T426" s="255"/>
      <c r="AT426" s="256" t="s">
        <v>217</v>
      </c>
      <c r="AU426" s="256" t="s">
        <v>90</v>
      </c>
      <c r="AV426" s="12" t="s">
        <v>90</v>
      </c>
      <c r="AW426" s="12" t="s">
        <v>219</v>
      </c>
      <c r="AX426" s="12" t="s">
        <v>81</v>
      </c>
      <c r="AY426" s="256" t="s">
        <v>208</v>
      </c>
    </row>
    <row r="427" spans="2:51" s="12" customFormat="1" ht="13.5">
      <c r="B427" s="245"/>
      <c r="C427" s="246"/>
      <c r="D427" s="247" t="s">
        <v>217</v>
      </c>
      <c r="E427" s="248" t="s">
        <v>38</v>
      </c>
      <c r="F427" s="249" t="s">
        <v>716</v>
      </c>
      <c r="G427" s="246"/>
      <c r="H427" s="250">
        <v>0.66</v>
      </c>
      <c r="I427" s="251"/>
      <c r="J427" s="246"/>
      <c r="K427" s="246"/>
      <c r="L427" s="252"/>
      <c r="M427" s="253"/>
      <c r="N427" s="254"/>
      <c r="O427" s="254"/>
      <c r="P427" s="254"/>
      <c r="Q427" s="254"/>
      <c r="R427" s="254"/>
      <c r="S427" s="254"/>
      <c r="T427" s="255"/>
      <c r="AT427" s="256" t="s">
        <v>217</v>
      </c>
      <c r="AU427" s="256" t="s">
        <v>90</v>
      </c>
      <c r="AV427" s="12" t="s">
        <v>90</v>
      </c>
      <c r="AW427" s="12" t="s">
        <v>219</v>
      </c>
      <c r="AX427" s="12" t="s">
        <v>81</v>
      </c>
      <c r="AY427" s="256" t="s">
        <v>208</v>
      </c>
    </row>
    <row r="428" spans="2:51" s="12" customFormat="1" ht="13.5">
      <c r="B428" s="245"/>
      <c r="C428" s="246"/>
      <c r="D428" s="247" t="s">
        <v>217</v>
      </c>
      <c r="E428" s="248" t="s">
        <v>38</v>
      </c>
      <c r="F428" s="249" t="s">
        <v>717</v>
      </c>
      <c r="G428" s="246"/>
      <c r="H428" s="250">
        <v>1.207425</v>
      </c>
      <c r="I428" s="251"/>
      <c r="J428" s="246"/>
      <c r="K428" s="246"/>
      <c r="L428" s="252"/>
      <c r="M428" s="253"/>
      <c r="N428" s="254"/>
      <c r="O428" s="254"/>
      <c r="P428" s="254"/>
      <c r="Q428" s="254"/>
      <c r="R428" s="254"/>
      <c r="S428" s="254"/>
      <c r="T428" s="255"/>
      <c r="AT428" s="256" t="s">
        <v>217</v>
      </c>
      <c r="AU428" s="256" t="s">
        <v>90</v>
      </c>
      <c r="AV428" s="12" t="s">
        <v>90</v>
      </c>
      <c r="AW428" s="12" t="s">
        <v>219</v>
      </c>
      <c r="AX428" s="12" t="s">
        <v>81</v>
      </c>
      <c r="AY428" s="256" t="s">
        <v>208</v>
      </c>
    </row>
    <row r="429" spans="2:51" s="12" customFormat="1" ht="13.5">
      <c r="B429" s="245"/>
      <c r="C429" s="246"/>
      <c r="D429" s="247" t="s">
        <v>217</v>
      </c>
      <c r="E429" s="248" t="s">
        <v>38</v>
      </c>
      <c r="F429" s="249" t="s">
        <v>718</v>
      </c>
      <c r="G429" s="246"/>
      <c r="H429" s="250">
        <v>1.18375</v>
      </c>
      <c r="I429" s="251"/>
      <c r="J429" s="246"/>
      <c r="K429" s="246"/>
      <c r="L429" s="252"/>
      <c r="M429" s="253"/>
      <c r="N429" s="254"/>
      <c r="O429" s="254"/>
      <c r="P429" s="254"/>
      <c r="Q429" s="254"/>
      <c r="R429" s="254"/>
      <c r="S429" s="254"/>
      <c r="T429" s="255"/>
      <c r="AT429" s="256" t="s">
        <v>217</v>
      </c>
      <c r="AU429" s="256" t="s">
        <v>90</v>
      </c>
      <c r="AV429" s="12" t="s">
        <v>90</v>
      </c>
      <c r="AW429" s="12" t="s">
        <v>219</v>
      </c>
      <c r="AX429" s="12" t="s">
        <v>81</v>
      </c>
      <c r="AY429" s="256" t="s">
        <v>208</v>
      </c>
    </row>
    <row r="430" spans="2:51" s="13" customFormat="1" ht="13.5">
      <c r="B430" s="257"/>
      <c r="C430" s="258"/>
      <c r="D430" s="247" t="s">
        <v>217</v>
      </c>
      <c r="E430" s="259" t="s">
        <v>38</v>
      </c>
      <c r="F430" s="260" t="s">
        <v>719</v>
      </c>
      <c r="G430" s="258"/>
      <c r="H430" s="259" t="s">
        <v>38</v>
      </c>
      <c r="I430" s="261"/>
      <c r="J430" s="258"/>
      <c r="K430" s="258"/>
      <c r="L430" s="262"/>
      <c r="M430" s="263"/>
      <c r="N430" s="264"/>
      <c r="O430" s="264"/>
      <c r="P430" s="264"/>
      <c r="Q430" s="264"/>
      <c r="R430" s="264"/>
      <c r="S430" s="264"/>
      <c r="T430" s="265"/>
      <c r="AT430" s="266" t="s">
        <v>217</v>
      </c>
      <c r="AU430" s="266" t="s">
        <v>90</v>
      </c>
      <c r="AV430" s="13" t="s">
        <v>25</v>
      </c>
      <c r="AW430" s="13" t="s">
        <v>219</v>
      </c>
      <c r="AX430" s="13" t="s">
        <v>81</v>
      </c>
      <c r="AY430" s="266" t="s">
        <v>208</v>
      </c>
    </row>
    <row r="431" spans="2:51" s="12" customFormat="1" ht="13.5">
      <c r="B431" s="245"/>
      <c r="C431" s="246"/>
      <c r="D431" s="247" t="s">
        <v>217</v>
      </c>
      <c r="E431" s="248" t="s">
        <v>38</v>
      </c>
      <c r="F431" s="249" t="s">
        <v>720</v>
      </c>
      <c r="G431" s="246"/>
      <c r="H431" s="250">
        <v>4.3344</v>
      </c>
      <c r="I431" s="251"/>
      <c r="J431" s="246"/>
      <c r="K431" s="246"/>
      <c r="L431" s="252"/>
      <c r="M431" s="253"/>
      <c r="N431" s="254"/>
      <c r="O431" s="254"/>
      <c r="P431" s="254"/>
      <c r="Q431" s="254"/>
      <c r="R431" s="254"/>
      <c r="S431" s="254"/>
      <c r="T431" s="255"/>
      <c r="AT431" s="256" t="s">
        <v>217</v>
      </c>
      <c r="AU431" s="256" t="s">
        <v>90</v>
      </c>
      <c r="AV431" s="12" t="s">
        <v>90</v>
      </c>
      <c r="AW431" s="12" t="s">
        <v>219</v>
      </c>
      <c r="AX431" s="12" t="s">
        <v>81</v>
      </c>
      <c r="AY431" s="256" t="s">
        <v>208</v>
      </c>
    </row>
    <row r="432" spans="2:51" s="12" customFormat="1" ht="13.5">
      <c r="B432" s="245"/>
      <c r="C432" s="246"/>
      <c r="D432" s="247" t="s">
        <v>217</v>
      </c>
      <c r="E432" s="248" t="s">
        <v>38</v>
      </c>
      <c r="F432" s="249" t="s">
        <v>721</v>
      </c>
      <c r="G432" s="246"/>
      <c r="H432" s="250">
        <v>0.948</v>
      </c>
      <c r="I432" s="251"/>
      <c r="J432" s="246"/>
      <c r="K432" s="246"/>
      <c r="L432" s="252"/>
      <c r="M432" s="253"/>
      <c r="N432" s="254"/>
      <c r="O432" s="254"/>
      <c r="P432" s="254"/>
      <c r="Q432" s="254"/>
      <c r="R432" s="254"/>
      <c r="S432" s="254"/>
      <c r="T432" s="255"/>
      <c r="AT432" s="256" t="s">
        <v>217</v>
      </c>
      <c r="AU432" s="256" t="s">
        <v>90</v>
      </c>
      <c r="AV432" s="12" t="s">
        <v>90</v>
      </c>
      <c r="AW432" s="12" t="s">
        <v>219</v>
      </c>
      <c r="AX432" s="12" t="s">
        <v>81</v>
      </c>
      <c r="AY432" s="256" t="s">
        <v>208</v>
      </c>
    </row>
    <row r="433" spans="2:51" s="12" customFormat="1" ht="13.5">
      <c r="B433" s="245"/>
      <c r="C433" s="246"/>
      <c r="D433" s="247" t="s">
        <v>217</v>
      </c>
      <c r="E433" s="248" t="s">
        <v>38</v>
      </c>
      <c r="F433" s="249" t="s">
        <v>722</v>
      </c>
      <c r="G433" s="246"/>
      <c r="H433" s="250">
        <v>3.47625</v>
      </c>
      <c r="I433" s="251"/>
      <c r="J433" s="246"/>
      <c r="K433" s="246"/>
      <c r="L433" s="252"/>
      <c r="M433" s="253"/>
      <c r="N433" s="254"/>
      <c r="O433" s="254"/>
      <c r="P433" s="254"/>
      <c r="Q433" s="254"/>
      <c r="R433" s="254"/>
      <c r="S433" s="254"/>
      <c r="T433" s="255"/>
      <c r="AT433" s="256" t="s">
        <v>217</v>
      </c>
      <c r="AU433" s="256" t="s">
        <v>90</v>
      </c>
      <c r="AV433" s="12" t="s">
        <v>90</v>
      </c>
      <c r="AW433" s="12" t="s">
        <v>219</v>
      </c>
      <c r="AX433" s="12" t="s">
        <v>81</v>
      </c>
      <c r="AY433" s="256" t="s">
        <v>208</v>
      </c>
    </row>
    <row r="434" spans="2:51" s="13" customFormat="1" ht="13.5">
      <c r="B434" s="257"/>
      <c r="C434" s="258"/>
      <c r="D434" s="247" t="s">
        <v>217</v>
      </c>
      <c r="E434" s="259" t="s">
        <v>38</v>
      </c>
      <c r="F434" s="260" t="s">
        <v>723</v>
      </c>
      <c r="G434" s="258"/>
      <c r="H434" s="259" t="s">
        <v>38</v>
      </c>
      <c r="I434" s="261"/>
      <c r="J434" s="258"/>
      <c r="K434" s="258"/>
      <c r="L434" s="262"/>
      <c r="M434" s="263"/>
      <c r="N434" s="264"/>
      <c r="O434" s="264"/>
      <c r="P434" s="264"/>
      <c r="Q434" s="264"/>
      <c r="R434" s="264"/>
      <c r="S434" s="264"/>
      <c r="T434" s="265"/>
      <c r="AT434" s="266" t="s">
        <v>217</v>
      </c>
      <c r="AU434" s="266" t="s">
        <v>90</v>
      </c>
      <c r="AV434" s="13" t="s">
        <v>25</v>
      </c>
      <c r="AW434" s="13" t="s">
        <v>219</v>
      </c>
      <c r="AX434" s="13" t="s">
        <v>81</v>
      </c>
      <c r="AY434" s="266" t="s">
        <v>208</v>
      </c>
    </row>
    <row r="435" spans="2:51" s="12" customFormat="1" ht="13.5">
      <c r="B435" s="245"/>
      <c r="C435" s="246"/>
      <c r="D435" s="247" t="s">
        <v>217</v>
      </c>
      <c r="E435" s="248" t="s">
        <v>38</v>
      </c>
      <c r="F435" s="249" t="s">
        <v>724</v>
      </c>
      <c r="G435" s="246"/>
      <c r="H435" s="250">
        <v>2.525</v>
      </c>
      <c r="I435" s="251"/>
      <c r="J435" s="246"/>
      <c r="K435" s="246"/>
      <c r="L435" s="252"/>
      <c r="M435" s="253"/>
      <c r="N435" s="254"/>
      <c r="O435" s="254"/>
      <c r="P435" s="254"/>
      <c r="Q435" s="254"/>
      <c r="R435" s="254"/>
      <c r="S435" s="254"/>
      <c r="T435" s="255"/>
      <c r="AT435" s="256" t="s">
        <v>217</v>
      </c>
      <c r="AU435" s="256" t="s">
        <v>90</v>
      </c>
      <c r="AV435" s="12" t="s">
        <v>90</v>
      </c>
      <c r="AW435" s="12" t="s">
        <v>219</v>
      </c>
      <c r="AX435" s="12" t="s">
        <v>81</v>
      </c>
      <c r="AY435" s="256" t="s">
        <v>208</v>
      </c>
    </row>
    <row r="436" spans="2:51" s="13" customFormat="1" ht="13.5">
      <c r="B436" s="257"/>
      <c r="C436" s="258"/>
      <c r="D436" s="247" t="s">
        <v>217</v>
      </c>
      <c r="E436" s="259" t="s">
        <v>38</v>
      </c>
      <c r="F436" s="260" t="s">
        <v>725</v>
      </c>
      <c r="G436" s="258"/>
      <c r="H436" s="259" t="s">
        <v>38</v>
      </c>
      <c r="I436" s="261"/>
      <c r="J436" s="258"/>
      <c r="K436" s="258"/>
      <c r="L436" s="262"/>
      <c r="M436" s="263"/>
      <c r="N436" s="264"/>
      <c r="O436" s="264"/>
      <c r="P436" s="264"/>
      <c r="Q436" s="264"/>
      <c r="R436" s="264"/>
      <c r="S436" s="264"/>
      <c r="T436" s="265"/>
      <c r="AT436" s="266" t="s">
        <v>217</v>
      </c>
      <c r="AU436" s="266" t="s">
        <v>90</v>
      </c>
      <c r="AV436" s="13" t="s">
        <v>25</v>
      </c>
      <c r="AW436" s="13" t="s">
        <v>219</v>
      </c>
      <c r="AX436" s="13" t="s">
        <v>81</v>
      </c>
      <c r="AY436" s="266" t="s">
        <v>208</v>
      </c>
    </row>
    <row r="437" spans="2:51" s="12" customFormat="1" ht="13.5">
      <c r="B437" s="245"/>
      <c r="C437" s="246"/>
      <c r="D437" s="247" t="s">
        <v>217</v>
      </c>
      <c r="E437" s="248" t="s">
        <v>38</v>
      </c>
      <c r="F437" s="249" t="s">
        <v>726</v>
      </c>
      <c r="G437" s="246"/>
      <c r="H437" s="250">
        <v>5</v>
      </c>
      <c r="I437" s="251"/>
      <c r="J437" s="246"/>
      <c r="K437" s="246"/>
      <c r="L437" s="252"/>
      <c r="M437" s="253"/>
      <c r="N437" s="254"/>
      <c r="O437" s="254"/>
      <c r="P437" s="254"/>
      <c r="Q437" s="254"/>
      <c r="R437" s="254"/>
      <c r="S437" s="254"/>
      <c r="T437" s="255"/>
      <c r="AT437" s="256" t="s">
        <v>217</v>
      </c>
      <c r="AU437" s="256" t="s">
        <v>90</v>
      </c>
      <c r="AV437" s="12" t="s">
        <v>90</v>
      </c>
      <c r="AW437" s="12" t="s">
        <v>219</v>
      </c>
      <c r="AX437" s="12" t="s">
        <v>81</v>
      </c>
      <c r="AY437" s="256" t="s">
        <v>208</v>
      </c>
    </row>
    <row r="438" spans="2:51" s="13" customFormat="1" ht="13.5">
      <c r="B438" s="257"/>
      <c r="C438" s="258"/>
      <c r="D438" s="247" t="s">
        <v>217</v>
      </c>
      <c r="E438" s="259" t="s">
        <v>38</v>
      </c>
      <c r="F438" s="260" t="s">
        <v>727</v>
      </c>
      <c r="G438" s="258"/>
      <c r="H438" s="259" t="s">
        <v>38</v>
      </c>
      <c r="I438" s="261"/>
      <c r="J438" s="258"/>
      <c r="K438" s="258"/>
      <c r="L438" s="262"/>
      <c r="M438" s="263"/>
      <c r="N438" s="264"/>
      <c r="O438" s="264"/>
      <c r="P438" s="264"/>
      <c r="Q438" s="264"/>
      <c r="R438" s="264"/>
      <c r="S438" s="264"/>
      <c r="T438" s="265"/>
      <c r="AT438" s="266" t="s">
        <v>217</v>
      </c>
      <c r="AU438" s="266" t="s">
        <v>90</v>
      </c>
      <c r="AV438" s="13" t="s">
        <v>25</v>
      </c>
      <c r="AW438" s="13" t="s">
        <v>219</v>
      </c>
      <c r="AX438" s="13" t="s">
        <v>81</v>
      </c>
      <c r="AY438" s="266" t="s">
        <v>208</v>
      </c>
    </row>
    <row r="439" spans="2:51" s="12" customFormat="1" ht="13.5">
      <c r="B439" s="245"/>
      <c r="C439" s="246"/>
      <c r="D439" s="247" t="s">
        <v>217</v>
      </c>
      <c r="E439" s="248" t="s">
        <v>38</v>
      </c>
      <c r="F439" s="249" t="s">
        <v>728</v>
      </c>
      <c r="G439" s="246"/>
      <c r="H439" s="250">
        <v>5.859</v>
      </c>
      <c r="I439" s="251"/>
      <c r="J439" s="246"/>
      <c r="K439" s="246"/>
      <c r="L439" s="252"/>
      <c r="M439" s="253"/>
      <c r="N439" s="254"/>
      <c r="O439" s="254"/>
      <c r="P439" s="254"/>
      <c r="Q439" s="254"/>
      <c r="R439" s="254"/>
      <c r="S439" s="254"/>
      <c r="T439" s="255"/>
      <c r="AT439" s="256" t="s">
        <v>217</v>
      </c>
      <c r="AU439" s="256" t="s">
        <v>90</v>
      </c>
      <c r="AV439" s="12" t="s">
        <v>90</v>
      </c>
      <c r="AW439" s="12" t="s">
        <v>219</v>
      </c>
      <c r="AX439" s="12" t="s">
        <v>81</v>
      </c>
      <c r="AY439" s="256" t="s">
        <v>208</v>
      </c>
    </row>
    <row r="440" spans="2:51" s="12" customFormat="1" ht="13.5">
      <c r="B440" s="245"/>
      <c r="C440" s="246"/>
      <c r="D440" s="247" t="s">
        <v>217</v>
      </c>
      <c r="E440" s="248" t="s">
        <v>38</v>
      </c>
      <c r="F440" s="249" t="s">
        <v>729</v>
      </c>
      <c r="G440" s="246"/>
      <c r="H440" s="250">
        <v>5.1285</v>
      </c>
      <c r="I440" s="251"/>
      <c r="J440" s="246"/>
      <c r="K440" s="246"/>
      <c r="L440" s="252"/>
      <c r="M440" s="253"/>
      <c r="N440" s="254"/>
      <c r="O440" s="254"/>
      <c r="P440" s="254"/>
      <c r="Q440" s="254"/>
      <c r="R440" s="254"/>
      <c r="S440" s="254"/>
      <c r="T440" s="255"/>
      <c r="AT440" s="256" t="s">
        <v>217</v>
      </c>
      <c r="AU440" s="256" t="s">
        <v>90</v>
      </c>
      <c r="AV440" s="12" t="s">
        <v>90</v>
      </c>
      <c r="AW440" s="12" t="s">
        <v>219</v>
      </c>
      <c r="AX440" s="12" t="s">
        <v>81</v>
      </c>
      <c r="AY440" s="256" t="s">
        <v>208</v>
      </c>
    </row>
    <row r="441" spans="2:51" s="12" customFormat="1" ht="13.5">
      <c r="B441" s="245"/>
      <c r="C441" s="246"/>
      <c r="D441" s="247" t="s">
        <v>217</v>
      </c>
      <c r="E441" s="248" t="s">
        <v>38</v>
      </c>
      <c r="F441" s="249" t="s">
        <v>730</v>
      </c>
      <c r="G441" s="246"/>
      <c r="H441" s="250">
        <v>1.044</v>
      </c>
      <c r="I441" s="251"/>
      <c r="J441" s="246"/>
      <c r="K441" s="246"/>
      <c r="L441" s="252"/>
      <c r="M441" s="253"/>
      <c r="N441" s="254"/>
      <c r="O441" s="254"/>
      <c r="P441" s="254"/>
      <c r="Q441" s="254"/>
      <c r="R441" s="254"/>
      <c r="S441" s="254"/>
      <c r="T441" s="255"/>
      <c r="AT441" s="256" t="s">
        <v>217</v>
      </c>
      <c r="AU441" s="256" t="s">
        <v>90</v>
      </c>
      <c r="AV441" s="12" t="s">
        <v>90</v>
      </c>
      <c r="AW441" s="12" t="s">
        <v>219</v>
      </c>
      <c r="AX441" s="12" t="s">
        <v>81</v>
      </c>
      <c r="AY441" s="256" t="s">
        <v>208</v>
      </c>
    </row>
    <row r="442" spans="2:51" s="12" customFormat="1" ht="13.5">
      <c r="B442" s="245"/>
      <c r="C442" s="246"/>
      <c r="D442" s="247" t="s">
        <v>217</v>
      </c>
      <c r="E442" s="248" t="s">
        <v>38</v>
      </c>
      <c r="F442" s="249" t="s">
        <v>731</v>
      </c>
      <c r="G442" s="246"/>
      <c r="H442" s="250">
        <v>0.696</v>
      </c>
      <c r="I442" s="251"/>
      <c r="J442" s="246"/>
      <c r="K442" s="246"/>
      <c r="L442" s="252"/>
      <c r="M442" s="253"/>
      <c r="N442" s="254"/>
      <c r="O442" s="254"/>
      <c r="P442" s="254"/>
      <c r="Q442" s="254"/>
      <c r="R442" s="254"/>
      <c r="S442" s="254"/>
      <c r="T442" s="255"/>
      <c r="AT442" s="256" t="s">
        <v>217</v>
      </c>
      <c r="AU442" s="256" t="s">
        <v>90</v>
      </c>
      <c r="AV442" s="12" t="s">
        <v>90</v>
      </c>
      <c r="AW442" s="12" t="s">
        <v>219</v>
      </c>
      <c r="AX442" s="12" t="s">
        <v>81</v>
      </c>
      <c r="AY442" s="256" t="s">
        <v>208</v>
      </c>
    </row>
    <row r="443" spans="2:51" s="12" customFormat="1" ht="13.5">
      <c r="B443" s="245"/>
      <c r="C443" s="246"/>
      <c r="D443" s="247" t="s">
        <v>217</v>
      </c>
      <c r="E443" s="248" t="s">
        <v>38</v>
      </c>
      <c r="F443" s="249" t="s">
        <v>732</v>
      </c>
      <c r="G443" s="246"/>
      <c r="H443" s="250">
        <v>2.0298</v>
      </c>
      <c r="I443" s="251"/>
      <c r="J443" s="246"/>
      <c r="K443" s="246"/>
      <c r="L443" s="252"/>
      <c r="M443" s="253"/>
      <c r="N443" s="254"/>
      <c r="O443" s="254"/>
      <c r="P443" s="254"/>
      <c r="Q443" s="254"/>
      <c r="R443" s="254"/>
      <c r="S443" s="254"/>
      <c r="T443" s="255"/>
      <c r="AT443" s="256" t="s">
        <v>217</v>
      </c>
      <c r="AU443" s="256" t="s">
        <v>90</v>
      </c>
      <c r="AV443" s="12" t="s">
        <v>90</v>
      </c>
      <c r="AW443" s="12" t="s">
        <v>219</v>
      </c>
      <c r="AX443" s="12" t="s">
        <v>81</v>
      </c>
      <c r="AY443" s="256" t="s">
        <v>208</v>
      </c>
    </row>
    <row r="444" spans="2:51" s="12" customFormat="1" ht="13.5">
      <c r="B444" s="245"/>
      <c r="C444" s="246"/>
      <c r="D444" s="247" t="s">
        <v>217</v>
      </c>
      <c r="E444" s="248" t="s">
        <v>38</v>
      </c>
      <c r="F444" s="249" t="s">
        <v>733</v>
      </c>
      <c r="G444" s="246"/>
      <c r="H444" s="250">
        <v>1.99</v>
      </c>
      <c r="I444" s="251"/>
      <c r="J444" s="246"/>
      <c r="K444" s="246"/>
      <c r="L444" s="252"/>
      <c r="M444" s="253"/>
      <c r="N444" s="254"/>
      <c r="O444" s="254"/>
      <c r="P444" s="254"/>
      <c r="Q444" s="254"/>
      <c r="R444" s="254"/>
      <c r="S444" s="254"/>
      <c r="T444" s="255"/>
      <c r="AT444" s="256" t="s">
        <v>217</v>
      </c>
      <c r="AU444" s="256" t="s">
        <v>90</v>
      </c>
      <c r="AV444" s="12" t="s">
        <v>90</v>
      </c>
      <c r="AW444" s="12" t="s">
        <v>219</v>
      </c>
      <c r="AX444" s="12" t="s">
        <v>81</v>
      </c>
      <c r="AY444" s="256" t="s">
        <v>208</v>
      </c>
    </row>
    <row r="445" spans="2:51" s="13" customFormat="1" ht="13.5">
      <c r="B445" s="257"/>
      <c r="C445" s="258"/>
      <c r="D445" s="247" t="s">
        <v>217</v>
      </c>
      <c r="E445" s="259" t="s">
        <v>38</v>
      </c>
      <c r="F445" s="260" t="s">
        <v>734</v>
      </c>
      <c r="G445" s="258"/>
      <c r="H445" s="259" t="s">
        <v>38</v>
      </c>
      <c r="I445" s="261"/>
      <c r="J445" s="258"/>
      <c r="K445" s="258"/>
      <c r="L445" s="262"/>
      <c r="M445" s="263"/>
      <c r="N445" s="264"/>
      <c r="O445" s="264"/>
      <c r="P445" s="264"/>
      <c r="Q445" s="264"/>
      <c r="R445" s="264"/>
      <c r="S445" s="264"/>
      <c r="T445" s="265"/>
      <c r="AT445" s="266" t="s">
        <v>217</v>
      </c>
      <c r="AU445" s="266" t="s">
        <v>90</v>
      </c>
      <c r="AV445" s="13" t="s">
        <v>25</v>
      </c>
      <c r="AW445" s="13" t="s">
        <v>219</v>
      </c>
      <c r="AX445" s="13" t="s">
        <v>81</v>
      </c>
      <c r="AY445" s="266" t="s">
        <v>208</v>
      </c>
    </row>
    <row r="446" spans="2:51" s="12" customFormat="1" ht="13.5">
      <c r="B446" s="245"/>
      <c r="C446" s="246"/>
      <c r="D446" s="247" t="s">
        <v>217</v>
      </c>
      <c r="E446" s="248" t="s">
        <v>38</v>
      </c>
      <c r="F446" s="249" t="s">
        <v>735</v>
      </c>
      <c r="G446" s="246"/>
      <c r="H446" s="250">
        <v>6.672</v>
      </c>
      <c r="I446" s="251"/>
      <c r="J446" s="246"/>
      <c r="K446" s="246"/>
      <c r="L446" s="252"/>
      <c r="M446" s="253"/>
      <c r="N446" s="254"/>
      <c r="O446" s="254"/>
      <c r="P446" s="254"/>
      <c r="Q446" s="254"/>
      <c r="R446" s="254"/>
      <c r="S446" s="254"/>
      <c r="T446" s="255"/>
      <c r="AT446" s="256" t="s">
        <v>217</v>
      </c>
      <c r="AU446" s="256" t="s">
        <v>90</v>
      </c>
      <c r="AV446" s="12" t="s">
        <v>90</v>
      </c>
      <c r="AW446" s="12" t="s">
        <v>219</v>
      </c>
      <c r="AX446" s="12" t="s">
        <v>81</v>
      </c>
      <c r="AY446" s="256" t="s">
        <v>208</v>
      </c>
    </row>
    <row r="447" spans="2:51" s="12" customFormat="1" ht="13.5">
      <c r="B447" s="245"/>
      <c r="C447" s="246"/>
      <c r="D447" s="247" t="s">
        <v>217</v>
      </c>
      <c r="E447" s="248" t="s">
        <v>38</v>
      </c>
      <c r="F447" s="249" t="s">
        <v>736</v>
      </c>
      <c r="G447" s="246"/>
      <c r="H447" s="250">
        <v>1.197</v>
      </c>
      <c r="I447" s="251"/>
      <c r="J447" s="246"/>
      <c r="K447" s="246"/>
      <c r="L447" s="252"/>
      <c r="M447" s="253"/>
      <c r="N447" s="254"/>
      <c r="O447" s="254"/>
      <c r="P447" s="254"/>
      <c r="Q447" s="254"/>
      <c r="R447" s="254"/>
      <c r="S447" s="254"/>
      <c r="T447" s="255"/>
      <c r="AT447" s="256" t="s">
        <v>217</v>
      </c>
      <c r="AU447" s="256" t="s">
        <v>90</v>
      </c>
      <c r="AV447" s="12" t="s">
        <v>90</v>
      </c>
      <c r="AW447" s="12" t="s">
        <v>219</v>
      </c>
      <c r="AX447" s="12" t="s">
        <v>81</v>
      </c>
      <c r="AY447" s="256" t="s">
        <v>208</v>
      </c>
    </row>
    <row r="448" spans="2:51" s="12" customFormat="1" ht="13.5">
      <c r="B448" s="245"/>
      <c r="C448" s="246"/>
      <c r="D448" s="247" t="s">
        <v>217</v>
      </c>
      <c r="E448" s="248" t="s">
        <v>38</v>
      </c>
      <c r="F448" s="249" t="s">
        <v>737</v>
      </c>
      <c r="G448" s="246"/>
      <c r="H448" s="250">
        <v>6.9225</v>
      </c>
      <c r="I448" s="251"/>
      <c r="J448" s="246"/>
      <c r="K448" s="246"/>
      <c r="L448" s="252"/>
      <c r="M448" s="253"/>
      <c r="N448" s="254"/>
      <c r="O448" s="254"/>
      <c r="P448" s="254"/>
      <c r="Q448" s="254"/>
      <c r="R448" s="254"/>
      <c r="S448" s="254"/>
      <c r="T448" s="255"/>
      <c r="AT448" s="256" t="s">
        <v>217</v>
      </c>
      <c r="AU448" s="256" t="s">
        <v>90</v>
      </c>
      <c r="AV448" s="12" t="s">
        <v>90</v>
      </c>
      <c r="AW448" s="12" t="s">
        <v>219</v>
      </c>
      <c r="AX448" s="12" t="s">
        <v>81</v>
      </c>
      <c r="AY448" s="256" t="s">
        <v>208</v>
      </c>
    </row>
    <row r="449" spans="2:51" s="13" customFormat="1" ht="13.5">
      <c r="B449" s="257"/>
      <c r="C449" s="258"/>
      <c r="D449" s="247" t="s">
        <v>217</v>
      </c>
      <c r="E449" s="259" t="s">
        <v>38</v>
      </c>
      <c r="F449" s="260" t="s">
        <v>738</v>
      </c>
      <c r="G449" s="258"/>
      <c r="H449" s="259" t="s">
        <v>38</v>
      </c>
      <c r="I449" s="261"/>
      <c r="J449" s="258"/>
      <c r="K449" s="258"/>
      <c r="L449" s="262"/>
      <c r="M449" s="263"/>
      <c r="N449" s="264"/>
      <c r="O449" s="264"/>
      <c r="P449" s="264"/>
      <c r="Q449" s="264"/>
      <c r="R449" s="264"/>
      <c r="S449" s="264"/>
      <c r="T449" s="265"/>
      <c r="AT449" s="266" t="s">
        <v>217</v>
      </c>
      <c r="AU449" s="266" t="s">
        <v>90</v>
      </c>
      <c r="AV449" s="13" t="s">
        <v>25</v>
      </c>
      <c r="AW449" s="13" t="s">
        <v>219</v>
      </c>
      <c r="AX449" s="13" t="s">
        <v>81</v>
      </c>
      <c r="AY449" s="266" t="s">
        <v>208</v>
      </c>
    </row>
    <row r="450" spans="2:51" s="12" customFormat="1" ht="13.5">
      <c r="B450" s="245"/>
      <c r="C450" s="246"/>
      <c r="D450" s="247" t="s">
        <v>217</v>
      </c>
      <c r="E450" s="248" t="s">
        <v>38</v>
      </c>
      <c r="F450" s="249" t="s">
        <v>726</v>
      </c>
      <c r="G450" s="246"/>
      <c r="H450" s="250">
        <v>5</v>
      </c>
      <c r="I450" s="251"/>
      <c r="J450" s="246"/>
      <c r="K450" s="246"/>
      <c r="L450" s="252"/>
      <c r="M450" s="253"/>
      <c r="N450" s="254"/>
      <c r="O450" s="254"/>
      <c r="P450" s="254"/>
      <c r="Q450" s="254"/>
      <c r="R450" s="254"/>
      <c r="S450" s="254"/>
      <c r="T450" s="255"/>
      <c r="AT450" s="256" t="s">
        <v>217</v>
      </c>
      <c r="AU450" s="256" t="s">
        <v>90</v>
      </c>
      <c r="AV450" s="12" t="s">
        <v>90</v>
      </c>
      <c r="AW450" s="12" t="s">
        <v>219</v>
      </c>
      <c r="AX450" s="12" t="s">
        <v>81</v>
      </c>
      <c r="AY450" s="256" t="s">
        <v>208</v>
      </c>
    </row>
    <row r="451" spans="2:65" s="1" customFormat="1" ht="16.5" customHeight="1">
      <c r="B451" s="46"/>
      <c r="C451" s="233" t="s">
        <v>739</v>
      </c>
      <c r="D451" s="233" t="s">
        <v>210</v>
      </c>
      <c r="E451" s="234" t="s">
        <v>740</v>
      </c>
      <c r="F451" s="235" t="s">
        <v>741</v>
      </c>
      <c r="G451" s="236" t="s">
        <v>213</v>
      </c>
      <c r="H451" s="237">
        <v>263.619</v>
      </c>
      <c r="I451" s="238"/>
      <c r="J451" s="239">
        <f>ROUND(I451*H451,2)</f>
        <v>0</v>
      </c>
      <c r="K451" s="235" t="s">
        <v>214</v>
      </c>
      <c r="L451" s="72"/>
      <c r="M451" s="240" t="s">
        <v>38</v>
      </c>
      <c r="N451" s="241" t="s">
        <v>52</v>
      </c>
      <c r="O451" s="47"/>
      <c r="P451" s="242">
        <f>O451*H451</f>
        <v>0</v>
      </c>
      <c r="Q451" s="242">
        <v>0.00519</v>
      </c>
      <c r="R451" s="242">
        <f>Q451*H451</f>
        <v>1.3681826100000003</v>
      </c>
      <c r="S451" s="242">
        <v>0</v>
      </c>
      <c r="T451" s="243">
        <f>S451*H451</f>
        <v>0</v>
      </c>
      <c r="AR451" s="23" t="s">
        <v>215</v>
      </c>
      <c r="AT451" s="23" t="s">
        <v>210</v>
      </c>
      <c r="AU451" s="23" t="s">
        <v>90</v>
      </c>
      <c r="AY451" s="23" t="s">
        <v>208</v>
      </c>
      <c r="BE451" s="244">
        <f>IF(N451="základní",J451,0)</f>
        <v>0</v>
      </c>
      <c r="BF451" s="244">
        <f>IF(N451="snížená",J451,0)</f>
        <v>0</v>
      </c>
      <c r="BG451" s="244">
        <f>IF(N451="zákl. přenesená",J451,0)</f>
        <v>0</v>
      </c>
      <c r="BH451" s="244">
        <f>IF(N451="sníž. přenesená",J451,0)</f>
        <v>0</v>
      </c>
      <c r="BI451" s="244">
        <f>IF(N451="nulová",J451,0)</f>
        <v>0</v>
      </c>
      <c r="BJ451" s="23" t="s">
        <v>25</v>
      </c>
      <c r="BK451" s="244">
        <f>ROUND(I451*H451,2)</f>
        <v>0</v>
      </c>
      <c r="BL451" s="23" t="s">
        <v>215</v>
      </c>
      <c r="BM451" s="23" t="s">
        <v>742</v>
      </c>
    </row>
    <row r="452" spans="2:51" s="13" customFormat="1" ht="13.5">
      <c r="B452" s="257"/>
      <c r="C452" s="258"/>
      <c r="D452" s="247" t="s">
        <v>217</v>
      </c>
      <c r="E452" s="259" t="s">
        <v>38</v>
      </c>
      <c r="F452" s="260" t="s">
        <v>743</v>
      </c>
      <c r="G452" s="258"/>
      <c r="H452" s="259" t="s">
        <v>38</v>
      </c>
      <c r="I452" s="261"/>
      <c r="J452" s="258"/>
      <c r="K452" s="258"/>
      <c r="L452" s="262"/>
      <c r="M452" s="263"/>
      <c r="N452" s="264"/>
      <c r="O452" s="264"/>
      <c r="P452" s="264"/>
      <c r="Q452" s="264"/>
      <c r="R452" s="264"/>
      <c r="S452" s="264"/>
      <c r="T452" s="265"/>
      <c r="AT452" s="266" t="s">
        <v>217</v>
      </c>
      <c r="AU452" s="266" t="s">
        <v>90</v>
      </c>
      <c r="AV452" s="13" t="s">
        <v>25</v>
      </c>
      <c r="AW452" s="13" t="s">
        <v>219</v>
      </c>
      <c r="AX452" s="13" t="s">
        <v>81</v>
      </c>
      <c r="AY452" s="266" t="s">
        <v>208</v>
      </c>
    </row>
    <row r="453" spans="2:51" s="12" customFormat="1" ht="13.5">
      <c r="B453" s="245"/>
      <c r="C453" s="246"/>
      <c r="D453" s="247" t="s">
        <v>217</v>
      </c>
      <c r="E453" s="248" t="s">
        <v>38</v>
      </c>
      <c r="F453" s="249" t="s">
        <v>744</v>
      </c>
      <c r="G453" s="246"/>
      <c r="H453" s="250">
        <v>51.87</v>
      </c>
      <c r="I453" s="251"/>
      <c r="J453" s="246"/>
      <c r="K453" s="246"/>
      <c r="L453" s="252"/>
      <c r="M453" s="253"/>
      <c r="N453" s="254"/>
      <c r="O453" s="254"/>
      <c r="P453" s="254"/>
      <c r="Q453" s="254"/>
      <c r="R453" s="254"/>
      <c r="S453" s="254"/>
      <c r="T453" s="255"/>
      <c r="AT453" s="256" t="s">
        <v>217</v>
      </c>
      <c r="AU453" s="256" t="s">
        <v>90</v>
      </c>
      <c r="AV453" s="12" t="s">
        <v>90</v>
      </c>
      <c r="AW453" s="12" t="s">
        <v>219</v>
      </c>
      <c r="AX453" s="12" t="s">
        <v>81</v>
      </c>
      <c r="AY453" s="256" t="s">
        <v>208</v>
      </c>
    </row>
    <row r="454" spans="2:51" s="12" customFormat="1" ht="13.5">
      <c r="B454" s="245"/>
      <c r="C454" s="246"/>
      <c r="D454" s="247" t="s">
        <v>217</v>
      </c>
      <c r="E454" s="248" t="s">
        <v>38</v>
      </c>
      <c r="F454" s="249" t="s">
        <v>745</v>
      </c>
      <c r="G454" s="246"/>
      <c r="H454" s="250">
        <v>3.349</v>
      </c>
      <c r="I454" s="251"/>
      <c r="J454" s="246"/>
      <c r="K454" s="246"/>
      <c r="L454" s="252"/>
      <c r="M454" s="253"/>
      <c r="N454" s="254"/>
      <c r="O454" s="254"/>
      <c r="P454" s="254"/>
      <c r="Q454" s="254"/>
      <c r="R454" s="254"/>
      <c r="S454" s="254"/>
      <c r="T454" s="255"/>
      <c r="AT454" s="256" t="s">
        <v>217</v>
      </c>
      <c r="AU454" s="256" t="s">
        <v>90</v>
      </c>
      <c r="AV454" s="12" t="s">
        <v>90</v>
      </c>
      <c r="AW454" s="12" t="s">
        <v>219</v>
      </c>
      <c r="AX454" s="12" t="s">
        <v>81</v>
      </c>
      <c r="AY454" s="256" t="s">
        <v>208</v>
      </c>
    </row>
    <row r="455" spans="2:51" s="13" customFormat="1" ht="13.5">
      <c r="B455" s="257"/>
      <c r="C455" s="258"/>
      <c r="D455" s="247" t="s">
        <v>217</v>
      </c>
      <c r="E455" s="259" t="s">
        <v>38</v>
      </c>
      <c r="F455" s="260" t="s">
        <v>746</v>
      </c>
      <c r="G455" s="258"/>
      <c r="H455" s="259" t="s">
        <v>38</v>
      </c>
      <c r="I455" s="261"/>
      <c r="J455" s="258"/>
      <c r="K455" s="258"/>
      <c r="L455" s="262"/>
      <c r="M455" s="263"/>
      <c r="N455" s="264"/>
      <c r="O455" s="264"/>
      <c r="P455" s="264"/>
      <c r="Q455" s="264"/>
      <c r="R455" s="264"/>
      <c r="S455" s="264"/>
      <c r="T455" s="265"/>
      <c r="AT455" s="266" t="s">
        <v>217</v>
      </c>
      <c r="AU455" s="266" t="s">
        <v>90</v>
      </c>
      <c r="AV455" s="13" t="s">
        <v>25</v>
      </c>
      <c r="AW455" s="13" t="s">
        <v>219</v>
      </c>
      <c r="AX455" s="13" t="s">
        <v>81</v>
      </c>
      <c r="AY455" s="266" t="s">
        <v>208</v>
      </c>
    </row>
    <row r="456" spans="2:51" s="12" customFormat="1" ht="13.5">
      <c r="B456" s="245"/>
      <c r="C456" s="246"/>
      <c r="D456" s="247" t="s">
        <v>217</v>
      </c>
      <c r="E456" s="248" t="s">
        <v>38</v>
      </c>
      <c r="F456" s="249" t="s">
        <v>747</v>
      </c>
      <c r="G456" s="246"/>
      <c r="H456" s="250">
        <v>19.771</v>
      </c>
      <c r="I456" s="251"/>
      <c r="J456" s="246"/>
      <c r="K456" s="246"/>
      <c r="L456" s="252"/>
      <c r="M456" s="253"/>
      <c r="N456" s="254"/>
      <c r="O456" s="254"/>
      <c r="P456" s="254"/>
      <c r="Q456" s="254"/>
      <c r="R456" s="254"/>
      <c r="S456" s="254"/>
      <c r="T456" s="255"/>
      <c r="AT456" s="256" t="s">
        <v>217</v>
      </c>
      <c r="AU456" s="256" t="s">
        <v>90</v>
      </c>
      <c r="AV456" s="12" t="s">
        <v>90</v>
      </c>
      <c r="AW456" s="12" t="s">
        <v>219</v>
      </c>
      <c r="AX456" s="12" t="s">
        <v>81</v>
      </c>
      <c r="AY456" s="256" t="s">
        <v>208</v>
      </c>
    </row>
    <row r="457" spans="2:51" s="13" customFormat="1" ht="13.5">
      <c r="B457" s="257"/>
      <c r="C457" s="258"/>
      <c r="D457" s="247" t="s">
        <v>217</v>
      </c>
      <c r="E457" s="259" t="s">
        <v>38</v>
      </c>
      <c r="F457" s="260" t="s">
        <v>748</v>
      </c>
      <c r="G457" s="258"/>
      <c r="H457" s="259" t="s">
        <v>38</v>
      </c>
      <c r="I457" s="261"/>
      <c r="J457" s="258"/>
      <c r="K457" s="258"/>
      <c r="L457" s="262"/>
      <c r="M457" s="263"/>
      <c r="N457" s="264"/>
      <c r="O457" s="264"/>
      <c r="P457" s="264"/>
      <c r="Q457" s="264"/>
      <c r="R457" s="264"/>
      <c r="S457" s="264"/>
      <c r="T457" s="265"/>
      <c r="AT457" s="266" t="s">
        <v>217</v>
      </c>
      <c r="AU457" s="266" t="s">
        <v>90</v>
      </c>
      <c r="AV457" s="13" t="s">
        <v>25</v>
      </c>
      <c r="AW457" s="13" t="s">
        <v>219</v>
      </c>
      <c r="AX457" s="13" t="s">
        <v>81</v>
      </c>
      <c r="AY457" s="266" t="s">
        <v>208</v>
      </c>
    </row>
    <row r="458" spans="2:51" s="12" customFormat="1" ht="13.5">
      <c r="B458" s="245"/>
      <c r="C458" s="246"/>
      <c r="D458" s="247" t="s">
        <v>217</v>
      </c>
      <c r="E458" s="248" t="s">
        <v>38</v>
      </c>
      <c r="F458" s="249" t="s">
        <v>749</v>
      </c>
      <c r="G458" s="246"/>
      <c r="H458" s="250">
        <v>13.959</v>
      </c>
      <c r="I458" s="251"/>
      <c r="J458" s="246"/>
      <c r="K458" s="246"/>
      <c r="L458" s="252"/>
      <c r="M458" s="253"/>
      <c r="N458" s="254"/>
      <c r="O458" s="254"/>
      <c r="P458" s="254"/>
      <c r="Q458" s="254"/>
      <c r="R458" s="254"/>
      <c r="S458" s="254"/>
      <c r="T458" s="255"/>
      <c r="AT458" s="256" t="s">
        <v>217</v>
      </c>
      <c r="AU458" s="256" t="s">
        <v>90</v>
      </c>
      <c r="AV458" s="12" t="s">
        <v>90</v>
      </c>
      <c r="AW458" s="12" t="s">
        <v>219</v>
      </c>
      <c r="AX458" s="12" t="s">
        <v>81</v>
      </c>
      <c r="AY458" s="256" t="s">
        <v>208</v>
      </c>
    </row>
    <row r="459" spans="2:51" s="13" customFormat="1" ht="13.5">
      <c r="B459" s="257"/>
      <c r="C459" s="258"/>
      <c r="D459" s="247" t="s">
        <v>217</v>
      </c>
      <c r="E459" s="259" t="s">
        <v>38</v>
      </c>
      <c r="F459" s="260" t="s">
        <v>750</v>
      </c>
      <c r="G459" s="258"/>
      <c r="H459" s="259" t="s">
        <v>38</v>
      </c>
      <c r="I459" s="261"/>
      <c r="J459" s="258"/>
      <c r="K459" s="258"/>
      <c r="L459" s="262"/>
      <c r="M459" s="263"/>
      <c r="N459" s="264"/>
      <c r="O459" s="264"/>
      <c r="P459" s="264"/>
      <c r="Q459" s="264"/>
      <c r="R459" s="264"/>
      <c r="S459" s="264"/>
      <c r="T459" s="265"/>
      <c r="AT459" s="266" t="s">
        <v>217</v>
      </c>
      <c r="AU459" s="266" t="s">
        <v>90</v>
      </c>
      <c r="AV459" s="13" t="s">
        <v>25</v>
      </c>
      <c r="AW459" s="13" t="s">
        <v>219</v>
      </c>
      <c r="AX459" s="13" t="s">
        <v>81</v>
      </c>
      <c r="AY459" s="266" t="s">
        <v>208</v>
      </c>
    </row>
    <row r="460" spans="2:51" s="12" customFormat="1" ht="13.5">
      <c r="B460" s="245"/>
      <c r="C460" s="246"/>
      <c r="D460" s="247" t="s">
        <v>217</v>
      </c>
      <c r="E460" s="248" t="s">
        <v>38</v>
      </c>
      <c r="F460" s="249" t="s">
        <v>751</v>
      </c>
      <c r="G460" s="246"/>
      <c r="H460" s="250">
        <v>15.198</v>
      </c>
      <c r="I460" s="251"/>
      <c r="J460" s="246"/>
      <c r="K460" s="246"/>
      <c r="L460" s="252"/>
      <c r="M460" s="253"/>
      <c r="N460" s="254"/>
      <c r="O460" s="254"/>
      <c r="P460" s="254"/>
      <c r="Q460" s="254"/>
      <c r="R460" s="254"/>
      <c r="S460" s="254"/>
      <c r="T460" s="255"/>
      <c r="AT460" s="256" t="s">
        <v>217</v>
      </c>
      <c r="AU460" s="256" t="s">
        <v>90</v>
      </c>
      <c r="AV460" s="12" t="s">
        <v>90</v>
      </c>
      <c r="AW460" s="12" t="s">
        <v>219</v>
      </c>
      <c r="AX460" s="12" t="s">
        <v>81</v>
      </c>
      <c r="AY460" s="256" t="s">
        <v>208</v>
      </c>
    </row>
    <row r="461" spans="2:51" s="13" customFormat="1" ht="13.5">
      <c r="B461" s="257"/>
      <c r="C461" s="258"/>
      <c r="D461" s="247" t="s">
        <v>217</v>
      </c>
      <c r="E461" s="259" t="s">
        <v>38</v>
      </c>
      <c r="F461" s="260" t="s">
        <v>752</v>
      </c>
      <c r="G461" s="258"/>
      <c r="H461" s="259" t="s">
        <v>38</v>
      </c>
      <c r="I461" s="261"/>
      <c r="J461" s="258"/>
      <c r="K461" s="258"/>
      <c r="L461" s="262"/>
      <c r="M461" s="263"/>
      <c r="N461" s="264"/>
      <c r="O461" s="264"/>
      <c r="P461" s="264"/>
      <c r="Q461" s="264"/>
      <c r="R461" s="264"/>
      <c r="S461" s="264"/>
      <c r="T461" s="265"/>
      <c r="AT461" s="266" t="s">
        <v>217</v>
      </c>
      <c r="AU461" s="266" t="s">
        <v>90</v>
      </c>
      <c r="AV461" s="13" t="s">
        <v>25</v>
      </c>
      <c r="AW461" s="13" t="s">
        <v>219</v>
      </c>
      <c r="AX461" s="13" t="s">
        <v>81</v>
      </c>
      <c r="AY461" s="266" t="s">
        <v>208</v>
      </c>
    </row>
    <row r="462" spans="2:51" s="12" customFormat="1" ht="13.5">
      <c r="B462" s="245"/>
      <c r="C462" s="246"/>
      <c r="D462" s="247" t="s">
        <v>217</v>
      </c>
      <c r="E462" s="248" t="s">
        <v>38</v>
      </c>
      <c r="F462" s="249" t="s">
        <v>753</v>
      </c>
      <c r="G462" s="246"/>
      <c r="H462" s="250">
        <v>4.9375</v>
      </c>
      <c r="I462" s="251"/>
      <c r="J462" s="246"/>
      <c r="K462" s="246"/>
      <c r="L462" s="252"/>
      <c r="M462" s="253"/>
      <c r="N462" s="254"/>
      <c r="O462" s="254"/>
      <c r="P462" s="254"/>
      <c r="Q462" s="254"/>
      <c r="R462" s="254"/>
      <c r="S462" s="254"/>
      <c r="T462" s="255"/>
      <c r="AT462" s="256" t="s">
        <v>217</v>
      </c>
      <c r="AU462" s="256" t="s">
        <v>90</v>
      </c>
      <c r="AV462" s="12" t="s">
        <v>90</v>
      </c>
      <c r="AW462" s="12" t="s">
        <v>219</v>
      </c>
      <c r="AX462" s="12" t="s">
        <v>81</v>
      </c>
      <c r="AY462" s="256" t="s">
        <v>208</v>
      </c>
    </row>
    <row r="463" spans="2:51" s="13" customFormat="1" ht="13.5">
      <c r="B463" s="257"/>
      <c r="C463" s="258"/>
      <c r="D463" s="247" t="s">
        <v>217</v>
      </c>
      <c r="E463" s="259" t="s">
        <v>38</v>
      </c>
      <c r="F463" s="260" t="s">
        <v>725</v>
      </c>
      <c r="G463" s="258"/>
      <c r="H463" s="259" t="s">
        <v>38</v>
      </c>
      <c r="I463" s="261"/>
      <c r="J463" s="258"/>
      <c r="K463" s="258"/>
      <c r="L463" s="262"/>
      <c r="M463" s="263"/>
      <c r="N463" s="264"/>
      <c r="O463" s="264"/>
      <c r="P463" s="264"/>
      <c r="Q463" s="264"/>
      <c r="R463" s="264"/>
      <c r="S463" s="264"/>
      <c r="T463" s="265"/>
      <c r="AT463" s="266" t="s">
        <v>217</v>
      </c>
      <c r="AU463" s="266" t="s">
        <v>90</v>
      </c>
      <c r="AV463" s="13" t="s">
        <v>25</v>
      </c>
      <c r="AW463" s="13" t="s">
        <v>219</v>
      </c>
      <c r="AX463" s="13" t="s">
        <v>81</v>
      </c>
      <c r="AY463" s="266" t="s">
        <v>208</v>
      </c>
    </row>
    <row r="464" spans="2:51" s="12" customFormat="1" ht="13.5">
      <c r="B464" s="245"/>
      <c r="C464" s="246"/>
      <c r="D464" s="247" t="s">
        <v>217</v>
      </c>
      <c r="E464" s="248" t="s">
        <v>38</v>
      </c>
      <c r="F464" s="249" t="s">
        <v>754</v>
      </c>
      <c r="G464" s="246"/>
      <c r="H464" s="250">
        <v>15</v>
      </c>
      <c r="I464" s="251"/>
      <c r="J464" s="246"/>
      <c r="K464" s="246"/>
      <c r="L464" s="252"/>
      <c r="M464" s="253"/>
      <c r="N464" s="254"/>
      <c r="O464" s="254"/>
      <c r="P464" s="254"/>
      <c r="Q464" s="254"/>
      <c r="R464" s="254"/>
      <c r="S464" s="254"/>
      <c r="T464" s="255"/>
      <c r="AT464" s="256" t="s">
        <v>217</v>
      </c>
      <c r="AU464" s="256" t="s">
        <v>90</v>
      </c>
      <c r="AV464" s="12" t="s">
        <v>90</v>
      </c>
      <c r="AW464" s="12" t="s">
        <v>219</v>
      </c>
      <c r="AX464" s="12" t="s">
        <v>81</v>
      </c>
      <c r="AY464" s="256" t="s">
        <v>208</v>
      </c>
    </row>
    <row r="465" spans="2:51" s="13" customFormat="1" ht="13.5">
      <c r="B465" s="257"/>
      <c r="C465" s="258"/>
      <c r="D465" s="247" t="s">
        <v>217</v>
      </c>
      <c r="E465" s="259" t="s">
        <v>38</v>
      </c>
      <c r="F465" s="260" t="s">
        <v>755</v>
      </c>
      <c r="G465" s="258"/>
      <c r="H465" s="259" t="s">
        <v>38</v>
      </c>
      <c r="I465" s="261"/>
      <c r="J465" s="258"/>
      <c r="K465" s="258"/>
      <c r="L465" s="262"/>
      <c r="M465" s="263"/>
      <c r="N465" s="264"/>
      <c r="O465" s="264"/>
      <c r="P465" s="264"/>
      <c r="Q465" s="264"/>
      <c r="R465" s="264"/>
      <c r="S465" s="264"/>
      <c r="T465" s="265"/>
      <c r="AT465" s="266" t="s">
        <v>217</v>
      </c>
      <c r="AU465" s="266" t="s">
        <v>90</v>
      </c>
      <c r="AV465" s="13" t="s">
        <v>25</v>
      </c>
      <c r="AW465" s="13" t="s">
        <v>219</v>
      </c>
      <c r="AX465" s="13" t="s">
        <v>81</v>
      </c>
      <c r="AY465" s="266" t="s">
        <v>208</v>
      </c>
    </row>
    <row r="466" spans="2:51" s="12" customFormat="1" ht="13.5">
      <c r="B466" s="245"/>
      <c r="C466" s="246"/>
      <c r="D466" s="247" t="s">
        <v>217</v>
      </c>
      <c r="E466" s="248" t="s">
        <v>38</v>
      </c>
      <c r="F466" s="249" t="s">
        <v>744</v>
      </c>
      <c r="G466" s="246"/>
      <c r="H466" s="250">
        <v>51.87</v>
      </c>
      <c r="I466" s="251"/>
      <c r="J466" s="246"/>
      <c r="K466" s="246"/>
      <c r="L466" s="252"/>
      <c r="M466" s="253"/>
      <c r="N466" s="254"/>
      <c r="O466" s="254"/>
      <c r="P466" s="254"/>
      <c r="Q466" s="254"/>
      <c r="R466" s="254"/>
      <c r="S466" s="254"/>
      <c r="T466" s="255"/>
      <c r="AT466" s="256" t="s">
        <v>217</v>
      </c>
      <c r="AU466" s="256" t="s">
        <v>90</v>
      </c>
      <c r="AV466" s="12" t="s">
        <v>90</v>
      </c>
      <c r="AW466" s="12" t="s">
        <v>219</v>
      </c>
      <c r="AX466" s="12" t="s">
        <v>81</v>
      </c>
      <c r="AY466" s="256" t="s">
        <v>208</v>
      </c>
    </row>
    <row r="467" spans="2:51" s="12" customFormat="1" ht="13.5">
      <c r="B467" s="245"/>
      <c r="C467" s="246"/>
      <c r="D467" s="247" t="s">
        <v>217</v>
      </c>
      <c r="E467" s="248" t="s">
        <v>38</v>
      </c>
      <c r="F467" s="249" t="s">
        <v>756</v>
      </c>
      <c r="G467" s="246"/>
      <c r="H467" s="250">
        <v>5.888</v>
      </c>
      <c r="I467" s="251"/>
      <c r="J467" s="246"/>
      <c r="K467" s="246"/>
      <c r="L467" s="252"/>
      <c r="M467" s="253"/>
      <c r="N467" s="254"/>
      <c r="O467" s="254"/>
      <c r="P467" s="254"/>
      <c r="Q467" s="254"/>
      <c r="R467" s="254"/>
      <c r="S467" s="254"/>
      <c r="T467" s="255"/>
      <c r="AT467" s="256" t="s">
        <v>217</v>
      </c>
      <c r="AU467" s="256" t="s">
        <v>90</v>
      </c>
      <c r="AV467" s="12" t="s">
        <v>90</v>
      </c>
      <c r="AW467" s="12" t="s">
        <v>219</v>
      </c>
      <c r="AX467" s="12" t="s">
        <v>81</v>
      </c>
      <c r="AY467" s="256" t="s">
        <v>208</v>
      </c>
    </row>
    <row r="468" spans="2:51" s="13" customFormat="1" ht="13.5">
      <c r="B468" s="257"/>
      <c r="C468" s="258"/>
      <c r="D468" s="247" t="s">
        <v>217</v>
      </c>
      <c r="E468" s="259" t="s">
        <v>38</v>
      </c>
      <c r="F468" s="260" t="s">
        <v>757</v>
      </c>
      <c r="G468" s="258"/>
      <c r="H468" s="259" t="s">
        <v>38</v>
      </c>
      <c r="I468" s="261"/>
      <c r="J468" s="258"/>
      <c r="K468" s="258"/>
      <c r="L468" s="262"/>
      <c r="M468" s="263"/>
      <c r="N468" s="264"/>
      <c r="O468" s="264"/>
      <c r="P468" s="264"/>
      <c r="Q468" s="264"/>
      <c r="R468" s="264"/>
      <c r="S468" s="264"/>
      <c r="T468" s="265"/>
      <c r="AT468" s="266" t="s">
        <v>217</v>
      </c>
      <c r="AU468" s="266" t="s">
        <v>90</v>
      </c>
      <c r="AV468" s="13" t="s">
        <v>25</v>
      </c>
      <c r="AW468" s="13" t="s">
        <v>219</v>
      </c>
      <c r="AX468" s="13" t="s">
        <v>81</v>
      </c>
      <c r="AY468" s="266" t="s">
        <v>208</v>
      </c>
    </row>
    <row r="469" spans="2:51" s="12" customFormat="1" ht="13.5">
      <c r="B469" s="245"/>
      <c r="C469" s="246"/>
      <c r="D469" s="247" t="s">
        <v>217</v>
      </c>
      <c r="E469" s="248" t="s">
        <v>38</v>
      </c>
      <c r="F469" s="249" t="s">
        <v>758</v>
      </c>
      <c r="G469" s="246"/>
      <c r="H469" s="250">
        <v>19.975</v>
      </c>
      <c r="I469" s="251"/>
      <c r="J469" s="246"/>
      <c r="K469" s="246"/>
      <c r="L469" s="252"/>
      <c r="M469" s="253"/>
      <c r="N469" s="254"/>
      <c r="O469" s="254"/>
      <c r="P469" s="254"/>
      <c r="Q469" s="254"/>
      <c r="R469" s="254"/>
      <c r="S469" s="254"/>
      <c r="T469" s="255"/>
      <c r="AT469" s="256" t="s">
        <v>217</v>
      </c>
      <c r="AU469" s="256" t="s">
        <v>90</v>
      </c>
      <c r="AV469" s="12" t="s">
        <v>90</v>
      </c>
      <c r="AW469" s="12" t="s">
        <v>219</v>
      </c>
      <c r="AX469" s="12" t="s">
        <v>81</v>
      </c>
      <c r="AY469" s="256" t="s">
        <v>208</v>
      </c>
    </row>
    <row r="470" spans="2:51" s="13" customFormat="1" ht="13.5">
      <c r="B470" s="257"/>
      <c r="C470" s="258"/>
      <c r="D470" s="247" t="s">
        <v>217</v>
      </c>
      <c r="E470" s="259" t="s">
        <v>38</v>
      </c>
      <c r="F470" s="260" t="s">
        <v>759</v>
      </c>
      <c r="G470" s="258"/>
      <c r="H470" s="259" t="s">
        <v>38</v>
      </c>
      <c r="I470" s="261"/>
      <c r="J470" s="258"/>
      <c r="K470" s="258"/>
      <c r="L470" s="262"/>
      <c r="M470" s="263"/>
      <c r="N470" s="264"/>
      <c r="O470" s="264"/>
      <c r="P470" s="264"/>
      <c r="Q470" s="264"/>
      <c r="R470" s="264"/>
      <c r="S470" s="264"/>
      <c r="T470" s="265"/>
      <c r="AT470" s="266" t="s">
        <v>217</v>
      </c>
      <c r="AU470" s="266" t="s">
        <v>90</v>
      </c>
      <c r="AV470" s="13" t="s">
        <v>25</v>
      </c>
      <c r="AW470" s="13" t="s">
        <v>219</v>
      </c>
      <c r="AX470" s="13" t="s">
        <v>81</v>
      </c>
      <c r="AY470" s="266" t="s">
        <v>208</v>
      </c>
    </row>
    <row r="471" spans="2:51" s="12" customFormat="1" ht="13.5">
      <c r="B471" s="245"/>
      <c r="C471" s="246"/>
      <c r="D471" s="247" t="s">
        <v>217</v>
      </c>
      <c r="E471" s="248" t="s">
        <v>38</v>
      </c>
      <c r="F471" s="249" t="s">
        <v>760</v>
      </c>
      <c r="G471" s="246"/>
      <c r="H471" s="250">
        <v>18.279</v>
      </c>
      <c r="I471" s="251"/>
      <c r="J471" s="246"/>
      <c r="K471" s="246"/>
      <c r="L471" s="252"/>
      <c r="M471" s="253"/>
      <c r="N471" s="254"/>
      <c r="O471" s="254"/>
      <c r="P471" s="254"/>
      <c r="Q471" s="254"/>
      <c r="R471" s="254"/>
      <c r="S471" s="254"/>
      <c r="T471" s="255"/>
      <c r="AT471" s="256" t="s">
        <v>217</v>
      </c>
      <c r="AU471" s="256" t="s">
        <v>90</v>
      </c>
      <c r="AV471" s="12" t="s">
        <v>90</v>
      </c>
      <c r="AW471" s="12" t="s">
        <v>219</v>
      </c>
      <c r="AX471" s="12" t="s">
        <v>81</v>
      </c>
      <c r="AY471" s="256" t="s">
        <v>208</v>
      </c>
    </row>
    <row r="472" spans="2:51" s="13" customFormat="1" ht="13.5">
      <c r="B472" s="257"/>
      <c r="C472" s="258"/>
      <c r="D472" s="247" t="s">
        <v>217</v>
      </c>
      <c r="E472" s="259" t="s">
        <v>38</v>
      </c>
      <c r="F472" s="260" t="s">
        <v>761</v>
      </c>
      <c r="G472" s="258"/>
      <c r="H472" s="259" t="s">
        <v>38</v>
      </c>
      <c r="I472" s="261"/>
      <c r="J472" s="258"/>
      <c r="K472" s="258"/>
      <c r="L472" s="262"/>
      <c r="M472" s="263"/>
      <c r="N472" s="264"/>
      <c r="O472" s="264"/>
      <c r="P472" s="264"/>
      <c r="Q472" s="264"/>
      <c r="R472" s="264"/>
      <c r="S472" s="264"/>
      <c r="T472" s="265"/>
      <c r="AT472" s="266" t="s">
        <v>217</v>
      </c>
      <c r="AU472" s="266" t="s">
        <v>90</v>
      </c>
      <c r="AV472" s="13" t="s">
        <v>25</v>
      </c>
      <c r="AW472" s="13" t="s">
        <v>219</v>
      </c>
      <c r="AX472" s="13" t="s">
        <v>81</v>
      </c>
      <c r="AY472" s="266" t="s">
        <v>208</v>
      </c>
    </row>
    <row r="473" spans="2:51" s="12" customFormat="1" ht="13.5">
      <c r="B473" s="245"/>
      <c r="C473" s="246"/>
      <c r="D473" s="247" t="s">
        <v>217</v>
      </c>
      <c r="E473" s="248" t="s">
        <v>38</v>
      </c>
      <c r="F473" s="249" t="s">
        <v>762</v>
      </c>
      <c r="G473" s="246"/>
      <c r="H473" s="250">
        <v>21.658</v>
      </c>
      <c r="I473" s="251"/>
      <c r="J473" s="246"/>
      <c r="K473" s="246"/>
      <c r="L473" s="252"/>
      <c r="M473" s="253"/>
      <c r="N473" s="254"/>
      <c r="O473" s="254"/>
      <c r="P473" s="254"/>
      <c r="Q473" s="254"/>
      <c r="R473" s="254"/>
      <c r="S473" s="254"/>
      <c r="T473" s="255"/>
      <c r="AT473" s="256" t="s">
        <v>217</v>
      </c>
      <c r="AU473" s="256" t="s">
        <v>90</v>
      </c>
      <c r="AV473" s="12" t="s">
        <v>90</v>
      </c>
      <c r="AW473" s="12" t="s">
        <v>219</v>
      </c>
      <c r="AX473" s="12" t="s">
        <v>81</v>
      </c>
      <c r="AY473" s="256" t="s">
        <v>208</v>
      </c>
    </row>
    <row r="474" spans="2:51" s="13" customFormat="1" ht="13.5">
      <c r="B474" s="257"/>
      <c r="C474" s="258"/>
      <c r="D474" s="247" t="s">
        <v>217</v>
      </c>
      <c r="E474" s="259" t="s">
        <v>38</v>
      </c>
      <c r="F474" s="260" t="s">
        <v>738</v>
      </c>
      <c r="G474" s="258"/>
      <c r="H474" s="259" t="s">
        <v>38</v>
      </c>
      <c r="I474" s="261"/>
      <c r="J474" s="258"/>
      <c r="K474" s="258"/>
      <c r="L474" s="262"/>
      <c r="M474" s="263"/>
      <c r="N474" s="264"/>
      <c r="O474" s="264"/>
      <c r="P474" s="264"/>
      <c r="Q474" s="264"/>
      <c r="R474" s="264"/>
      <c r="S474" s="264"/>
      <c r="T474" s="265"/>
      <c r="AT474" s="266" t="s">
        <v>217</v>
      </c>
      <c r="AU474" s="266" t="s">
        <v>90</v>
      </c>
      <c r="AV474" s="13" t="s">
        <v>25</v>
      </c>
      <c r="AW474" s="13" t="s">
        <v>219</v>
      </c>
      <c r="AX474" s="13" t="s">
        <v>81</v>
      </c>
      <c r="AY474" s="266" t="s">
        <v>208</v>
      </c>
    </row>
    <row r="475" spans="2:51" s="12" customFormat="1" ht="13.5">
      <c r="B475" s="245"/>
      <c r="C475" s="246"/>
      <c r="D475" s="247" t="s">
        <v>217</v>
      </c>
      <c r="E475" s="248" t="s">
        <v>38</v>
      </c>
      <c r="F475" s="249" t="s">
        <v>754</v>
      </c>
      <c r="G475" s="246"/>
      <c r="H475" s="250">
        <v>15</v>
      </c>
      <c r="I475" s="251"/>
      <c r="J475" s="246"/>
      <c r="K475" s="246"/>
      <c r="L475" s="252"/>
      <c r="M475" s="253"/>
      <c r="N475" s="254"/>
      <c r="O475" s="254"/>
      <c r="P475" s="254"/>
      <c r="Q475" s="254"/>
      <c r="R475" s="254"/>
      <c r="S475" s="254"/>
      <c r="T475" s="255"/>
      <c r="AT475" s="256" t="s">
        <v>217</v>
      </c>
      <c r="AU475" s="256" t="s">
        <v>90</v>
      </c>
      <c r="AV475" s="12" t="s">
        <v>90</v>
      </c>
      <c r="AW475" s="12" t="s">
        <v>219</v>
      </c>
      <c r="AX475" s="12" t="s">
        <v>81</v>
      </c>
      <c r="AY475" s="256" t="s">
        <v>208</v>
      </c>
    </row>
    <row r="476" spans="2:51" s="13" customFormat="1" ht="13.5">
      <c r="B476" s="257"/>
      <c r="C476" s="258"/>
      <c r="D476" s="247" t="s">
        <v>217</v>
      </c>
      <c r="E476" s="259" t="s">
        <v>38</v>
      </c>
      <c r="F476" s="260" t="s">
        <v>763</v>
      </c>
      <c r="G476" s="258"/>
      <c r="H476" s="259" t="s">
        <v>38</v>
      </c>
      <c r="I476" s="261"/>
      <c r="J476" s="258"/>
      <c r="K476" s="258"/>
      <c r="L476" s="262"/>
      <c r="M476" s="263"/>
      <c r="N476" s="264"/>
      <c r="O476" s="264"/>
      <c r="P476" s="264"/>
      <c r="Q476" s="264"/>
      <c r="R476" s="264"/>
      <c r="S476" s="264"/>
      <c r="T476" s="265"/>
      <c r="AT476" s="266" t="s">
        <v>217</v>
      </c>
      <c r="AU476" s="266" t="s">
        <v>90</v>
      </c>
      <c r="AV476" s="13" t="s">
        <v>25</v>
      </c>
      <c r="AW476" s="13" t="s">
        <v>219</v>
      </c>
      <c r="AX476" s="13" t="s">
        <v>81</v>
      </c>
      <c r="AY476" s="266" t="s">
        <v>208</v>
      </c>
    </row>
    <row r="477" spans="2:51" s="12" customFormat="1" ht="13.5">
      <c r="B477" s="245"/>
      <c r="C477" s="246"/>
      <c r="D477" s="247" t="s">
        <v>217</v>
      </c>
      <c r="E477" s="248" t="s">
        <v>38</v>
      </c>
      <c r="F477" s="249" t="s">
        <v>764</v>
      </c>
      <c r="G477" s="246"/>
      <c r="H477" s="250">
        <v>2.05</v>
      </c>
      <c r="I477" s="251"/>
      <c r="J477" s="246"/>
      <c r="K477" s="246"/>
      <c r="L477" s="252"/>
      <c r="M477" s="253"/>
      <c r="N477" s="254"/>
      <c r="O477" s="254"/>
      <c r="P477" s="254"/>
      <c r="Q477" s="254"/>
      <c r="R477" s="254"/>
      <c r="S477" s="254"/>
      <c r="T477" s="255"/>
      <c r="AT477" s="256" t="s">
        <v>217</v>
      </c>
      <c r="AU477" s="256" t="s">
        <v>90</v>
      </c>
      <c r="AV477" s="12" t="s">
        <v>90</v>
      </c>
      <c r="AW477" s="12" t="s">
        <v>219</v>
      </c>
      <c r="AX477" s="12" t="s">
        <v>81</v>
      </c>
      <c r="AY477" s="256" t="s">
        <v>208</v>
      </c>
    </row>
    <row r="478" spans="2:51" s="13" customFormat="1" ht="13.5">
      <c r="B478" s="257"/>
      <c r="C478" s="258"/>
      <c r="D478" s="247" t="s">
        <v>217</v>
      </c>
      <c r="E478" s="259" t="s">
        <v>38</v>
      </c>
      <c r="F478" s="260" t="s">
        <v>765</v>
      </c>
      <c r="G478" s="258"/>
      <c r="H478" s="259" t="s">
        <v>38</v>
      </c>
      <c r="I478" s="261"/>
      <c r="J478" s="258"/>
      <c r="K478" s="258"/>
      <c r="L478" s="262"/>
      <c r="M478" s="263"/>
      <c r="N478" s="264"/>
      <c r="O478" s="264"/>
      <c r="P478" s="264"/>
      <c r="Q478" s="264"/>
      <c r="R478" s="264"/>
      <c r="S478" s="264"/>
      <c r="T478" s="265"/>
      <c r="AT478" s="266" t="s">
        <v>217</v>
      </c>
      <c r="AU478" s="266" t="s">
        <v>90</v>
      </c>
      <c r="AV478" s="13" t="s">
        <v>25</v>
      </c>
      <c r="AW478" s="13" t="s">
        <v>219</v>
      </c>
      <c r="AX478" s="13" t="s">
        <v>81</v>
      </c>
      <c r="AY478" s="266" t="s">
        <v>208</v>
      </c>
    </row>
    <row r="479" spans="2:51" s="12" customFormat="1" ht="13.5">
      <c r="B479" s="245"/>
      <c r="C479" s="246"/>
      <c r="D479" s="247" t="s">
        <v>217</v>
      </c>
      <c r="E479" s="248" t="s">
        <v>38</v>
      </c>
      <c r="F479" s="249" t="s">
        <v>766</v>
      </c>
      <c r="G479" s="246"/>
      <c r="H479" s="250">
        <v>4.814</v>
      </c>
      <c r="I479" s="251"/>
      <c r="J479" s="246"/>
      <c r="K479" s="246"/>
      <c r="L479" s="252"/>
      <c r="M479" s="253"/>
      <c r="N479" s="254"/>
      <c r="O479" s="254"/>
      <c r="P479" s="254"/>
      <c r="Q479" s="254"/>
      <c r="R479" s="254"/>
      <c r="S479" s="254"/>
      <c r="T479" s="255"/>
      <c r="AT479" s="256" t="s">
        <v>217</v>
      </c>
      <c r="AU479" s="256" t="s">
        <v>90</v>
      </c>
      <c r="AV479" s="12" t="s">
        <v>90</v>
      </c>
      <c r="AW479" s="12" t="s">
        <v>219</v>
      </c>
      <c r="AX479" s="12" t="s">
        <v>81</v>
      </c>
      <c r="AY479" s="256" t="s">
        <v>208</v>
      </c>
    </row>
    <row r="480" spans="2:65" s="1" customFormat="1" ht="16.5" customHeight="1">
      <c r="B480" s="46"/>
      <c r="C480" s="233" t="s">
        <v>767</v>
      </c>
      <c r="D480" s="233" t="s">
        <v>210</v>
      </c>
      <c r="E480" s="234" t="s">
        <v>768</v>
      </c>
      <c r="F480" s="235" t="s">
        <v>769</v>
      </c>
      <c r="G480" s="236" t="s">
        <v>213</v>
      </c>
      <c r="H480" s="237">
        <v>256.755</v>
      </c>
      <c r="I480" s="238"/>
      <c r="J480" s="239">
        <f>ROUND(I480*H480,2)</f>
        <v>0</v>
      </c>
      <c r="K480" s="235" t="s">
        <v>214</v>
      </c>
      <c r="L480" s="72"/>
      <c r="M480" s="240" t="s">
        <v>38</v>
      </c>
      <c r="N480" s="241" t="s">
        <v>52</v>
      </c>
      <c r="O480" s="47"/>
      <c r="P480" s="242">
        <f>O480*H480</f>
        <v>0</v>
      </c>
      <c r="Q480" s="242">
        <v>0</v>
      </c>
      <c r="R480" s="242">
        <f>Q480*H480</f>
        <v>0</v>
      </c>
      <c r="S480" s="242">
        <v>0</v>
      </c>
      <c r="T480" s="243">
        <f>S480*H480</f>
        <v>0</v>
      </c>
      <c r="AR480" s="23" t="s">
        <v>215</v>
      </c>
      <c r="AT480" s="23" t="s">
        <v>210</v>
      </c>
      <c r="AU480" s="23" t="s">
        <v>90</v>
      </c>
      <c r="AY480" s="23" t="s">
        <v>208</v>
      </c>
      <c r="BE480" s="244">
        <f>IF(N480="základní",J480,0)</f>
        <v>0</v>
      </c>
      <c r="BF480" s="244">
        <f>IF(N480="snížená",J480,0)</f>
        <v>0</v>
      </c>
      <c r="BG480" s="244">
        <f>IF(N480="zákl. přenesená",J480,0)</f>
        <v>0</v>
      </c>
      <c r="BH480" s="244">
        <f>IF(N480="sníž. přenesená",J480,0)</f>
        <v>0</v>
      </c>
      <c r="BI480" s="244">
        <f>IF(N480="nulová",J480,0)</f>
        <v>0</v>
      </c>
      <c r="BJ480" s="23" t="s">
        <v>25</v>
      </c>
      <c r="BK480" s="244">
        <f>ROUND(I480*H480,2)</f>
        <v>0</v>
      </c>
      <c r="BL480" s="23" t="s">
        <v>215</v>
      </c>
      <c r="BM480" s="23" t="s">
        <v>770</v>
      </c>
    </row>
    <row r="481" spans="2:65" s="1" customFormat="1" ht="25.5" customHeight="1">
      <c r="B481" s="46"/>
      <c r="C481" s="233" t="s">
        <v>771</v>
      </c>
      <c r="D481" s="233" t="s">
        <v>210</v>
      </c>
      <c r="E481" s="234" t="s">
        <v>772</v>
      </c>
      <c r="F481" s="235" t="s">
        <v>773</v>
      </c>
      <c r="G481" s="236" t="s">
        <v>283</v>
      </c>
      <c r="H481" s="237">
        <v>11.534</v>
      </c>
      <c r="I481" s="238"/>
      <c r="J481" s="239">
        <f>ROUND(I481*H481,2)</f>
        <v>0</v>
      </c>
      <c r="K481" s="235" t="s">
        <v>214</v>
      </c>
      <c r="L481" s="72"/>
      <c r="M481" s="240" t="s">
        <v>38</v>
      </c>
      <c r="N481" s="241" t="s">
        <v>52</v>
      </c>
      <c r="O481" s="47"/>
      <c r="P481" s="242">
        <f>O481*H481</f>
        <v>0</v>
      </c>
      <c r="Q481" s="242">
        <v>1.05256</v>
      </c>
      <c r="R481" s="242">
        <f>Q481*H481</f>
        <v>12.14022704</v>
      </c>
      <c r="S481" s="242">
        <v>0</v>
      </c>
      <c r="T481" s="243">
        <f>S481*H481</f>
        <v>0</v>
      </c>
      <c r="AR481" s="23" t="s">
        <v>215</v>
      </c>
      <c r="AT481" s="23" t="s">
        <v>210</v>
      </c>
      <c r="AU481" s="23" t="s">
        <v>90</v>
      </c>
      <c r="AY481" s="23" t="s">
        <v>208</v>
      </c>
      <c r="BE481" s="244">
        <f>IF(N481="základní",J481,0)</f>
        <v>0</v>
      </c>
      <c r="BF481" s="244">
        <f>IF(N481="snížená",J481,0)</f>
        <v>0</v>
      </c>
      <c r="BG481" s="244">
        <f>IF(N481="zákl. přenesená",J481,0)</f>
        <v>0</v>
      </c>
      <c r="BH481" s="244">
        <f>IF(N481="sníž. přenesená",J481,0)</f>
        <v>0</v>
      </c>
      <c r="BI481" s="244">
        <f>IF(N481="nulová",J481,0)</f>
        <v>0</v>
      </c>
      <c r="BJ481" s="23" t="s">
        <v>25</v>
      </c>
      <c r="BK481" s="244">
        <f>ROUND(I481*H481,2)</f>
        <v>0</v>
      </c>
      <c r="BL481" s="23" t="s">
        <v>215</v>
      </c>
      <c r="BM481" s="23" t="s">
        <v>774</v>
      </c>
    </row>
    <row r="482" spans="2:51" s="12" customFormat="1" ht="13.5">
      <c r="B482" s="245"/>
      <c r="C482" s="246"/>
      <c r="D482" s="247" t="s">
        <v>217</v>
      </c>
      <c r="E482" s="248" t="s">
        <v>38</v>
      </c>
      <c r="F482" s="249" t="s">
        <v>775</v>
      </c>
      <c r="G482" s="246"/>
      <c r="H482" s="250">
        <v>11.5335</v>
      </c>
      <c r="I482" s="251"/>
      <c r="J482" s="246"/>
      <c r="K482" s="246"/>
      <c r="L482" s="252"/>
      <c r="M482" s="253"/>
      <c r="N482" s="254"/>
      <c r="O482" s="254"/>
      <c r="P482" s="254"/>
      <c r="Q482" s="254"/>
      <c r="R482" s="254"/>
      <c r="S482" s="254"/>
      <c r="T482" s="255"/>
      <c r="AT482" s="256" t="s">
        <v>217</v>
      </c>
      <c r="AU482" s="256" t="s">
        <v>90</v>
      </c>
      <c r="AV482" s="12" t="s">
        <v>90</v>
      </c>
      <c r="AW482" s="12" t="s">
        <v>219</v>
      </c>
      <c r="AX482" s="12" t="s">
        <v>81</v>
      </c>
      <c r="AY482" s="256" t="s">
        <v>208</v>
      </c>
    </row>
    <row r="483" spans="2:65" s="1" customFormat="1" ht="25.5" customHeight="1">
      <c r="B483" s="46"/>
      <c r="C483" s="233" t="s">
        <v>776</v>
      </c>
      <c r="D483" s="233" t="s">
        <v>210</v>
      </c>
      <c r="E483" s="234" t="s">
        <v>777</v>
      </c>
      <c r="F483" s="235" t="s">
        <v>778</v>
      </c>
      <c r="G483" s="236" t="s">
        <v>331</v>
      </c>
      <c r="H483" s="237">
        <v>2</v>
      </c>
      <c r="I483" s="238"/>
      <c r="J483" s="239">
        <f>ROUND(I483*H483,2)</f>
        <v>0</v>
      </c>
      <c r="K483" s="235" t="s">
        <v>38</v>
      </c>
      <c r="L483" s="72"/>
      <c r="M483" s="240" t="s">
        <v>38</v>
      </c>
      <c r="N483" s="241" t="s">
        <v>52</v>
      </c>
      <c r="O483" s="47"/>
      <c r="P483" s="242">
        <f>O483*H483</f>
        <v>0</v>
      </c>
      <c r="Q483" s="242">
        <v>0</v>
      </c>
      <c r="R483" s="242">
        <f>Q483*H483</f>
        <v>0</v>
      </c>
      <c r="S483" s="242">
        <v>0</v>
      </c>
      <c r="T483" s="243">
        <f>S483*H483</f>
        <v>0</v>
      </c>
      <c r="AR483" s="23" t="s">
        <v>215</v>
      </c>
      <c r="AT483" s="23" t="s">
        <v>210</v>
      </c>
      <c r="AU483" s="23" t="s">
        <v>90</v>
      </c>
      <c r="AY483" s="23" t="s">
        <v>208</v>
      </c>
      <c r="BE483" s="244">
        <f>IF(N483="základní",J483,0)</f>
        <v>0</v>
      </c>
      <c r="BF483" s="244">
        <f>IF(N483="snížená",J483,0)</f>
        <v>0</v>
      </c>
      <c r="BG483" s="244">
        <f>IF(N483="zákl. přenesená",J483,0)</f>
        <v>0</v>
      </c>
      <c r="BH483" s="244">
        <f>IF(N483="sníž. přenesená",J483,0)</f>
        <v>0</v>
      </c>
      <c r="BI483" s="244">
        <f>IF(N483="nulová",J483,0)</f>
        <v>0</v>
      </c>
      <c r="BJ483" s="23" t="s">
        <v>25</v>
      </c>
      <c r="BK483" s="244">
        <f>ROUND(I483*H483,2)</f>
        <v>0</v>
      </c>
      <c r="BL483" s="23" t="s">
        <v>215</v>
      </c>
      <c r="BM483" s="23" t="s">
        <v>779</v>
      </c>
    </row>
    <row r="484" spans="2:65" s="1" customFormat="1" ht="16.5" customHeight="1">
      <c r="B484" s="46"/>
      <c r="C484" s="233" t="s">
        <v>780</v>
      </c>
      <c r="D484" s="233" t="s">
        <v>210</v>
      </c>
      <c r="E484" s="234" t="s">
        <v>781</v>
      </c>
      <c r="F484" s="235" t="s">
        <v>782</v>
      </c>
      <c r="G484" s="236" t="s">
        <v>574</v>
      </c>
      <c r="H484" s="237">
        <v>1</v>
      </c>
      <c r="I484" s="238"/>
      <c r="J484" s="239">
        <f>ROUND(I484*H484,2)</f>
        <v>0</v>
      </c>
      <c r="K484" s="235" t="s">
        <v>38</v>
      </c>
      <c r="L484" s="72"/>
      <c r="M484" s="240" t="s">
        <v>38</v>
      </c>
      <c r="N484" s="241" t="s">
        <v>52</v>
      </c>
      <c r="O484" s="47"/>
      <c r="P484" s="242">
        <f>O484*H484</f>
        <v>0</v>
      </c>
      <c r="Q484" s="242">
        <v>0</v>
      </c>
      <c r="R484" s="242">
        <f>Q484*H484</f>
        <v>0</v>
      </c>
      <c r="S484" s="242">
        <v>0</v>
      </c>
      <c r="T484" s="243">
        <f>S484*H484</f>
        <v>0</v>
      </c>
      <c r="AR484" s="23" t="s">
        <v>215</v>
      </c>
      <c r="AT484" s="23" t="s">
        <v>210</v>
      </c>
      <c r="AU484" s="23" t="s">
        <v>90</v>
      </c>
      <c r="AY484" s="23" t="s">
        <v>208</v>
      </c>
      <c r="BE484" s="244">
        <f>IF(N484="základní",J484,0)</f>
        <v>0</v>
      </c>
      <c r="BF484" s="244">
        <f>IF(N484="snížená",J484,0)</f>
        <v>0</v>
      </c>
      <c r="BG484" s="244">
        <f>IF(N484="zákl. přenesená",J484,0)</f>
        <v>0</v>
      </c>
      <c r="BH484" s="244">
        <f>IF(N484="sníž. přenesená",J484,0)</f>
        <v>0</v>
      </c>
      <c r="BI484" s="244">
        <f>IF(N484="nulová",J484,0)</f>
        <v>0</v>
      </c>
      <c r="BJ484" s="23" t="s">
        <v>25</v>
      </c>
      <c r="BK484" s="244">
        <f>ROUND(I484*H484,2)</f>
        <v>0</v>
      </c>
      <c r="BL484" s="23" t="s">
        <v>215</v>
      </c>
      <c r="BM484" s="23" t="s">
        <v>783</v>
      </c>
    </row>
    <row r="485" spans="2:63" s="11" customFormat="1" ht="29.85" customHeight="1">
      <c r="B485" s="217"/>
      <c r="C485" s="218"/>
      <c r="D485" s="219" t="s">
        <v>80</v>
      </c>
      <c r="E485" s="231" t="s">
        <v>465</v>
      </c>
      <c r="F485" s="231" t="s">
        <v>784</v>
      </c>
      <c r="G485" s="218"/>
      <c r="H485" s="218"/>
      <c r="I485" s="221"/>
      <c r="J485" s="232">
        <f>BK485</f>
        <v>0</v>
      </c>
      <c r="K485" s="218"/>
      <c r="L485" s="223"/>
      <c r="M485" s="224"/>
      <c r="N485" s="225"/>
      <c r="O485" s="225"/>
      <c r="P485" s="226">
        <f>SUM(P486:P506)</f>
        <v>0</v>
      </c>
      <c r="Q485" s="225"/>
      <c r="R485" s="226">
        <f>SUM(R486:R506)</f>
        <v>13.878946130000001</v>
      </c>
      <c r="S485" s="225"/>
      <c r="T485" s="227">
        <f>SUM(T486:T506)</f>
        <v>0</v>
      </c>
      <c r="AR485" s="228" t="s">
        <v>25</v>
      </c>
      <c r="AT485" s="229" t="s">
        <v>80</v>
      </c>
      <c r="AU485" s="229" t="s">
        <v>25</v>
      </c>
      <c r="AY485" s="228" t="s">
        <v>208</v>
      </c>
      <c r="BK485" s="230">
        <f>SUM(BK486:BK506)</f>
        <v>0</v>
      </c>
    </row>
    <row r="486" spans="2:65" s="1" customFormat="1" ht="25.5" customHeight="1">
      <c r="B486" s="46"/>
      <c r="C486" s="233" t="s">
        <v>785</v>
      </c>
      <c r="D486" s="233" t="s">
        <v>210</v>
      </c>
      <c r="E486" s="234" t="s">
        <v>786</v>
      </c>
      <c r="F486" s="235" t="s">
        <v>787</v>
      </c>
      <c r="G486" s="236" t="s">
        <v>232</v>
      </c>
      <c r="H486" s="237">
        <v>5.14</v>
      </c>
      <c r="I486" s="238"/>
      <c r="J486" s="239">
        <f>ROUND(I486*H486,2)</f>
        <v>0</v>
      </c>
      <c r="K486" s="235" t="s">
        <v>214</v>
      </c>
      <c r="L486" s="72"/>
      <c r="M486" s="240" t="s">
        <v>38</v>
      </c>
      <c r="N486" s="241" t="s">
        <v>52</v>
      </c>
      <c r="O486" s="47"/>
      <c r="P486" s="242">
        <f>O486*H486</f>
        <v>0</v>
      </c>
      <c r="Q486" s="242">
        <v>2.45337</v>
      </c>
      <c r="R486" s="242">
        <f>Q486*H486</f>
        <v>12.6103218</v>
      </c>
      <c r="S486" s="242">
        <v>0</v>
      </c>
      <c r="T486" s="243">
        <f>S486*H486</f>
        <v>0</v>
      </c>
      <c r="AR486" s="23" t="s">
        <v>215</v>
      </c>
      <c r="AT486" s="23" t="s">
        <v>210</v>
      </c>
      <c r="AU486" s="23" t="s">
        <v>90</v>
      </c>
      <c r="AY486" s="23" t="s">
        <v>208</v>
      </c>
      <c r="BE486" s="244">
        <f>IF(N486="základní",J486,0)</f>
        <v>0</v>
      </c>
      <c r="BF486" s="244">
        <f>IF(N486="snížená",J486,0)</f>
        <v>0</v>
      </c>
      <c r="BG486" s="244">
        <f>IF(N486="zákl. přenesená",J486,0)</f>
        <v>0</v>
      </c>
      <c r="BH486" s="244">
        <f>IF(N486="sníž. přenesená",J486,0)</f>
        <v>0</v>
      </c>
      <c r="BI486" s="244">
        <f>IF(N486="nulová",J486,0)</f>
        <v>0</v>
      </c>
      <c r="BJ486" s="23" t="s">
        <v>25</v>
      </c>
      <c r="BK486" s="244">
        <f>ROUND(I486*H486,2)</f>
        <v>0</v>
      </c>
      <c r="BL486" s="23" t="s">
        <v>215</v>
      </c>
      <c r="BM486" s="23" t="s">
        <v>788</v>
      </c>
    </row>
    <row r="487" spans="2:51" s="13" customFormat="1" ht="13.5">
      <c r="B487" s="257"/>
      <c r="C487" s="258"/>
      <c r="D487" s="247" t="s">
        <v>217</v>
      </c>
      <c r="E487" s="259" t="s">
        <v>38</v>
      </c>
      <c r="F487" s="260" t="s">
        <v>789</v>
      </c>
      <c r="G487" s="258"/>
      <c r="H487" s="259" t="s">
        <v>38</v>
      </c>
      <c r="I487" s="261"/>
      <c r="J487" s="258"/>
      <c r="K487" s="258"/>
      <c r="L487" s="262"/>
      <c r="M487" s="263"/>
      <c r="N487" s="264"/>
      <c r="O487" s="264"/>
      <c r="P487" s="264"/>
      <c r="Q487" s="264"/>
      <c r="R487" s="264"/>
      <c r="S487" s="264"/>
      <c r="T487" s="265"/>
      <c r="AT487" s="266" t="s">
        <v>217</v>
      </c>
      <c r="AU487" s="266" t="s">
        <v>90</v>
      </c>
      <c r="AV487" s="13" t="s">
        <v>25</v>
      </c>
      <c r="AW487" s="13" t="s">
        <v>219</v>
      </c>
      <c r="AX487" s="13" t="s">
        <v>81</v>
      </c>
      <c r="AY487" s="266" t="s">
        <v>208</v>
      </c>
    </row>
    <row r="488" spans="2:51" s="12" customFormat="1" ht="13.5">
      <c r="B488" s="245"/>
      <c r="C488" s="246"/>
      <c r="D488" s="247" t="s">
        <v>217</v>
      </c>
      <c r="E488" s="248" t="s">
        <v>38</v>
      </c>
      <c r="F488" s="249" t="s">
        <v>790</v>
      </c>
      <c r="G488" s="246"/>
      <c r="H488" s="250">
        <v>2.108</v>
      </c>
      <c r="I488" s="251"/>
      <c r="J488" s="246"/>
      <c r="K488" s="246"/>
      <c r="L488" s="252"/>
      <c r="M488" s="253"/>
      <c r="N488" s="254"/>
      <c r="O488" s="254"/>
      <c r="P488" s="254"/>
      <c r="Q488" s="254"/>
      <c r="R488" s="254"/>
      <c r="S488" s="254"/>
      <c r="T488" s="255"/>
      <c r="AT488" s="256" t="s">
        <v>217</v>
      </c>
      <c r="AU488" s="256" t="s">
        <v>90</v>
      </c>
      <c r="AV488" s="12" t="s">
        <v>90</v>
      </c>
      <c r="AW488" s="12" t="s">
        <v>219</v>
      </c>
      <c r="AX488" s="12" t="s">
        <v>81</v>
      </c>
      <c r="AY488" s="256" t="s">
        <v>208</v>
      </c>
    </row>
    <row r="489" spans="2:51" s="13" customFormat="1" ht="13.5">
      <c r="B489" s="257"/>
      <c r="C489" s="258"/>
      <c r="D489" s="247" t="s">
        <v>217</v>
      </c>
      <c r="E489" s="259" t="s">
        <v>38</v>
      </c>
      <c r="F489" s="260" t="s">
        <v>791</v>
      </c>
      <c r="G489" s="258"/>
      <c r="H489" s="259" t="s">
        <v>38</v>
      </c>
      <c r="I489" s="261"/>
      <c r="J489" s="258"/>
      <c r="K489" s="258"/>
      <c r="L489" s="262"/>
      <c r="M489" s="263"/>
      <c r="N489" s="264"/>
      <c r="O489" s="264"/>
      <c r="P489" s="264"/>
      <c r="Q489" s="264"/>
      <c r="R489" s="264"/>
      <c r="S489" s="264"/>
      <c r="T489" s="265"/>
      <c r="AT489" s="266" t="s">
        <v>217</v>
      </c>
      <c r="AU489" s="266" t="s">
        <v>90</v>
      </c>
      <c r="AV489" s="13" t="s">
        <v>25</v>
      </c>
      <c r="AW489" s="13" t="s">
        <v>219</v>
      </c>
      <c r="AX489" s="13" t="s">
        <v>81</v>
      </c>
      <c r="AY489" s="266" t="s">
        <v>208</v>
      </c>
    </row>
    <row r="490" spans="2:51" s="12" customFormat="1" ht="13.5">
      <c r="B490" s="245"/>
      <c r="C490" s="246"/>
      <c r="D490" s="247" t="s">
        <v>217</v>
      </c>
      <c r="E490" s="248" t="s">
        <v>38</v>
      </c>
      <c r="F490" s="249" t="s">
        <v>792</v>
      </c>
      <c r="G490" s="246"/>
      <c r="H490" s="250">
        <v>2.17</v>
      </c>
      <c r="I490" s="251"/>
      <c r="J490" s="246"/>
      <c r="K490" s="246"/>
      <c r="L490" s="252"/>
      <c r="M490" s="253"/>
      <c r="N490" s="254"/>
      <c r="O490" s="254"/>
      <c r="P490" s="254"/>
      <c r="Q490" s="254"/>
      <c r="R490" s="254"/>
      <c r="S490" s="254"/>
      <c r="T490" s="255"/>
      <c r="AT490" s="256" t="s">
        <v>217</v>
      </c>
      <c r="AU490" s="256" t="s">
        <v>90</v>
      </c>
      <c r="AV490" s="12" t="s">
        <v>90</v>
      </c>
      <c r="AW490" s="12" t="s">
        <v>219</v>
      </c>
      <c r="AX490" s="12" t="s">
        <v>81</v>
      </c>
      <c r="AY490" s="256" t="s">
        <v>208</v>
      </c>
    </row>
    <row r="491" spans="2:51" s="13" customFormat="1" ht="13.5">
      <c r="B491" s="257"/>
      <c r="C491" s="258"/>
      <c r="D491" s="247" t="s">
        <v>217</v>
      </c>
      <c r="E491" s="259" t="s">
        <v>38</v>
      </c>
      <c r="F491" s="260" t="s">
        <v>793</v>
      </c>
      <c r="G491" s="258"/>
      <c r="H491" s="259" t="s">
        <v>38</v>
      </c>
      <c r="I491" s="261"/>
      <c r="J491" s="258"/>
      <c r="K491" s="258"/>
      <c r="L491" s="262"/>
      <c r="M491" s="263"/>
      <c r="N491" s="264"/>
      <c r="O491" s="264"/>
      <c r="P491" s="264"/>
      <c r="Q491" s="264"/>
      <c r="R491" s="264"/>
      <c r="S491" s="264"/>
      <c r="T491" s="265"/>
      <c r="AT491" s="266" t="s">
        <v>217</v>
      </c>
      <c r="AU491" s="266" t="s">
        <v>90</v>
      </c>
      <c r="AV491" s="13" t="s">
        <v>25</v>
      </c>
      <c r="AW491" s="13" t="s">
        <v>219</v>
      </c>
      <c r="AX491" s="13" t="s">
        <v>81</v>
      </c>
      <c r="AY491" s="266" t="s">
        <v>208</v>
      </c>
    </row>
    <row r="492" spans="2:51" s="12" customFormat="1" ht="13.5">
      <c r="B492" s="245"/>
      <c r="C492" s="246"/>
      <c r="D492" s="247" t="s">
        <v>217</v>
      </c>
      <c r="E492" s="248" t="s">
        <v>38</v>
      </c>
      <c r="F492" s="249" t="s">
        <v>794</v>
      </c>
      <c r="G492" s="246"/>
      <c r="H492" s="250">
        <v>0.093</v>
      </c>
      <c r="I492" s="251"/>
      <c r="J492" s="246"/>
      <c r="K492" s="246"/>
      <c r="L492" s="252"/>
      <c r="M492" s="253"/>
      <c r="N492" s="254"/>
      <c r="O492" s="254"/>
      <c r="P492" s="254"/>
      <c r="Q492" s="254"/>
      <c r="R492" s="254"/>
      <c r="S492" s="254"/>
      <c r="T492" s="255"/>
      <c r="AT492" s="256" t="s">
        <v>217</v>
      </c>
      <c r="AU492" s="256" t="s">
        <v>90</v>
      </c>
      <c r="AV492" s="12" t="s">
        <v>90</v>
      </c>
      <c r="AW492" s="12" t="s">
        <v>219</v>
      </c>
      <c r="AX492" s="12" t="s">
        <v>81</v>
      </c>
      <c r="AY492" s="256" t="s">
        <v>208</v>
      </c>
    </row>
    <row r="493" spans="2:51" s="13" customFormat="1" ht="13.5">
      <c r="B493" s="257"/>
      <c r="C493" s="258"/>
      <c r="D493" s="247" t="s">
        <v>217</v>
      </c>
      <c r="E493" s="259" t="s">
        <v>38</v>
      </c>
      <c r="F493" s="260" t="s">
        <v>795</v>
      </c>
      <c r="G493" s="258"/>
      <c r="H493" s="259" t="s">
        <v>38</v>
      </c>
      <c r="I493" s="261"/>
      <c r="J493" s="258"/>
      <c r="K493" s="258"/>
      <c r="L493" s="262"/>
      <c r="M493" s="263"/>
      <c r="N493" s="264"/>
      <c r="O493" s="264"/>
      <c r="P493" s="264"/>
      <c r="Q493" s="264"/>
      <c r="R493" s="264"/>
      <c r="S493" s="264"/>
      <c r="T493" s="265"/>
      <c r="AT493" s="266" t="s">
        <v>217</v>
      </c>
      <c r="AU493" s="266" t="s">
        <v>90</v>
      </c>
      <c r="AV493" s="13" t="s">
        <v>25</v>
      </c>
      <c r="AW493" s="13" t="s">
        <v>219</v>
      </c>
      <c r="AX493" s="13" t="s">
        <v>81</v>
      </c>
      <c r="AY493" s="266" t="s">
        <v>208</v>
      </c>
    </row>
    <row r="494" spans="2:51" s="12" customFormat="1" ht="13.5">
      <c r="B494" s="245"/>
      <c r="C494" s="246"/>
      <c r="D494" s="247" t="s">
        <v>217</v>
      </c>
      <c r="E494" s="248" t="s">
        <v>38</v>
      </c>
      <c r="F494" s="249" t="s">
        <v>796</v>
      </c>
      <c r="G494" s="246"/>
      <c r="H494" s="250">
        <v>0.768986</v>
      </c>
      <c r="I494" s="251"/>
      <c r="J494" s="246"/>
      <c r="K494" s="246"/>
      <c r="L494" s="252"/>
      <c r="M494" s="253"/>
      <c r="N494" s="254"/>
      <c r="O494" s="254"/>
      <c r="P494" s="254"/>
      <c r="Q494" s="254"/>
      <c r="R494" s="254"/>
      <c r="S494" s="254"/>
      <c r="T494" s="255"/>
      <c r="AT494" s="256" t="s">
        <v>217</v>
      </c>
      <c r="AU494" s="256" t="s">
        <v>90</v>
      </c>
      <c r="AV494" s="12" t="s">
        <v>90</v>
      </c>
      <c r="AW494" s="12" t="s">
        <v>219</v>
      </c>
      <c r="AX494" s="12" t="s">
        <v>81</v>
      </c>
      <c r="AY494" s="256" t="s">
        <v>208</v>
      </c>
    </row>
    <row r="495" spans="2:65" s="1" customFormat="1" ht="25.5" customHeight="1">
      <c r="B495" s="46"/>
      <c r="C495" s="233" t="s">
        <v>797</v>
      </c>
      <c r="D495" s="233" t="s">
        <v>210</v>
      </c>
      <c r="E495" s="234" t="s">
        <v>798</v>
      </c>
      <c r="F495" s="235" t="s">
        <v>799</v>
      </c>
      <c r="G495" s="236" t="s">
        <v>283</v>
      </c>
      <c r="H495" s="237">
        <v>0.771</v>
      </c>
      <c r="I495" s="238"/>
      <c r="J495" s="239">
        <f>ROUND(I495*H495,2)</f>
        <v>0</v>
      </c>
      <c r="K495" s="235" t="s">
        <v>214</v>
      </c>
      <c r="L495" s="72"/>
      <c r="M495" s="240" t="s">
        <v>38</v>
      </c>
      <c r="N495" s="241" t="s">
        <v>52</v>
      </c>
      <c r="O495" s="47"/>
      <c r="P495" s="242">
        <f>O495*H495</f>
        <v>0</v>
      </c>
      <c r="Q495" s="242">
        <v>1.04887</v>
      </c>
      <c r="R495" s="242">
        <f>Q495*H495</f>
        <v>0.80867877</v>
      </c>
      <c r="S495" s="242">
        <v>0</v>
      </c>
      <c r="T495" s="243">
        <f>S495*H495</f>
        <v>0</v>
      </c>
      <c r="AR495" s="23" t="s">
        <v>215</v>
      </c>
      <c r="AT495" s="23" t="s">
        <v>210</v>
      </c>
      <c r="AU495" s="23" t="s">
        <v>90</v>
      </c>
      <c r="AY495" s="23" t="s">
        <v>208</v>
      </c>
      <c r="BE495" s="244">
        <f>IF(N495="základní",J495,0)</f>
        <v>0</v>
      </c>
      <c r="BF495" s="244">
        <f>IF(N495="snížená",J495,0)</f>
        <v>0</v>
      </c>
      <c r="BG495" s="244">
        <f>IF(N495="zákl. přenesená",J495,0)</f>
        <v>0</v>
      </c>
      <c r="BH495" s="244">
        <f>IF(N495="sníž. přenesená",J495,0)</f>
        <v>0</v>
      </c>
      <c r="BI495" s="244">
        <f>IF(N495="nulová",J495,0)</f>
        <v>0</v>
      </c>
      <c r="BJ495" s="23" t="s">
        <v>25</v>
      </c>
      <c r="BK495" s="244">
        <f>ROUND(I495*H495,2)</f>
        <v>0</v>
      </c>
      <c r="BL495" s="23" t="s">
        <v>215</v>
      </c>
      <c r="BM495" s="23" t="s">
        <v>800</v>
      </c>
    </row>
    <row r="496" spans="2:51" s="12" customFormat="1" ht="13.5">
      <c r="B496" s="245"/>
      <c r="C496" s="246"/>
      <c r="D496" s="247" t="s">
        <v>217</v>
      </c>
      <c r="E496" s="248" t="s">
        <v>38</v>
      </c>
      <c r="F496" s="249" t="s">
        <v>801</v>
      </c>
      <c r="G496" s="246"/>
      <c r="H496" s="250">
        <v>0.771</v>
      </c>
      <c r="I496" s="251"/>
      <c r="J496" s="246"/>
      <c r="K496" s="246"/>
      <c r="L496" s="252"/>
      <c r="M496" s="253"/>
      <c r="N496" s="254"/>
      <c r="O496" s="254"/>
      <c r="P496" s="254"/>
      <c r="Q496" s="254"/>
      <c r="R496" s="254"/>
      <c r="S496" s="254"/>
      <c r="T496" s="255"/>
      <c r="AT496" s="256" t="s">
        <v>217</v>
      </c>
      <c r="AU496" s="256" t="s">
        <v>90</v>
      </c>
      <c r="AV496" s="12" t="s">
        <v>90</v>
      </c>
      <c r="AW496" s="12" t="s">
        <v>219</v>
      </c>
      <c r="AX496" s="12" t="s">
        <v>81</v>
      </c>
      <c r="AY496" s="256" t="s">
        <v>208</v>
      </c>
    </row>
    <row r="497" spans="2:65" s="1" customFormat="1" ht="25.5" customHeight="1">
      <c r="B497" s="46"/>
      <c r="C497" s="233" t="s">
        <v>802</v>
      </c>
      <c r="D497" s="233" t="s">
        <v>210</v>
      </c>
      <c r="E497" s="234" t="s">
        <v>803</v>
      </c>
      <c r="F497" s="235" t="s">
        <v>804</v>
      </c>
      <c r="G497" s="236" t="s">
        <v>213</v>
      </c>
      <c r="H497" s="237">
        <v>28.09</v>
      </c>
      <c r="I497" s="238"/>
      <c r="J497" s="239">
        <f>ROUND(I497*H497,2)</f>
        <v>0</v>
      </c>
      <c r="K497" s="235" t="s">
        <v>214</v>
      </c>
      <c r="L497" s="72"/>
      <c r="M497" s="240" t="s">
        <v>38</v>
      </c>
      <c r="N497" s="241" t="s">
        <v>52</v>
      </c>
      <c r="O497" s="47"/>
      <c r="P497" s="242">
        <f>O497*H497</f>
        <v>0</v>
      </c>
      <c r="Q497" s="242">
        <v>0.01282</v>
      </c>
      <c r="R497" s="242">
        <f>Q497*H497</f>
        <v>0.3601138</v>
      </c>
      <c r="S497" s="242">
        <v>0</v>
      </c>
      <c r="T497" s="243">
        <f>S497*H497</f>
        <v>0</v>
      </c>
      <c r="AR497" s="23" t="s">
        <v>215</v>
      </c>
      <c r="AT497" s="23" t="s">
        <v>210</v>
      </c>
      <c r="AU497" s="23" t="s">
        <v>90</v>
      </c>
      <c r="AY497" s="23" t="s">
        <v>208</v>
      </c>
      <c r="BE497" s="244">
        <f>IF(N497="základní",J497,0)</f>
        <v>0</v>
      </c>
      <c r="BF497" s="244">
        <f>IF(N497="snížená",J497,0)</f>
        <v>0</v>
      </c>
      <c r="BG497" s="244">
        <f>IF(N497="zákl. přenesená",J497,0)</f>
        <v>0</v>
      </c>
      <c r="BH497" s="244">
        <f>IF(N497="sníž. přenesená",J497,0)</f>
        <v>0</v>
      </c>
      <c r="BI497" s="244">
        <f>IF(N497="nulová",J497,0)</f>
        <v>0</v>
      </c>
      <c r="BJ497" s="23" t="s">
        <v>25</v>
      </c>
      <c r="BK497" s="244">
        <f>ROUND(I497*H497,2)</f>
        <v>0</v>
      </c>
      <c r="BL497" s="23" t="s">
        <v>215</v>
      </c>
      <c r="BM497" s="23" t="s">
        <v>805</v>
      </c>
    </row>
    <row r="498" spans="2:51" s="12" customFormat="1" ht="13.5">
      <c r="B498" s="245"/>
      <c r="C498" s="246"/>
      <c r="D498" s="247" t="s">
        <v>217</v>
      </c>
      <c r="E498" s="248" t="s">
        <v>38</v>
      </c>
      <c r="F498" s="249" t="s">
        <v>806</v>
      </c>
      <c r="G498" s="246"/>
      <c r="H498" s="250">
        <v>18.29</v>
      </c>
      <c r="I498" s="251"/>
      <c r="J498" s="246"/>
      <c r="K498" s="246"/>
      <c r="L498" s="252"/>
      <c r="M498" s="253"/>
      <c r="N498" s="254"/>
      <c r="O498" s="254"/>
      <c r="P498" s="254"/>
      <c r="Q498" s="254"/>
      <c r="R498" s="254"/>
      <c r="S498" s="254"/>
      <c r="T498" s="255"/>
      <c r="AT498" s="256" t="s">
        <v>217</v>
      </c>
      <c r="AU498" s="256" t="s">
        <v>90</v>
      </c>
      <c r="AV498" s="12" t="s">
        <v>90</v>
      </c>
      <c r="AW498" s="12" t="s">
        <v>219</v>
      </c>
      <c r="AX498" s="12" t="s">
        <v>81</v>
      </c>
      <c r="AY498" s="256" t="s">
        <v>208</v>
      </c>
    </row>
    <row r="499" spans="2:51" s="12" customFormat="1" ht="13.5">
      <c r="B499" s="245"/>
      <c r="C499" s="246"/>
      <c r="D499" s="247" t="s">
        <v>217</v>
      </c>
      <c r="E499" s="248" t="s">
        <v>38</v>
      </c>
      <c r="F499" s="249" t="s">
        <v>807</v>
      </c>
      <c r="G499" s="246"/>
      <c r="H499" s="250">
        <v>9.8</v>
      </c>
      <c r="I499" s="251"/>
      <c r="J499" s="246"/>
      <c r="K499" s="246"/>
      <c r="L499" s="252"/>
      <c r="M499" s="253"/>
      <c r="N499" s="254"/>
      <c r="O499" s="254"/>
      <c r="P499" s="254"/>
      <c r="Q499" s="254"/>
      <c r="R499" s="254"/>
      <c r="S499" s="254"/>
      <c r="T499" s="255"/>
      <c r="AT499" s="256" t="s">
        <v>217</v>
      </c>
      <c r="AU499" s="256" t="s">
        <v>90</v>
      </c>
      <c r="AV499" s="12" t="s">
        <v>90</v>
      </c>
      <c r="AW499" s="12" t="s">
        <v>219</v>
      </c>
      <c r="AX499" s="12" t="s">
        <v>81</v>
      </c>
      <c r="AY499" s="256" t="s">
        <v>208</v>
      </c>
    </row>
    <row r="500" spans="2:65" s="1" customFormat="1" ht="25.5" customHeight="1">
      <c r="B500" s="46"/>
      <c r="C500" s="233" t="s">
        <v>808</v>
      </c>
      <c r="D500" s="233" t="s">
        <v>210</v>
      </c>
      <c r="E500" s="234" t="s">
        <v>809</v>
      </c>
      <c r="F500" s="235" t="s">
        <v>810</v>
      </c>
      <c r="G500" s="236" t="s">
        <v>213</v>
      </c>
      <c r="H500" s="237">
        <v>18.945</v>
      </c>
      <c r="I500" s="238"/>
      <c r="J500" s="239">
        <f>ROUND(I500*H500,2)</f>
        <v>0</v>
      </c>
      <c r="K500" s="235" t="s">
        <v>214</v>
      </c>
      <c r="L500" s="72"/>
      <c r="M500" s="240" t="s">
        <v>38</v>
      </c>
      <c r="N500" s="241" t="s">
        <v>52</v>
      </c>
      <c r="O500" s="47"/>
      <c r="P500" s="242">
        <f>O500*H500</f>
        <v>0</v>
      </c>
      <c r="Q500" s="242">
        <v>0</v>
      </c>
      <c r="R500" s="242">
        <f>Q500*H500</f>
        <v>0</v>
      </c>
      <c r="S500" s="242">
        <v>0</v>
      </c>
      <c r="T500" s="243">
        <f>S500*H500</f>
        <v>0</v>
      </c>
      <c r="AR500" s="23" t="s">
        <v>215</v>
      </c>
      <c r="AT500" s="23" t="s">
        <v>210</v>
      </c>
      <c r="AU500" s="23" t="s">
        <v>90</v>
      </c>
      <c r="AY500" s="23" t="s">
        <v>208</v>
      </c>
      <c r="BE500" s="244">
        <f>IF(N500="základní",J500,0)</f>
        <v>0</v>
      </c>
      <c r="BF500" s="244">
        <f>IF(N500="snížená",J500,0)</f>
        <v>0</v>
      </c>
      <c r="BG500" s="244">
        <f>IF(N500="zákl. přenesená",J500,0)</f>
        <v>0</v>
      </c>
      <c r="BH500" s="244">
        <f>IF(N500="sníž. přenesená",J500,0)</f>
        <v>0</v>
      </c>
      <c r="BI500" s="244">
        <f>IF(N500="nulová",J500,0)</f>
        <v>0</v>
      </c>
      <c r="BJ500" s="23" t="s">
        <v>25</v>
      </c>
      <c r="BK500" s="244">
        <f>ROUND(I500*H500,2)</f>
        <v>0</v>
      </c>
      <c r="BL500" s="23" t="s">
        <v>215</v>
      </c>
      <c r="BM500" s="23" t="s">
        <v>811</v>
      </c>
    </row>
    <row r="501" spans="2:65" s="1" customFormat="1" ht="25.5" customHeight="1">
      <c r="B501" s="46"/>
      <c r="C501" s="233" t="s">
        <v>812</v>
      </c>
      <c r="D501" s="233" t="s">
        <v>210</v>
      </c>
      <c r="E501" s="234" t="s">
        <v>813</v>
      </c>
      <c r="F501" s="235" t="s">
        <v>814</v>
      </c>
      <c r="G501" s="236" t="s">
        <v>213</v>
      </c>
      <c r="H501" s="237">
        <v>15.172</v>
      </c>
      <c r="I501" s="238"/>
      <c r="J501" s="239">
        <f>ROUND(I501*H501,2)</f>
        <v>0</v>
      </c>
      <c r="K501" s="235" t="s">
        <v>214</v>
      </c>
      <c r="L501" s="72"/>
      <c r="M501" s="240" t="s">
        <v>38</v>
      </c>
      <c r="N501" s="241" t="s">
        <v>52</v>
      </c>
      <c r="O501" s="47"/>
      <c r="P501" s="242">
        <f>O501*H501</f>
        <v>0</v>
      </c>
      <c r="Q501" s="242">
        <v>0.00658</v>
      </c>
      <c r="R501" s="242">
        <f>Q501*H501</f>
        <v>0.09983176</v>
      </c>
      <c r="S501" s="242">
        <v>0</v>
      </c>
      <c r="T501" s="243">
        <f>S501*H501</f>
        <v>0</v>
      </c>
      <c r="AR501" s="23" t="s">
        <v>215</v>
      </c>
      <c r="AT501" s="23" t="s">
        <v>210</v>
      </c>
      <c r="AU501" s="23" t="s">
        <v>90</v>
      </c>
      <c r="AY501" s="23" t="s">
        <v>208</v>
      </c>
      <c r="BE501" s="244">
        <f>IF(N501="základní",J501,0)</f>
        <v>0</v>
      </c>
      <c r="BF501" s="244">
        <f>IF(N501="snížená",J501,0)</f>
        <v>0</v>
      </c>
      <c r="BG501" s="244">
        <f>IF(N501="zákl. přenesená",J501,0)</f>
        <v>0</v>
      </c>
      <c r="BH501" s="244">
        <f>IF(N501="sníž. přenesená",J501,0)</f>
        <v>0</v>
      </c>
      <c r="BI501" s="244">
        <f>IF(N501="nulová",J501,0)</f>
        <v>0</v>
      </c>
      <c r="BJ501" s="23" t="s">
        <v>25</v>
      </c>
      <c r="BK501" s="244">
        <f>ROUND(I501*H501,2)</f>
        <v>0</v>
      </c>
      <c r="BL501" s="23" t="s">
        <v>215</v>
      </c>
      <c r="BM501" s="23" t="s">
        <v>815</v>
      </c>
    </row>
    <row r="502" spans="2:51" s="12" customFormat="1" ht="13.5">
      <c r="B502" s="245"/>
      <c r="C502" s="246"/>
      <c r="D502" s="247" t="s">
        <v>217</v>
      </c>
      <c r="E502" s="248" t="s">
        <v>38</v>
      </c>
      <c r="F502" s="249" t="s">
        <v>816</v>
      </c>
      <c r="G502" s="246"/>
      <c r="H502" s="250">
        <v>4.424</v>
      </c>
      <c r="I502" s="251"/>
      <c r="J502" s="246"/>
      <c r="K502" s="246"/>
      <c r="L502" s="252"/>
      <c r="M502" s="253"/>
      <c r="N502" s="254"/>
      <c r="O502" s="254"/>
      <c r="P502" s="254"/>
      <c r="Q502" s="254"/>
      <c r="R502" s="254"/>
      <c r="S502" s="254"/>
      <c r="T502" s="255"/>
      <c r="AT502" s="256" t="s">
        <v>217</v>
      </c>
      <c r="AU502" s="256" t="s">
        <v>90</v>
      </c>
      <c r="AV502" s="12" t="s">
        <v>90</v>
      </c>
      <c r="AW502" s="12" t="s">
        <v>219</v>
      </c>
      <c r="AX502" s="12" t="s">
        <v>81</v>
      </c>
      <c r="AY502" s="256" t="s">
        <v>208</v>
      </c>
    </row>
    <row r="503" spans="2:51" s="12" customFormat="1" ht="13.5">
      <c r="B503" s="245"/>
      <c r="C503" s="246"/>
      <c r="D503" s="247" t="s">
        <v>217</v>
      </c>
      <c r="E503" s="248" t="s">
        <v>38</v>
      </c>
      <c r="F503" s="249" t="s">
        <v>817</v>
      </c>
      <c r="G503" s="246"/>
      <c r="H503" s="250">
        <v>8.792</v>
      </c>
      <c r="I503" s="251"/>
      <c r="J503" s="246"/>
      <c r="K503" s="246"/>
      <c r="L503" s="252"/>
      <c r="M503" s="253"/>
      <c r="N503" s="254"/>
      <c r="O503" s="254"/>
      <c r="P503" s="254"/>
      <c r="Q503" s="254"/>
      <c r="R503" s="254"/>
      <c r="S503" s="254"/>
      <c r="T503" s="255"/>
      <c r="AT503" s="256" t="s">
        <v>217</v>
      </c>
      <c r="AU503" s="256" t="s">
        <v>90</v>
      </c>
      <c r="AV503" s="12" t="s">
        <v>90</v>
      </c>
      <c r="AW503" s="12" t="s">
        <v>219</v>
      </c>
      <c r="AX503" s="12" t="s">
        <v>81</v>
      </c>
      <c r="AY503" s="256" t="s">
        <v>208</v>
      </c>
    </row>
    <row r="504" spans="2:51" s="12" customFormat="1" ht="13.5">
      <c r="B504" s="245"/>
      <c r="C504" s="246"/>
      <c r="D504" s="247" t="s">
        <v>217</v>
      </c>
      <c r="E504" s="248" t="s">
        <v>38</v>
      </c>
      <c r="F504" s="249" t="s">
        <v>818</v>
      </c>
      <c r="G504" s="246"/>
      <c r="H504" s="250">
        <v>1.46</v>
      </c>
      <c r="I504" s="251"/>
      <c r="J504" s="246"/>
      <c r="K504" s="246"/>
      <c r="L504" s="252"/>
      <c r="M504" s="253"/>
      <c r="N504" s="254"/>
      <c r="O504" s="254"/>
      <c r="P504" s="254"/>
      <c r="Q504" s="254"/>
      <c r="R504" s="254"/>
      <c r="S504" s="254"/>
      <c r="T504" s="255"/>
      <c r="AT504" s="256" t="s">
        <v>217</v>
      </c>
      <c r="AU504" s="256" t="s">
        <v>90</v>
      </c>
      <c r="AV504" s="12" t="s">
        <v>90</v>
      </c>
      <c r="AW504" s="12" t="s">
        <v>219</v>
      </c>
      <c r="AX504" s="12" t="s">
        <v>81</v>
      </c>
      <c r="AY504" s="256" t="s">
        <v>208</v>
      </c>
    </row>
    <row r="505" spans="2:51" s="12" customFormat="1" ht="13.5">
      <c r="B505" s="245"/>
      <c r="C505" s="246"/>
      <c r="D505" s="247" t="s">
        <v>217</v>
      </c>
      <c r="E505" s="248" t="s">
        <v>38</v>
      </c>
      <c r="F505" s="249" t="s">
        <v>819</v>
      </c>
      <c r="G505" s="246"/>
      <c r="H505" s="250">
        <v>0.49612</v>
      </c>
      <c r="I505" s="251"/>
      <c r="J505" s="246"/>
      <c r="K505" s="246"/>
      <c r="L505" s="252"/>
      <c r="M505" s="253"/>
      <c r="N505" s="254"/>
      <c r="O505" s="254"/>
      <c r="P505" s="254"/>
      <c r="Q505" s="254"/>
      <c r="R505" s="254"/>
      <c r="S505" s="254"/>
      <c r="T505" s="255"/>
      <c r="AT505" s="256" t="s">
        <v>217</v>
      </c>
      <c r="AU505" s="256" t="s">
        <v>90</v>
      </c>
      <c r="AV505" s="12" t="s">
        <v>90</v>
      </c>
      <c r="AW505" s="12" t="s">
        <v>219</v>
      </c>
      <c r="AX505" s="12" t="s">
        <v>81</v>
      </c>
      <c r="AY505" s="256" t="s">
        <v>208</v>
      </c>
    </row>
    <row r="506" spans="2:65" s="1" customFormat="1" ht="25.5" customHeight="1">
      <c r="B506" s="46"/>
      <c r="C506" s="233" t="s">
        <v>820</v>
      </c>
      <c r="D506" s="233" t="s">
        <v>210</v>
      </c>
      <c r="E506" s="234" t="s">
        <v>821</v>
      </c>
      <c r="F506" s="235" t="s">
        <v>822</v>
      </c>
      <c r="G506" s="236" t="s">
        <v>213</v>
      </c>
      <c r="H506" s="237">
        <v>15.172</v>
      </c>
      <c r="I506" s="238"/>
      <c r="J506" s="239">
        <f>ROUND(I506*H506,2)</f>
        <v>0</v>
      </c>
      <c r="K506" s="235" t="s">
        <v>214</v>
      </c>
      <c r="L506" s="72"/>
      <c r="M506" s="240" t="s">
        <v>38</v>
      </c>
      <c r="N506" s="241" t="s">
        <v>52</v>
      </c>
      <c r="O506" s="47"/>
      <c r="P506" s="242">
        <f>O506*H506</f>
        <v>0</v>
      </c>
      <c r="Q506" s="242">
        <v>0</v>
      </c>
      <c r="R506" s="242">
        <f>Q506*H506</f>
        <v>0</v>
      </c>
      <c r="S506" s="242">
        <v>0</v>
      </c>
      <c r="T506" s="243">
        <f>S506*H506</f>
        <v>0</v>
      </c>
      <c r="AR506" s="23" t="s">
        <v>215</v>
      </c>
      <c r="AT506" s="23" t="s">
        <v>210</v>
      </c>
      <c r="AU506" s="23" t="s">
        <v>90</v>
      </c>
      <c r="AY506" s="23" t="s">
        <v>208</v>
      </c>
      <c r="BE506" s="244">
        <f>IF(N506="základní",J506,0)</f>
        <v>0</v>
      </c>
      <c r="BF506" s="244">
        <f>IF(N506="snížená",J506,0)</f>
        <v>0</v>
      </c>
      <c r="BG506" s="244">
        <f>IF(N506="zákl. přenesená",J506,0)</f>
        <v>0</v>
      </c>
      <c r="BH506" s="244">
        <f>IF(N506="sníž. přenesená",J506,0)</f>
        <v>0</v>
      </c>
      <c r="BI506" s="244">
        <f>IF(N506="nulová",J506,0)</f>
        <v>0</v>
      </c>
      <c r="BJ506" s="23" t="s">
        <v>25</v>
      </c>
      <c r="BK506" s="244">
        <f>ROUND(I506*H506,2)</f>
        <v>0</v>
      </c>
      <c r="BL506" s="23" t="s">
        <v>215</v>
      </c>
      <c r="BM506" s="23" t="s">
        <v>823</v>
      </c>
    </row>
    <row r="507" spans="2:63" s="11" customFormat="1" ht="29.85" customHeight="1">
      <c r="B507" s="217"/>
      <c r="C507" s="218"/>
      <c r="D507" s="219" t="s">
        <v>80</v>
      </c>
      <c r="E507" s="231" t="s">
        <v>473</v>
      </c>
      <c r="F507" s="231" t="s">
        <v>824</v>
      </c>
      <c r="G507" s="218"/>
      <c r="H507" s="218"/>
      <c r="I507" s="221"/>
      <c r="J507" s="232">
        <f>BK507</f>
        <v>0</v>
      </c>
      <c r="K507" s="218"/>
      <c r="L507" s="223"/>
      <c r="M507" s="224"/>
      <c r="N507" s="225"/>
      <c r="O507" s="225"/>
      <c r="P507" s="226">
        <f>SUM(P508:P514)</f>
        <v>0</v>
      </c>
      <c r="Q507" s="225"/>
      <c r="R507" s="226">
        <f>SUM(R508:R514)</f>
        <v>1.7682191999999999</v>
      </c>
      <c r="S507" s="225"/>
      <c r="T507" s="227">
        <f>SUM(T508:T514)</f>
        <v>0</v>
      </c>
      <c r="AR507" s="228" t="s">
        <v>25</v>
      </c>
      <c r="AT507" s="229" t="s">
        <v>80</v>
      </c>
      <c r="AU507" s="229" t="s">
        <v>25</v>
      </c>
      <c r="AY507" s="228" t="s">
        <v>208</v>
      </c>
      <c r="BK507" s="230">
        <f>SUM(BK508:BK514)</f>
        <v>0</v>
      </c>
    </row>
    <row r="508" spans="2:65" s="1" customFormat="1" ht="25.5" customHeight="1">
      <c r="B508" s="46"/>
      <c r="C508" s="233" t="s">
        <v>825</v>
      </c>
      <c r="D508" s="233" t="s">
        <v>210</v>
      </c>
      <c r="E508" s="234" t="s">
        <v>826</v>
      </c>
      <c r="F508" s="235" t="s">
        <v>827</v>
      </c>
      <c r="G508" s="236" t="s">
        <v>213</v>
      </c>
      <c r="H508" s="237">
        <v>334.89</v>
      </c>
      <c r="I508" s="238"/>
      <c r="J508" s="239">
        <f>ROUND(I508*H508,2)</f>
        <v>0</v>
      </c>
      <c r="K508" s="235" t="s">
        <v>214</v>
      </c>
      <c r="L508" s="72"/>
      <c r="M508" s="240" t="s">
        <v>38</v>
      </c>
      <c r="N508" s="241" t="s">
        <v>52</v>
      </c>
      <c r="O508" s="47"/>
      <c r="P508" s="242">
        <f>O508*H508</f>
        <v>0</v>
      </c>
      <c r="Q508" s="242">
        <v>0</v>
      </c>
      <c r="R508" s="242">
        <f>Q508*H508</f>
        <v>0</v>
      </c>
      <c r="S508" s="242">
        <v>0</v>
      </c>
      <c r="T508" s="243">
        <f>S508*H508</f>
        <v>0</v>
      </c>
      <c r="AR508" s="23" t="s">
        <v>215</v>
      </c>
      <c r="AT508" s="23" t="s">
        <v>210</v>
      </c>
      <c r="AU508" s="23" t="s">
        <v>90</v>
      </c>
      <c r="AY508" s="23" t="s">
        <v>208</v>
      </c>
      <c r="BE508" s="244">
        <f>IF(N508="základní",J508,0)</f>
        <v>0</v>
      </c>
      <c r="BF508" s="244">
        <f>IF(N508="snížená",J508,0)</f>
        <v>0</v>
      </c>
      <c r="BG508" s="244">
        <f>IF(N508="zákl. přenesená",J508,0)</f>
        <v>0</v>
      </c>
      <c r="BH508" s="244">
        <f>IF(N508="sníž. přenesená",J508,0)</f>
        <v>0</v>
      </c>
      <c r="BI508" s="244">
        <f>IF(N508="nulová",J508,0)</f>
        <v>0</v>
      </c>
      <c r="BJ508" s="23" t="s">
        <v>25</v>
      </c>
      <c r="BK508" s="244">
        <f>ROUND(I508*H508,2)</f>
        <v>0</v>
      </c>
      <c r="BL508" s="23" t="s">
        <v>215</v>
      </c>
      <c r="BM508" s="23" t="s">
        <v>828</v>
      </c>
    </row>
    <row r="509" spans="2:51" s="12" customFormat="1" ht="13.5">
      <c r="B509" s="245"/>
      <c r="C509" s="246"/>
      <c r="D509" s="247" t="s">
        <v>217</v>
      </c>
      <c r="E509" s="248" t="s">
        <v>38</v>
      </c>
      <c r="F509" s="249" t="s">
        <v>829</v>
      </c>
      <c r="G509" s="246"/>
      <c r="H509" s="250">
        <v>91.5</v>
      </c>
      <c r="I509" s="251"/>
      <c r="J509" s="246"/>
      <c r="K509" s="246"/>
      <c r="L509" s="252"/>
      <c r="M509" s="253"/>
      <c r="N509" s="254"/>
      <c r="O509" s="254"/>
      <c r="P509" s="254"/>
      <c r="Q509" s="254"/>
      <c r="R509" s="254"/>
      <c r="S509" s="254"/>
      <c r="T509" s="255"/>
      <c r="AT509" s="256" t="s">
        <v>217</v>
      </c>
      <c r="AU509" s="256" t="s">
        <v>90</v>
      </c>
      <c r="AV509" s="12" t="s">
        <v>90</v>
      </c>
      <c r="AW509" s="12" t="s">
        <v>219</v>
      </c>
      <c r="AX509" s="12" t="s">
        <v>81</v>
      </c>
      <c r="AY509" s="256" t="s">
        <v>208</v>
      </c>
    </row>
    <row r="510" spans="2:51" s="12" customFormat="1" ht="13.5">
      <c r="B510" s="245"/>
      <c r="C510" s="246"/>
      <c r="D510" s="247" t="s">
        <v>217</v>
      </c>
      <c r="E510" s="248" t="s">
        <v>38</v>
      </c>
      <c r="F510" s="249" t="s">
        <v>830</v>
      </c>
      <c r="G510" s="246"/>
      <c r="H510" s="250">
        <v>243.39</v>
      </c>
      <c r="I510" s="251"/>
      <c r="J510" s="246"/>
      <c r="K510" s="246"/>
      <c r="L510" s="252"/>
      <c r="M510" s="253"/>
      <c r="N510" s="254"/>
      <c r="O510" s="254"/>
      <c r="P510" s="254"/>
      <c r="Q510" s="254"/>
      <c r="R510" s="254"/>
      <c r="S510" s="254"/>
      <c r="T510" s="255"/>
      <c r="AT510" s="256" t="s">
        <v>217</v>
      </c>
      <c r="AU510" s="256" t="s">
        <v>90</v>
      </c>
      <c r="AV510" s="12" t="s">
        <v>90</v>
      </c>
      <c r="AW510" s="12" t="s">
        <v>219</v>
      </c>
      <c r="AX510" s="12" t="s">
        <v>81</v>
      </c>
      <c r="AY510" s="256" t="s">
        <v>208</v>
      </c>
    </row>
    <row r="511" spans="2:65" s="1" customFormat="1" ht="16.5" customHeight="1">
      <c r="B511" s="46"/>
      <c r="C511" s="267" t="s">
        <v>831</v>
      </c>
      <c r="D511" s="267" t="s">
        <v>297</v>
      </c>
      <c r="E511" s="268" t="s">
        <v>832</v>
      </c>
      <c r="F511" s="269" t="s">
        <v>833</v>
      </c>
      <c r="G511" s="270" t="s">
        <v>213</v>
      </c>
      <c r="H511" s="271">
        <v>368.379</v>
      </c>
      <c r="I511" s="272"/>
      <c r="J511" s="273">
        <f>ROUND(I511*H511,2)</f>
        <v>0</v>
      </c>
      <c r="K511" s="269" t="s">
        <v>38</v>
      </c>
      <c r="L511" s="274"/>
      <c r="M511" s="275" t="s">
        <v>38</v>
      </c>
      <c r="N511" s="276" t="s">
        <v>52</v>
      </c>
      <c r="O511" s="47"/>
      <c r="P511" s="242">
        <f>O511*H511</f>
        <v>0</v>
      </c>
      <c r="Q511" s="242">
        <v>0.0048</v>
      </c>
      <c r="R511" s="242">
        <f>Q511*H511</f>
        <v>1.7682191999999999</v>
      </c>
      <c r="S511" s="242">
        <v>0</v>
      </c>
      <c r="T511" s="243">
        <f>S511*H511</f>
        <v>0</v>
      </c>
      <c r="AR511" s="23" t="s">
        <v>253</v>
      </c>
      <c r="AT511" s="23" t="s">
        <v>297</v>
      </c>
      <c r="AU511" s="23" t="s">
        <v>90</v>
      </c>
      <c r="AY511" s="23" t="s">
        <v>208</v>
      </c>
      <c r="BE511" s="244">
        <f>IF(N511="základní",J511,0)</f>
        <v>0</v>
      </c>
      <c r="BF511" s="244">
        <f>IF(N511="snížená",J511,0)</f>
        <v>0</v>
      </c>
      <c r="BG511" s="244">
        <f>IF(N511="zákl. přenesená",J511,0)</f>
        <v>0</v>
      </c>
      <c r="BH511" s="244">
        <f>IF(N511="sníž. přenesená",J511,0)</f>
        <v>0</v>
      </c>
      <c r="BI511" s="244">
        <f>IF(N511="nulová",J511,0)</f>
        <v>0</v>
      </c>
      <c r="BJ511" s="23" t="s">
        <v>25</v>
      </c>
      <c r="BK511" s="244">
        <f>ROUND(I511*H511,2)</f>
        <v>0</v>
      </c>
      <c r="BL511" s="23" t="s">
        <v>215</v>
      </c>
      <c r="BM511" s="23" t="s">
        <v>834</v>
      </c>
    </row>
    <row r="512" spans="2:47" s="1" customFormat="1" ht="13.5">
      <c r="B512" s="46"/>
      <c r="C512" s="74"/>
      <c r="D512" s="247" t="s">
        <v>835</v>
      </c>
      <c r="E512" s="74"/>
      <c r="F512" s="277" t="s">
        <v>836</v>
      </c>
      <c r="G512" s="74"/>
      <c r="H512" s="74"/>
      <c r="I512" s="203"/>
      <c r="J512" s="74"/>
      <c r="K512" s="74"/>
      <c r="L512" s="72"/>
      <c r="M512" s="278"/>
      <c r="N512" s="47"/>
      <c r="O512" s="47"/>
      <c r="P512" s="47"/>
      <c r="Q512" s="47"/>
      <c r="R512" s="47"/>
      <c r="S512" s="47"/>
      <c r="T512" s="95"/>
      <c r="AT512" s="23" t="s">
        <v>835</v>
      </c>
      <c r="AU512" s="23" t="s">
        <v>90</v>
      </c>
    </row>
    <row r="513" spans="2:51" s="12" customFormat="1" ht="13.5">
      <c r="B513" s="245"/>
      <c r="C513" s="246"/>
      <c r="D513" s="247" t="s">
        <v>217</v>
      </c>
      <c r="E513" s="248" t="s">
        <v>38</v>
      </c>
      <c r="F513" s="249" t="s">
        <v>837</v>
      </c>
      <c r="G513" s="246"/>
      <c r="H513" s="250">
        <v>368.379</v>
      </c>
      <c r="I513" s="251"/>
      <c r="J513" s="246"/>
      <c r="K513" s="246"/>
      <c r="L513" s="252"/>
      <c r="M513" s="253"/>
      <c r="N513" s="254"/>
      <c r="O513" s="254"/>
      <c r="P513" s="254"/>
      <c r="Q513" s="254"/>
      <c r="R513" s="254"/>
      <c r="S513" s="254"/>
      <c r="T513" s="255"/>
      <c r="AT513" s="256" t="s">
        <v>217</v>
      </c>
      <c r="AU513" s="256" t="s">
        <v>90</v>
      </c>
      <c r="AV513" s="12" t="s">
        <v>90</v>
      </c>
      <c r="AW513" s="12" t="s">
        <v>219</v>
      </c>
      <c r="AX513" s="12" t="s">
        <v>81</v>
      </c>
      <c r="AY513" s="256" t="s">
        <v>208</v>
      </c>
    </row>
    <row r="514" spans="2:65" s="1" customFormat="1" ht="16.5" customHeight="1">
      <c r="B514" s="46"/>
      <c r="C514" s="233" t="s">
        <v>838</v>
      </c>
      <c r="D514" s="233" t="s">
        <v>210</v>
      </c>
      <c r="E514" s="234" t="s">
        <v>839</v>
      </c>
      <c r="F514" s="235" t="s">
        <v>840</v>
      </c>
      <c r="G514" s="236" t="s">
        <v>574</v>
      </c>
      <c r="H514" s="237">
        <v>1</v>
      </c>
      <c r="I514" s="238"/>
      <c r="J514" s="239">
        <f>ROUND(I514*H514,2)</f>
        <v>0</v>
      </c>
      <c r="K514" s="235" t="s">
        <v>38</v>
      </c>
      <c r="L514" s="72"/>
      <c r="M514" s="240" t="s">
        <v>38</v>
      </c>
      <c r="N514" s="241" t="s">
        <v>52</v>
      </c>
      <c r="O514" s="47"/>
      <c r="P514" s="242">
        <f>O514*H514</f>
        <v>0</v>
      </c>
      <c r="Q514" s="242">
        <v>0</v>
      </c>
      <c r="R514" s="242">
        <f>Q514*H514</f>
        <v>0</v>
      </c>
      <c r="S514" s="242">
        <v>0</v>
      </c>
      <c r="T514" s="243">
        <f>S514*H514</f>
        <v>0</v>
      </c>
      <c r="AR514" s="23" t="s">
        <v>215</v>
      </c>
      <c r="AT514" s="23" t="s">
        <v>210</v>
      </c>
      <c r="AU514" s="23" t="s">
        <v>90</v>
      </c>
      <c r="AY514" s="23" t="s">
        <v>208</v>
      </c>
      <c r="BE514" s="244">
        <f>IF(N514="základní",J514,0)</f>
        <v>0</v>
      </c>
      <c r="BF514" s="244">
        <f>IF(N514="snížená",J514,0)</f>
        <v>0</v>
      </c>
      <c r="BG514" s="244">
        <f>IF(N514="zákl. přenesená",J514,0)</f>
        <v>0</v>
      </c>
      <c r="BH514" s="244">
        <f>IF(N514="sníž. přenesená",J514,0)</f>
        <v>0</v>
      </c>
      <c r="BI514" s="244">
        <f>IF(N514="nulová",J514,0)</f>
        <v>0</v>
      </c>
      <c r="BJ514" s="23" t="s">
        <v>25</v>
      </c>
      <c r="BK514" s="244">
        <f>ROUND(I514*H514,2)</f>
        <v>0</v>
      </c>
      <c r="BL514" s="23" t="s">
        <v>215</v>
      </c>
      <c r="BM514" s="23" t="s">
        <v>841</v>
      </c>
    </row>
    <row r="515" spans="2:63" s="11" customFormat="1" ht="29.85" customHeight="1">
      <c r="B515" s="217"/>
      <c r="C515" s="218"/>
      <c r="D515" s="219" t="s">
        <v>80</v>
      </c>
      <c r="E515" s="231" t="s">
        <v>600</v>
      </c>
      <c r="F515" s="231" t="s">
        <v>842</v>
      </c>
      <c r="G515" s="218"/>
      <c r="H515" s="218"/>
      <c r="I515" s="221"/>
      <c r="J515" s="232">
        <f>BK515</f>
        <v>0</v>
      </c>
      <c r="K515" s="218"/>
      <c r="L515" s="223"/>
      <c r="M515" s="224"/>
      <c r="N515" s="225"/>
      <c r="O515" s="225"/>
      <c r="P515" s="226">
        <f>SUM(P516:P717)</f>
        <v>0</v>
      </c>
      <c r="Q515" s="225"/>
      <c r="R515" s="226">
        <f>SUM(R516:R717)</f>
        <v>46.91328602</v>
      </c>
      <c r="S515" s="225"/>
      <c r="T515" s="227">
        <f>SUM(T516:T717)</f>
        <v>0</v>
      </c>
      <c r="AR515" s="228" t="s">
        <v>25</v>
      </c>
      <c r="AT515" s="229" t="s">
        <v>80</v>
      </c>
      <c r="AU515" s="229" t="s">
        <v>25</v>
      </c>
      <c r="AY515" s="228" t="s">
        <v>208</v>
      </c>
      <c r="BK515" s="230">
        <f>SUM(BK516:BK717)</f>
        <v>0</v>
      </c>
    </row>
    <row r="516" spans="2:65" s="1" customFormat="1" ht="25.5" customHeight="1">
      <c r="B516" s="46"/>
      <c r="C516" s="233" t="s">
        <v>843</v>
      </c>
      <c r="D516" s="233" t="s">
        <v>210</v>
      </c>
      <c r="E516" s="234" t="s">
        <v>844</v>
      </c>
      <c r="F516" s="235" t="s">
        <v>845</v>
      </c>
      <c r="G516" s="236" t="s">
        <v>213</v>
      </c>
      <c r="H516" s="237">
        <v>20.901</v>
      </c>
      <c r="I516" s="238"/>
      <c r="J516" s="239">
        <f>ROUND(I516*H516,2)</f>
        <v>0</v>
      </c>
      <c r="K516" s="235" t="s">
        <v>214</v>
      </c>
      <c r="L516" s="72"/>
      <c r="M516" s="240" t="s">
        <v>38</v>
      </c>
      <c r="N516" s="241" t="s">
        <v>52</v>
      </c>
      <c r="O516" s="47"/>
      <c r="P516" s="242">
        <f>O516*H516</f>
        <v>0</v>
      </c>
      <c r="Q516" s="242">
        <v>0.00735</v>
      </c>
      <c r="R516" s="242">
        <f>Q516*H516</f>
        <v>0.15362235</v>
      </c>
      <c r="S516" s="242">
        <v>0</v>
      </c>
      <c r="T516" s="243">
        <f>S516*H516</f>
        <v>0</v>
      </c>
      <c r="AR516" s="23" t="s">
        <v>215</v>
      </c>
      <c r="AT516" s="23" t="s">
        <v>210</v>
      </c>
      <c r="AU516" s="23" t="s">
        <v>90</v>
      </c>
      <c r="AY516" s="23" t="s">
        <v>208</v>
      </c>
      <c r="BE516" s="244">
        <f>IF(N516="základní",J516,0)</f>
        <v>0</v>
      </c>
      <c r="BF516" s="244">
        <f>IF(N516="snížená",J516,0)</f>
        <v>0</v>
      </c>
      <c r="BG516" s="244">
        <f>IF(N516="zákl. přenesená",J516,0)</f>
        <v>0</v>
      </c>
      <c r="BH516" s="244">
        <f>IF(N516="sníž. přenesená",J516,0)</f>
        <v>0</v>
      </c>
      <c r="BI516" s="244">
        <f>IF(N516="nulová",J516,0)</f>
        <v>0</v>
      </c>
      <c r="BJ516" s="23" t="s">
        <v>25</v>
      </c>
      <c r="BK516" s="244">
        <f>ROUND(I516*H516,2)</f>
        <v>0</v>
      </c>
      <c r="BL516" s="23" t="s">
        <v>215</v>
      </c>
      <c r="BM516" s="23" t="s">
        <v>846</v>
      </c>
    </row>
    <row r="517" spans="2:51" s="12" customFormat="1" ht="13.5">
      <c r="B517" s="245"/>
      <c r="C517" s="246"/>
      <c r="D517" s="247" t="s">
        <v>217</v>
      </c>
      <c r="E517" s="248" t="s">
        <v>38</v>
      </c>
      <c r="F517" s="249" t="s">
        <v>847</v>
      </c>
      <c r="G517" s="246"/>
      <c r="H517" s="250">
        <v>9.145</v>
      </c>
      <c r="I517" s="251"/>
      <c r="J517" s="246"/>
      <c r="K517" s="246"/>
      <c r="L517" s="252"/>
      <c r="M517" s="253"/>
      <c r="N517" s="254"/>
      <c r="O517" s="254"/>
      <c r="P517" s="254"/>
      <c r="Q517" s="254"/>
      <c r="R517" s="254"/>
      <c r="S517" s="254"/>
      <c r="T517" s="255"/>
      <c r="AT517" s="256" t="s">
        <v>217</v>
      </c>
      <c r="AU517" s="256" t="s">
        <v>90</v>
      </c>
      <c r="AV517" s="12" t="s">
        <v>90</v>
      </c>
      <c r="AW517" s="12" t="s">
        <v>219</v>
      </c>
      <c r="AX517" s="12" t="s">
        <v>81</v>
      </c>
      <c r="AY517" s="256" t="s">
        <v>208</v>
      </c>
    </row>
    <row r="518" spans="2:51" s="12" customFormat="1" ht="13.5">
      <c r="B518" s="245"/>
      <c r="C518" s="246"/>
      <c r="D518" s="247" t="s">
        <v>217</v>
      </c>
      <c r="E518" s="248" t="s">
        <v>38</v>
      </c>
      <c r="F518" s="249" t="s">
        <v>807</v>
      </c>
      <c r="G518" s="246"/>
      <c r="H518" s="250">
        <v>9.8</v>
      </c>
      <c r="I518" s="251"/>
      <c r="J518" s="246"/>
      <c r="K518" s="246"/>
      <c r="L518" s="252"/>
      <c r="M518" s="253"/>
      <c r="N518" s="254"/>
      <c r="O518" s="254"/>
      <c r="P518" s="254"/>
      <c r="Q518" s="254"/>
      <c r="R518" s="254"/>
      <c r="S518" s="254"/>
      <c r="T518" s="255"/>
      <c r="AT518" s="256" t="s">
        <v>217</v>
      </c>
      <c r="AU518" s="256" t="s">
        <v>90</v>
      </c>
      <c r="AV518" s="12" t="s">
        <v>90</v>
      </c>
      <c r="AW518" s="12" t="s">
        <v>219</v>
      </c>
      <c r="AX518" s="12" t="s">
        <v>81</v>
      </c>
      <c r="AY518" s="256" t="s">
        <v>208</v>
      </c>
    </row>
    <row r="519" spans="2:51" s="12" customFormat="1" ht="13.5">
      <c r="B519" s="245"/>
      <c r="C519" s="246"/>
      <c r="D519" s="247" t="s">
        <v>217</v>
      </c>
      <c r="E519" s="248" t="s">
        <v>38</v>
      </c>
      <c r="F519" s="249" t="s">
        <v>818</v>
      </c>
      <c r="G519" s="246"/>
      <c r="H519" s="250">
        <v>1.46</v>
      </c>
      <c r="I519" s="251"/>
      <c r="J519" s="246"/>
      <c r="K519" s="246"/>
      <c r="L519" s="252"/>
      <c r="M519" s="253"/>
      <c r="N519" s="254"/>
      <c r="O519" s="254"/>
      <c r="P519" s="254"/>
      <c r="Q519" s="254"/>
      <c r="R519" s="254"/>
      <c r="S519" s="254"/>
      <c r="T519" s="255"/>
      <c r="AT519" s="256" t="s">
        <v>217</v>
      </c>
      <c r="AU519" s="256" t="s">
        <v>90</v>
      </c>
      <c r="AV519" s="12" t="s">
        <v>90</v>
      </c>
      <c r="AW519" s="12" t="s">
        <v>219</v>
      </c>
      <c r="AX519" s="12" t="s">
        <v>81</v>
      </c>
      <c r="AY519" s="256" t="s">
        <v>208</v>
      </c>
    </row>
    <row r="520" spans="2:51" s="12" customFormat="1" ht="13.5">
      <c r="B520" s="245"/>
      <c r="C520" s="246"/>
      <c r="D520" s="247" t="s">
        <v>217</v>
      </c>
      <c r="E520" s="248" t="s">
        <v>38</v>
      </c>
      <c r="F520" s="249" t="s">
        <v>819</v>
      </c>
      <c r="G520" s="246"/>
      <c r="H520" s="250">
        <v>0.49612</v>
      </c>
      <c r="I520" s="251"/>
      <c r="J520" s="246"/>
      <c r="K520" s="246"/>
      <c r="L520" s="252"/>
      <c r="M520" s="253"/>
      <c r="N520" s="254"/>
      <c r="O520" s="254"/>
      <c r="P520" s="254"/>
      <c r="Q520" s="254"/>
      <c r="R520" s="254"/>
      <c r="S520" s="254"/>
      <c r="T520" s="255"/>
      <c r="AT520" s="256" t="s">
        <v>217</v>
      </c>
      <c r="AU520" s="256" t="s">
        <v>90</v>
      </c>
      <c r="AV520" s="12" t="s">
        <v>90</v>
      </c>
      <c r="AW520" s="12" t="s">
        <v>219</v>
      </c>
      <c r="AX520" s="12" t="s">
        <v>81</v>
      </c>
      <c r="AY520" s="256" t="s">
        <v>208</v>
      </c>
    </row>
    <row r="521" spans="2:65" s="1" customFormat="1" ht="38.25" customHeight="1">
      <c r="B521" s="46"/>
      <c r="C521" s="233" t="s">
        <v>848</v>
      </c>
      <c r="D521" s="233" t="s">
        <v>210</v>
      </c>
      <c r="E521" s="234" t="s">
        <v>849</v>
      </c>
      <c r="F521" s="235" t="s">
        <v>850</v>
      </c>
      <c r="G521" s="236" t="s">
        <v>213</v>
      </c>
      <c r="H521" s="237">
        <v>20.901</v>
      </c>
      <c r="I521" s="238"/>
      <c r="J521" s="239">
        <f>ROUND(I521*H521,2)</f>
        <v>0</v>
      </c>
      <c r="K521" s="235" t="s">
        <v>214</v>
      </c>
      <c r="L521" s="72"/>
      <c r="M521" s="240" t="s">
        <v>38</v>
      </c>
      <c r="N521" s="241" t="s">
        <v>52</v>
      </c>
      <c r="O521" s="47"/>
      <c r="P521" s="242">
        <f>O521*H521</f>
        <v>0</v>
      </c>
      <c r="Q521" s="242">
        <v>0.01313</v>
      </c>
      <c r="R521" s="242">
        <f>Q521*H521</f>
        <v>0.27443013</v>
      </c>
      <c r="S521" s="242">
        <v>0</v>
      </c>
      <c r="T521" s="243">
        <f>S521*H521</f>
        <v>0</v>
      </c>
      <c r="AR521" s="23" t="s">
        <v>215</v>
      </c>
      <c r="AT521" s="23" t="s">
        <v>210</v>
      </c>
      <c r="AU521" s="23" t="s">
        <v>90</v>
      </c>
      <c r="AY521" s="23" t="s">
        <v>208</v>
      </c>
      <c r="BE521" s="244">
        <f>IF(N521="základní",J521,0)</f>
        <v>0</v>
      </c>
      <c r="BF521" s="244">
        <f>IF(N521="snížená",J521,0)</f>
        <v>0</v>
      </c>
      <c r="BG521" s="244">
        <f>IF(N521="zákl. přenesená",J521,0)</f>
        <v>0</v>
      </c>
      <c r="BH521" s="244">
        <f>IF(N521="sníž. přenesená",J521,0)</f>
        <v>0</v>
      </c>
      <c r="BI521" s="244">
        <f>IF(N521="nulová",J521,0)</f>
        <v>0</v>
      </c>
      <c r="BJ521" s="23" t="s">
        <v>25</v>
      </c>
      <c r="BK521" s="244">
        <f>ROUND(I521*H521,2)</f>
        <v>0</v>
      </c>
      <c r="BL521" s="23" t="s">
        <v>215</v>
      </c>
      <c r="BM521" s="23" t="s">
        <v>851</v>
      </c>
    </row>
    <row r="522" spans="2:65" s="1" customFormat="1" ht="25.5" customHeight="1">
      <c r="B522" s="46"/>
      <c r="C522" s="233" t="s">
        <v>852</v>
      </c>
      <c r="D522" s="233" t="s">
        <v>210</v>
      </c>
      <c r="E522" s="234" t="s">
        <v>853</v>
      </c>
      <c r="F522" s="235" t="s">
        <v>854</v>
      </c>
      <c r="G522" s="236" t="s">
        <v>213</v>
      </c>
      <c r="H522" s="237">
        <v>2219.387</v>
      </c>
      <c r="I522" s="238"/>
      <c r="J522" s="239">
        <f>ROUND(I522*H522,2)</f>
        <v>0</v>
      </c>
      <c r="K522" s="235" t="s">
        <v>214</v>
      </c>
      <c r="L522" s="72"/>
      <c r="M522" s="240" t="s">
        <v>38</v>
      </c>
      <c r="N522" s="241" t="s">
        <v>52</v>
      </c>
      <c r="O522" s="47"/>
      <c r="P522" s="242">
        <f>O522*H522</f>
        <v>0</v>
      </c>
      <c r="Q522" s="242">
        <v>0.00735</v>
      </c>
      <c r="R522" s="242">
        <f>Q522*H522</f>
        <v>16.31249445</v>
      </c>
      <c r="S522" s="242">
        <v>0</v>
      </c>
      <c r="T522" s="243">
        <f>S522*H522</f>
        <v>0</v>
      </c>
      <c r="AR522" s="23" t="s">
        <v>215</v>
      </c>
      <c r="AT522" s="23" t="s">
        <v>210</v>
      </c>
      <c r="AU522" s="23" t="s">
        <v>90</v>
      </c>
      <c r="AY522" s="23" t="s">
        <v>208</v>
      </c>
      <c r="BE522" s="244">
        <f>IF(N522="základní",J522,0)</f>
        <v>0</v>
      </c>
      <c r="BF522" s="244">
        <f>IF(N522="snížená",J522,0)</f>
        <v>0</v>
      </c>
      <c r="BG522" s="244">
        <f>IF(N522="zákl. přenesená",J522,0)</f>
        <v>0</v>
      </c>
      <c r="BH522" s="244">
        <f>IF(N522="sníž. přenesená",J522,0)</f>
        <v>0</v>
      </c>
      <c r="BI522" s="244">
        <f>IF(N522="nulová",J522,0)</f>
        <v>0</v>
      </c>
      <c r="BJ522" s="23" t="s">
        <v>25</v>
      </c>
      <c r="BK522" s="244">
        <f>ROUND(I522*H522,2)</f>
        <v>0</v>
      </c>
      <c r="BL522" s="23" t="s">
        <v>215</v>
      </c>
      <c r="BM522" s="23" t="s">
        <v>855</v>
      </c>
    </row>
    <row r="523" spans="2:51" s="12" customFormat="1" ht="13.5">
      <c r="B523" s="245"/>
      <c r="C523" s="246"/>
      <c r="D523" s="247" t="s">
        <v>217</v>
      </c>
      <c r="E523" s="248" t="s">
        <v>38</v>
      </c>
      <c r="F523" s="249" t="s">
        <v>856</v>
      </c>
      <c r="G523" s="246"/>
      <c r="H523" s="250">
        <v>2219.387</v>
      </c>
      <c r="I523" s="251"/>
      <c r="J523" s="246"/>
      <c r="K523" s="246"/>
      <c r="L523" s="252"/>
      <c r="M523" s="253"/>
      <c r="N523" s="254"/>
      <c r="O523" s="254"/>
      <c r="P523" s="254"/>
      <c r="Q523" s="254"/>
      <c r="R523" s="254"/>
      <c r="S523" s="254"/>
      <c r="T523" s="255"/>
      <c r="AT523" s="256" t="s">
        <v>217</v>
      </c>
      <c r="AU523" s="256" t="s">
        <v>90</v>
      </c>
      <c r="AV523" s="12" t="s">
        <v>90</v>
      </c>
      <c r="AW523" s="12" t="s">
        <v>219</v>
      </c>
      <c r="AX523" s="12" t="s">
        <v>81</v>
      </c>
      <c r="AY523" s="256" t="s">
        <v>208</v>
      </c>
    </row>
    <row r="524" spans="2:65" s="1" customFormat="1" ht="25.5" customHeight="1">
      <c r="B524" s="46"/>
      <c r="C524" s="233" t="s">
        <v>857</v>
      </c>
      <c r="D524" s="233" t="s">
        <v>210</v>
      </c>
      <c r="E524" s="234" t="s">
        <v>858</v>
      </c>
      <c r="F524" s="235" t="s">
        <v>859</v>
      </c>
      <c r="G524" s="236" t="s">
        <v>213</v>
      </c>
      <c r="H524" s="237">
        <v>100</v>
      </c>
      <c r="I524" s="238"/>
      <c r="J524" s="239">
        <f>ROUND(I524*H524,2)</f>
        <v>0</v>
      </c>
      <c r="K524" s="235" t="s">
        <v>860</v>
      </c>
      <c r="L524" s="72"/>
      <c r="M524" s="240" t="s">
        <v>38</v>
      </c>
      <c r="N524" s="241" t="s">
        <v>52</v>
      </c>
      <c r="O524" s="47"/>
      <c r="P524" s="242">
        <f>O524*H524</f>
        <v>0</v>
      </c>
      <c r="Q524" s="242">
        <v>0.00489</v>
      </c>
      <c r="R524" s="242">
        <f>Q524*H524</f>
        <v>0.48900000000000005</v>
      </c>
      <c r="S524" s="242">
        <v>0</v>
      </c>
      <c r="T524" s="243">
        <f>S524*H524</f>
        <v>0</v>
      </c>
      <c r="AR524" s="23" t="s">
        <v>215</v>
      </c>
      <c r="AT524" s="23" t="s">
        <v>210</v>
      </c>
      <c r="AU524" s="23" t="s">
        <v>90</v>
      </c>
      <c r="AY524" s="23" t="s">
        <v>208</v>
      </c>
      <c r="BE524" s="244">
        <f>IF(N524="základní",J524,0)</f>
        <v>0</v>
      </c>
      <c r="BF524" s="244">
        <f>IF(N524="snížená",J524,0)</f>
        <v>0</v>
      </c>
      <c r="BG524" s="244">
        <f>IF(N524="zákl. přenesená",J524,0)</f>
        <v>0</v>
      </c>
      <c r="BH524" s="244">
        <f>IF(N524="sníž. přenesená",J524,0)</f>
        <v>0</v>
      </c>
      <c r="BI524" s="244">
        <f>IF(N524="nulová",J524,0)</f>
        <v>0</v>
      </c>
      <c r="BJ524" s="23" t="s">
        <v>25</v>
      </c>
      <c r="BK524" s="244">
        <f>ROUND(I524*H524,2)</f>
        <v>0</v>
      </c>
      <c r="BL524" s="23" t="s">
        <v>215</v>
      </c>
      <c r="BM524" s="23" t="s">
        <v>861</v>
      </c>
    </row>
    <row r="525" spans="2:65" s="1" customFormat="1" ht="25.5" customHeight="1">
      <c r="B525" s="46"/>
      <c r="C525" s="233" t="s">
        <v>862</v>
      </c>
      <c r="D525" s="233" t="s">
        <v>210</v>
      </c>
      <c r="E525" s="234" t="s">
        <v>863</v>
      </c>
      <c r="F525" s="235" t="s">
        <v>864</v>
      </c>
      <c r="G525" s="236" t="s">
        <v>213</v>
      </c>
      <c r="H525" s="237">
        <v>295.06</v>
      </c>
      <c r="I525" s="238"/>
      <c r="J525" s="239">
        <f>ROUND(I525*H525,2)</f>
        <v>0</v>
      </c>
      <c r="K525" s="235" t="s">
        <v>214</v>
      </c>
      <c r="L525" s="72"/>
      <c r="M525" s="240" t="s">
        <v>38</v>
      </c>
      <c r="N525" s="241" t="s">
        <v>52</v>
      </c>
      <c r="O525" s="47"/>
      <c r="P525" s="242">
        <f>O525*H525</f>
        <v>0</v>
      </c>
      <c r="Q525" s="242">
        <v>0.0121</v>
      </c>
      <c r="R525" s="242">
        <f>Q525*H525</f>
        <v>3.570226</v>
      </c>
      <c r="S525" s="242">
        <v>0</v>
      </c>
      <c r="T525" s="243">
        <f>S525*H525</f>
        <v>0</v>
      </c>
      <c r="AR525" s="23" t="s">
        <v>215</v>
      </c>
      <c r="AT525" s="23" t="s">
        <v>210</v>
      </c>
      <c r="AU525" s="23" t="s">
        <v>90</v>
      </c>
      <c r="AY525" s="23" t="s">
        <v>208</v>
      </c>
      <c r="BE525" s="244">
        <f>IF(N525="základní",J525,0)</f>
        <v>0</v>
      </c>
      <c r="BF525" s="244">
        <f>IF(N525="snížená",J525,0)</f>
        <v>0</v>
      </c>
      <c r="BG525" s="244">
        <f>IF(N525="zákl. přenesená",J525,0)</f>
        <v>0</v>
      </c>
      <c r="BH525" s="244">
        <f>IF(N525="sníž. přenesená",J525,0)</f>
        <v>0</v>
      </c>
      <c r="BI525" s="244">
        <f>IF(N525="nulová",J525,0)</f>
        <v>0</v>
      </c>
      <c r="BJ525" s="23" t="s">
        <v>25</v>
      </c>
      <c r="BK525" s="244">
        <f>ROUND(I525*H525,2)</f>
        <v>0</v>
      </c>
      <c r="BL525" s="23" t="s">
        <v>215</v>
      </c>
      <c r="BM525" s="23" t="s">
        <v>865</v>
      </c>
    </row>
    <row r="526" spans="2:51" s="13" customFormat="1" ht="13.5">
      <c r="B526" s="257"/>
      <c r="C526" s="258"/>
      <c r="D526" s="247" t="s">
        <v>217</v>
      </c>
      <c r="E526" s="259" t="s">
        <v>38</v>
      </c>
      <c r="F526" s="260" t="s">
        <v>426</v>
      </c>
      <c r="G526" s="258"/>
      <c r="H526" s="259" t="s">
        <v>38</v>
      </c>
      <c r="I526" s="261"/>
      <c r="J526" s="258"/>
      <c r="K526" s="258"/>
      <c r="L526" s="262"/>
      <c r="M526" s="263"/>
      <c r="N526" s="264"/>
      <c r="O526" s="264"/>
      <c r="P526" s="264"/>
      <c r="Q526" s="264"/>
      <c r="R526" s="264"/>
      <c r="S526" s="264"/>
      <c r="T526" s="265"/>
      <c r="AT526" s="266" t="s">
        <v>217</v>
      </c>
      <c r="AU526" s="266" t="s">
        <v>90</v>
      </c>
      <c r="AV526" s="13" t="s">
        <v>25</v>
      </c>
      <c r="AW526" s="13" t="s">
        <v>219</v>
      </c>
      <c r="AX526" s="13" t="s">
        <v>81</v>
      </c>
      <c r="AY526" s="266" t="s">
        <v>208</v>
      </c>
    </row>
    <row r="527" spans="2:51" s="13" customFormat="1" ht="13.5">
      <c r="B527" s="257"/>
      <c r="C527" s="258"/>
      <c r="D527" s="247" t="s">
        <v>217</v>
      </c>
      <c r="E527" s="259" t="s">
        <v>38</v>
      </c>
      <c r="F527" s="260" t="s">
        <v>866</v>
      </c>
      <c r="G527" s="258"/>
      <c r="H527" s="259" t="s">
        <v>38</v>
      </c>
      <c r="I527" s="261"/>
      <c r="J527" s="258"/>
      <c r="K527" s="258"/>
      <c r="L527" s="262"/>
      <c r="M527" s="263"/>
      <c r="N527" s="264"/>
      <c r="O527" s="264"/>
      <c r="P527" s="264"/>
      <c r="Q527" s="264"/>
      <c r="R527" s="264"/>
      <c r="S527" s="264"/>
      <c r="T527" s="265"/>
      <c r="AT527" s="266" t="s">
        <v>217</v>
      </c>
      <c r="AU527" s="266" t="s">
        <v>90</v>
      </c>
      <c r="AV527" s="13" t="s">
        <v>25</v>
      </c>
      <c r="AW527" s="13" t="s">
        <v>219</v>
      </c>
      <c r="AX527" s="13" t="s">
        <v>81</v>
      </c>
      <c r="AY527" s="266" t="s">
        <v>208</v>
      </c>
    </row>
    <row r="528" spans="2:51" s="12" customFormat="1" ht="13.5">
      <c r="B528" s="245"/>
      <c r="C528" s="246"/>
      <c r="D528" s="247" t="s">
        <v>217</v>
      </c>
      <c r="E528" s="248" t="s">
        <v>38</v>
      </c>
      <c r="F528" s="249" t="s">
        <v>867</v>
      </c>
      <c r="G528" s="246"/>
      <c r="H528" s="250">
        <v>37.92</v>
      </c>
      <c r="I528" s="251"/>
      <c r="J528" s="246"/>
      <c r="K528" s="246"/>
      <c r="L528" s="252"/>
      <c r="M528" s="253"/>
      <c r="N528" s="254"/>
      <c r="O528" s="254"/>
      <c r="P528" s="254"/>
      <c r="Q528" s="254"/>
      <c r="R528" s="254"/>
      <c r="S528" s="254"/>
      <c r="T528" s="255"/>
      <c r="AT528" s="256" t="s">
        <v>217</v>
      </c>
      <c r="AU528" s="256" t="s">
        <v>90</v>
      </c>
      <c r="AV528" s="12" t="s">
        <v>90</v>
      </c>
      <c r="AW528" s="12" t="s">
        <v>219</v>
      </c>
      <c r="AX528" s="12" t="s">
        <v>81</v>
      </c>
      <c r="AY528" s="256" t="s">
        <v>208</v>
      </c>
    </row>
    <row r="529" spans="2:51" s="12" customFormat="1" ht="13.5">
      <c r="B529" s="245"/>
      <c r="C529" s="246"/>
      <c r="D529" s="247" t="s">
        <v>217</v>
      </c>
      <c r="E529" s="248" t="s">
        <v>38</v>
      </c>
      <c r="F529" s="249" t="s">
        <v>868</v>
      </c>
      <c r="G529" s="246"/>
      <c r="H529" s="250">
        <v>-1.68</v>
      </c>
      <c r="I529" s="251"/>
      <c r="J529" s="246"/>
      <c r="K529" s="246"/>
      <c r="L529" s="252"/>
      <c r="M529" s="253"/>
      <c r="N529" s="254"/>
      <c r="O529" s="254"/>
      <c r="P529" s="254"/>
      <c r="Q529" s="254"/>
      <c r="R529" s="254"/>
      <c r="S529" s="254"/>
      <c r="T529" s="255"/>
      <c r="AT529" s="256" t="s">
        <v>217</v>
      </c>
      <c r="AU529" s="256" t="s">
        <v>90</v>
      </c>
      <c r="AV529" s="12" t="s">
        <v>90</v>
      </c>
      <c r="AW529" s="12" t="s">
        <v>219</v>
      </c>
      <c r="AX529" s="12" t="s">
        <v>81</v>
      </c>
      <c r="AY529" s="256" t="s">
        <v>208</v>
      </c>
    </row>
    <row r="530" spans="2:51" s="13" customFormat="1" ht="13.5">
      <c r="B530" s="257"/>
      <c r="C530" s="258"/>
      <c r="D530" s="247" t="s">
        <v>217</v>
      </c>
      <c r="E530" s="259" t="s">
        <v>38</v>
      </c>
      <c r="F530" s="260" t="s">
        <v>869</v>
      </c>
      <c r="G530" s="258"/>
      <c r="H530" s="259" t="s">
        <v>38</v>
      </c>
      <c r="I530" s="261"/>
      <c r="J530" s="258"/>
      <c r="K530" s="258"/>
      <c r="L530" s="262"/>
      <c r="M530" s="263"/>
      <c r="N530" s="264"/>
      <c r="O530" s="264"/>
      <c r="P530" s="264"/>
      <c r="Q530" s="264"/>
      <c r="R530" s="264"/>
      <c r="S530" s="264"/>
      <c r="T530" s="265"/>
      <c r="AT530" s="266" t="s">
        <v>217</v>
      </c>
      <c r="AU530" s="266" t="s">
        <v>90</v>
      </c>
      <c r="AV530" s="13" t="s">
        <v>25</v>
      </c>
      <c r="AW530" s="13" t="s">
        <v>219</v>
      </c>
      <c r="AX530" s="13" t="s">
        <v>81</v>
      </c>
      <c r="AY530" s="266" t="s">
        <v>208</v>
      </c>
    </row>
    <row r="531" spans="2:51" s="12" customFormat="1" ht="13.5">
      <c r="B531" s="245"/>
      <c r="C531" s="246"/>
      <c r="D531" s="247" t="s">
        <v>217</v>
      </c>
      <c r="E531" s="248" t="s">
        <v>38</v>
      </c>
      <c r="F531" s="249" t="s">
        <v>870</v>
      </c>
      <c r="G531" s="246"/>
      <c r="H531" s="250">
        <v>17.2</v>
      </c>
      <c r="I531" s="251"/>
      <c r="J531" s="246"/>
      <c r="K531" s="246"/>
      <c r="L531" s="252"/>
      <c r="M531" s="253"/>
      <c r="N531" s="254"/>
      <c r="O531" s="254"/>
      <c r="P531" s="254"/>
      <c r="Q531" s="254"/>
      <c r="R531" s="254"/>
      <c r="S531" s="254"/>
      <c r="T531" s="255"/>
      <c r="AT531" s="256" t="s">
        <v>217</v>
      </c>
      <c r="AU531" s="256" t="s">
        <v>90</v>
      </c>
      <c r="AV531" s="12" t="s">
        <v>90</v>
      </c>
      <c r="AW531" s="12" t="s">
        <v>219</v>
      </c>
      <c r="AX531" s="12" t="s">
        <v>81</v>
      </c>
      <c r="AY531" s="256" t="s">
        <v>208</v>
      </c>
    </row>
    <row r="532" spans="2:51" s="12" customFormat="1" ht="13.5">
      <c r="B532" s="245"/>
      <c r="C532" s="246"/>
      <c r="D532" s="247" t="s">
        <v>217</v>
      </c>
      <c r="E532" s="248" t="s">
        <v>38</v>
      </c>
      <c r="F532" s="249" t="s">
        <v>871</v>
      </c>
      <c r="G532" s="246"/>
      <c r="H532" s="250">
        <v>-1.89</v>
      </c>
      <c r="I532" s="251"/>
      <c r="J532" s="246"/>
      <c r="K532" s="246"/>
      <c r="L532" s="252"/>
      <c r="M532" s="253"/>
      <c r="N532" s="254"/>
      <c r="O532" s="254"/>
      <c r="P532" s="254"/>
      <c r="Q532" s="254"/>
      <c r="R532" s="254"/>
      <c r="S532" s="254"/>
      <c r="T532" s="255"/>
      <c r="AT532" s="256" t="s">
        <v>217</v>
      </c>
      <c r="AU532" s="256" t="s">
        <v>90</v>
      </c>
      <c r="AV532" s="12" t="s">
        <v>90</v>
      </c>
      <c r="AW532" s="12" t="s">
        <v>219</v>
      </c>
      <c r="AX532" s="12" t="s">
        <v>81</v>
      </c>
      <c r="AY532" s="256" t="s">
        <v>208</v>
      </c>
    </row>
    <row r="533" spans="2:51" s="13" customFormat="1" ht="13.5">
      <c r="B533" s="257"/>
      <c r="C533" s="258"/>
      <c r="D533" s="247" t="s">
        <v>217</v>
      </c>
      <c r="E533" s="259" t="s">
        <v>38</v>
      </c>
      <c r="F533" s="260" t="s">
        <v>872</v>
      </c>
      <c r="G533" s="258"/>
      <c r="H533" s="259" t="s">
        <v>38</v>
      </c>
      <c r="I533" s="261"/>
      <c r="J533" s="258"/>
      <c r="K533" s="258"/>
      <c r="L533" s="262"/>
      <c r="M533" s="263"/>
      <c r="N533" s="264"/>
      <c r="O533" s="264"/>
      <c r="P533" s="264"/>
      <c r="Q533" s="264"/>
      <c r="R533" s="264"/>
      <c r="S533" s="264"/>
      <c r="T533" s="265"/>
      <c r="AT533" s="266" t="s">
        <v>217</v>
      </c>
      <c r="AU533" s="266" t="s">
        <v>90</v>
      </c>
      <c r="AV533" s="13" t="s">
        <v>25</v>
      </c>
      <c r="AW533" s="13" t="s">
        <v>219</v>
      </c>
      <c r="AX533" s="13" t="s">
        <v>81</v>
      </c>
      <c r="AY533" s="266" t="s">
        <v>208</v>
      </c>
    </row>
    <row r="534" spans="2:51" s="12" customFormat="1" ht="13.5">
      <c r="B534" s="245"/>
      <c r="C534" s="246"/>
      <c r="D534" s="247" t="s">
        <v>217</v>
      </c>
      <c r="E534" s="248" t="s">
        <v>38</v>
      </c>
      <c r="F534" s="249" t="s">
        <v>873</v>
      </c>
      <c r="G534" s="246"/>
      <c r="H534" s="250">
        <v>15.54</v>
      </c>
      <c r="I534" s="251"/>
      <c r="J534" s="246"/>
      <c r="K534" s="246"/>
      <c r="L534" s="252"/>
      <c r="M534" s="253"/>
      <c r="N534" s="254"/>
      <c r="O534" s="254"/>
      <c r="P534" s="254"/>
      <c r="Q534" s="254"/>
      <c r="R534" s="254"/>
      <c r="S534" s="254"/>
      <c r="T534" s="255"/>
      <c r="AT534" s="256" t="s">
        <v>217</v>
      </c>
      <c r="AU534" s="256" t="s">
        <v>90</v>
      </c>
      <c r="AV534" s="12" t="s">
        <v>90</v>
      </c>
      <c r="AW534" s="12" t="s">
        <v>219</v>
      </c>
      <c r="AX534" s="12" t="s">
        <v>81</v>
      </c>
      <c r="AY534" s="256" t="s">
        <v>208</v>
      </c>
    </row>
    <row r="535" spans="2:51" s="12" customFormat="1" ht="13.5">
      <c r="B535" s="245"/>
      <c r="C535" s="246"/>
      <c r="D535" s="247" t="s">
        <v>217</v>
      </c>
      <c r="E535" s="248" t="s">
        <v>38</v>
      </c>
      <c r="F535" s="249" t="s">
        <v>868</v>
      </c>
      <c r="G535" s="246"/>
      <c r="H535" s="250">
        <v>-1.68</v>
      </c>
      <c r="I535" s="251"/>
      <c r="J535" s="246"/>
      <c r="K535" s="246"/>
      <c r="L535" s="252"/>
      <c r="M535" s="253"/>
      <c r="N535" s="254"/>
      <c r="O535" s="254"/>
      <c r="P535" s="254"/>
      <c r="Q535" s="254"/>
      <c r="R535" s="254"/>
      <c r="S535" s="254"/>
      <c r="T535" s="255"/>
      <c r="AT535" s="256" t="s">
        <v>217</v>
      </c>
      <c r="AU535" s="256" t="s">
        <v>90</v>
      </c>
      <c r="AV535" s="12" t="s">
        <v>90</v>
      </c>
      <c r="AW535" s="12" t="s">
        <v>219</v>
      </c>
      <c r="AX535" s="12" t="s">
        <v>81</v>
      </c>
      <c r="AY535" s="256" t="s">
        <v>208</v>
      </c>
    </row>
    <row r="536" spans="2:51" s="13" customFormat="1" ht="13.5">
      <c r="B536" s="257"/>
      <c r="C536" s="258"/>
      <c r="D536" s="247" t="s">
        <v>217</v>
      </c>
      <c r="E536" s="259" t="s">
        <v>38</v>
      </c>
      <c r="F536" s="260" t="s">
        <v>874</v>
      </c>
      <c r="G536" s="258"/>
      <c r="H536" s="259" t="s">
        <v>38</v>
      </c>
      <c r="I536" s="261"/>
      <c r="J536" s="258"/>
      <c r="K536" s="258"/>
      <c r="L536" s="262"/>
      <c r="M536" s="263"/>
      <c r="N536" s="264"/>
      <c r="O536" s="264"/>
      <c r="P536" s="264"/>
      <c r="Q536" s="264"/>
      <c r="R536" s="264"/>
      <c r="S536" s="264"/>
      <c r="T536" s="265"/>
      <c r="AT536" s="266" t="s">
        <v>217</v>
      </c>
      <c r="AU536" s="266" t="s">
        <v>90</v>
      </c>
      <c r="AV536" s="13" t="s">
        <v>25</v>
      </c>
      <c r="AW536" s="13" t="s">
        <v>219</v>
      </c>
      <c r="AX536" s="13" t="s">
        <v>81</v>
      </c>
      <c r="AY536" s="266" t="s">
        <v>208</v>
      </c>
    </row>
    <row r="537" spans="2:51" s="12" customFormat="1" ht="13.5">
      <c r="B537" s="245"/>
      <c r="C537" s="246"/>
      <c r="D537" s="247" t="s">
        <v>217</v>
      </c>
      <c r="E537" s="248" t="s">
        <v>38</v>
      </c>
      <c r="F537" s="249" t="s">
        <v>875</v>
      </c>
      <c r="G537" s="246"/>
      <c r="H537" s="250">
        <v>26.74</v>
      </c>
      <c r="I537" s="251"/>
      <c r="J537" s="246"/>
      <c r="K537" s="246"/>
      <c r="L537" s="252"/>
      <c r="M537" s="253"/>
      <c r="N537" s="254"/>
      <c r="O537" s="254"/>
      <c r="P537" s="254"/>
      <c r="Q537" s="254"/>
      <c r="R537" s="254"/>
      <c r="S537" s="254"/>
      <c r="T537" s="255"/>
      <c r="AT537" s="256" t="s">
        <v>217</v>
      </c>
      <c r="AU537" s="256" t="s">
        <v>90</v>
      </c>
      <c r="AV537" s="12" t="s">
        <v>90</v>
      </c>
      <c r="AW537" s="12" t="s">
        <v>219</v>
      </c>
      <c r="AX537" s="12" t="s">
        <v>81</v>
      </c>
      <c r="AY537" s="256" t="s">
        <v>208</v>
      </c>
    </row>
    <row r="538" spans="2:51" s="12" customFormat="1" ht="13.5">
      <c r="B538" s="245"/>
      <c r="C538" s="246"/>
      <c r="D538" s="247" t="s">
        <v>217</v>
      </c>
      <c r="E538" s="248" t="s">
        <v>38</v>
      </c>
      <c r="F538" s="249" t="s">
        <v>868</v>
      </c>
      <c r="G538" s="246"/>
      <c r="H538" s="250">
        <v>-1.68</v>
      </c>
      <c r="I538" s="251"/>
      <c r="J538" s="246"/>
      <c r="K538" s="246"/>
      <c r="L538" s="252"/>
      <c r="M538" s="253"/>
      <c r="N538" s="254"/>
      <c r="O538" s="254"/>
      <c r="P538" s="254"/>
      <c r="Q538" s="254"/>
      <c r="R538" s="254"/>
      <c r="S538" s="254"/>
      <c r="T538" s="255"/>
      <c r="AT538" s="256" t="s">
        <v>217</v>
      </c>
      <c r="AU538" s="256" t="s">
        <v>90</v>
      </c>
      <c r="AV538" s="12" t="s">
        <v>90</v>
      </c>
      <c r="AW538" s="12" t="s">
        <v>219</v>
      </c>
      <c r="AX538" s="12" t="s">
        <v>81</v>
      </c>
      <c r="AY538" s="256" t="s">
        <v>208</v>
      </c>
    </row>
    <row r="539" spans="2:51" s="13" customFormat="1" ht="13.5">
      <c r="B539" s="257"/>
      <c r="C539" s="258"/>
      <c r="D539" s="247" t="s">
        <v>217</v>
      </c>
      <c r="E539" s="259" t="s">
        <v>38</v>
      </c>
      <c r="F539" s="260" t="s">
        <v>876</v>
      </c>
      <c r="G539" s="258"/>
      <c r="H539" s="259" t="s">
        <v>38</v>
      </c>
      <c r="I539" s="261"/>
      <c r="J539" s="258"/>
      <c r="K539" s="258"/>
      <c r="L539" s="262"/>
      <c r="M539" s="263"/>
      <c r="N539" s="264"/>
      <c r="O539" s="264"/>
      <c r="P539" s="264"/>
      <c r="Q539" s="264"/>
      <c r="R539" s="264"/>
      <c r="S539" s="264"/>
      <c r="T539" s="265"/>
      <c r="AT539" s="266" t="s">
        <v>217</v>
      </c>
      <c r="AU539" s="266" t="s">
        <v>90</v>
      </c>
      <c r="AV539" s="13" t="s">
        <v>25</v>
      </c>
      <c r="AW539" s="13" t="s">
        <v>219</v>
      </c>
      <c r="AX539" s="13" t="s">
        <v>81</v>
      </c>
      <c r="AY539" s="266" t="s">
        <v>208</v>
      </c>
    </row>
    <row r="540" spans="2:51" s="12" customFormat="1" ht="13.5">
      <c r="B540" s="245"/>
      <c r="C540" s="246"/>
      <c r="D540" s="247" t="s">
        <v>217</v>
      </c>
      <c r="E540" s="248" t="s">
        <v>38</v>
      </c>
      <c r="F540" s="249" t="s">
        <v>877</v>
      </c>
      <c r="G540" s="246"/>
      <c r="H540" s="250">
        <v>22.8</v>
      </c>
      <c r="I540" s="251"/>
      <c r="J540" s="246"/>
      <c r="K540" s="246"/>
      <c r="L540" s="252"/>
      <c r="M540" s="253"/>
      <c r="N540" s="254"/>
      <c r="O540" s="254"/>
      <c r="P540" s="254"/>
      <c r="Q540" s="254"/>
      <c r="R540" s="254"/>
      <c r="S540" s="254"/>
      <c r="T540" s="255"/>
      <c r="AT540" s="256" t="s">
        <v>217</v>
      </c>
      <c r="AU540" s="256" t="s">
        <v>90</v>
      </c>
      <c r="AV540" s="12" t="s">
        <v>90</v>
      </c>
      <c r="AW540" s="12" t="s">
        <v>219</v>
      </c>
      <c r="AX540" s="12" t="s">
        <v>81</v>
      </c>
      <c r="AY540" s="256" t="s">
        <v>208</v>
      </c>
    </row>
    <row r="541" spans="2:51" s="12" customFormat="1" ht="13.5">
      <c r="B541" s="245"/>
      <c r="C541" s="246"/>
      <c r="D541" s="247" t="s">
        <v>217</v>
      </c>
      <c r="E541" s="248" t="s">
        <v>38</v>
      </c>
      <c r="F541" s="249" t="s">
        <v>868</v>
      </c>
      <c r="G541" s="246"/>
      <c r="H541" s="250">
        <v>-1.68</v>
      </c>
      <c r="I541" s="251"/>
      <c r="J541" s="246"/>
      <c r="K541" s="246"/>
      <c r="L541" s="252"/>
      <c r="M541" s="253"/>
      <c r="N541" s="254"/>
      <c r="O541" s="254"/>
      <c r="P541" s="254"/>
      <c r="Q541" s="254"/>
      <c r="R541" s="254"/>
      <c r="S541" s="254"/>
      <c r="T541" s="255"/>
      <c r="AT541" s="256" t="s">
        <v>217</v>
      </c>
      <c r="AU541" s="256" t="s">
        <v>90</v>
      </c>
      <c r="AV541" s="12" t="s">
        <v>90</v>
      </c>
      <c r="AW541" s="12" t="s">
        <v>219</v>
      </c>
      <c r="AX541" s="12" t="s">
        <v>81</v>
      </c>
      <c r="AY541" s="256" t="s">
        <v>208</v>
      </c>
    </row>
    <row r="542" spans="2:51" s="13" customFormat="1" ht="13.5">
      <c r="B542" s="257"/>
      <c r="C542" s="258"/>
      <c r="D542" s="247" t="s">
        <v>217</v>
      </c>
      <c r="E542" s="259" t="s">
        <v>38</v>
      </c>
      <c r="F542" s="260" t="s">
        <v>429</v>
      </c>
      <c r="G542" s="258"/>
      <c r="H542" s="259" t="s">
        <v>38</v>
      </c>
      <c r="I542" s="261"/>
      <c r="J542" s="258"/>
      <c r="K542" s="258"/>
      <c r="L542" s="262"/>
      <c r="M542" s="263"/>
      <c r="N542" s="264"/>
      <c r="O542" s="264"/>
      <c r="P542" s="264"/>
      <c r="Q542" s="264"/>
      <c r="R542" s="264"/>
      <c r="S542" s="264"/>
      <c r="T542" s="265"/>
      <c r="AT542" s="266" t="s">
        <v>217</v>
      </c>
      <c r="AU542" s="266" t="s">
        <v>90</v>
      </c>
      <c r="AV542" s="13" t="s">
        <v>25</v>
      </c>
      <c r="AW542" s="13" t="s">
        <v>219</v>
      </c>
      <c r="AX542" s="13" t="s">
        <v>81</v>
      </c>
      <c r="AY542" s="266" t="s">
        <v>208</v>
      </c>
    </row>
    <row r="543" spans="2:51" s="13" customFormat="1" ht="13.5">
      <c r="B543" s="257"/>
      <c r="C543" s="258"/>
      <c r="D543" s="247" t="s">
        <v>217</v>
      </c>
      <c r="E543" s="259" t="s">
        <v>38</v>
      </c>
      <c r="F543" s="260" t="s">
        <v>878</v>
      </c>
      <c r="G543" s="258"/>
      <c r="H543" s="259" t="s">
        <v>38</v>
      </c>
      <c r="I543" s="261"/>
      <c r="J543" s="258"/>
      <c r="K543" s="258"/>
      <c r="L543" s="262"/>
      <c r="M543" s="263"/>
      <c r="N543" s="264"/>
      <c r="O543" s="264"/>
      <c r="P543" s="264"/>
      <c r="Q543" s="264"/>
      <c r="R543" s="264"/>
      <c r="S543" s="264"/>
      <c r="T543" s="265"/>
      <c r="AT543" s="266" t="s">
        <v>217</v>
      </c>
      <c r="AU543" s="266" t="s">
        <v>90</v>
      </c>
      <c r="AV543" s="13" t="s">
        <v>25</v>
      </c>
      <c r="AW543" s="13" t="s">
        <v>219</v>
      </c>
      <c r="AX543" s="13" t="s">
        <v>81</v>
      </c>
      <c r="AY543" s="266" t="s">
        <v>208</v>
      </c>
    </row>
    <row r="544" spans="2:51" s="12" customFormat="1" ht="13.5">
      <c r="B544" s="245"/>
      <c r="C544" s="246"/>
      <c r="D544" s="247" t="s">
        <v>217</v>
      </c>
      <c r="E544" s="248" t="s">
        <v>38</v>
      </c>
      <c r="F544" s="249" t="s">
        <v>879</v>
      </c>
      <c r="G544" s="246"/>
      <c r="H544" s="250">
        <v>47.04</v>
      </c>
      <c r="I544" s="251"/>
      <c r="J544" s="246"/>
      <c r="K544" s="246"/>
      <c r="L544" s="252"/>
      <c r="M544" s="253"/>
      <c r="N544" s="254"/>
      <c r="O544" s="254"/>
      <c r="P544" s="254"/>
      <c r="Q544" s="254"/>
      <c r="R544" s="254"/>
      <c r="S544" s="254"/>
      <c r="T544" s="255"/>
      <c r="AT544" s="256" t="s">
        <v>217</v>
      </c>
      <c r="AU544" s="256" t="s">
        <v>90</v>
      </c>
      <c r="AV544" s="12" t="s">
        <v>90</v>
      </c>
      <c r="AW544" s="12" t="s">
        <v>219</v>
      </c>
      <c r="AX544" s="12" t="s">
        <v>81</v>
      </c>
      <c r="AY544" s="256" t="s">
        <v>208</v>
      </c>
    </row>
    <row r="545" spans="2:51" s="12" customFormat="1" ht="13.5">
      <c r="B545" s="245"/>
      <c r="C545" s="246"/>
      <c r="D545" s="247" t="s">
        <v>217</v>
      </c>
      <c r="E545" s="248" t="s">
        <v>38</v>
      </c>
      <c r="F545" s="249" t="s">
        <v>880</v>
      </c>
      <c r="G545" s="246"/>
      <c r="H545" s="250">
        <v>-5.04</v>
      </c>
      <c r="I545" s="251"/>
      <c r="J545" s="246"/>
      <c r="K545" s="246"/>
      <c r="L545" s="252"/>
      <c r="M545" s="253"/>
      <c r="N545" s="254"/>
      <c r="O545" s="254"/>
      <c r="P545" s="254"/>
      <c r="Q545" s="254"/>
      <c r="R545" s="254"/>
      <c r="S545" s="254"/>
      <c r="T545" s="255"/>
      <c r="AT545" s="256" t="s">
        <v>217</v>
      </c>
      <c r="AU545" s="256" t="s">
        <v>90</v>
      </c>
      <c r="AV545" s="12" t="s">
        <v>90</v>
      </c>
      <c r="AW545" s="12" t="s">
        <v>219</v>
      </c>
      <c r="AX545" s="12" t="s">
        <v>81</v>
      </c>
      <c r="AY545" s="256" t="s">
        <v>208</v>
      </c>
    </row>
    <row r="546" spans="2:51" s="12" customFormat="1" ht="13.5">
      <c r="B546" s="245"/>
      <c r="C546" s="246"/>
      <c r="D546" s="247" t="s">
        <v>217</v>
      </c>
      <c r="E546" s="248" t="s">
        <v>38</v>
      </c>
      <c r="F546" s="249" t="s">
        <v>881</v>
      </c>
      <c r="G546" s="246"/>
      <c r="H546" s="250">
        <v>1</v>
      </c>
      <c r="I546" s="251"/>
      <c r="J546" s="246"/>
      <c r="K546" s="246"/>
      <c r="L546" s="252"/>
      <c r="M546" s="253"/>
      <c r="N546" s="254"/>
      <c r="O546" s="254"/>
      <c r="P546" s="254"/>
      <c r="Q546" s="254"/>
      <c r="R546" s="254"/>
      <c r="S546" s="254"/>
      <c r="T546" s="255"/>
      <c r="AT546" s="256" t="s">
        <v>217</v>
      </c>
      <c r="AU546" s="256" t="s">
        <v>90</v>
      </c>
      <c r="AV546" s="12" t="s">
        <v>90</v>
      </c>
      <c r="AW546" s="12" t="s">
        <v>219</v>
      </c>
      <c r="AX546" s="12" t="s">
        <v>81</v>
      </c>
      <c r="AY546" s="256" t="s">
        <v>208</v>
      </c>
    </row>
    <row r="547" spans="2:51" s="13" customFormat="1" ht="13.5">
      <c r="B547" s="257"/>
      <c r="C547" s="258"/>
      <c r="D547" s="247" t="s">
        <v>217</v>
      </c>
      <c r="E547" s="259" t="s">
        <v>38</v>
      </c>
      <c r="F547" s="260" t="s">
        <v>882</v>
      </c>
      <c r="G547" s="258"/>
      <c r="H547" s="259" t="s">
        <v>38</v>
      </c>
      <c r="I547" s="261"/>
      <c r="J547" s="258"/>
      <c r="K547" s="258"/>
      <c r="L547" s="262"/>
      <c r="M547" s="263"/>
      <c r="N547" s="264"/>
      <c r="O547" s="264"/>
      <c r="P547" s="264"/>
      <c r="Q547" s="264"/>
      <c r="R547" s="264"/>
      <c r="S547" s="264"/>
      <c r="T547" s="265"/>
      <c r="AT547" s="266" t="s">
        <v>217</v>
      </c>
      <c r="AU547" s="266" t="s">
        <v>90</v>
      </c>
      <c r="AV547" s="13" t="s">
        <v>25</v>
      </c>
      <c r="AW547" s="13" t="s">
        <v>219</v>
      </c>
      <c r="AX547" s="13" t="s">
        <v>81</v>
      </c>
      <c r="AY547" s="266" t="s">
        <v>208</v>
      </c>
    </row>
    <row r="548" spans="2:51" s="12" customFormat="1" ht="13.5">
      <c r="B548" s="245"/>
      <c r="C548" s="246"/>
      <c r="D548" s="247" t="s">
        <v>217</v>
      </c>
      <c r="E548" s="248" t="s">
        <v>38</v>
      </c>
      <c r="F548" s="249" t="s">
        <v>883</v>
      </c>
      <c r="G548" s="246"/>
      <c r="H548" s="250">
        <v>16.78</v>
      </c>
      <c r="I548" s="251"/>
      <c r="J548" s="246"/>
      <c r="K548" s="246"/>
      <c r="L548" s="252"/>
      <c r="M548" s="253"/>
      <c r="N548" s="254"/>
      <c r="O548" s="254"/>
      <c r="P548" s="254"/>
      <c r="Q548" s="254"/>
      <c r="R548" s="254"/>
      <c r="S548" s="254"/>
      <c r="T548" s="255"/>
      <c r="AT548" s="256" t="s">
        <v>217</v>
      </c>
      <c r="AU548" s="256" t="s">
        <v>90</v>
      </c>
      <c r="AV548" s="12" t="s">
        <v>90</v>
      </c>
      <c r="AW548" s="12" t="s">
        <v>219</v>
      </c>
      <c r="AX548" s="12" t="s">
        <v>81</v>
      </c>
      <c r="AY548" s="256" t="s">
        <v>208</v>
      </c>
    </row>
    <row r="549" spans="2:51" s="12" customFormat="1" ht="13.5">
      <c r="B549" s="245"/>
      <c r="C549" s="246"/>
      <c r="D549" s="247" t="s">
        <v>217</v>
      </c>
      <c r="E549" s="248" t="s">
        <v>38</v>
      </c>
      <c r="F549" s="249" t="s">
        <v>512</v>
      </c>
      <c r="G549" s="246"/>
      <c r="H549" s="250">
        <v>-3.36</v>
      </c>
      <c r="I549" s="251"/>
      <c r="J549" s="246"/>
      <c r="K549" s="246"/>
      <c r="L549" s="252"/>
      <c r="M549" s="253"/>
      <c r="N549" s="254"/>
      <c r="O549" s="254"/>
      <c r="P549" s="254"/>
      <c r="Q549" s="254"/>
      <c r="R549" s="254"/>
      <c r="S549" s="254"/>
      <c r="T549" s="255"/>
      <c r="AT549" s="256" t="s">
        <v>217</v>
      </c>
      <c r="AU549" s="256" t="s">
        <v>90</v>
      </c>
      <c r="AV549" s="12" t="s">
        <v>90</v>
      </c>
      <c r="AW549" s="12" t="s">
        <v>219</v>
      </c>
      <c r="AX549" s="12" t="s">
        <v>81</v>
      </c>
      <c r="AY549" s="256" t="s">
        <v>208</v>
      </c>
    </row>
    <row r="550" spans="2:51" s="13" customFormat="1" ht="13.5">
      <c r="B550" s="257"/>
      <c r="C550" s="258"/>
      <c r="D550" s="247" t="s">
        <v>217</v>
      </c>
      <c r="E550" s="259" t="s">
        <v>38</v>
      </c>
      <c r="F550" s="260" t="s">
        <v>884</v>
      </c>
      <c r="G550" s="258"/>
      <c r="H550" s="259" t="s">
        <v>38</v>
      </c>
      <c r="I550" s="261"/>
      <c r="J550" s="258"/>
      <c r="K550" s="258"/>
      <c r="L550" s="262"/>
      <c r="M550" s="263"/>
      <c r="N550" s="264"/>
      <c r="O550" s="264"/>
      <c r="P550" s="264"/>
      <c r="Q550" s="264"/>
      <c r="R550" s="264"/>
      <c r="S550" s="264"/>
      <c r="T550" s="265"/>
      <c r="AT550" s="266" t="s">
        <v>217</v>
      </c>
      <c r="AU550" s="266" t="s">
        <v>90</v>
      </c>
      <c r="AV550" s="13" t="s">
        <v>25</v>
      </c>
      <c r="AW550" s="13" t="s">
        <v>219</v>
      </c>
      <c r="AX550" s="13" t="s">
        <v>81</v>
      </c>
      <c r="AY550" s="266" t="s">
        <v>208</v>
      </c>
    </row>
    <row r="551" spans="2:51" s="12" customFormat="1" ht="13.5">
      <c r="B551" s="245"/>
      <c r="C551" s="246"/>
      <c r="D551" s="247" t="s">
        <v>217</v>
      </c>
      <c r="E551" s="248" t="s">
        <v>38</v>
      </c>
      <c r="F551" s="249" t="s">
        <v>885</v>
      </c>
      <c r="G551" s="246"/>
      <c r="H551" s="250">
        <v>15.44</v>
      </c>
      <c r="I551" s="251"/>
      <c r="J551" s="246"/>
      <c r="K551" s="246"/>
      <c r="L551" s="252"/>
      <c r="M551" s="253"/>
      <c r="N551" s="254"/>
      <c r="O551" s="254"/>
      <c r="P551" s="254"/>
      <c r="Q551" s="254"/>
      <c r="R551" s="254"/>
      <c r="S551" s="254"/>
      <c r="T551" s="255"/>
      <c r="AT551" s="256" t="s">
        <v>217</v>
      </c>
      <c r="AU551" s="256" t="s">
        <v>90</v>
      </c>
      <c r="AV551" s="12" t="s">
        <v>90</v>
      </c>
      <c r="AW551" s="12" t="s">
        <v>219</v>
      </c>
      <c r="AX551" s="12" t="s">
        <v>81</v>
      </c>
      <c r="AY551" s="256" t="s">
        <v>208</v>
      </c>
    </row>
    <row r="552" spans="2:51" s="12" customFormat="1" ht="13.5">
      <c r="B552" s="245"/>
      <c r="C552" s="246"/>
      <c r="D552" s="247" t="s">
        <v>217</v>
      </c>
      <c r="E552" s="248" t="s">
        <v>38</v>
      </c>
      <c r="F552" s="249" t="s">
        <v>871</v>
      </c>
      <c r="G552" s="246"/>
      <c r="H552" s="250">
        <v>-1.89</v>
      </c>
      <c r="I552" s="251"/>
      <c r="J552" s="246"/>
      <c r="K552" s="246"/>
      <c r="L552" s="252"/>
      <c r="M552" s="253"/>
      <c r="N552" s="254"/>
      <c r="O552" s="254"/>
      <c r="P552" s="254"/>
      <c r="Q552" s="254"/>
      <c r="R552" s="254"/>
      <c r="S552" s="254"/>
      <c r="T552" s="255"/>
      <c r="AT552" s="256" t="s">
        <v>217</v>
      </c>
      <c r="AU552" s="256" t="s">
        <v>90</v>
      </c>
      <c r="AV552" s="12" t="s">
        <v>90</v>
      </c>
      <c r="AW552" s="12" t="s">
        <v>219</v>
      </c>
      <c r="AX552" s="12" t="s">
        <v>81</v>
      </c>
      <c r="AY552" s="256" t="s">
        <v>208</v>
      </c>
    </row>
    <row r="553" spans="2:51" s="13" customFormat="1" ht="13.5">
      <c r="B553" s="257"/>
      <c r="C553" s="258"/>
      <c r="D553" s="247" t="s">
        <v>217</v>
      </c>
      <c r="E553" s="259" t="s">
        <v>38</v>
      </c>
      <c r="F553" s="260" t="s">
        <v>886</v>
      </c>
      <c r="G553" s="258"/>
      <c r="H553" s="259" t="s">
        <v>38</v>
      </c>
      <c r="I553" s="261"/>
      <c r="J553" s="258"/>
      <c r="K553" s="258"/>
      <c r="L553" s="262"/>
      <c r="M553" s="263"/>
      <c r="N553" s="264"/>
      <c r="O553" s="264"/>
      <c r="P553" s="264"/>
      <c r="Q553" s="264"/>
      <c r="R553" s="264"/>
      <c r="S553" s="264"/>
      <c r="T553" s="265"/>
      <c r="AT553" s="266" t="s">
        <v>217</v>
      </c>
      <c r="AU553" s="266" t="s">
        <v>90</v>
      </c>
      <c r="AV553" s="13" t="s">
        <v>25</v>
      </c>
      <c r="AW553" s="13" t="s">
        <v>219</v>
      </c>
      <c r="AX553" s="13" t="s">
        <v>81</v>
      </c>
      <c r="AY553" s="266" t="s">
        <v>208</v>
      </c>
    </row>
    <row r="554" spans="2:51" s="12" customFormat="1" ht="13.5">
      <c r="B554" s="245"/>
      <c r="C554" s="246"/>
      <c r="D554" s="247" t="s">
        <v>217</v>
      </c>
      <c r="E554" s="248" t="s">
        <v>38</v>
      </c>
      <c r="F554" s="249" t="s">
        <v>887</v>
      </c>
      <c r="G554" s="246"/>
      <c r="H554" s="250">
        <v>47.22</v>
      </c>
      <c r="I554" s="251"/>
      <c r="J554" s="246"/>
      <c r="K554" s="246"/>
      <c r="L554" s="252"/>
      <c r="M554" s="253"/>
      <c r="N554" s="254"/>
      <c r="O554" s="254"/>
      <c r="P554" s="254"/>
      <c r="Q554" s="254"/>
      <c r="R554" s="254"/>
      <c r="S554" s="254"/>
      <c r="T554" s="255"/>
      <c r="AT554" s="256" t="s">
        <v>217</v>
      </c>
      <c r="AU554" s="256" t="s">
        <v>90</v>
      </c>
      <c r="AV554" s="12" t="s">
        <v>90</v>
      </c>
      <c r="AW554" s="12" t="s">
        <v>219</v>
      </c>
      <c r="AX554" s="12" t="s">
        <v>81</v>
      </c>
      <c r="AY554" s="256" t="s">
        <v>208</v>
      </c>
    </row>
    <row r="555" spans="2:51" s="12" customFormat="1" ht="13.5">
      <c r="B555" s="245"/>
      <c r="C555" s="246"/>
      <c r="D555" s="247" t="s">
        <v>217</v>
      </c>
      <c r="E555" s="248" t="s">
        <v>38</v>
      </c>
      <c r="F555" s="249" t="s">
        <v>888</v>
      </c>
      <c r="G555" s="246"/>
      <c r="H555" s="250">
        <v>-5.67</v>
      </c>
      <c r="I555" s="251"/>
      <c r="J555" s="246"/>
      <c r="K555" s="246"/>
      <c r="L555" s="252"/>
      <c r="M555" s="253"/>
      <c r="N555" s="254"/>
      <c r="O555" s="254"/>
      <c r="P555" s="254"/>
      <c r="Q555" s="254"/>
      <c r="R555" s="254"/>
      <c r="S555" s="254"/>
      <c r="T555" s="255"/>
      <c r="AT555" s="256" t="s">
        <v>217</v>
      </c>
      <c r="AU555" s="256" t="s">
        <v>90</v>
      </c>
      <c r="AV555" s="12" t="s">
        <v>90</v>
      </c>
      <c r="AW555" s="12" t="s">
        <v>219</v>
      </c>
      <c r="AX555" s="12" t="s">
        <v>81</v>
      </c>
      <c r="AY555" s="256" t="s">
        <v>208</v>
      </c>
    </row>
    <row r="556" spans="2:51" s="13" customFormat="1" ht="13.5">
      <c r="B556" s="257"/>
      <c r="C556" s="258"/>
      <c r="D556" s="247" t="s">
        <v>217</v>
      </c>
      <c r="E556" s="259" t="s">
        <v>38</v>
      </c>
      <c r="F556" s="260" t="s">
        <v>889</v>
      </c>
      <c r="G556" s="258"/>
      <c r="H556" s="259" t="s">
        <v>38</v>
      </c>
      <c r="I556" s="261"/>
      <c r="J556" s="258"/>
      <c r="K556" s="258"/>
      <c r="L556" s="262"/>
      <c r="M556" s="263"/>
      <c r="N556" s="264"/>
      <c r="O556" s="264"/>
      <c r="P556" s="264"/>
      <c r="Q556" s="264"/>
      <c r="R556" s="264"/>
      <c r="S556" s="264"/>
      <c r="T556" s="265"/>
      <c r="AT556" s="266" t="s">
        <v>217</v>
      </c>
      <c r="AU556" s="266" t="s">
        <v>90</v>
      </c>
      <c r="AV556" s="13" t="s">
        <v>25</v>
      </c>
      <c r="AW556" s="13" t="s">
        <v>219</v>
      </c>
      <c r="AX556" s="13" t="s">
        <v>81</v>
      </c>
      <c r="AY556" s="266" t="s">
        <v>208</v>
      </c>
    </row>
    <row r="557" spans="2:51" s="12" customFormat="1" ht="13.5">
      <c r="B557" s="245"/>
      <c r="C557" s="246"/>
      <c r="D557" s="247" t="s">
        <v>217</v>
      </c>
      <c r="E557" s="248" t="s">
        <v>38</v>
      </c>
      <c r="F557" s="249" t="s">
        <v>890</v>
      </c>
      <c r="G557" s="246"/>
      <c r="H557" s="250">
        <v>12.64</v>
      </c>
      <c r="I557" s="251"/>
      <c r="J557" s="246"/>
      <c r="K557" s="246"/>
      <c r="L557" s="252"/>
      <c r="M557" s="253"/>
      <c r="N557" s="254"/>
      <c r="O557" s="254"/>
      <c r="P557" s="254"/>
      <c r="Q557" s="254"/>
      <c r="R557" s="254"/>
      <c r="S557" s="254"/>
      <c r="T557" s="255"/>
      <c r="AT557" s="256" t="s">
        <v>217</v>
      </c>
      <c r="AU557" s="256" t="s">
        <v>90</v>
      </c>
      <c r="AV557" s="12" t="s">
        <v>90</v>
      </c>
      <c r="AW557" s="12" t="s">
        <v>219</v>
      </c>
      <c r="AX557" s="12" t="s">
        <v>81</v>
      </c>
      <c r="AY557" s="256" t="s">
        <v>208</v>
      </c>
    </row>
    <row r="558" spans="2:51" s="12" customFormat="1" ht="13.5">
      <c r="B558" s="245"/>
      <c r="C558" s="246"/>
      <c r="D558" s="247" t="s">
        <v>217</v>
      </c>
      <c r="E558" s="248" t="s">
        <v>38</v>
      </c>
      <c r="F558" s="249" t="s">
        <v>868</v>
      </c>
      <c r="G558" s="246"/>
      <c r="H558" s="250">
        <v>-1.68</v>
      </c>
      <c r="I558" s="251"/>
      <c r="J558" s="246"/>
      <c r="K558" s="246"/>
      <c r="L558" s="252"/>
      <c r="M558" s="253"/>
      <c r="N558" s="254"/>
      <c r="O558" s="254"/>
      <c r="P558" s="254"/>
      <c r="Q558" s="254"/>
      <c r="R558" s="254"/>
      <c r="S558" s="254"/>
      <c r="T558" s="255"/>
      <c r="AT558" s="256" t="s">
        <v>217</v>
      </c>
      <c r="AU558" s="256" t="s">
        <v>90</v>
      </c>
      <c r="AV558" s="12" t="s">
        <v>90</v>
      </c>
      <c r="AW558" s="12" t="s">
        <v>219</v>
      </c>
      <c r="AX558" s="12" t="s">
        <v>81</v>
      </c>
      <c r="AY558" s="256" t="s">
        <v>208</v>
      </c>
    </row>
    <row r="559" spans="2:51" s="13" customFormat="1" ht="13.5">
      <c r="B559" s="257"/>
      <c r="C559" s="258"/>
      <c r="D559" s="247" t="s">
        <v>217</v>
      </c>
      <c r="E559" s="259" t="s">
        <v>38</v>
      </c>
      <c r="F559" s="260" t="s">
        <v>891</v>
      </c>
      <c r="G559" s="258"/>
      <c r="H559" s="259" t="s">
        <v>38</v>
      </c>
      <c r="I559" s="261"/>
      <c r="J559" s="258"/>
      <c r="K559" s="258"/>
      <c r="L559" s="262"/>
      <c r="M559" s="263"/>
      <c r="N559" s="264"/>
      <c r="O559" s="264"/>
      <c r="P559" s="264"/>
      <c r="Q559" s="264"/>
      <c r="R559" s="264"/>
      <c r="S559" s="264"/>
      <c r="T559" s="265"/>
      <c r="AT559" s="266" t="s">
        <v>217</v>
      </c>
      <c r="AU559" s="266" t="s">
        <v>90</v>
      </c>
      <c r="AV559" s="13" t="s">
        <v>25</v>
      </c>
      <c r="AW559" s="13" t="s">
        <v>219</v>
      </c>
      <c r="AX559" s="13" t="s">
        <v>81</v>
      </c>
      <c r="AY559" s="266" t="s">
        <v>208</v>
      </c>
    </row>
    <row r="560" spans="2:51" s="12" customFormat="1" ht="13.5">
      <c r="B560" s="245"/>
      <c r="C560" s="246"/>
      <c r="D560" s="247" t="s">
        <v>217</v>
      </c>
      <c r="E560" s="248" t="s">
        <v>38</v>
      </c>
      <c r="F560" s="249" t="s">
        <v>892</v>
      </c>
      <c r="G560" s="246"/>
      <c r="H560" s="250">
        <v>49.2</v>
      </c>
      <c r="I560" s="251"/>
      <c r="J560" s="246"/>
      <c r="K560" s="246"/>
      <c r="L560" s="252"/>
      <c r="M560" s="253"/>
      <c r="N560" s="254"/>
      <c r="O560" s="254"/>
      <c r="P560" s="254"/>
      <c r="Q560" s="254"/>
      <c r="R560" s="254"/>
      <c r="S560" s="254"/>
      <c r="T560" s="255"/>
      <c r="AT560" s="256" t="s">
        <v>217</v>
      </c>
      <c r="AU560" s="256" t="s">
        <v>90</v>
      </c>
      <c r="AV560" s="12" t="s">
        <v>90</v>
      </c>
      <c r="AW560" s="12" t="s">
        <v>219</v>
      </c>
      <c r="AX560" s="12" t="s">
        <v>81</v>
      </c>
      <c r="AY560" s="256" t="s">
        <v>208</v>
      </c>
    </row>
    <row r="561" spans="2:51" s="12" customFormat="1" ht="13.5">
      <c r="B561" s="245"/>
      <c r="C561" s="246"/>
      <c r="D561" s="247" t="s">
        <v>217</v>
      </c>
      <c r="E561" s="248" t="s">
        <v>38</v>
      </c>
      <c r="F561" s="249" t="s">
        <v>893</v>
      </c>
      <c r="G561" s="246"/>
      <c r="H561" s="250">
        <v>-5.73</v>
      </c>
      <c r="I561" s="251"/>
      <c r="J561" s="246"/>
      <c r="K561" s="246"/>
      <c r="L561" s="252"/>
      <c r="M561" s="253"/>
      <c r="N561" s="254"/>
      <c r="O561" s="254"/>
      <c r="P561" s="254"/>
      <c r="Q561" s="254"/>
      <c r="R561" s="254"/>
      <c r="S561" s="254"/>
      <c r="T561" s="255"/>
      <c r="AT561" s="256" t="s">
        <v>217</v>
      </c>
      <c r="AU561" s="256" t="s">
        <v>90</v>
      </c>
      <c r="AV561" s="12" t="s">
        <v>90</v>
      </c>
      <c r="AW561" s="12" t="s">
        <v>219</v>
      </c>
      <c r="AX561" s="12" t="s">
        <v>81</v>
      </c>
      <c r="AY561" s="256" t="s">
        <v>208</v>
      </c>
    </row>
    <row r="562" spans="2:51" s="13" customFormat="1" ht="13.5">
      <c r="B562" s="257"/>
      <c r="C562" s="258"/>
      <c r="D562" s="247" t="s">
        <v>217</v>
      </c>
      <c r="E562" s="259" t="s">
        <v>38</v>
      </c>
      <c r="F562" s="260" t="s">
        <v>894</v>
      </c>
      <c r="G562" s="258"/>
      <c r="H562" s="259" t="s">
        <v>38</v>
      </c>
      <c r="I562" s="261"/>
      <c r="J562" s="258"/>
      <c r="K562" s="258"/>
      <c r="L562" s="262"/>
      <c r="M562" s="263"/>
      <c r="N562" s="264"/>
      <c r="O562" s="264"/>
      <c r="P562" s="264"/>
      <c r="Q562" s="264"/>
      <c r="R562" s="264"/>
      <c r="S562" s="264"/>
      <c r="T562" s="265"/>
      <c r="AT562" s="266" t="s">
        <v>217</v>
      </c>
      <c r="AU562" s="266" t="s">
        <v>90</v>
      </c>
      <c r="AV562" s="13" t="s">
        <v>25</v>
      </c>
      <c r="AW562" s="13" t="s">
        <v>219</v>
      </c>
      <c r="AX562" s="13" t="s">
        <v>81</v>
      </c>
      <c r="AY562" s="266" t="s">
        <v>208</v>
      </c>
    </row>
    <row r="563" spans="2:51" s="12" customFormat="1" ht="13.5">
      <c r="B563" s="245"/>
      <c r="C563" s="246"/>
      <c r="D563" s="247" t="s">
        <v>217</v>
      </c>
      <c r="E563" s="248" t="s">
        <v>38</v>
      </c>
      <c r="F563" s="249" t="s">
        <v>895</v>
      </c>
      <c r="G563" s="246"/>
      <c r="H563" s="250">
        <v>23.82</v>
      </c>
      <c r="I563" s="251"/>
      <c r="J563" s="246"/>
      <c r="K563" s="246"/>
      <c r="L563" s="252"/>
      <c r="M563" s="253"/>
      <c r="N563" s="254"/>
      <c r="O563" s="254"/>
      <c r="P563" s="254"/>
      <c r="Q563" s="254"/>
      <c r="R563" s="254"/>
      <c r="S563" s="254"/>
      <c r="T563" s="255"/>
      <c r="AT563" s="256" t="s">
        <v>217</v>
      </c>
      <c r="AU563" s="256" t="s">
        <v>90</v>
      </c>
      <c r="AV563" s="12" t="s">
        <v>90</v>
      </c>
      <c r="AW563" s="12" t="s">
        <v>219</v>
      </c>
      <c r="AX563" s="12" t="s">
        <v>81</v>
      </c>
      <c r="AY563" s="256" t="s">
        <v>208</v>
      </c>
    </row>
    <row r="564" spans="2:51" s="12" customFormat="1" ht="13.5">
      <c r="B564" s="245"/>
      <c r="C564" s="246"/>
      <c r="D564" s="247" t="s">
        <v>217</v>
      </c>
      <c r="E564" s="248" t="s">
        <v>38</v>
      </c>
      <c r="F564" s="249" t="s">
        <v>896</v>
      </c>
      <c r="G564" s="246"/>
      <c r="H564" s="250">
        <v>-6.3</v>
      </c>
      <c r="I564" s="251"/>
      <c r="J564" s="246"/>
      <c r="K564" s="246"/>
      <c r="L564" s="252"/>
      <c r="M564" s="253"/>
      <c r="N564" s="254"/>
      <c r="O564" s="254"/>
      <c r="P564" s="254"/>
      <c r="Q564" s="254"/>
      <c r="R564" s="254"/>
      <c r="S564" s="254"/>
      <c r="T564" s="255"/>
      <c r="AT564" s="256" t="s">
        <v>217</v>
      </c>
      <c r="AU564" s="256" t="s">
        <v>90</v>
      </c>
      <c r="AV564" s="12" t="s">
        <v>90</v>
      </c>
      <c r="AW564" s="12" t="s">
        <v>219</v>
      </c>
      <c r="AX564" s="12" t="s">
        <v>81</v>
      </c>
      <c r="AY564" s="256" t="s">
        <v>208</v>
      </c>
    </row>
    <row r="565" spans="2:65" s="1" customFormat="1" ht="38.25" customHeight="1">
      <c r="B565" s="46"/>
      <c r="C565" s="233" t="s">
        <v>35</v>
      </c>
      <c r="D565" s="233" t="s">
        <v>210</v>
      </c>
      <c r="E565" s="234" t="s">
        <v>897</v>
      </c>
      <c r="F565" s="235" t="s">
        <v>898</v>
      </c>
      <c r="G565" s="236" t="s">
        <v>213</v>
      </c>
      <c r="H565" s="237">
        <v>1924.327</v>
      </c>
      <c r="I565" s="238"/>
      <c r="J565" s="239">
        <f>ROUND(I565*H565,2)</f>
        <v>0</v>
      </c>
      <c r="K565" s="235" t="s">
        <v>214</v>
      </c>
      <c r="L565" s="72"/>
      <c r="M565" s="240" t="s">
        <v>38</v>
      </c>
      <c r="N565" s="241" t="s">
        <v>52</v>
      </c>
      <c r="O565" s="47"/>
      <c r="P565" s="242">
        <f>O565*H565</f>
        <v>0</v>
      </c>
      <c r="Q565" s="242">
        <v>0.01313</v>
      </c>
      <c r="R565" s="242">
        <f>Q565*H565</f>
        <v>25.26641351</v>
      </c>
      <c r="S565" s="242">
        <v>0</v>
      </c>
      <c r="T565" s="243">
        <f>S565*H565</f>
        <v>0</v>
      </c>
      <c r="AR565" s="23" t="s">
        <v>215</v>
      </c>
      <c r="AT565" s="23" t="s">
        <v>210</v>
      </c>
      <c r="AU565" s="23" t="s">
        <v>90</v>
      </c>
      <c r="AY565" s="23" t="s">
        <v>208</v>
      </c>
      <c r="BE565" s="244">
        <f>IF(N565="základní",J565,0)</f>
        <v>0</v>
      </c>
      <c r="BF565" s="244">
        <f>IF(N565="snížená",J565,0)</f>
        <v>0</v>
      </c>
      <c r="BG565" s="244">
        <f>IF(N565="zákl. přenesená",J565,0)</f>
        <v>0</v>
      </c>
      <c r="BH565" s="244">
        <f>IF(N565="sníž. přenesená",J565,0)</f>
        <v>0</v>
      </c>
      <c r="BI565" s="244">
        <f>IF(N565="nulová",J565,0)</f>
        <v>0</v>
      </c>
      <c r="BJ565" s="23" t="s">
        <v>25</v>
      </c>
      <c r="BK565" s="244">
        <f>ROUND(I565*H565,2)</f>
        <v>0</v>
      </c>
      <c r="BL565" s="23" t="s">
        <v>215</v>
      </c>
      <c r="BM565" s="23" t="s">
        <v>899</v>
      </c>
    </row>
    <row r="566" spans="2:51" s="13" customFormat="1" ht="13.5">
      <c r="B566" s="257"/>
      <c r="C566" s="258"/>
      <c r="D566" s="247" t="s">
        <v>217</v>
      </c>
      <c r="E566" s="259" t="s">
        <v>38</v>
      </c>
      <c r="F566" s="260" t="s">
        <v>426</v>
      </c>
      <c r="G566" s="258"/>
      <c r="H566" s="259" t="s">
        <v>38</v>
      </c>
      <c r="I566" s="261"/>
      <c r="J566" s="258"/>
      <c r="K566" s="258"/>
      <c r="L566" s="262"/>
      <c r="M566" s="263"/>
      <c r="N566" s="264"/>
      <c r="O566" s="264"/>
      <c r="P566" s="264"/>
      <c r="Q566" s="264"/>
      <c r="R566" s="264"/>
      <c r="S566" s="264"/>
      <c r="T566" s="265"/>
      <c r="AT566" s="266" t="s">
        <v>217</v>
      </c>
      <c r="AU566" s="266" t="s">
        <v>90</v>
      </c>
      <c r="AV566" s="13" t="s">
        <v>25</v>
      </c>
      <c r="AW566" s="13" t="s">
        <v>219</v>
      </c>
      <c r="AX566" s="13" t="s">
        <v>81</v>
      </c>
      <c r="AY566" s="266" t="s">
        <v>208</v>
      </c>
    </row>
    <row r="567" spans="2:51" s="13" customFormat="1" ht="13.5">
      <c r="B567" s="257"/>
      <c r="C567" s="258"/>
      <c r="D567" s="247" t="s">
        <v>217</v>
      </c>
      <c r="E567" s="259" t="s">
        <v>38</v>
      </c>
      <c r="F567" s="260" t="s">
        <v>900</v>
      </c>
      <c r="G567" s="258"/>
      <c r="H567" s="259" t="s">
        <v>38</v>
      </c>
      <c r="I567" s="261"/>
      <c r="J567" s="258"/>
      <c r="K567" s="258"/>
      <c r="L567" s="262"/>
      <c r="M567" s="263"/>
      <c r="N567" s="264"/>
      <c r="O567" s="264"/>
      <c r="P567" s="264"/>
      <c r="Q567" s="264"/>
      <c r="R567" s="264"/>
      <c r="S567" s="264"/>
      <c r="T567" s="265"/>
      <c r="AT567" s="266" t="s">
        <v>217</v>
      </c>
      <c r="AU567" s="266" t="s">
        <v>90</v>
      </c>
      <c r="AV567" s="13" t="s">
        <v>25</v>
      </c>
      <c r="AW567" s="13" t="s">
        <v>219</v>
      </c>
      <c r="AX567" s="13" t="s">
        <v>81</v>
      </c>
      <c r="AY567" s="266" t="s">
        <v>208</v>
      </c>
    </row>
    <row r="568" spans="2:51" s="12" customFormat="1" ht="13.5">
      <c r="B568" s="245"/>
      <c r="C568" s="246"/>
      <c r="D568" s="247" t="s">
        <v>217</v>
      </c>
      <c r="E568" s="248" t="s">
        <v>38</v>
      </c>
      <c r="F568" s="249" t="s">
        <v>901</v>
      </c>
      <c r="G568" s="246"/>
      <c r="H568" s="250">
        <v>39.45</v>
      </c>
      <c r="I568" s="251"/>
      <c r="J568" s="246"/>
      <c r="K568" s="246"/>
      <c r="L568" s="252"/>
      <c r="M568" s="253"/>
      <c r="N568" s="254"/>
      <c r="O568" s="254"/>
      <c r="P568" s="254"/>
      <c r="Q568" s="254"/>
      <c r="R568" s="254"/>
      <c r="S568" s="254"/>
      <c r="T568" s="255"/>
      <c r="AT568" s="256" t="s">
        <v>217</v>
      </c>
      <c r="AU568" s="256" t="s">
        <v>90</v>
      </c>
      <c r="AV568" s="12" t="s">
        <v>90</v>
      </c>
      <c r="AW568" s="12" t="s">
        <v>219</v>
      </c>
      <c r="AX568" s="12" t="s">
        <v>81</v>
      </c>
      <c r="AY568" s="256" t="s">
        <v>208</v>
      </c>
    </row>
    <row r="569" spans="2:51" s="12" customFormat="1" ht="13.5">
      <c r="B569" s="245"/>
      <c r="C569" s="246"/>
      <c r="D569" s="247" t="s">
        <v>217</v>
      </c>
      <c r="E569" s="248" t="s">
        <v>38</v>
      </c>
      <c r="F569" s="249" t="s">
        <v>902</v>
      </c>
      <c r="G569" s="246"/>
      <c r="H569" s="250">
        <v>-22.68825</v>
      </c>
      <c r="I569" s="251"/>
      <c r="J569" s="246"/>
      <c r="K569" s="246"/>
      <c r="L569" s="252"/>
      <c r="M569" s="253"/>
      <c r="N569" s="254"/>
      <c r="O569" s="254"/>
      <c r="P569" s="254"/>
      <c r="Q569" s="254"/>
      <c r="R569" s="254"/>
      <c r="S569" s="254"/>
      <c r="T569" s="255"/>
      <c r="AT569" s="256" t="s">
        <v>217</v>
      </c>
      <c r="AU569" s="256" t="s">
        <v>90</v>
      </c>
      <c r="AV569" s="12" t="s">
        <v>90</v>
      </c>
      <c r="AW569" s="12" t="s">
        <v>219</v>
      </c>
      <c r="AX569" s="12" t="s">
        <v>81</v>
      </c>
      <c r="AY569" s="256" t="s">
        <v>208</v>
      </c>
    </row>
    <row r="570" spans="2:51" s="13" customFormat="1" ht="13.5">
      <c r="B570" s="257"/>
      <c r="C570" s="258"/>
      <c r="D570" s="247" t="s">
        <v>217</v>
      </c>
      <c r="E570" s="259" t="s">
        <v>38</v>
      </c>
      <c r="F570" s="260" t="s">
        <v>903</v>
      </c>
      <c r="G570" s="258"/>
      <c r="H570" s="259" t="s">
        <v>38</v>
      </c>
      <c r="I570" s="261"/>
      <c r="J570" s="258"/>
      <c r="K570" s="258"/>
      <c r="L570" s="262"/>
      <c r="M570" s="263"/>
      <c r="N570" s="264"/>
      <c r="O570" s="264"/>
      <c r="P570" s="264"/>
      <c r="Q570" s="264"/>
      <c r="R570" s="264"/>
      <c r="S570" s="264"/>
      <c r="T570" s="265"/>
      <c r="AT570" s="266" t="s">
        <v>217</v>
      </c>
      <c r="AU570" s="266" t="s">
        <v>90</v>
      </c>
      <c r="AV570" s="13" t="s">
        <v>25</v>
      </c>
      <c r="AW570" s="13" t="s">
        <v>219</v>
      </c>
      <c r="AX570" s="13" t="s">
        <v>81</v>
      </c>
      <c r="AY570" s="266" t="s">
        <v>208</v>
      </c>
    </row>
    <row r="571" spans="2:51" s="12" customFormat="1" ht="13.5">
      <c r="B571" s="245"/>
      <c r="C571" s="246"/>
      <c r="D571" s="247" t="s">
        <v>217</v>
      </c>
      <c r="E571" s="248" t="s">
        <v>38</v>
      </c>
      <c r="F571" s="249" t="s">
        <v>904</v>
      </c>
      <c r="G571" s="246"/>
      <c r="H571" s="250">
        <v>255</v>
      </c>
      <c r="I571" s="251"/>
      <c r="J571" s="246"/>
      <c r="K571" s="246"/>
      <c r="L571" s="252"/>
      <c r="M571" s="253"/>
      <c r="N571" s="254"/>
      <c r="O571" s="254"/>
      <c r="P571" s="254"/>
      <c r="Q571" s="254"/>
      <c r="R571" s="254"/>
      <c r="S571" s="254"/>
      <c r="T571" s="255"/>
      <c r="AT571" s="256" t="s">
        <v>217</v>
      </c>
      <c r="AU571" s="256" t="s">
        <v>90</v>
      </c>
      <c r="AV571" s="12" t="s">
        <v>90</v>
      </c>
      <c r="AW571" s="12" t="s">
        <v>219</v>
      </c>
      <c r="AX571" s="12" t="s">
        <v>81</v>
      </c>
      <c r="AY571" s="256" t="s">
        <v>208</v>
      </c>
    </row>
    <row r="572" spans="2:51" s="12" customFormat="1" ht="13.5">
      <c r="B572" s="245"/>
      <c r="C572" s="246"/>
      <c r="D572" s="247" t="s">
        <v>217</v>
      </c>
      <c r="E572" s="248" t="s">
        <v>38</v>
      </c>
      <c r="F572" s="249" t="s">
        <v>905</v>
      </c>
      <c r="G572" s="246"/>
      <c r="H572" s="250">
        <v>-46.20972</v>
      </c>
      <c r="I572" s="251"/>
      <c r="J572" s="246"/>
      <c r="K572" s="246"/>
      <c r="L572" s="252"/>
      <c r="M572" s="253"/>
      <c r="N572" s="254"/>
      <c r="O572" s="254"/>
      <c r="P572" s="254"/>
      <c r="Q572" s="254"/>
      <c r="R572" s="254"/>
      <c r="S572" s="254"/>
      <c r="T572" s="255"/>
      <c r="AT572" s="256" t="s">
        <v>217</v>
      </c>
      <c r="AU572" s="256" t="s">
        <v>90</v>
      </c>
      <c r="AV572" s="12" t="s">
        <v>90</v>
      </c>
      <c r="AW572" s="12" t="s">
        <v>219</v>
      </c>
      <c r="AX572" s="12" t="s">
        <v>81</v>
      </c>
      <c r="AY572" s="256" t="s">
        <v>208</v>
      </c>
    </row>
    <row r="573" spans="2:51" s="12" customFormat="1" ht="13.5">
      <c r="B573" s="245"/>
      <c r="C573" s="246"/>
      <c r="D573" s="247" t="s">
        <v>217</v>
      </c>
      <c r="E573" s="248" t="s">
        <v>38</v>
      </c>
      <c r="F573" s="249" t="s">
        <v>906</v>
      </c>
      <c r="G573" s="246"/>
      <c r="H573" s="250">
        <v>5.7435</v>
      </c>
      <c r="I573" s="251"/>
      <c r="J573" s="246"/>
      <c r="K573" s="246"/>
      <c r="L573" s="252"/>
      <c r="M573" s="253"/>
      <c r="N573" s="254"/>
      <c r="O573" s="254"/>
      <c r="P573" s="254"/>
      <c r="Q573" s="254"/>
      <c r="R573" s="254"/>
      <c r="S573" s="254"/>
      <c r="T573" s="255"/>
      <c r="AT573" s="256" t="s">
        <v>217</v>
      </c>
      <c r="AU573" s="256" t="s">
        <v>90</v>
      </c>
      <c r="AV573" s="12" t="s">
        <v>90</v>
      </c>
      <c r="AW573" s="12" t="s">
        <v>219</v>
      </c>
      <c r="AX573" s="12" t="s">
        <v>81</v>
      </c>
      <c r="AY573" s="256" t="s">
        <v>208</v>
      </c>
    </row>
    <row r="574" spans="2:51" s="12" customFormat="1" ht="13.5">
      <c r="B574" s="245"/>
      <c r="C574" s="246"/>
      <c r="D574" s="247" t="s">
        <v>217</v>
      </c>
      <c r="E574" s="248" t="s">
        <v>38</v>
      </c>
      <c r="F574" s="249" t="s">
        <v>907</v>
      </c>
      <c r="G574" s="246"/>
      <c r="H574" s="250">
        <v>15.5024</v>
      </c>
      <c r="I574" s="251"/>
      <c r="J574" s="246"/>
      <c r="K574" s="246"/>
      <c r="L574" s="252"/>
      <c r="M574" s="253"/>
      <c r="N574" s="254"/>
      <c r="O574" s="254"/>
      <c r="P574" s="254"/>
      <c r="Q574" s="254"/>
      <c r="R574" s="254"/>
      <c r="S574" s="254"/>
      <c r="T574" s="255"/>
      <c r="AT574" s="256" t="s">
        <v>217</v>
      </c>
      <c r="AU574" s="256" t="s">
        <v>90</v>
      </c>
      <c r="AV574" s="12" t="s">
        <v>90</v>
      </c>
      <c r="AW574" s="12" t="s">
        <v>219</v>
      </c>
      <c r="AX574" s="12" t="s">
        <v>81</v>
      </c>
      <c r="AY574" s="256" t="s">
        <v>208</v>
      </c>
    </row>
    <row r="575" spans="2:51" s="12" customFormat="1" ht="13.5">
      <c r="B575" s="245"/>
      <c r="C575" s="246"/>
      <c r="D575" s="247" t="s">
        <v>217</v>
      </c>
      <c r="E575" s="248" t="s">
        <v>38</v>
      </c>
      <c r="F575" s="249" t="s">
        <v>908</v>
      </c>
      <c r="G575" s="246"/>
      <c r="H575" s="250">
        <v>9</v>
      </c>
      <c r="I575" s="251"/>
      <c r="J575" s="246"/>
      <c r="K575" s="246"/>
      <c r="L575" s="252"/>
      <c r="M575" s="253"/>
      <c r="N575" s="254"/>
      <c r="O575" s="254"/>
      <c r="P575" s="254"/>
      <c r="Q575" s="254"/>
      <c r="R575" s="254"/>
      <c r="S575" s="254"/>
      <c r="T575" s="255"/>
      <c r="AT575" s="256" t="s">
        <v>217</v>
      </c>
      <c r="AU575" s="256" t="s">
        <v>90</v>
      </c>
      <c r="AV575" s="12" t="s">
        <v>90</v>
      </c>
      <c r="AW575" s="12" t="s">
        <v>219</v>
      </c>
      <c r="AX575" s="12" t="s">
        <v>81</v>
      </c>
      <c r="AY575" s="256" t="s">
        <v>208</v>
      </c>
    </row>
    <row r="576" spans="2:51" s="13" customFormat="1" ht="13.5">
      <c r="B576" s="257"/>
      <c r="C576" s="258"/>
      <c r="D576" s="247" t="s">
        <v>217</v>
      </c>
      <c r="E576" s="259" t="s">
        <v>38</v>
      </c>
      <c r="F576" s="260" t="s">
        <v>909</v>
      </c>
      <c r="G576" s="258"/>
      <c r="H576" s="259" t="s">
        <v>38</v>
      </c>
      <c r="I576" s="261"/>
      <c r="J576" s="258"/>
      <c r="K576" s="258"/>
      <c r="L576" s="262"/>
      <c r="M576" s="263"/>
      <c r="N576" s="264"/>
      <c r="O576" s="264"/>
      <c r="P576" s="264"/>
      <c r="Q576" s="264"/>
      <c r="R576" s="264"/>
      <c r="S576" s="264"/>
      <c r="T576" s="265"/>
      <c r="AT576" s="266" t="s">
        <v>217</v>
      </c>
      <c r="AU576" s="266" t="s">
        <v>90</v>
      </c>
      <c r="AV576" s="13" t="s">
        <v>25</v>
      </c>
      <c r="AW576" s="13" t="s">
        <v>219</v>
      </c>
      <c r="AX576" s="13" t="s">
        <v>81</v>
      </c>
      <c r="AY576" s="266" t="s">
        <v>208</v>
      </c>
    </row>
    <row r="577" spans="2:51" s="12" customFormat="1" ht="13.5">
      <c r="B577" s="245"/>
      <c r="C577" s="246"/>
      <c r="D577" s="247" t="s">
        <v>217</v>
      </c>
      <c r="E577" s="248" t="s">
        <v>38</v>
      </c>
      <c r="F577" s="249" t="s">
        <v>910</v>
      </c>
      <c r="G577" s="246"/>
      <c r="H577" s="250">
        <v>61.65</v>
      </c>
      <c r="I577" s="251"/>
      <c r="J577" s="246"/>
      <c r="K577" s="246"/>
      <c r="L577" s="252"/>
      <c r="M577" s="253"/>
      <c r="N577" s="254"/>
      <c r="O577" s="254"/>
      <c r="P577" s="254"/>
      <c r="Q577" s="254"/>
      <c r="R577" s="254"/>
      <c r="S577" s="254"/>
      <c r="T577" s="255"/>
      <c r="AT577" s="256" t="s">
        <v>217</v>
      </c>
      <c r="AU577" s="256" t="s">
        <v>90</v>
      </c>
      <c r="AV577" s="12" t="s">
        <v>90</v>
      </c>
      <c r="AW577" s="12" t="s">
        <v>219</v>
      </c>
      <c r="AX577" s="12" t="s">
        <v>81</v>
      </c>
      <c r="AY577" s="256" t="s">
        <v>208</v>
      </c>
    </row>
    <row r="578" spans="2:51" s="12" customFormat="1" ht="13.5">
      <c r="B578" s="245"/>
      <c r="C578" s="246"/>
      <c r="D578" s="247" t="s">
        <v>217</v>
      </c>
      <c r="E578" s="248" t="s">
        <v>38</v>
      </c>
      <c r="F578" s="249" t="s">
        <v>911</v>
      </c>
      <c r="G578" s="246"/>
      <c r="H578" s="250">
        <v>-5</v>
      </c>
      <c r="I578" s="251"/>
      <c r="J578" s="246"/>
      <c r="K578" s="246"/>
      <c r="L578" s="252"/>
      <c r="M578" s="253"/>
      <c r="N578" s="254"/>
      <c r="O578" s="254"/>
      <c r="P578" s="254"/>
      <c r="Q578" s="254"/>
      <c r="R578" s="254"/>
      <c r="S578" s="254"/>
      <c r="T578" s="255"/>
      <c r="AT578" s="256" t="s">
        <v>217</v>
      </c>
      <c r="AU578" s="256" t="s">
        <v>90</v>
      </c>
      <c r="AV578" s="12" t="s">
        <v>90</v>
      </c>
      <c r="AW578" s="12" t="s">
        <v>219</v>
      </c>
      <c r="AX578" s="12" t="s">
        <v>81</v>
      </c>
      <c r="AY578" s="256" t="s">
        <v>208</v>
      </c>
    </row>
    <row r="579" spans="2:51" s="13" customFormat="1" ht="13.5">
      <c r="B579" s="257"/>
      <c r="C579" s="258"/>
      <c r="D579" s="247" t="s">
        <v>217</v>
      </c>
      <c r="E579" s="259" t="s">
        <v>38</v>
      </c>
      <c r="F579" s="260" t="s">
        <v>912</v>
      </c>
      <c r="G579" s="258"/>
      <c r="H579" s="259" t="s">
        <v>38</v>
      </c>
      <c r="I579" s="261"/>
      <c r="J579" s="258"/>
      <c r="K579" s="258"/>
      <c r="L579" s="262"/>
      <c r="M579" s="263"/>
      <c r="N579" s="264"/>
      <c r="O579" s="264"/>
      <c r="P579" s="264"/>
      <c r="Q579" s="264"/>
      <c r="R579" s="264"/>
      <c r="S579" s="264"/>
      <c r="T579" s="265"/>
      <c r="AT579" s="266" t="s">
        <v>217</v>
      </c>
      <c r="AU579" s="266" t="s">
        <v>90</v>
      </c>
      <c r="AV579" s="13" t="s">
        <v>25</v>
      </c>
      <c r="AW579" s="13" t="s">
        <v>219</v>
      </c>
      <c r="AX579" s="13" t="s">
        <v>81</v>
      </c>
      <c r="AY579" s="266" t="s">
        <v>208</v>
      </c>
    </row>
    <row r="580" spans="2:51" s="12" customFormat="1" ht="13.5">
      <c r="B580" s="245"/>
      <c r="C580" s="246"/>
      <c r="D580" s="247" t="s">
        <v>217</v>
      </c>
      <c r="E580" s="248" t="s">
        <v>38</v>
      </c>
      <c r="F580" s="249" t="s">
        <v>913</v>
      </c>
      <c r="G580" s="246"/>
      <c r="H580" s="250">
        <v>59.25</v>
      </c>
      <c r="I580" s="251"/>
      <c r="J580" s="246"/>
      <c r="K580" s="246"/>
      <c r="L580" s="252"/>
      <c r="M580" s="253"/>
      <c r="N580" s="254"/>
      <c r="O580" s="254"/>
      <c r="P580" s="254"/>
      <c r="Q580" s="254"/>
      <c r="R580" s="254"/>
      <c r="S580" s="254"/>
      <c r="T580" s="255"/>
      <c r="AT580" s="256" t="s">
        <v>217</v>
      </c>
      <c r="AU580" s="256" t="s">
        <v>90</v>
      </c>
      <c r="AV580" s="12" t="s">
        <v>90</v>
      </c>
      <c r="AW580" s="12" t="s">
        <v>219</v>
      </c>
      <c r="AX580" s="12" t="s">
        <v>81</v>
      </c>
      <c r="AY580" s="256" t="s">
        <v>208</v>
      </c>
    </row>
    <row r="581" spans="2:51" s="12" customFormat="1" ht="13.5">
      <c r="B581" s="245"/>
      <c r="C581" s="246"/>
      <c r="D581" s="247" t="s">
        <v>217</v>
      </c>
      <c r="E581" s="248" t="s">
        <v>38</v>
      </c>
      <c r="F581" s="249" t="s">
        <v>914</v>
      </c>
      <c r="G581" s="246"/>
      <c r="H581" s="250">
        <v>-4.93</v>
      </c>
      <c r="I581" s="251"/>
      <c r="J581" s="246"/>
      <c r="K581" s="246"/>
      <c r="L581" s="252"/>
      <c r="M581" s="253"/>
      <c r="N581" s="254"/>
      <c r="O581" s="254"/>
      <c r="P581" s="254"/>
      <c r="Q581" s="254"/>
      <c r="R581" s="254"/>
      <c r="S581" s="254"/>
      <c r="T581" s="255"/>
      <c r="AT581" s="256" t="s">
        <v>217</v>
      </c>
      <c r="AU581" s="256" t="s">
        <v>90</v>
      </c>
      <c r="AV581" s="12" t="s">
        <v>90</v>
      </c>
      <c r="AW581" s="12" t="s">
        <v>219</v>
      </c>
      <c r="AX581" s="12" t="s">
        <v>81</v>
      </c>
      <c r="AY581" s="256" t="s">
        <v>208</v>
      </c>
    </row>
    <row r="582" spans="2:51" s="12" customFormat="1" ht="13.5">
      <c r="B582" s="245"/>
      <c r="C582" s="246"/>
      <c r="D582" s="247" t="s">
        <v>217</v>
      </c>
      <c r="E582" s="248" t="s">
        <v>38</v>
      </c>
      <c r="F582" s="249" t="s">
        <v>915</v>
      </c>
      <c r="G582" s="246"/>
      <c r="H582" s="250">
        <v>1.26</v>
      </c>
      <c r="I582" s="251"/>
      <c r="J582" s="246"/>
      <c r="K582" s="246"/>
      <c r="L582" s="252"/>
      <c r="M582" s="253"/>
      <c r="N582" s="254"/>
      <c r="O582" s="254"/>
      <c r="P582" s="254"/>
      <c r="Q582" s="254"/>
      <c r="R582" s="254"/>
      <c r="S582" s="254"/>
      <c r="T582" s="255"/>
      <c r="AT582" s="256" t="s">
        <v>217</v>
      </c>
      <c r="AU582" s="256" t="s">
        <v>90</v>
      </c>
      <c r="AV582" s="12" t="s">
        <v>90</v>
      </c>
      <c r="AW582" s="12" t="s">
        <v>219</v>
      </c>
      <c r="AX582" s="12" t="s">
        <v>81</v>
      </c>
      <c r="AY582" s="256" t="s">
        <v>208</v>
      </c>
    </row>
    <row r="583" spans="2:51" s="13" customFormat="1" ht="13.5">
      <c r="B583" s="257"/>
      <c r="C583" s="258"/>
      <c r="D583" s="247" t="s">
        <v>217</v>
      </c>
      <c r="E583" s="259" t="s">
        <v>38</v>
      </c>
      <c r="F583" s="260" t="s">
        <v>916</v>
      </c>
      <c r="G583" s="258"/>
      <c r="H583" s="259" t="s">
        <v>38</v>
      </c>
      <c r="I583" s="261"/>
      <c r="J583" s="258"/>
      <c r="K583" s="258"/>
      <c r="L583" s="262"/>
      <c r="M583" s="263"/>
      <c r="N583" s="264"/>
      <c r="O583" s="264"/>
      <c r="P583" s="264"/>
      <c r="Q583" s="264"/>
      <c r="R583" s="264"/>
      <c r="S583" s="264"/>
      <c r="T583" s="265"/>
      <c r="AT583" s="266" t="s">
        <v>217</v>
      </c>
      <c r="AU583" s="266" t="s">
        <v>90</v>
      </c>
      <c r="AV583" s="13" t="s">
        <v>25</v>
      </c>
      <c r="AW583" s="13" t="s">
        <v>219</v>
      </c>
      <c r="AX583" s="13" t="s">
        <v>81</v>
      </c>
      <c r="AY583" s="266" t="s">
        <v>208</v>
      </c>
    </row>
    <row r="584" spans="2:51" s="12" customFormat="1" ht="13.5">
      <c r="B584" s="245"/>
      <c r="C584" s="246"/>
      <c r="D584" s="247" t="s">
        <v>217</v>
      </c>
      <c r="E584" s="248" t="s">
        <v>38</v>
      </c>
      <c r="F584" s="249" t="s">
        <v>917</v>
      </c>
      <c r="G584" s="246"/>
      <c r="H584" s="250">
        <v>34.5</v>
      </c>
      <c r="I584" s="251"/>
      <c r="J584" s="246"/>
      <c r="K584" s="246"/>
      <c r="L584" s="252"/>
      <c r="M584" s="253"/>
      <c r="N584" s="254"/>
      <c r="O584" s="254"/>
      <c r="P584" s="254"/>
      <c r="Q584" s="254"/>
      <c r="R584" s="254"/>
      <c r="S584" s="254"/>
      <c r="T584" s="255"/>
      <c r="AT584" s="256" t="s">
        <v>217</v>
      </c>
      <c r="AU584" s="256" t="s">
        <v>90</v>
      </c>
      <c r="AV584" s="12" t="s">
        <v>90</v>
      </c>
      <c r="AW584" s="12" t="s">
        <v>219</v>
      </c>
      <c r="AX584" s="12" t="s">
        <v>81</v>
      </c>
      <c r="AY584" s="256" t="s">
        <v>208</v>
      </c>
    </row>
    <row r="585" spans="2:51" s="12" customFormat="1" ht="13.5">
      <c r="B585" s="245"/>
      <c r="C585" s="246"/>
      <c r="D585" s="247" t="s">
        <v>217</v>
      </c>
      <c r="E585" s="248" t="s">
        <v>38</v>
      </c>
      <c r="F585" s="249" t="s">
        <v>868</v>
      </c>
      <c r="G585" s="246"/>
      <c r="H585" s="250">
        <v>-1.68</v>
      </c>
      <c r="I585" s="251"/>
      <c r="J585" s="246"/>
      <c r="K585" s="246"/>
      <c r="L585" s="252"/>
      <c r="M585" s="253"/>
      <c r="N585" s="254"/>
      <c r="O585" s="254"/>
      <c r="P585" s="254"/>
      <c r="Q585" s="254"/>
      <c r="R585" s="254"/>
      <c r="S585" s="254"/>
      <c r="T585" s="255"/>
      <c r="AT585" s="256" t="s">
        <v>217</v>
      </c>
      <c r="AU585" s="256" t="s">
        <v>90</v>
      </c>
      <c r="AV585" s="12" t="s">
        <v>90</v>
      </c>
      <c r="AW585" s="12" t="s">
        <v>219</v>
      </c>
      <c r="AX585" s="12" t="s">
        <v>81</v>
      </c>
      <c r="AY585" s="256" t="s">
        <v>208</v>
      </c>
    </row>
    <row r="586" spans="2:51" s="13" customFormat="1" ht="13.5">
      <c r="B586" s="257"/>
      <c r="C586" s="258"/>
      <c r="D586" s="247" t="s">
        <v>217</v>
      </c>
      <c r="E586" s="259" t="s">
        <v>38</v>
      </c>
      <c r="F586" s="260" t="s">
        <v>918</v>
      </c>
      <c r="G586" s="258"/>
      <c r="H586" s="259" t="s">
        <v>38</v>
      </c>
      <c r="I586" s="261"/>
      <c r="J586" s="258"/>
      <c r="K586" s="258"/>
      <c r="L586" s="262"/>
      <c r="M586" s="263"/>
      <c r="N586" s="264"/>
      <c r="O586" s="264"/>
      <c r="P586" s="264"/>
      <c r="Q586" s="264"/>
      <c r="R586" s="264"/>
      <c r="S586" s="264"/>
      <c r="T586" s="265"/>
      <c r="AT586" s="266" t="s">
        <v>217</v>
      </c>
      <c r="AU586" s="266" t="s">
        <v>90</v>
      </c>
      <c r="AV586" s="13" t="s">
        <v>25</v>
      </c>
      <c r="AW586" s="13" t="s">
        <v>219</v>
      </c>
      <c r="AX586" s="13" t="s">
        <v>81</v>
      </c>
      <c r="AY586" s="266" t="s">
        <v>208</v>
      </c>
    </row>
    <row r="587" spans="2:51" s="12" customFormat="1" ht="13.5">
      <c r="B587" s="245"/>
      <c r="C587" s="246"/>
      <c r="D587" s="247" t="s">
        <v>217</v>
      </c>
      <c r="E587" s="248" t="s">
        <v>38</v>
      </c>
      <c r="F587" s="249" t="s">
        <v>919</v>
      </c>
      <c r="G587" s="246"/>
      <c r="H587" s="250">
        <v>53.94</v>
      </c>
      <c r="I587" s="251"/>
      <c r="J587" s="246"/>
      <c r="K587" s="246"/>
      <c r="L587" s="252"/>
      <c r="M587" s="253"/>
      <c r="N587" s="254"/>
      <c r="O587" s="254"/>
      <c r="P587" s="254"/>
      <c r="Q587" s="254"/>
      <c r="R587" s="254"/>
      <c r="S587" s="254"/>
      <c r="T587" s="255"/>
      <c r="AT587" s="256" t="s">
        <v>217</v>
      </c>
      <c r="AU587" s="256" t="s">
        <v>90</v>
      </c>
      <c r="AV587" s="12" t="s">
        <v>90</v>
      </c>
      <c r="AW587" s="12" t="s">
        <v>219</v>
      </c>
      <c r="AX587" s="12" t="s">
        <v>81</v>
      </c>
      <c r="AY587" s="256" t="s">
        <v>208</v>
      </c>
    </row>
    <row r="588" spans="2:51" s="12" customFormat="1" ht="13.5">
      <c r="B588" s="245"/>
      <c r="C588" s="246"/>
      <c r="D588" s="247" t="s">
        <v>217</v>
      </c>
      <c r="E588" s="248" t="s">
        <v>38</v>
      </c>
      <c r="F588" s="249" t="s">
        <v>920</v>
      </c>
      <c r="G588" s="246"/>
      <c r="H588" s="250">
        <v>-4.66</v>
      </c>
      <c r="I588" s="251"/>
      <c r="J588" s="246"/>
      <c r="K588" s="246"/>
      <c r="L588" s="252"/>
      <c r="M588" s="253"/>
      <c r="N588" s="254"/>
      <c r="O588" s="254"/>
      <c r="P588" s="254"/>
      <c r="Q588" s="254"/>
      <c r="R588" s="254"/>
      <c r="S588" s="254"/>
      <c r="T588" s="255"/>
      <c r="AT588" s="256" t="s">
        <v>217</v>
      </c>
      <c r="AU588" s="256" t="s">
        <v>90</v>
      </c>
      <c r="AV588" s="12" t="s">
        <v>90</v>
      </c>
      <c r="AW588" s="12" t="s">
        <v>219</v>
      </c>
      <c r="AX588" s="12" t="s">
        <v>81</v>
      </c>
      <c r="AY588" s="256" t="s">
        <v>208</v>
      </c>
    </row>
    <row r="589" spans="2:51" s="12" customFormat="1" ht="13.5">
      <c r="B589" s="245"/>
      <c r="C589" s="246"/>
      <c r="D589" s="247" t="s">
        <v>217</v>
      </c>
      <c r="E589" s="248" t="s">
        <v>38</v>
      </c>
      <c r="F589" s="249" t="s">
        <v>921</v>
      </c>
      <c r="G589" s="246"/>
      <c r="H589" s="250">
        <v>0.66</v>
      </c>
      <c r="I589" s="251"/>
      <c r="J589" s="246"/>
      <c r="K589" s="246"/>
      <c r="L589" s="252"/>
      <c r="M589" s="253"/>
      <c r="N589" s="254"/>
      <c r="O589" s="254"/>
      <c r="P589" s="254"/>
      <c r="Q589" s="254"/>
      <c r="R589" s="254"/>
      <c r="S589" s="254"/>
      <c r="T589" s="255"/>
      <c r="AT589" s="256" t="s">
        <v>217</v>
      </c>
      <c r="AU589" s="256" t="s">
        <v>90</v>
      </c>
      <c r="AV589" s="12" t="s">
        <v>90</v>
      </c>
      <c r="AW589" s="12" t="s">
        <v>219</v>
      </c>
      <c r="AX589" s="12" t="s">
        <v>81</v>
      </c>
      <c r="AY589" s="256" t="s">
        <v>208</v>
      </c>
    </row>
    <row r="590" spans="2:51" s="13" customFormat="1" ht="13.5">
      <c r="B590" s="257"/>
      <c r="C590" s="258"/>
      <c r="D590" s="247" t="s">
        <v>217</v>
      </c>
      <c r="E590" s="259" t="s">
        <v>38</v>
      </c>
      <c r="F590" s="260" t="s">
        <v>866</v>
      </c>
      <c r="G590" s="258"/>
      <c r="H590" s="259" t="s">
        <v>38</v>
      </c>
      <c r="I590" s="261"/>
      <c r="J590" s="258"/>
      <c r="K590" s="258"/>
      <c r="L590" s="262"/>
      <c r="M590" s="263"/>
      <c r="N590" s="264"/>
      <c r="O590" s="264"/>
      <c r="P590" s="264"/>
      <c r="Q590" s="264"/>
      <c r="R590" s="264"/>
      <c r="S590" s="264"/>
      <c r="T590" s="265"/>
      <c r="AT590" s="266" t="s">
        <v>217</v>
      </c>
      <c r="AU590" s="266" t="s">
        <v>90</v>
      </c>
      <c r="AV590" s="13" t="s">
        <v>25</v>
      </c>
      <c r="AW590" s="13" t="s">
        <v>219</v>
      </c>
      <c r="AX590" s="13" t="s">
        <v>81</v>
      </c>
      <c r="AY590" s="266" t="s">
        <v>208</v>
      </c>
    </row>
    <row r="591" spans="2:51" s="12" customFormat="1" ht="13.5">
      <c r="B591" s="245"/>
      <c r="C591" s="246"/>
      <c r="D591" s="247" t="s">
        <v>217</v>
      </c>
      <c r="E591" s="248" t="s">
        <v>38</v>
      </c>
      <c r="F591" s="249" t="s">
        <v>922</v>
      </c>
      <c r="G591" s="246"/>
      <c r="H591" s="250">
        <v>18.96</v>
      </c>
      <c r="I591" s="251"/>
      <c r="J591" s="246"/>
      <c r="K591" s="246"/>
      <c r="L591" s="252"/>
      <c r="M591" s="253"/>
      <c r="N591" s="254"/>
      <c r="O591" s="254"/>
      <c r="P591" s="254"/>
      <c r="Q591" s="254"/>
      <c r="R591" s="254"/>
      <c r="S591" s="254"/>
      <c r="T591" s="255"/>
      <c r="AT591" s="256" t="s">
        <v>217</v>
      </c>
      <c r="AU591" s="256" t="s">
        <v>90</v>
      </c>
      <c r="AV591" s="12" t="s">
        <v>90</v>
      </c>
      <c r="AW591" s="12" t="s">
        <v>219</v>
      </c>
      <c r="AX591" s="12" t="s">
        <v>81</v>
      </c>
      <c r="AY591" s="256" t="s">
        <v>208</v>
      </c>
    </row>
    <row r="592" spans="2:51" s="12" customFormat="1" ht="13.5">
      <c r="B592" s="245"/>
      <c r="C592" s="246"/>
      <c r="D592" s="247" t="s">
        <v>217</v>
      </c>
      <c r="E592" s="248" t="s">
        <v>38</v>
      </c>
      <c r="F592" s="249" t="s">
        <v>923</v>
      </c>
      <c r="G592" s="246"/>
      <c r="H592" s="250">
        <v>-1.3</v>
      </c>
      <c r="I592" s="251"/>
      <c r="J592" s="246"/>
      <c r="K592" s="246"/>
      <c r="L592" s="252"/>
      <c r="M592" s="253"/>
      <c r="N592" s="254"/>
      <c r="O592" s="254"/>
      <c r="P592" s="254"/>
      <c r="Q592" s="254"/>
      <c r="R592" s="254"/>
      <c r="S592" s="254"/>
      <c r="T592" s="255"/>
      <c r="AT592" s="256" t="s">
        <v>217</v>
      </c>
      <c r="AU592" s="256" t="s">
        <v>90</v>
      </c>
      <c r="AV592" s="12" t="s">
        <v>90</v>
      </c>
      <c r="AW592" s="12" t="s">
        <v>219</v>
      </c>
      <c r="AX592" s="12" t="s">
        <v>81</v>
      </c>
      <c r="AY592" s="256" t="s">
        <v>208</v>
      </c>
    </row>
    <row r="593" spans="2:51" s="12" customFormat="1" ht="13.5">
      <c r="B593" s="245"/>
      <c r="C593" s="246"/>
      <c r="D593" s="247" t="s">
        <v>217</v>
      </c>
      <c r="E593" s="248" t="s">
        <v>38</v>
      </c>
      <c r="F593" s="249" t="s">
        <v>921</v>
      </c>
      <c r="G593" s="246"/>
      <c r="H593" s="250">
        <v>0.66</v>
      </c>
      <c r="I593" s="251"/>
      <c r="J593" s="246"/>
      <c r="K593" s="246"/>
      <c r="L593" s="252"/>
      <c r="M593" s="253"/>
      <c r="N593" s="254"/>
      <c r="O593" s="254"/>
      <c r="P593" s="254"/>
      <c r="Q593" s="254"/>
      <c r="R593" s="254"/>
      <c r="S593" s="254"/>
      <c r="T593" s="255"/>
      <c r="AT593" s="256" t="s">
        <v>217</v>
      </c>
      <c r="AU593" s="256" t="s">
        <v>90</v>
      </c>
      <c r="AV593" s="12" t="s">
        <v>90</v>
      </c>
      <c r="AW593" s="12" t="s">
        <v>219</v>
      </c>
      <c r="AX593" s="12" t="s">
        <v>81</v>
      </c>
      <c r="AY593" s="256" t="s">
        <v>208</v>
      </c>
    </row>
    <row r="594" spans="2:51" s="13" customFormat="1" ht="13.5">
      <c r="B594" s="257"/>
      <c r="C594" s="258"/>
      <c r="D594" s="247" t="s">
        <v>217</v>
      </c>
      <c r="E594" s="259" t="s">
        <v>38</v>
      </c>
      <c r="F594" s="260" t="s">
        <v>869</v>
      </c>
      <c r="G594" s="258"/>
      <c r="H594" s="259" t="s">
        <v>38</v>
      </c>
      <c r="I594" s="261"/>
      <c r="J594" s="258"/>
      <c r="K594" s="258"/>
      <c r="L594" s="262"/>
      <c r="M594" s="263"/>
      <c r="N594" s="264"/>
      <c r="O594" s="264"/>
      <c r="P594" s="264"/>
      <c r="Q594" s="264"/>
      <c r="R594" s="264"/>
      <c r="S594" s="264"/>
      <c r="T594" s="265"/>
      <c r="AT594" s="266" t="s">
        <v>217</v>
      </c>
      <c r="AU594" s="266" t="s">
        <v>90</v>
      </c>
      <c r="AV594" s="13" t="s">
        <v>25</v>
      </c>
      <c r="AW594" s="13" t="s">
        <v>219</v>
      </c>
      <c r="AX594" s="13" t="s">
        <v>81</v>
      </c>
      <c r="AY594" s="266" t="s">
        <v>208</v>
      </c>
    </row>
    <row r="595" spans="2:51" s="12" customFormat="1" ht="13.5">
      <c r="B595" s="245"/>
      <c r="C595" s="246"/>
      <c r="D595" s="247" t="s">
        <v>217</v>
      </c>
      <c r="E595" s="248" t="s">
        <v>38</v>
      </c>
      <c r="F595" s="249" t="s">
        <v>924</v>
      </c>
      <c r="G595" s="246"/>
      <c r="H595" s="250">
        <v>8.6</v>
      </c>
      <c r="I595" s="251"/>
      <c r="J595" s="246"/>
      <c r="K595" s="246"/>
      <c r="L595" s="252"/>
      <c r="M595" s="253"/>
      <c r="N595" s="254"/>
      <c r="O595" s="254"/>
      <c r="P595" s="254"/>
      <c r="Q595" s="254"/>
      <c r="R595" s="254"/>
      <c r="S595" s="254"/>
      <c r="T595" s="255"/>
      <c r="AT595" s="256" t="s">
        <v>217</v>
      </c>
      <c r="AU595" s="256" t="s">
        <v>90</v>
      </c>
      <c r="AV595" s="12" t="s">
        <v>90</v>
      </c>
      <c r="AW595" s="12" t="s">
        <v>219</v>
      </c>
      <c r="AX595" s="12" t="s">
        <v>81</v>
      </c>
      <c r="AY595" s="256" t="s">
        <v>208</v>
      </c>
    </row>
    <row r="596" spans="2:51" s="13" customFormat="1" ht="13.5">
      <c r="B596" s="257"/>
      <c r="C596" s="258"/>
      <c r="D596" s="247" t="s">
        <v>217</v>
      </c>
      <c r="E596" s="259" t="s">
        <v>38</v>
      </c>
      <c r="F596" s="260" t="s">
        <v>872</v>
      </c>
      <c r="G596" s="258"/>
      <c r="H596" s="259" t="s">
        <v>38</v>
      </c>
      <c r="I596" s="261"/>
      <c r="J596" s="258"/>
      <c r="K596" s="258"/>
      <c r="L596" s="262"/>
      <c r="M596" s="263"/>
      <c r="N596" s="264"/>
      <c r="O596" s="264"/>
      <c r="P596" s="264"/>
      <c r="Q596" s="264"/>
      <c r="R596" s="264"/>
      <c r="S596" s="264"/>
      <c r="T596" s="265"/>
      <c r="AT596" s="266" t="s">
        <v>217</v>
      </c>
      <c r="AU596" s="266" t="s">
        <v>90</v>
      </c>
      <c r="AV596" s="13" t="s">
        <v>25</v>
      </c>
      <c r="AW596" s="13" t="s">
        <v>219</v>
      </c>
      <c r="AX596" s="13" t="s">
        <v>81</v>
      </c>
      <c r="AY596" s="266" t="s">
        <v>208</v>
      </c>
    </row>
    <row r="597" spans="2:51" s="12" customFormat="1" ht="13.5">
      <c r="B597" s="245"/>
      <c r="C597" s="246"/>
      <c r="D597" s="247" t="s">
        <v>217</v>
      </c>
      <c r="E597" s="248" t="s">
        <v>38</v>
      </c>
      <c r="F597" s="249" t="s">
        <v>925</v>
      </c>
      <c r="G597" s="246"/>
      <c r="H597" s="250">
        <v>7.77</v>
      </c>
      <c r="I597" s="251"/>
      <c r="J597" s="246"/>
      <c r="K597" s="246"/>
      <c r="L597" s="252"/>
      <c r="M597" s="253"/>
      <c r="N597" s="254"/>
      <c r="O597" s="254"/>
      <c r="P597" s="254"/>
      <c r="Q597" s="254"/>
      <c r="R597" s="254"/>
      <c r="S597" s="254"/>
      <c r="T597" s="255"/>
      <c r="AT597" s="256" t="s">
        <v>217</v>
      </c>
      <c r="AU597" s="256" t="s">
        <v>90</v>
      </c>
      <c r="AV597" s="12" t="s">
        <v>90</v>
      </c>
      <c r="AW597" s="12" t="s">
        <v>219</v>
      </c>
      <c r="AX597" s="12" t="s">
        <v>81</v>
      </c>
      <c r="AY597" s="256" t="s">
        <v>208</v>
      </c>
    </row>
    <row r="598" spans="2:51" s="13" customFormat="1" ht="13.5">
      <c r="B598" s="257"/>
      <c r="C598" s="258"/>
      <c r="D598" s="247" t="s">
        <v>217</v>
      </c>
      <c r="E598" s="259" t="s">
        <v>38</v>
      </c>
      <c r="F598" s="260" t="s">
        <v>874</v>
      </c>
      <c r="G598" s="258"/>
      <c r="H598" s="259" t="s">
        <v>38</v>
      </c>
      <c r="I598" s="261"/>
      <c r="J598" s="258"/>
      <c r="K598" s="258"/>
      <c r="L598" s="262"/>
      <c r="M598" s="263"/>
      <c r="N598" s="264"/>
      <c r="O598" s="264"/>
      <c r="P598" s="264"/>
      <c r="Q598" s="264"/>
      <c r="R598" s="264"/>
      <c r="S598" s="264"/>
      <c r="T598" s="265"/>
      <c r="AT598" s="266" t="s">
        <v>217</v>
      </c>
      <c r="AU598" s="266" t="s">
        <v>90</v>
      </c>
      <c r="AV598" s="13" t="s">
        <v>25</v>
      </c>
      <c r="AW598" s="13" t="s">
        <v>219</v>
      </c>
      <c r="AX598" s="13" t="s">
        <v>81</v>
      </c>
      <c r="AY598" s="266" t="s">
        <v>208</v>
      </c>
    </row>
    <row r="599" spans="2:51" s="12" customFormat="1" ht="13.5">
      <c r="B599" s="245"/>
      <c r="C599" s="246"/>
      <c r="D599" s="247" t="s">
        <v>217</v>
      </c>
      <c r="E599" s="248" t="s">
        <v>38</v>
      </c>
      <c r="F599" s="249" t="s">
        <v>926</v>
      </c>
      <c r="G599" s="246"/>
      <c r="H599" s="250">
        <v>13.37</v>
      </c>
      <c r="I599" s="251"/>
      <c r="J599" s="246"/>
      <c r="K599" s="246"/>
      <c r="L599" s="252"/>
      <c r="M599" s="253"/>
      <c r="N599" s="254"/>
      <c r="O599" s="254"/>
      <c r="P599" s="254"/>
      <c r="Q599" s="254"/>
      <c r="R599" s="254"/>
      <c r="S599" s="254"/>
      <c r="T599" s="255"/>
      <c r="AT599" s="256" t="s">
        <v>217</v>
      </c>
      <c r="AU599" s="256" t="s">
        <v>90</v>
      </c>
      <c r="AV599" s="12" t="s">
        <v>90</v>
      </c>
      <c r="AW599" s="12" t="s">
        <v>219</v>
      </c>
      <c r="AX599" s="12" t="s">
        <v>81</v>
      </c>
      <c r="AY599" s="256" t="s">
        <v>208</v>
      </c>
    </row>
    <row r="600" spans="2:51" s="12" customFormat="1" ht="13.5">
      <c r="B600" s="245"/>
      <c r="C600" s="246"/>
      <c r="D600" s="247" t="s">
        <v>217</v>
      </c>
      <c r="E600" s="248" t="s">
        <v>38</v>
      </c>
      <c r="F600" s="249" t="s">
        <v>927</v>
      </c>
      <c r="G600" s="246"/>
      <c r="H600" s="250">
        <v>-1.12</v>
      </c>
      <c r="I600" s="251"/>
      <c r="J600" s="246"/>
      <c r="K600" s="246"/>
      <c r="L600" s="252"/>
      <c r="M600" s="253"/>
      <c r="N600" s="254"/>
      <c r="O600" s="254"/>
      <c r="P600" s="254"/>
      <c r="Q600" s="254"/>
      <c r="R600" s="254"/>
      <c r="S600" s="254"/>
      <c r="T600" s="255"/>
      <c r="AT600" s="256" t="s">
        <v>217</v>
      </c>
      <c r="AU600" s="256" t="s">
        <v>90</v>
      </c>
      <c r="AV600" s="12" t="s">
        <v>90</v>
      </c>
      <c r="AW600" s="12" t="s">
        <v>219</v>
      </c>
      <c r="AX600" s="12" t="s">
        <v>81</v>
      </c>
      <c r="AY600" s="256" t="s">
        <v>208</v>
      </c>
    </row>
    <row r="601" spans="2:51" s="12" customFormat="1" ht="13.5">
      <c r="B601" s="245"/>
      <c r="C601" s="246"/>
      <c r="D601" s="247" t="s">
        <v>217</v>
      </c>
      <c r="E601" s="248" t="s">
        <v>38</v>
      </c>
      <c r="F601" s="249" t="s">
        <v>928</v>
      </c>
      <c r="G601" s="246"/>
      <c r="H601" s="250">
        <v>0.9</v>
      </c>
      <c r="I601" s="251"/>
      <c r="J601" s="246"/>
      <c r="K601" s="246"/>
      <c r="L601" s="252"/>
      <c r="M601" s="253"/>
      <c r="N601" s="254"/>
      <c r="O601" s="254"/>
      <c r="P601" s="254"/>
      <c r="Q601" s="254"/>
      <c r="R601" s="254"/>
      <c r="S601" s="254"/>
      <c r="T601" s="255"/>
      <c r="AT601" s="256" t="s">
        <v>217</v>
      </c>
      <c r="AU601" s="256" t="s">
        <v>90</v>
      </c>
      <c r="AV601" s="12" t="s">
        <v>90</v>
      </c>
      <c r="AW601" s="12" t="s">
        <v>219</v>
      </c>
      <c r="AX601" s="12" t="s">
        <v>81</v>
      </c>
      <c r="AY601" s="256" t="s">
        <v>208</v>
      </c>
    </row>
    <row r="602" spans="2:51" s="13" customFormat="1" ht="13.5">
      <c r="B602" s="257"/>
      <c r="C602" s="258"/>
      <c r="D602" s="247" t="s">
        <v>217</v>
      </c>
      <c r="E602" s="259" t="s">
        <v>38</v>
      </c>
      <c r="F602" s="260" t="s">
        <v>876</v>
      </c>
      <c r="G602" s="258"/>
      <c r="H602" s="259" t="s">
        <v>38</v>
      </c>
      <c r="I602" s="261"/>
      <c r="J602" s="258"/>
      <c r="K602" s="258"/>
      <c r="L602" s="262"/>
      <c r="M602" s="263"/>
      <c r="N602" s="264"/>
      <c r="O602" s="264"/>
      <c r="P602" s="264"/>
      <c r="Q602" s="264"/>
      <c r="R602" s="264"/>
      <c r="S602" s="264"/>
      <c r="T602" s="265"/>
      <c r="AT602" s="266" t="s">
        <v>217</v>
      </c>
      <c r="AU602" s="266" t="s">
        <v>90</v>
      </c>
      <c r="AV602" s="13" t="s">
        <v>25</v>
      </c>
      <c r="AW602" s="13" t="s">
        <v>219</v>
      </c>
      <c r="AX602" s="13" t="s">
        <v>81</v>
      </c>
      <c r="AY602" s="266" t="s">
        <v>208</v>
      </c>
    </row>
    <row r="603" spans="2:51" s="12" customFormat="1" ht="13.5">
      <c r="B603" s="245"/>
      <c r="C603" s="246"/>
      <c r="D603" s="247" t="s">
        <v>217</v>
      </c>
      <c r="E603" s="248" t="s">
        <v>38</v>
      </c>
      <c r="F603" s="249" t="s">
        <v>929</v>
      </c>
      <c r="G603" s="246"/>
      <c r="H603" s="250">
        <v>11.4</v>
      </c>
      <c r="I603" s="251"/>
      <c r="J603" s="246"/>
      <c r="K603" s="246"/>
      <c r="L603" s="252"/>
      <c r="M603" s="253"/>
      <c r="N603" s="254"/>
      <c r="O603" s="254"/>
      <c r="P603" s="254"/>
      <c r="Q603" s="254"/>
      <c r="R603" s="254"/>
      <c r="S603" s="254"/>
      <c r="T603" s="255"/>
      <c r="AT603" s="256" t="s">
        <v>217</v>
      </c>
      <c r="AU603" s="256" t="s">
        <v>90</v>
      </c>
      <c r="AV603" s="12" t="s">
        <v>90</v>
      </c>
      <c r="AW603" s="12" t="s">
        <v>219</v>
      </c>
      <c r="AX603" s="12" t="s">
        <v>81</v>
      </c>
      <c r="AY603" s="256" t="s">
        <v>208</v>
      </c>
    </row>
    <row r="604" spans="2:51" s="13" customFormat="1" ht="13.5">
      <c r="B604" s="257"/>
      <c r="C604" s="258"/>
      <c r="D604" s="247" t="s">
        <v>217</v>
      </c>
      <c r="E604" s="259" t="s">
        <v>38</v>
      </c>
      <c r="F604" s="260" t="s">
        <v>930</v>
      </c>
      <c r="G604" s="258"/>
      <c r="H604" s="259" t="s">
        <v>38</v>
      </c>
      <c r="I604" s="261"/>
      <c r="J604" s="258"/>
      <c r="K604" s="258"/>
      <c r="L604" s="262"/>
      <c r="M604" s="263"/>
      <c r="N604" s="264"/>
      <c r="O604" s="264"/>
      <c r="P604" s="264"/>
      <c r="Q604" s="264"/>
      <c r="R604" s="264"/>
      <c r="S604" s="264"/>
      <c r="T604" s="265"/>
      <c r="AT604" s="266" t="s">
        <v>217</v>
      </c>
      <c r="AU604" s="266" t="s">
        <v>90</v>
      </c>
      <c r="AV604" s="13" t="s">
        <v>25</v>
      </c>
      <c r="AW604" s="13" t="s">
        <v>219</v>
      </c>
      <c r="AX604" s="13" t="s">
        <v>81</v>
      </c>
      <c r="AY604" s="266" t="s">
        <v>208</v>
      </c>
    </row>
    <row r="605" spans="2:51" s="12" customFormat="1" ht="13.5">
      <c r="B605" s="245"/>
      <c r="C605" s="246"/>
      <c r="D605" s="247" t="s">
        <v>217</v>
      </c>
      <c r="E605" s="248" t="s">
        <v>38</v>
      </c>
      <c r="F605" s="249" t="s">
        <v>931</v>
      </c>
      <c r="G605" s="246"/>
      <c r="H605" s="250">
        <v>123.21</v>
      </c>
      <c r="I605" s="251"/>
      <c r="J605" s="246"/>
      <c r="K605" s="246"/>
      <c r="L605" s="252"/>
      <c r="M605" s="253"/>
      <c r="N605" s="254"/>
      <c r="O605" s="254"/>
      <c r="P605" s="254"/>
      <c r="Q605" s="254"/>
      <c r="R605" s="254"/>
      <c r="S605" s="254"/>
      <c r="T605" s="255"/>
      <c r="AT605" s="256" t="s">
        <v>217</v>
      </c>
      <c r="AU605" s="256" t="s">
        <v>90</v>
      </c>
      <c r="AV605" s="12" t="s">
        <v>90</v>
      </c>
      <c r="AW605" s="12" t="s">
        <v>219</v>
      </c>
      <c r="AX605" s="12" t="s">
        <v>81</v>
      </c>
      <c r="AY605" s="256" t="s">
        <v>208</v>
      </c>
    </row>
    <row r="606" spans="2:51" s="12" customFormat="1" ht="13.5">
      <c r="B606" s="245"/>
      <c r="C606" s="246"/>
      <c r="D606" s="247" t="s">
        <v>217</v>
      </c>
      <c r="E606" s="248" t="s">
        <v>38</v>
      </c>
      <c r="F606" s="249" t="s">
        <v>932</v>
      </c>
      <c r="G606" s="246"/>
      <c r="H606" s="250">
        <v>-16.74</v>
      </c>
      <c r="I606" s="251"/>
      <c r="J606" s="246"/>
      <c r="K606" s="246"/>
      <c r="L606" s="252"/>
      <c r="M606" s="253"/>
      <c r="N606" s="254"/>
      <c r="O606" s="254"/>
      <c r="P606" s="254"/>
      <c r="Q606" s="254"/>
      <c r="R606" s="254"/>
      <c r="S606" s="254"/>
      <c r="T606" s="255"/>
      <c r="AT606" s="256" t="s">
        <v>217</v>
      </c>
      <c r="AU606" s="256" t="s">
        <v>90</v>
      </c>
      <c r="AV606" s="12" t="s">
        <v>90</v>
      </c>
      <c r="AW606" s="12" t="s">
        <v>219</v>
      </c>
      <c r="AX606" s="12" t="s">
        <v>81</v>
      </c>
      <c r="AY606" s="256" t="s">
        <v>208</v>
      </c>
    </row>
    <row r="607" spans="2:51" s="12" customFormat="1" ht="13.5">
      <c r="B607" s="245"/>
      <c r="C607" s="246"/>
      <c r="D607" s="247" t="s">
        <v>217</v>
      </c>
      <c r="E607" s="248" t="s">
        <v>38</v>
      </c>
      <c r="F607" s="249" t="s">
        <v>933</v>
      </c>
      <c r="G607" s="246"/>
      <c r="H607" s="250">
        <v>2.7</v>
      </c>
      <c r="I607" s="251"/>
      <c r="J607" s="246"/>
      <c r="K607" s="246"/>
      <c r="L607" s="252"/>
      <c r="M607" s="253"/>
      <c r="N607" s="254"/>
      <c r="O607" s="254"/>
      <c r="P607" s="254"/>
      <c r="Q607" s="254"/>
      <c r="R607" s="254"/>
      <c r="S607" s="254"/>
      <c r="T607" s="255"/>
      <c r="AT607" s="256" t="s">
        <v>217</v>
      </c>
      <c r="AU607" s="256" t="s">
        <v>90</v>
      </c>
      <c r="AV607" s="12" t="s">
        <v>90</v>
      </c>
      <c r="AW607" s="12" t="s">
        <v>219</v>
      </c>
      <c r="AX607" s="12" t="s">
        <v>81</v>
      </c>
      <c r="AY607" s="256" t="s">
        <v>208</v>
      </c>
    </row>
    <row r="608" spans="2:51" s="13" customFormat="1" ht="13.5">
      <c r="B608" s="257"/>
      <c r="C608" s="258"/>
      <c r="D608" s="247" t="s">
        <v>217</v>
      </c>
      <c r="E608" s="259" t="s">
        <v>38</v>
      </c>
      <c r="F608" s="260" t="s">
        <v>934</v>
      </c>
      <c r="G608" s="258"/>
      <c r="H608" s="259" t="s">
        <v>38</v>
      </c>
      <c r="I608" s="261"/>
      <c r="J608" s="258"/>
      <c r="K608" s="258"/>
      <c r="L608" s="262"/>
      <c r="M608" s="263"/>
      <c r="N608" s="264"/>
      <c r="O608" s="264"/>
      <c r="P608" s="264"/>
      <c r="Q608" s="264"/>
      <c r="R608" s="264"/>
      <c r="S608" s="264"/>
      <c r="T608" s="265"/>
      <c r="AT608" s="266" t="s">
        <v>217</v>
      </c>
      <c r="AU608" s="266" t="s">
        <v>90</v>
      </c>
      <c r="AV608" s="13" t="s">
        <v>25</v>
      </c>
      <c r="AW608" s="13" t="s">
        <v>219</v>
      </c>
      <c r="AX608" s="13" t="s">
        <v>81</v>
      </c>
      <c r="AY608" s="266" t="s">
        <v>208</v>
      </c>
    </row>
    <row r="609" spans="2:51" s="12" customFormat="1" ht="13.5">
      <c r="B609" s="245"/>
      <c r="C609" s="246"/>
      <c r="D609" s="247" t="s">
        <v>217</v>
      </c>
      <c r="E609" s="248" t="s">
        <v>38</v>
      </c>
      <c r="F609" s="249" t="s">
        <v>935</v>
      </c>
      <c r="G609" s="246"/>
      <c r="H609" s="250">
        <v>64.8</v>
      </c>
      <c r="I609" s="251"/>
      <c r="J609" s="246"/>
      <c r="K609" s="246"/>
      <c r="L609" s="252"/>
      <c r="M609" s="253"/>
      <c r="N609" s="254"/>
      <c r="O609" s="254"/>
      <c r="P609" s="254"/>
      <c r="Q609" s="254"/>
      <c r="R609" s="254"/>
      <c r="S609" s="254"/>
      <c r="T609" s="255"/>
      <c r="AT609" s="256" t="s">
        <v>217</v>
      </c>
      <c r="AU609" s="256" t="s">
        <v>90</v>
      </c>
      <c r="AV609" s="12" t="s">
        <v>90</v>
      </c>
      <c r="AW609" s="12" t="s">
        <v>219</v>
      </c>
      <c r="AX609" s="12" t="s">
        <v>81</v>
      </c>
      <c r="AY609" s="256" t="s">
        <v>208</v>
      </c>
    </row>
    <row r="610" spans="2:51" s="12" customFormat="1" ht="13.5">
      <c r="B610" s="245"/>
      <c r="C610" s="246"/>
      <c r="D610" s="247" t="s">
        <v>217</v>
      </c>
      <c r="E610" s="248" t="s">
        <v>38</v>
      </c>
      <c r="F610" s="249" t="s">
        <v>936</v>
      </c>
      <c r="G610" s="246"/>
      <c r="H610" s="250">
        <v>-7.33</v>
      </c>
      <c r="I610" s="251"/>
      <c r="J610" s="246"/>
      <c r="K610" s="246"/>
      <c r="L610" s="252"/>
      <c r="M610" s="253"/>
      <c r="N610" s="254"/>
      <c r="O610" s="254"/>
      <c r="P610" s="254"/>
      <c r="Q610" s="254"/>
      <c r="R610" s="254"/>
      <c r="S610" s="254"/>
      <c r="T610" s="255"/>
      <c r="AT610" s="256" t="s">
        <v>217</v>
      </c>
      <c r="AU610" s="256" t="s">
        <v>90</v>
      </c>
      <c r="AV610" s="12" t="s">
        <v>90</v>
      </c>
      <c r="AW610" s="12" t="s">
        <v>219</v>
      </c>
      <c r="AX610" s="12" t="s">
        <v>81</v>
      </c>
      <c r="AY610" s="256" t="s">
        <v>208</v>
      </c>
    </row>
    <row r="611" spans="2:51" s="12" customFormat="1" ht="13.5">
      <c r="B611" s="245"/>
      <c r="C611" s="246"/>
      <c r="D611" s="247" t="s">
        <v>217</v>
      </c>
      <c r="E611" s="248" t="s">
        <v>38</v>
      </c>
      <c r="F611" s="249" t="s">
        <v>937</v>
      </c>
      <c r="G611" s="246"/>
      <c r="H611" s="250">
        <v>2.9</v>
      </c>
      <c r="I611" s="251"/>
      <c r="J611" s="246"/>
      <c r="K611" s="246"/>
      <c r="L611" s="252"/>
      <c r="M611" s="253"/>
      <c r="N611" s="254"/>
      <c r="O611" s="254"/>
      <c r="P611" s="254"/>
      <c r="Q611" s="254"/>
      <c r="R611" s="254"/>
      <c r="S611" s="254"/>
      <c r="T611" s="255"/>
      <c r="AT611" s="256" t="s">
        <v>217</v>
      </c>
      <c r="AU611" s="256" t="s">
        <v>90</v>
      </c>
      <c r="AV611" s="12" t="s">
        <v>90</v>
      </c>
      <c r="AW611" s="12" t="s">
        <v>219</v>
      </c>
      <c r="AX611" s="12" t="s">
        <v>81</v>
      </c>
      <c r="AY611" s="256" t="s">
        <v>208</v>
      </c>
    </row>
    <row r="612" spans="2:51" s="13" customFormat="1" ht="13.5">
      <c r="B612" s="257"/>
      <c r="C612" s="258"/>
      <c r="D612" s="247" t="s">
        <v>217</v>
      </c>
      <c r="E612" s="259" t="s">
        <v>38</v>
      </c>
      <c r="F612" s="260" t="s">
        <v>938</v>
      </c>
      <c r="G612" s="258"/>
      <c r="H612" s="259" t="s">
        <v>38</v>
      </c>
      <c r="I612" s="261"/>
      <c r="J612" s="258"/>
      <c r="K612" s="258"/>
      <c r="L612" s="262"/>
      <c r="M612" s="263"/>
      <c r="N612" s="264"/>
      <c r="O612" s="264"/>
      <c r="P612" s="264"/>
      <c r="Q612" s="264"/>
      <c r="R612" s="264"/>
      <c r="S612" s="264"/>
      <c r="T612" s="265"/>
      <c r="AT612" s="266" t="s">
        <v>217</v>
      </c>
      <c r="AU612" s="266" t="s">
        <v>90</v>
      </c>
      <c r="AV612" s="13" t="s">
        <v>25</v>
      </c>
      <c r="AW612" s="13" t="s">
        <v>219</v>
      </c>
      <c r="AX612" s="13" t="s">
        <v>81</v>
      </c>
      <c r="AY612" s="266" t="s">
        <v>208</v>
      </c>
    </row>
    <row r="613" spans="2:51" s="12" customFormat="1" ht="13.5">
      <c r="B613" s="245"/>
      <c r="C613" s="246"/>
      <c r="D613" s="247" t="s">
        <v>217</v>
      </c>
      <c r="E613" s="248" t="s">
        <v>38</v>
      </c>
      <c r="F613" s="249" t="s">
        <v>939</v>
      </c>
      <c r="G613" s="246"/>
      <c r="H613" s="250">
        <v>162.75</v>
      </c>
      <c r="I613" s="251"/>
      <c r="J613" s="246"/>
      <c r="K613" s="246"/>
      <c r="L613" s="252"/>
      <c r="M613" s="253"/>
      <c r="N613" s="254"/>
      <c r="O613" s="254"/>
      <c r="P613" s="254"/>
      <c r="Q613" s="254"/>
      <c r="R613" s="254"/>
      <c r="S613" s="254"/>
      <c r="T613" s="255"/>
      <c r="AT613" s="256" t="s">
        <v>217</v>
      </c>
      <c r="AU613" s="256" t="s">
        <v>90</v>
      </c>
      <c r="AV613" s="12" t="s">
        <v>90</v>
      </c>
      <c r="AW613" s="12" t="s">
        <v>219</v>
      </c>
      <c r="AX613" s="12" t="s">
        <v>81</v>
      </c>
      <c r="AY613" s="256" t="s">
        <v>208</v>
      </c>
    </row>
    <row r="614" spans="2:51" s="12" customFormat="1" ht="13.5">
      <c r="B614" s="245"/>
      <c r="C614" s="246"/>
      <c r="D614" s="247" t="s">
        <v>217</v>
      </c>
      <c r="E614" s="248" t="s">
        <v>38</v>
      </c>
      <c r="F614" s="249" t="s">
        <v>940</v>
      </c>
      <c r="G614" s="246"/>
      <c r="H614" s="250">
        <v>-15.032</v>
      </c>
      <c r="I614" s="251"/>
      <c r="J614" s="246"/>
      <c r="K614" s="246"/>
      <c r="L614" s="252"/>
      <c r="M614" s="253"/>
      <c r="N614" s="254"/>
      <c r="O614" s="254"/>
      <c r="P614" s="254"/>
      <c r="Q614" s="254"/>
      <c r="R614" s="254"/>
      <c r="S614" s="254"/>
      <c r="T614" s="255"/>
      <c r="AT614" s="256" t="s">
        <v>217</v>
      </c>
      <c r="AU614" s="256" t="s">
        <v>90</v>
      </c>
      <c r="AV614" s="12" t="s">
        <v>90</v>
      </c>
      <c r="AW614" s="12" t="s">
        <v>219</v>
      </c>
      <c r="AX614" s="12" t="s">
        <v>81</v>
      </c>
      <c r="AY614" s="256" t="s">
        <v>208</v>
      </c>
    </row>
    <row r="615" spans="2:51" s="13" customFormat="1" ht="13.5">
      <c r="B615" s="257"/>
      <c r="C615" s="258"/>
      <c r="D615" s="247" t="s">
        <v>217</v>
      </c>
      <c r="E615" s="259" t="s">
        <v>38</v>
      </c>
      <c r="F615" s="260" t="s">
        <v>941</v>
      </c>
      <c r="G615" s="258"/>
      <c r="H615" s="259" t="s">
        <v>38</v>
      </c>
      <c r="I615" s="261"/>
      <c r="J615" s="258"/>
      <c r="K615" s="258"/>
      <c r="L615" s="262"/>
      <c r="M615" s="263"/>
      <c r="N615" s="264"/>
      <c r="O615" s="264"/>
      <c r="P615" s="264"/>
      <c r="Q615" s="264"/>
      <c r="R615" s="264"/>
      <c r="S615" s="264"/>
      <c r="T615" s="265"/>
      <c r="AT615" s="266" t="s">
        <v>217</v>
      </c>
      <c r="AU615" s="266" t="s">
        <v>90</v>
      </c>
      <c r="AV615" s="13" t="s">
        <v>25</v>
      </c>
      <c r="AW615" s="13" t="s">
        <v>219</v>
      </c>
      <c r="AX615" s="13" t="s">
        <v>81</v>
      </c>
      <c r="AY615" s="266" t="s">
        <v>208</v>
      </c>
    </row>
    <row r="616" spans="2:51" s="12" customFormat="1" ht="13.5">
      <c r="B616" s="245"/>
      <c r="C616" s="246"/>
      <c r="D616" s="247" t="s">
        <v>217</v>
      </c>
      <c r="E616" s="248" t="s">
        <v>38</v>
      </c>
      <c r="F616" s="249" t="s">
        <v>942</v>
      </c>
      <c r="G616" s="246"/>
      <c r="H616" s="250">
        <v>78.6</v>
      </c>
      <c r="I616" s="251"/>
      <c r="J616" s="246"/>
      <c r="K616" s="246"/>
      <c r="L616" s="252"/>
      <c r="M616" s="253"/>
      <c r="N616" s="254"/>
      <c r="O616" s="254"/>
      <c r="P616" s="254"/>
      <c r="Q616" s="254"/>
      <c r="R616" s="254"/>
      <c r="S616" s="254"/>
      <c r="T616" s="255"/>
      <c r="AT616" s="256" t="s">
        <v>217</v>
      </c>
      <c r="AU616" s="256" t="s">
        <v>90</v>
      </c>
      <c r="AV616" s="12" t="s">
        <v>90</v>
      </c>
      <c r="AW616" s="12" t="s">
        <v>219</v>
      </c>
      <c r="AX616" s="12" t="s">
        <v>81</v>
      </c>
      <c r="AY616" s="256" t="s">
        <v>208</v>
      </c>
    </row>
    <row r="617" spans="2:51" s="12" customFormat="1" ht="13.5">
      <c r="B617" s="245"/>
      <c r="C617" s="246"/>
      <c r="D617" s="247" t="s">
        <v>217</v>
      </c>
      <c r="E617" s="248" t="s">
        <v>38</v>
      </c>
      <c r="F617" s="249" t="s">
        <v>943</v>
      </c>
      <c r="G617" s="246"/>
      <c r="H617" s="250">
        <v>-4.836</v>
      </c>
      <c r="I617" s="251"/>
      <c r="J617" s="246"/>
      <c r="K617" s="246"/>
      <c r="L617" s="252"/>
      <c r="M617" s="253"/>
      <c r="N617" s="254"/>
      <c r="O617" s="254"/>
      <c r="P617" s="254"/>
      <c r="Q617" s="254"/>
      <c r="R617" s="254"/>
      <c r="S617" s="254"/>
      <c r="T617" s="255"/>
      <c r="AT617" s="256" t="s">
        <v>217</v>
      </c>
      <c r="AU617" s="256" t="s">
        <v>90</v>
      </c>
      <c r="AV617" s="12" t="s">
        <v>90</v>
      </c>
      <c r="AW617" s="12" t="s">
        <v>219</v>
      </c>
      <c r="AX617" s="12" t="s">
        <v>81</v>
      </c>
      <c r="AY617" s="256" t="s">
        <v>208</v>
      </c>
    </row>
    <row r="618" spans="2:51" s="12" customFormat="1" ht="13.5">
      <c r="B618" s="245"/>
      <c r="C618" s="246"/>
      <c r="D618" s="247" t="s">
        <v>217</v>
      </c>
      <c r="E618" s="248" t="s">
        <v>38</v>
      </c>
      <c r="F618" s="249" t="s">
        <v>944</v>
      </c>
      <c r="G618" s="246"/>
      <c r="H618" s="250">
        <v>2.216</v>
      </c>
      <c r="I618" s="251"/>
      <c r="J618" s="246"/>
      <c r="K618" s="246"/>
      <c r="L618" s="252"/>
      <c r="M618" s="253"/>
      <c r="N618" s="254"/>
      <c r="O618" s="254"/>
      <c r="P618" s="254"/>
      <c r="Q618" s="254"/>
      <c r="R618" s="254"/>
      <c r="S618" s="254"/>
      <c r="T618" s="255"/>
      <c r="AT618" s="256" t="s">
        <v>217</v>
      </c>
      <c r="AU618" s="256" t="s">
        <v>90</v>
      </c>
      <c r="AV618" s="12" t="s">
        <v>90</v>
      </c>
      <c r="AW618" s="12" t="s">
        <v>219</v>
      </c>
      <c r="AX618" s="12" t="s">
        <v>81</v>
      </c>
      <c r="AY618" s="256" t="s">
        <v>208</v>
      </c>
    </row>
    <row r="619" spans="2:51" s="13" customFormat="1" ht="13.5">
      <c r="B619" s="257"/>
      <c r="C619" s="258"/>
      <c r="D619" s="247" t="s">
        <v>217</v>
      </c>
      <c r="E619" s="259" t="s">
        <v>38</v>
      </c>
      <c r="F619" s="260" t="s">
        <v>945</v>
      </c>
      <c r="G619" s="258"/>
      <c r="H619" s="259" t="s">
        <v>38</v>
      </c>
      <c r="I619" s="261"/>
      <c r="J619" s="258"/>
      <c r="K619" s="258"/>
      <c r="L619" s="262"/>
      <c r="M619" s="263"/>
      <c r="N619" s="264"/>
      <c r="O619" s="264"/>
      <c r="P619" s="264"/>
      <c r="Q619" s="264"/>
      <c r="R619" s="264"/>
      <c r="S619" s="264"/>
      <c r="T619" s="265"/>
      <c r="AT619" s="266" t="s">
        <v>217</v>
      </c>
      <c r="AU619" s="266" t="s">
        <v>90</v>
      </c>
      <c r="AV619" s="13" t="s">
        <v>25</v>
      </c>
      <c r="AW619" s="13" t="s">
        <v>219</v>
      </c>
      <c r="AX619" s="13" t="s">
        <v>81</v>
      </c>
      <c r="AY619" s="266" t="s">
        <v>208</v>
      </c>
    </row>
    <row r="620" spans="2:51" s="12" customFormat="1" ht="13.5">
      <c r="B620" s="245"/>
      <c r="C620" s="246"/>
      <c r="D620" s="247" t="s">
        <v>217</v>
      </c>
      <c r="E620" s="248" t="s">
        <v>38</v>
      </c>
      <c r="F620" s="249" t="s">
        <v>942</v>
      </c>
      <c r="G620" s="246"/>
      <c r="H620" s="250">
        <v>78.6</v>
      </c>
      <c r="I620" s="251"/>
      <c r="J620" s="246"/>
      <c r="K620" s="246"/>
      <c r="L620" s="252"/>
      <c r="M620" s="253"/>
      <c r="N620" s="254"/>
      <c r="O620" s="254"/>
      <c r="P620" s="254"/>
      <c r="Q620" s="254"/>
      <c r="R620" s="254"/>
      <c r="S620" s="254"/>
      <c r="T620" s="255"/>
      <c r="AT620" s="256" t="s">
        <v>217</v>
      </c>
      <c r="AU620" s="256" t="s">
        <v>90</v>
      </c>
      <c r="AV620" s="12" t="s">
        <v>90</v>
      </c>
      <c r="AW620" s="12" t="s">
        <v>219</v>
      </c>
      <c r="AX620" s="12" t="s">
        <v>81</v>
      </c>
      <c r="AY620" s="256" t="s">
        <v>208</v>
      </c>
    </row>
    <row r="621" spans="2:51" s="12" customFormat="1" ht="13.5">
      <c r="B621" s="245"/>
      <c r="C621" s="246"/>
      <c r="D621" s="247" t="s">
        <v>217</v>
      </c>
      <c r="E621" s="248" t="s">
        <v>38</v>
      </c>
      <c r="F621" s="249" t="s">
        <v>946</v>
      </c>
      <c r="G621" s="246"/>
      <c r="H621" s="250">
        <v>-9.243</v>
      </c>
      <c r="I621" s="251"/>
      <c r="J621" s="246"/>
      <c r="K621" s="246"/>
      <c r="L621" s="252"/>
      <c r="M621" s="253"/>
      <c r="N621" s="254"/>
      <c r="O621" s="254"/>
      <c r="P621" s="254"/>
      <c r="Q621" s="254"/>
      <c r="R621" s="254"/>
      <c r="S621" s="254"/>
      <c r="T621" s="255"/>
      <c r="AT621" s="256" t="s">
        <v>217</v>
      </c>
      <c r="AU621" s="256" t="s">
        <v>90</v>
      </c>
      <c r="AV621" s="12" t="s">
        <v>90</v>
      </c>
      <c r="AW621" s="12" t="s">
        <v>219</v>
      </c>
      <c r="AX621" s="12" t="s">
        <v>81</v>
      </c>
      <c r="AY621" s="256" t="s">
        <v>208</v>
      </c>
    </row>
    <row r="622" spans="2:51" s="12" customFormat="1" ht="13.5">
      <c r="B622" s="245"/>
      <c r="C622" s="246"/>
      <c r="D622" s="247" t="s">
        <v>217</v>
      </c>
      <c r="E622" s="248" t="s">
        <v>38</v>
      </c>
      <c r="F622" s="249" t="s">
        <v>947</v>
      </c>
      <c r="G622" s="246"/>
      <c r="H622" s="250">
        <v>3.832</v>
      </c>
      <c r="I622" s="251"/>
      <c r="J622" s="246"/>
      <c r="K622" s="246"/>
      <c r="L622" s="252"/>
      <c r="M622" s="253"/>
      <c r="N622" s="254"/>
      <c r="O622" s="254"/>
      <c r="P622" s="254"/>
      <c r="Q622" s="254"/>
      <c r="R622" s="254"/>
      <c r="S622" s="254"/>
      <c r="T622" s="255"/>
      <c r="AT622" s="256" t="s">
        <v>217</v>
      </c>
      <c r="AU622" s="256" t="s">
        <v>90</v>
      </c>
      <c r="AV622" s="12" t="s">
        <v>90</v>
      </c>
      <c r="AW622" s="12" t="s">
        <v>219</v>
      </c>
      <c r="AX622" s="12" t="s">
        <v>81</v>
      </c>
      <c r="AY622" s="256" t="s">
        <v>208</v>
      </c>
    </row>
    <row r="623" spans="2:51" s="13" customFormat="1" ht="13.5">
      <c r="B623" s="257"/>
      <c r="C623" s="258"/>
      <c r="D623" s="247" t="s">
        <v>217</v>
      </c>
      <c r="E623" s="259" t="s">
        <v>38</v>
      </c>
      <c r="F623" s="260" t="s">
        <v>948</v>
      </c>
      <c r="G623" s="258"/>
      <c r="H623" s="259" t="s">
        <v>38</v>
      </c>
      <c r="I623" s="261"/>
      <c r="J623" s="258"/>
      <c r="K623" s="258"/>
      <c r="L623" s="262"/>
      <c r="M623" s="263"/>
      <c r="N623" s="264"/>
      <c r="O623" s="264"/>
      <c r="P623" s="264"/>
      <c r="Q623" s="264"/>
      <c r="R623" s="264"/>
      <c r="S623" s="264"/>
      <c r="T623" s="265"/>
      <c r="AT623" s="266" t="s">
        <v>217</v>
      </c>
      <c r="AU623" s="266" t="s">
        <v>90</v>
      </c>
      <c r="AV623" s="13" t="s">
        <v>25</v>
      </c>
      <c r="AW623" s="13" t="s">
        <v>219</v>
      </c>
      <c r="AX623" s="13" t="s">
        <v>81</v>
      </c>
      <c r="AY623" s="266" t="s">
        <v>208</v>
      </c>
    </row>
    <row r="624" spans="2:51" s="12" customFormat="1" ht="13.5">
      <c r="B624" s="245"/>
      <c r="C624" s="246"/>
      <c r="D624" s="247" t="s">
        <v>217</v>
      </c>
      <c r="E624" s="248" t="s">
        <v>38</v>
      </c>
      <c r="F624" s="249" t="s">
        <v>949</v>
      </c>
      <c r="G624" s="246"/>
      <c r="H624" s="250">
        <v>123.28</v>
      </c>
      <c r="I624" s="251"/>
      <c r="J624" s="246"/>
      <c r="K624" s="246"/>
      <c r="L624" s="252"/>
      <c r="M624" s="253"/>
      <c r="N624" s="254"/>
      <c r="O624" s="254"/>
      <c r="P624" s="254"/>
      <c r="Q624" s="254"/>
      <c r="R624" s="254"/>
      <c r="S624" s="254"/>
      <c r="T624" s="255"/>
      <c r="AT624" s="256" t="s">
        <v>217</v>
      </c>
      <c r="AU624" s="256" t="s">
        <v>90</v>
      </c>
      <c r="AV624" s="12" t="s">
        <v>90</v>
      </c>
      <c r="AW624" s="12" t="s">
        <v>219</v>
      </c>
      <c r="AX624" s="12" t="s">
        <v>81</v>
      </c>
      <c r="AY624" s="256" t="s">
        <v>208</v>
      </c>
    </row>
    <row r="625" spans="2:51" s="12" customFormat="1" ht="13.5">
      <c r="B625" s="245"/>
      <c r="C625" s="246"/>
      <c r="D625" s="247" t="s">
        <v>217</v>
      </c>
      <c r="E625" s="248" t="s">
        <v>38</v>
      </c>
      <c r="F625" s="249" t="s">
        <v>950</v>
      </c>
      <c r="G625" s="246"/>
      <c r="H625" s="250">
        <v>-32.24</v>
      </c>
      <c r="I625" s="251"/>
      <c r="J625" s="246"/>
      <c r="K625" s="246"/>
      <c r="L625" s="252"/>
      <c r="M625" s="253"/>
      <c r="N625" s="254"/>
      <c r="O625" s="254"/>
      <c r="P625" s="254"/>
      <c r="Q625" s="254"/>
      <c r="R625" s="254"/>
      <c r="S625" s="254"/>
      <c r="T625" s="255"/>
      <c r="AT625" s="256" t="s">
        <v>217</v>
      </c>
      <c r="AU625" s="256" t="s">
        <v>90</v>
      </c>
      <c r="AV625" s="12" t="s">
        <v>90</v>
      </c>
      <c r="AW625" s="12" t="s">
        <v>219</v>
      </c>
      <c r="AX625" s="12" t="s">
        <v>81</v>
      </c>
      <c r="AY625" s="256" t="s">
        <v>208</v>
      </c>
    </row>
    <row r="626" spans="2:51" s="12" customFormat="1" ht="13.5">
      <c r="B626" s="245"/>
      <c r="C626" s="246"/>
      <c r="D626" s="247" t="s">
        <v>217</v>
      </c>
      <c r="E626" s="248" t="s">
        <v>38</v>
      </c>
      <c r="F626" s="249" t="s">
        <v>951</v>
      </c>
      <c r="G626" s="246"/>
      <c r="H626" s="250">
        <v>2.38</v>
      </c>
      <c r="I626" s="251"/>
      <c r="J626" s="246"/>
      <c r="K626" s="246"/>
      <c r="L626" s="252"/>
      <c r="M626" s="253"/>
      <c r="N626" s="254"/>
      <c r="O626" s="254"/>
      <c r="P626" s="254"/>
      <c r="Q626" s="254"/>
      <c r="R626" s="254"/>
      <c r="S626" s="254"/>
      <c r="T626" s="255"/>
      <c r="AT626" s="256" t="s">
        <v>217</v>
      </c>
      <c r="AU626" s="256" t="s">
        <v>90</v>
      </c>
      <c r="AV626" s="12" t="s">
        <v>90</v>
      </c>
      <c r="AW626" s="12" t="s">
        <v>219</v>
      </c>
      <c r="AX626" s="12" t="s">
        <v>81</v>
      </c>
      <c r="AY626" s="256" t="s">
        <v>208</v>
      </c>
    </row>
    <row r="627" spans="2:51" s="13" customFormat="1" ht="13.5">
      <c r="B627" s="257"/>
      <c r="C627" s="258"/>
      <c r="D627" s="247" t="s">
        <v>217</v>
      </c>
      <c r="E627" s="259" t="s">
        <v>38</v>
      </c>
      <c r="F627" s="260" t="s">
        <v>952</v>
      </c>
      <c r="G627" s="258"/>
      <c r="H627" s="259" t="s">
        <v>38</v>
      </c>
      <c r="I627" s="261"/>
      <c r="J627" s="258"/>
      <c r="K627" s="258"/>
      <c r="L627" s="262"/>
      <c r="M627" s="263"/>
      <c r="N627" s="264"/>
      <c r="O627" s="264"/>
      <c r="P627" s="264"/>
      <c r="Q627" s="264"/>
      <c r="R627" s="264"/>
      <c r="S627" s="264"/>
      <c r="T627" s="265"/>
      <c r="AT627" s="266" t="s">
        <v>217</v>
      </c>
      <c r="AU627" s="266" t="s">
        <v>90</v>
      </c>
      <c r="AV627" s="13" t="s">
        <v>25</v>
      </c>
      <c r="AW627" s="13" t="s">
        <v>219</v>
      </c>
      <c r="AX627" s="13" t="s">
        <v>81</v>
      </c>
      <c r="AY627" s="266" t="s">
        <v>208</v>
      </c>
    </row>
    <row r="628" spans="2:51" s="12" customFormat="1" ht="13.5">
      <c r="B628" s="245"/>
      <c r="C628" s="246"/>
      <c r="D628" s="247" t="s">
        <v>217</v>
      </c>
      <c r="E628" s="248" t="s">
        <v>38</v>
      </c>
      <c r="F628" s="249" t="s">
        <v>953</v>
      </c>
      <c r="G628" s="246"/>
      <c r="H628" s="250">
        <v>39.06</v>
      </c>
      <c r="I628" s="251"/>
      <c r="J628" s="246"/>
      <c r="K628" s="246"/>
      <c r="L628" s="252"/>
      <c r="M628" s="253"/>
      <c r="N628" s="254"/>
      <c r="O628" s="254"/>
      <c r="P628" s="254"/>
      <c r="Q628" s="254"/>
      <c r="R628" s="254"/>
      <c r="S628" s="254"/>
      <c r="T628" s="255"/>
      <c r="AT628" s="256" t="s">
        <v>217</v>
      </c>
      <c r="AU628" s="256" t="s">
        <v>90</v>
      </c>
      <c r="AV628" s="12" t="s">
        <v>90</v>
      </c>
      <c r="AW628" s="12" t="s">
        <v>219</v>
      </c>
      <c r="AX628" s="12" t="s">
        <v>81</v>
      </c>
      <c r="AY628" s="256" t="s">
        <v>208</v>
      </c>
    </row>
    <row r="629" spans="2:51" s="12" customFormat="1" ht="13.5">
      <c r="B629" s="245"/>
      <c r="C629" s="246"/>
      <c r="D629" s="247" t="s">
        <v>217</v>
      </c>
      <c r="E629" s="248" t="s">
        <v>38</v>
      </c>
      <c r="F629" s="249" t="s">
        <v>954</v>
      </c>
      <c r="G629" s="246"/>
      <c r="H629" s="250">
        <v>-3</v>
      </c>
      <c r="I629" s="251"/>
      <c r="J629" s="246"/>
      <c r="K629" s="246"/>
      <c r="L629" s="252"/>
      <c r="M629" s="253"/>
      <c r="N629" s="254"/>
      <c r="O629" s="254"/>
      <c r="P629" s="254"/>
      <c r="Q629" s="254"/>
      <c r="R629" s="254"/>
      <c r="S629" s="254"/>
      <c r="T629" s="255"/>
      <c r="AT629" s="256" t="s">
        <v>217</v>
      </c>
      <c r="AU629" s="256" t="s">
        <v>90</v>
      </c>
      <c r="AV629" s="12" t="s">
        <v>90</v>
      </c>
      <c r="AW629" s="12" t="s">
        <v>219</v>
      </c>
      <c r="AX629" s="12" t="s">
        <v>81</v>
      </c>
      <c r="AY629" s="256" t="s">
        <v>208</v>
      </c>
    </row>
    <row r="630" spans="2:51" s="13" customFormat="1" ht="13.5">
      <c r="B630" s="257"/>
      <c r="C630" s="258"/>
      <c r="D630" s="247" t="s">
        <v>217</v>
      </c>
      <c r="E630" s="259" t="s">
        <v>38</v>
      </c>
      <c r="F630" s="260" t="s">
        <v>429</v>
      </c>
      <c r="G630" s="258"/>
      <c r="H630" s="259" t="s">
        <v>38</v>
      </c>
      <c r="I630" s="261"/>
      <c r="J630" s="258"/>
      <c r="K630" s="258"/>
      <c r="L630" s="262"/>
      <c r="M630" s="263"/>
      <c r="N630" s="264"/>
      <c r="O630" s="264"/>
      <c r="P630" s="264"/>
      <c r="Q630" s="264"/>
      <c r="R630" s="264"/>
      <c r="S630" s="264"/>
      <c r="T630" s="265"/>
      <c r="AT630" s="266" t="s">
        <v>217</v>
      </c>
      <c r="AU630" s="266" t="s">
        <v>90</v>
      </c>
      <c r="AV630" s="13" t="s">
        <v>25</v>
      </c>
      <c r="AW630" s="13" t="s">
        <v>219</v>
      </c>
      <c r="AX630" s="13" t="s">
        <v>81</v>
      </c>
      <c r="AY630" s="266" t="s">
        <v>208</v>
      </c>
    </row>
    <row r="631" spans="2:51" s="13" customFormat="1" ht="13.5">
      <c r="B631" s="257"/>
      <c r="C631" s="258"/>
      <c r="D631" s="247" t="s">
        <v>217</v>
      </c>
      <c r="E631" s="259" t="s">
        <v>38</v>
      </c>
      <c r="F631" s="260" t="s">
        <v>955</v>
      </c>
      <c r="G631" s="258"/>
      <c r="H631" s="259" t="s">
        <v>38</v>
      </c>
      <c r="I631" s="261"/>
      <c r="J631" s="258"/>
      <c r="K631" s="258"/>
      <c r="L631" s="262"/>
      <c r="M631" s="263"/>
      <c r="N631" s="264"/>
      <c r="O631" s="264"/>
      <c r="P631" s="264"/>
      <c r="Q631" s="264"/>
      <c r="R631" s="264"/>
      <c r="S631" s="264"/>
      <c r="T631" s="265"/>
      <c r="AT631" s="266" t="s">
        <v>217</v>
      </c>
      <c r="AU631" s="266" t="s">
        <v>90</v>
      </c>
      <c r="AV631" s="13" t="s">
        <v>25</v>
      </c>
      <c r="AW631" s="13" t="s">
        <v>219</v>
      </c>
      <c r="AX631" s="13" t="s">
        <v>81</v>
      </c>
      <c r="AY631" s="266" t="s">
        <v>208</v>
      </c>
    </row>
    <row r="632" spans="2:51" s="12" customFormat="1" ht="13.5">
      <c r="B632" s="245"/>
      <c r="C632" s="246"/>
      <c r="D632" s="247" t="s">
        <v>217</v>
      </c>
      <c r="E632" s="248" t="s">
        <v>38</v>
      </c>
      <c r="F632" s="249" t="s">
        <v>956</v>
      </c>
      <c r="G632" s="246"/>
      <c r="H632" s="250">
        <v>312.55</v>
      </c>
      <c r="I632" s="251"/>
      <c r="J632" s="246"/>
      <c r="K632" s="246"/>
      <c r="L632" s="252"/>
      <c r="M632" s="253"/>
      <c r="N632" s="254"/>
      <c r="O632" s="254"/>
      <c r="P632" s="254"/>
      <c r="Q632" s="254"/>
      <c r="R632" s="254"/>
      <c r="S632" s="254"/>
      <c r="T632" s="255"/>
      <c r="AT632" s="256" t="s">
        <v>217</v>
      </c>
      <c r="AU632" s="256" t="s">
        <v>90</v>
      </c>
      <c r="AV632" s="12" t="s">
        <v>90</v>
      </c>
      <c r="AW632" s="12" t="s">
        <v>219</v>
      </c>
      <c r="AX632" s="12" t="s">
        <v>81</v>
      </c>
      <c r="AY632" s="256" t="s">
        <v>208</v>
      </c>
    </row>
    <row r="633" spans="2:51" s="12" customFormat="1" ht="13.5">
      <c r="B633" s="245"/>
      <c r="C633" s="246"/>
      <c r="D633" s="247" t="s">
        <v>217</v>
      </c>
      <c r="E633" s="248" t="s">
        <v>38</v>
      </c>
      <c r="F633" s="249" t="s">
        <v>957</v>
      </c>
      <c r="G633" s="246"/>
      <c r="H633" s="250">
        <v>-51.316</v>
      </c>
      <c r="I633" s="251"/>
      <c r="J633" s="246"/>
      <c r="K633" s="246"/>
      <c r="L633" s="252"/>
      <c r="M633" s="253"/>
      <c r="N633" s="254"/>
      <c r="O633" s="254"/>
      <c r="P633" s="254"/>
      <c r="Q633" s="254"/>
      <c r="R633" s="254"/>
      <c r="S633" s="254"/>
      <c r="T633" s="255"/>
      <c r="AT633" s="256" t="s">
        <v>217</v>
      </c>
      <c r="AU633" s="256" t="s">
        <v>90</v>
      </c>
      <c r="AV633" s="12" t="s">
        <v>90</v>
      </c>
      <c r="AW633" s="12" t="s">
        <v>219</v>
      </c>
      <c r="AX633" s="12" t="s">
        <v>81</v>
      </c>
      <c r="AY633" s="256" t="s">
        <v>208</v>
      </c>
    </row>
    <row r="634" spans="2:51" s="12" customFormat="1" ht="13.5">
      <c r="B634" s="245"/>
      <c r="C634" s="246"/>
      <c r="D634" s="247" t="s">
        <v>217</v>
      </c>
      <c r="E634" s="248" t="s">
        <v>38</v>
      </c>
      <c r="F634" s="249" t="s">
        <v>958</v>
      </c>
      <c r="G634" s="246"/>
      <c r="H634" s="250">
        <v>4.575</v>
      </c>
      <c r="I634" s="251"/>
      <c r="J634" s="246"/>
      <c r="K634" s="246"/>
      <c r="L634" s="252"/>
      <c r="M634" s="253"/>
      <c r="N634" s="254"/>
      <c r="O634" s="254"/>
      <c r="P634" s="254"/>
      <c r="Q634" s="254"/>
      <c r="R634" s="254"/>
      <c r="S634" s="254"/>
      <c r="T634" s="255"/>
      <c r="AT634" s="256" t="s">
        <v>217</v>
      </c>
      <c r="AU634" s="256" t="s">
        <v>90</v>
      </c>
      <c r="AV634" s="12" t="s">
        <v>90</v>
      </c>
      <c r="AW634" s="12" t="s">
        <v>219</v>
      </c>
      <c r="AX634" s="12" t="s">
        <v>81</v>
      </c>
      <c r="AY634" s="256" t="s">
        <v>208</v>
      </c>
    </row>
    <row r="635" spans="2:51" s="12" customFormat="1" ht="13.5">
      <c r="B635" s="245"/>
      <c r="C635" s="246"/>
      <c r="D635" s="247" t="s">
        <v>217</v>
      </c>
      <c r="E635" s="248" t="s">
        <v>38</v>
      </c>
      <c r="F635" s="249" t="s">
        <v>959</v>
      </c>
      <c r="G635" s="246"/>
      <c r="H635" s="250">
        <v>16.192</v>
      </c>
      <c r="I635" s="251"/>
      <c r="J635" s="246"/>
      <c r="K635" s="246"/>
      <c r="L635" s="252"/>
      <c r="M635" s="253"/>
      <c r="N635" s="254"/>
      <c r="O635" s="254"/>
      <c r="P635" s="254"/>
      <c r="Q635" s="254"/>
      <c r="R635" s="254"/>
      <c r="S635" s="254"/>
      <c r="T635" s="255"/>
      <c r="AT635" s="256" t="s">
        <v>217</v>
      </c>
      <c r="AU635" s="256" t="s">
        <v>90</v>
      </c>
      <c r="AV635" s="12" t="s">
        <v>90</v>
      </c>
      <c r="AW635" s="12" t="s">
        <v>219</v>
      </c>
      <c r="AX635" s="12" t="s">
        <v>81</v>
      </c>
      <c r="AY635" s="256" t="s">
        <v>208</v>
      </c>
    </row>
    <row r="636" spans="2:51" s="13" customFormat="1" ht="13.5">
      <c r="B636" s="257"/>
      <c r="C636" s="258"/>
      <c r="D636" s="247" t="s">
        <v>217</v>
      </c>
      <c r="E636" s="259" t="s">
        <v>38</v>
      </c>
      <c r="F636" s="260" t="s">
        <v>960</v>
      </c>
      <c r="G636" s="258"/>
      <c r="H636" s="259" t="s">
        <v>38</v>
      </c>
      <c r="I636" s="261"/>
      <c r="J636" s="258"/>
      <c r="K636" s="258"/>
      <c r="L636" s="262"/>
      <c r="M636" s="263"/>
      <c r="N636" s="264"/>
      <c r="O636" s="264"/>
      <c r="P636" s="264"/>
      <c r="Q636" s="264"/>
      <c r="R636" s="264"/>
      <c r="S636" s="264"/>
      <c r="T636" s="265"/>
      <c r="AT636" s="266" t="s">
        <v>217</v>
      </c>
      <c r="AU636" s="266" t="s">
        <v>90</v>
      </c>
      <c r="AV636" s="13" t="s">
        <v>25</v>
      </c>
      <c r="AW636" s="13" t="s">
        <v>219</v>
      </c>
      <c r="AX636" s="13" t="s">
        <v>81</v>
      </c>
      <c r="AY636" s="266" t="s">
        <v>208</v>
      </c>
    </row>
    <row r="637" spans="2:51" s="12" customFormat="1" ht="13.5">
      <c r="B637" s="245"/>
      <c r="C637" s="246"/>
      <c r="D637" s="247" t="s">
        <v>217</v>
      </c>
      <c r="E637" s="248" t="s">
        <v>38</v>
      </c>
      <c r="F637" s="249" t="s">
        <v>961</v>
      </c>
      <c r="G637" s="246"/>
      <c r="H637" s="250">
        <v>69.125</v>
      </c>
      <c r="I637" s="251"/>
      <c r="J637" s="246"/>
      <c r="K637" s="246"/>
      <c r="L637" s="252"/>
      <c r="M637" s="253"/>
      <c r="N637" s="254"/>
      <c r="O637" s="254"/>
      <c r="P637" s="254"/>
      <c r="Q637" s="254"/>
      <c r="R637" s="254"/>
      <c r="S637" s="254"/>
      <c r="T637" s="255"/>
      <c r="AT637" s="256" t="s">
        <v>217</v>
      </c>
      <c r="AU637" s="256" t="s">
        <v>90</v>
      </c>
      <c r="AV637" s="12" t="s">
        <v>90</v>
      </c>
      <c r="AW637" s="12" t="s">
        <v>219</v>
      </c>
      <c r="AX637" s="12" t="s">
        <v>81</v>
      </c>
      <c r="AY637" s="256" t="s">
        <v>208</v>
      </c>
    </row>
    <row r="638" spans="2:51" s="12" customFormat="1" ht="13.5">
      <c r="B638" s="245"/>
      <c r="C638" s="246"/>
      <c r="D638" s="247" t="s">
        <v>217</v>
      </c>
      <c r="E638" s="248" t="s">
        <v>38</v>
      </c>
      <c r="F638" s="249" t="s">
        <v>962</v>
      </c>
      <c r="G638" s="246"/>
      <c r="H638" s="250">
        <v>-13.08</v>
      </c>
      <c r="I638" s="251"/>
      <c r="J638" s="246"/>
      <c r="K638" s="246"/>
      <c r="L638" s="252"/>
      <c r="M638" s="253"/>
      <c r="N638" s="254"/>
      <c r="O638" s="254"/>
      <c r="P638" s="254"/>
      <c r="Q638" s="254"/>
      <c r="R638" s="254"/>
      <c r="S638" s="254"/>
      <c r="T638" s="255"/>
      <c r="AT638" s="256" t="s">
        <v>217</v>
      </c>
      <c r="AU638" s="256" t="s">
        <v>90</v>
      </c>
      <c r="AV638" s="12" t="s">
        <v>90</v>
      </c>
      <c r="AW638" s="12" t="s">
        <v>219</v>
      </c>
      <c r="AX638" s="12" t="s">
        <v>81</v>
      </c>
      <c r="AY638" s="256" t="s">
        <v>208</v>
      </c>
    </row>
    <row r="639" spans="2:51" s="12" customFormat="1" ht="13.5">
      <c r="B639" s="245"/>
      <c r="C639" s="246"/>
      <c r="D639" s="247" t="s">
        <v>217</v>
      </c>
      <c r="E639" s="248" t="s">
        <v>38</v>
      </c>
      <c r="F639" s="249" t="s">
        <v>963</v>
      </c>
      <c r="G639" s="246"/>
      <c r="H639" s="250">
        <v>1.912</v>
      </c>
      <c r="I639" s="251"/>
      <c r="J639" s="246"/>
      <c r="K639" s="246"/>
      <c r="L639" s="252"/>
      <c r="M639" s="253"/>
      <c r="N639" s="254"/>
      <c r="O639" s="254"/>
      <c r="P639" s="254"/>
      <c r="Q639" s="254"/>
      <c r="R639" s="254"/>
      <c r="S639" s="254"/>
      <c r="T639" s="255"/>
      <c r="AT639" s="256" t="s">
        <v>217</v>
      </c>
      <c r="AU639" s="256" t="s">
        <v>90</v>
      </c>
      <c r="AV639" s="12" t="s">
        <v>90</v>
      </c>
      <c r="AW639" s="12" t="s">
        <v>219</v>
      </c>
      <c r="AX639" s="12" t="s">
        <v>81</v>
      </c>
      <c r="AY639" s="256" t="s">
        <v>208</v>
      </c>
    </row>
    <row r="640" spans="2:51" s="13" customFormat="1" ht="13.5">
      <c r="B640" s="257"/>
      <c r="C640" s="258"/>
      <c r="D640" s="247" t="s">
        <v>217</v>
      </c>
      <c r="E640" s="259" t="s">
        <v>38</v>
      </c>
      <c r="F640" s="260" t="s">
        <v>878</v>
      </c>
      <c r="G640" s="258"/>
      <c r="H640" s="259" t="s">
        <v>38</v>
      </c>
      <c r="I640" s="261"/>
      <c r="J640" s="258"/>
      <c r="K640" s="258"/>
      <c r="L640" s="262"/>
      <c r="M640" s="263"/>
      <c r="N640" s="264"/>
      <c r="O640" s="264"/>
      <c r="P640" s="264"/>
      <c r="Q640" s="264"/>
      <c r="R640" s="264"/>
      <c r="S640" s="264"/>
      <c r="T640" s="265"/>
      <c r="AT640" s="266" t="s">
        <v>217</v>
      </c>
      <c r="AU640" s="266" t="s">
        <v>90</v>
      </c>
      <c r="AV640" s="13" t="s">
        <v>25</v>
      </c>
      <c r="AW640" s="13" t="s">
        <v>219</v>
      </c>
      <c r="AX640" s="13" t="s">
        <v>81</v>
      </c>
      <c r="AY640" s="266" t="s">
        <v>208</v>
      </c>
    </row>
    <row r="641" spans="2:51" s="12" customFormat="1" ht="13.5">
      <c r="B641" s="245"/>
      <c r="C641" s="246"/>
      <c r="D641" s="247" t="s">
        <v>217</v>
      </c>
      <c r="E641" s="248" t="s">
        <v>38</v>
      </c>
      <c r="F641" s="249" t="s">
        <v>964</v>
      </c>
      <c r="G641" s="246"/>
      <c r="H641" s="250">
        <v>35.28</v>
      </c>
      <c r="I641" s="251"/>
      <c r="J641" s="246"/>
      <c r="K641" s="246"/>
      <c r="L641" s="252"/>
      <c r="M641" s="253"/>
      <c r="N641" s="254"/>
      <c r="O641" s="254"/>
      <c r="P641" s="254"/>
      <c r="Q641" s="254"/>
      <c r="R641" s="254"/>
      <c r="S641" s="254"/>
      <c r="T641" s="255"/>
      <c r="AT641" s="256" t="s">
        <v>217</v>
      </c>
      <c r="AU641" s="256" t="s">
        <v>90</v>
      </c>
      <c r="AV641" s="12" t="s">
        <v>90</v>
      </c>
      <c r="AW641" s="12" t="s">
        <v>219</v>
      </c>
      <c r="AX641" s="12" t="s">
        <v>81</v>
      </c>
      <c r="AY641" s="256" t="s">
        <v>208</v>
      </c>
    </row>
    <row r="642" spans="2:51" s="12" customFormat="1" ht="13.5">
      <c r="B642" s="245"/>
      <c r="C642" s="246"/>
      <c r="D642" s="247" t="s">
        <v>217</v>
      </c>
      <c r="E642" s="248" t="s">
        <v>38</v>
      </c>
      <c r="F642" s="249" t="s">
        <v>923</v>
      </c>
      <c r="G642" s="246"/>
      <c r="H642" s="250">
        <v>-1.3</v>
      </c>
      <c r="I642" s="251"/>
      <c r="J642" s="246"/>
      <c r="K642" s="246"/>
      <c r="L642" s="252"/>
      <c r="M642" s="253"/>
      <c r="N642" s="254"/>
      <c r="O642" s="254"/>
      <c r="P642" s="254"/>
      <c r="Q642" s="254"/>
      <c r="R642" s="254"/>
      <c r="S642" s="254"/>
      <c r="T642" s="255"/>
      <c r="AT642" s="256" t="s">
        <v>217</v>
      </c>
      <c r="AU642" s="256" t="s">
        <v>90</v>
      </c>
      <c r="AV642" s="12" t="s">
        <v>90</v>
      </c>
      <c r="AW642" s="12" t="s">
        <v>219</v>
      </c>
      <c r="AX642" s="12" t="s">
        <v>81</v>
      </c>
      <c r="AY642" s="256" t="s">
        <v>208</v>
      </c>
    </row>
    <row r="643" spans="2:51" s="12" customFormat="1" ht="13.5">
      <c r="B643" s="245"/>
      <c r="C643" s="246"/>
      <c r="D643" s="247" t="s">
        <v>217</v>
      </c>
      <c r="E643" s="248" t="s">
        <v>38</v>
      </c>
      <c r="F643" s="249" t="s">
        <v>921</v>
      </c>
      <c r="G643" s="246"/>
      <c r="H643" s="250">
        <v>0.66</v>
      </c>
      <c r="I643" s="251"/>
      <c r="J643" s="246"/>
      <c r="K643" s="246"/>
      <c r="L643" s="252"/>
      <c r="M643" s="253"/>
      <c r="N643" s="254"/>
      <c r="O643" s="254"/>
      <c r="P643" s="254"/>
      <c r="Q643" s="254"/>
      <c r="R643" s="254"/>
      <c r="S643" s="254"/>
      <c r="T643" s="255"/>
      <c r="AT643" s="256" t="s">
        <v>217</v>
      </c>
      <c r="AU643" s="256" t="s">
        <v>90</v>
      </c>
      <c r="AV643" s="12" t="s">
        <v>90</v>
      </c>
      <c r="AW643" s="12" t="s">
        <v>219</v>
      </c>
      <c r="AX643" s="12" t="s">
        <v>81</v>
      </c>
      <c r="AY643" s="256" t="s">
        <v>208</v>
      </c>
    </row>
    <row r="644" spans="2:51" s="13" customFormat="1" ht="13.5">
      <c r="B644" s="257"/>
      <c r="C644" s="258"/>
      <c r="D644" s="247" t="s">
        <v>217</v>
      </c>
      <c r="E644" s="259" t="s">
        <v>38</v>
      </c>
      <c r="F644" s="260" t="s">
        <v>882</v>
      </c>
      <c r="G644" s="258"/>
      <c r="H644" s="259" t="s">
        <v>38</v>
      </c>
      <c r="I644" s="261"/>
      <c r="J644" s="258"/>
      <c r="K644" s="258"/>
      <c r="L644" s="262"/>
      <c r="M644" s="263"/>
      <c r="N644" s="264"/>
      <c r="O644" s="264"/>
      <c r="P644" s="264"/>
      <c r="Q644" s="264"/>
      <c r="R644" s="264"/>
      <c r="S644" s="264"/>
      <c r="T644" s="265"/>
      <c r="AT644" s="266" t="s">
        <v>217</v>
      </c>
      <c r="AU644" s="266" t="s">
        <v>90</v>
      </c>
      <c r="AV644" s="13" t="s">
        <v>25</v>
      </c>
      <c r="AW644" s="13" t="s">
        <v>219</v>
      </c>
      <c r="AX644" s="13" t="s">
        <v>81</v>
      </c>
      <c r="AY644" s="266" t="s">
        <v>208</v>
      </c>
    </row>
    <row r="645" spans="2:51" s="12" customFormat="1" ht="13.5">
      <c r="B645" s="245"/>
      <c r="C645" s="246"/>
      <c r="D645" s="247" t="s">
        <v>217</v>
      </c>
      <c r="E645" s="248" t="s">
        <v>38</v>
      </c>
      <c r="F645" s="249" t="s">
        <v>965</v>
      </c>
      <c r="G645" s="246"/>
      <c r="H645" s="250">
        <v>12.585</v>
      </c>
      <c r="I645" s="251"/>
      <c r="J645" s="246"/>
      <c r="K645" s="246"/>
      <c r="L645" s="252"/>
      <c r="M645" s="253"/>
      <c r="N645" s="254"/>
      <c r="O645" s="254"/>
      <c r="P645" s="254"/>
      <c r="Q645" s="254"/>
      <c r="R645" s="254"/>
      <c r="S645" s="254"/>
      <c r="T645" s="255"/>
      <c r="AT645" s="256" t="s">
        <v>217</v>
      </c>
      <c r="AU645" s="256" t="s">
        <v>90</v>
      </c>
      <c r="AV645" s="12" t="s">
        <v>90</v>
      </c>
      <c r="AW645" s="12" t="s">
        <v>219</v>
      </c>
      <c r="AX645" s="12" t="s">
        <v>81</v>
      </c>
      <c r="AY645" s="256" t="s">
        <v>208</v>
      </c>
    </row>
    <row r="646" spans="2:51" s="13" customFormat="1" ht="13.5">
      <c r="B646" s="257"/>
      <c r="C646" s="258"/>
      <c r="D646" s="247" t="s">
        <v>217</v>
      </c>
      <c r="E646" s="259" t="s">
        <v>38</v>
      </c>
      <c r="F646" s="260" t="s">
        <v>884</v>
      </c>
      <c r="G646" s="258"/>
      <c r="H646" s="259" t="s">
        <v>38</v>
      </c>
      <c r="I646" s="261"/>
      <c r="J646" s="258"/>
      <c r="K646" s="258"/>
      <c r="L646" s="262"/>
      <c r="M646" s="263"/>
      <c r="N646" s="264"/>
      <c r="O646" s="264"/>
      <c r="P646" s="264"/>
      <c r="Q646" s="264"/>
      <c r="R646" s="264"/>
      <c r="S646" s="264"/>
      <c r="T646" s="265"/>
      <c r="AT646" s="266" t="s">
        <v>217</v>
      </c>
      <c r="AU646" s="266" t="s">
        <v>90</v>
      </c>
      <c r="AV646" s="13" t="s">
        <v>25</v>
      </c>
      <c r="AW646" s="13" t="s">
        <v>219</v>
      </c>
      <c r="AX646" s="13" t="s">
        <v>81</v>
      </c>
      <c r="AY646" s="266" t="s">
        <v>208</v>
      </c>
    </row>
    <row r="647" spans="2:51" s="12" customFormat="1" ht="13.5">
      <c r="B647" s="245"/>
      <c r="C647" s="246"/>
      <c r="D647" s="247" t="s">
        <v>217</v>
      </c>
      <c r="E647" s="248" t="s">
        <v>38</v>
      </c>
      <c r="F647" s="249" t="s">
        <v>966</v>
      </c>
      <c r="G647" s="246"/>
      <c r="H647" s="250">
        <v>11.58</v>
      </c>
      <c r="I647" s="251"/>
      <c r="J647" s="246"/>
      <c r="K647" s="246"/>
      <c r="L647" s="252"/>
      <c r="M647" s="253"/>
      <c r="N647" s="254"/>
      <c r="O647" s="254"/>
      <c r="P647" s="254"/>
      <c r="Q647" s="254"/>
      <c r="R647" s="254"/>
      <c r="S647" s="254"/>
      <c r="T647" s="255"/>
      <c r="AT647" s="256" t="s">
        <v>217</v>
      </c>
      <c r="AU647" s="256" t="s">
        <v>90</v>
      </c>
      <c r="AV647" s="12" t="s">
        <v>90</v>
      </c>
      <c r="AW647" s="12" t="s">
        <v>219</v>
      </c>
      <c r="AX647" s="12" t="s">
        <v>81</v>
      </c>
      <c r="AY647" s="256" t="s">
        <v>208</v>
      </c>
    </row>
    <row r="648" spans="2:51" s="13" customFormat="1" ht="13.5">
      <c r="B648" s="257"/>
      <c r="C648" s="258"/>
      <c r="D648" s="247" t="s">
        <v>217</v>
      </c>
      <c r="E648" s="259" t="s">
        <v>38</v>
      </c>
      <c r="F648" s="260" t="s">
        <v>886</v>
      </c>
      <c r="G648" s="258"/>
      <c r="H648" s="259" t="s">
        <v>38</v>
      </c>
      <c r="I648" s="261"/>
      <c r="J648" s="258"/>
      <c r="K648" s="258"/>
      <c r="L648" s="262"/>
      <c r="M648" s="263"/>
      <c r="N648" s="264"/>
      <c r="O648" s="264"/>
      <c r="P648" s="264"/>
      <c r="Q648" s="264"/>
      <c r="R648" s="264"/>
      <c r="S648" s="264"/>
      <c r="T648" s="265"/>
      <c r="AT648" s="266" t="s">
        <v>217</v>
      </c>
      <c r="AU648" s="266" t="s">
        <v>90</v>
      </c>
      <c r="AV648" s="13" t="s">
        <v>25</v>
      </c>
      <c r="AW648" s="13" t="s">
        <v>219</v>
      </c>
      <c r="AX648" s="13" t="s">
        <v>81</v>
      </c>
      <c r="AY648" s="266" t="s">
        <v>208</v>
      </c>
    </row>
    <row r="649" spans="2:51" s="12" customFormat="1" ht="13.5">
      <c r="B649" s="245"/>
      <c r="C649" s="246"/>
      <c r="D649" s="247" t="s">
        <v>217</v>
      </c>
      <c r="E649" s="248" t="s">
        <v>38</v>
      </c>
      <c r="F649" s="249" t="s">
        <v>967</v>
      </c>
      <c r="G649" s="246"/>
      <c r="H649" s="250">
        <v>35.415</v>
      </c>
      <c r="I649" s="251"/>
      <c r="J649" s="246"/>
      <c r="K649" s="246"/>
      <c r="L649" s="252"/>
      <c r="M649" s="253"/>
      <c r="N649" s="254"/>
      <c r="O649" s="254"/>
      <c r="P649" s="254"/>
      <c r="Q649" s="254"/>
      <c r="R649" s="254"/>
      <c r="S649" s="254"/>
      <c r="T649" s="255"/>
      <c r="AT649" s="256" t="s">
        <v>217</v>
      </c>
      <c r="AU649" s="256" t="s">
        <v>90</v>
      </c>
      <c r="AV649" s="12" t="s">
        <v>90</v>
      </c>
      <c r="AW649" s="12" t="s">
        <v>219</v>
      </c>
      <c r="AX649" s="12" t="s">
        <v>81</v>
      </c>
      <c r="AY649" s="256" t="s">
        <v>208</v>
      </c>
    </row>
    <row r="650" spans="2:51" s="12" customFormat="1" ht="13.5">
      <c r="B650" s="245"/>
      <c r="C650" s="246"/>
      <c r="D650" s="247" t="s">
        <v>217</v>
      </c>
      <c r="E650" s="248" t="s">
        <v>38</v>
      </c>
      <c r="F650" s="249" t="s">
        <v>923</v>
      </c>
      <c r="G650" s="246"/>
      <c r="H650" s="250">
        <v>-1.3</v>
      </c>
      <c r="I650" s="251"/>
      <c r="J650" s="246"/>
      <c r="K650" s="246"/>
      <c r="L650" s="252"/>
      <c r="M650" s="253"/>
      <c r="N650" s="254"/>
      <c r="O650" s="254"/>
      <c r="P650" s="254"/>
      <c r="Q650" s="254"/>
      <c r="R650" s="254"/>
      <c r="S650" s="254"/>
      <c r="T650" s="255"/>
      <c r="AT650" s="256" t="s">
        <v>217</v>
      </c>
      <c r="AU650" s="256" t="s">
        <v>90</v>
      </c>
      <c r="AV650" s="12" t="s">
        <v>90</v>
      </c>
      <c r="AW650" s="12" t="s">
        <v>219</v>
      </c>
      <c r="AX650" s="12" t="s">
        <v>81</v>
      </c>
      <c r="AY650" s="256" t="s">
        <v>208</v>
      </c>
    </row>
    <row r="651" spans="2:51" s="12" customFormat="1" ht="13.5">
      <c r="B651" s="245"/>
      <c r="C651" s="246"/>
      <c r="D651" s="247" t="s">
        <v>217</v>
      </c>
      <c r="E651" s="248" t="s">
        <v>38</v>
      </c>
      <c r="F651" s="249" t="s">
        <v>921</v>
      </c>
      <c r="G651" s="246"/>
      <c r="H651" s="250">
        <v>0.66</v>
      </c>
      <c r="I651" s="251"/>
      <c r="J651" s="246"/>
      <c r="K651" s="246"/>
      <c r="L651" s="252"/>
      <c r="M651" s="253"/>
      <c r="N651" s="254"/>
      <c r="O651" s="254"/>
      <c r="P651" s="254"/>
      <c r="Q651" s="254"/>
      <c r="R651" s="254"/>
      <c r="S651" s="254"/>
      <c r="T651" s="255"/>
      <c r="AT651" s="256" t="s">
        <v>217</v>
      </c>
      <c r="AU651" s="256" t="s">
        <v>90</v>
      </c>
      <c r="AV651" s="12" t="s">
        <v>90</v>
      </c>
      <c r="AW651" s="12" t="s">
        <v>219</v>
      </c>
      <c r="AX651" s="12" t="s">
        <v>81</v>
      </c>
      <c r="AY651" s="256" t="s">
        <v>208</v>
      </c>
    </row>
    <row r="652" spans="2:51" s="13" customFormat="1" ht="13.5">
      <c r="B652" s="257"/>
      <c r="C652" s="258"/>
      <c r="D652" s="247" t="s">
        <v>217</v>
      </c>
      <c r="E652" s="259" t="s">
        <v>38</v>
      </c>
      <c r="F652" s="260" t="s">
        <v>889</v>
      </c>
      <c r="G652" s="258"/>
      <c r="H652" s="259" t="s">
        <v>38</v>
      </c>
      <c r="I652" s="261"/>
      <c r="J652" s="258"/>
      <c r="K652" s="258"/>
      <c r="L652" s="262"/>
      <c r="M652" s="263"/>
      <c r="N652" s="264"/>
      <c r="O652" s="264"/>
      <c r="P652" s="264"/>
      <c r="Q652" s="264"/>
      <c r="R652" s="264"/>
      <c r="S652" s="264"/>
      <c r="T652" s="265"/>
      <c r="AT652" s="266" t="s">
        <v>217</v>
      </c>
      <c r="AU652" s="266" t="s">
        <v>90</v>
      </c>
      <c r="AV652" s="13" t="s">
        <v>25</v>
      </c>
      <c r="AW652" s="13" t="s">
        <v>219</v>
      </c>
      <c r="AX652" s="13" t="s">
        <v>81</v>
      </c>
      <c r="AY652" s="266" t="s">
        <v>208</v>
      </c>
    </row>
    <row r="653" spans="2:51" s="12" customFormat="1" ht="13.5">
      <c r="B653" s="245"/>
      <c r="C653" s="246"/>
      <c r="D653" s="247" t="s">
        <v>217</v>
      </c>
      <c r="E653" s="248" t="s">
        <v>38</v>
      </c>
      <c r="F653" s="249" t="s">
        <v>968</v>
      </c>
      <c r="G653" s="246"/>
      <c r="H653" s="250">
        <v>9.48</v>
      </c>
      <c r="I653" s="251"/>
      <c r="J653" s="246"/>
      <c r="K653" s="246"/>
      <c r="L653" s="252"/>
      <c r="M653" s="253"/>
      <c r="N653" s="254"/>
      <c r="O653" s="254"/>
      <c r="P653" s="254"/>
      <c r="Q653" s="254"/>
      <c r="R653" s="254"/>
      <c r="S653" s="254"/>
      <c r="T653" s="255"/>
      <c r="AT653" s="256" t="s">
        <v>217</v>
      </c>
      <c r="AU653" s="256" t="s">
        <v>90</v>
      </c>
      <c r="AV653" s="12" t="s">
        <v>90</v>
      </c>
      <c r="AW653" s="12" t="s">
        <v>219</v>
      </c>
      <c r="AX653" s="12" t="s">
        <v>81</v>
      </c>
      <c r="AY653" s="256" t="s">
        <v>208</v>
      </c>
    </row>
    <row r="654" spans="2:51" s="13" customFormat="1" ht="13.5">
      <c r="B654" s="257"/>
      <c r="C654" s="258"/>
      <c r="D654" s="247" t="s">
        <v>217</v>
      </c>
      <c r="E654" s="259" t="s">
        <v>38</v>
      </c>
      <c r="F654" s="260" t="s">
        <v>969</v>
      </c>
      <c r="G654" s="258"/>
      <c r="H654" s="259" t="s">
        <v>38</v>
      </c>
      <c r="I654" s="261"/>
      <c r="J654" s="258"/>
      <c r="K654" s="258"/>
      <c r="L654" s="262"/>
      <c r="M654" s="263"/>
      <c r="N654" s="264"/>
      <c r="O654" s="264"/>
      <c r="P654" s="264"/>
      <c r="Q654" s="264"/>
      <c r="R654" s="264"/>
      <c r="S654" s="264"/>
      <c r="T654" s="265"/>
      <c r="AT654" s="266" t="s">
        <v>217</v>
      </c>
      <c r="AU654" s="266" t="s">
        <v>90</v>
      </c>
      <c r="AV654" s="13" t="s">
        <v>25</v>
      </c>
      <c r="AW654" s="13" t="s">
        <v>219</v>
      </c>
      <c r="AX654" s="13" t="s">
        <v>81</v>
      </c>
      <c r="AY654" s="266" t="s">
        <v>208</v>
      </c>
    </row>
    <row r="655" spans="2:51" s="12" customFormat="1" ht="13.5">
      <c r="B655" s="245"/>
      <c r="C655" s="246"/>
      <c r="D655" s="247" t="s">
        <v>217</v>
      </c>
      <c r="E655" s="248" t="s">
        <v>38</v>
      </c>
      <c r="F655" s="249" t="s">
        <v>970</v>
      </c>
      <c r="G655" s="246"/>
      <c r="H655" s="250">
        <v>89.6</v>
      </c>
      <c r="I655" s="251"/>
      <c r="J655" s="246"/>
      <c r="K655" s="246"/>
      <c r="L655" s="252"/>
      <c r="M655" s="253"/>
      <c r="N655" s="254"/>
      <c r="O655" s="254"/>
      <c r="P655" s="254"/>
      <c r="Q655" s="254"/>
      <c r="R655" s="254"/>
      <c r="S655" s="254"/>
      <c r="T655" s="255"/>
      <c r="AT655" s="256" t="s">
        <v>217</v>
      </c>
      <c r="AU655" s="256" t="s">
        <v>90</v>
      </c>
      <c r="AV655" s="12" t="s">
        <v>90</v>
      </c>
      <c r="AW655" s="12" t="s">
        <v>219</v>
      </c>
      <c r="AX655" s="12" t="s">
        <v>81</v>
      </c>
      <c r="AY655" s="256" t="s">
        <v>208</v>
      </c>
    </row>
    <row r="656" spans="2:51" s="12" customFormat="1" ht="13.5">
      <c r="B656" s="245"/>
      <c r="C656" s="246"/>
      <c r="D656" s="247" t="s">
        <v>217</v>
      </c>
      <c r="E656" s="248" t="s">
        <v>38</v>
      </c>
      <c r="F656" s="249" t="s">
        <v>971</v>
      </c>
      <c r="G656" s="246"/>
      <c r="H656" s="250">
        <v>-17.382</v>
      </c>
      <c r="I656" s="251"/>
      <c r="J656" s="246"/>
      <c r="K656" s="246"/>
      <c r="L656" s="252"/>
      <c r="M656" s="253"/>
      <c r="N656" s="254"/>
      <c r="O656" s="254"/>
      <c r="P656" s="254"/>
      <c r="Q656" s="254"/>
      <c r="R656" s="254"/>
      <c r="S656" s="254"/>
      <c r="T656" s="255"/>
      <c r="AT656" s="256" t="s">
        <v>217</v>
      </c>
      <c r="AU656" s="256" t="s">
        <v>90</v>
      </c>
      <c r="AV656" s="12" t="s">
        <v>90</v>
      </c>
      <c r="AW656" s="12" t="s">
        <v>219</v>
      </c>
      <c r="AX656" s="12" t="s">
        <v>81</v>
      </c>
      <c r="AY656" s="256" t="s">
        <v>208</v>
      </c>
    </row>
    <row r="657" spans="2:51" s="12" customFormat="1" ht="13.5">
      <c r="B657" s="245"/>
      <c r="C657" s="246"/>
      <c r="D657" s="247" t="s">
        <v>217</v>
      </c>
      <c r="E657" s="248" t="s">
        <v>38</v>
      </c>
      <c r="F657" s="249" t="s">
        <v>972</v>
      </c>
      <c r="G657" s="246"/>
      <c r="H657" s="250">
        <v>2.252</v>
      </c>
      <c r="I657" s="251"/>
      <c r="J657" s="246"/>
      <c r="K657" s="246"/>
      <c r="L657" s="252"/>
      <c r="M657" s="253"/>
      <c r="N657" s="254"/>
      <c r="O657" s="254"/>
      <c r="P657" s="254"/>
      <c r="Q657" s="254"/>
      <c r="R657" s="254"/>
      <c r="S657" s="254"/>
      <c r="T657" s="255"/>
      <c r="AT657" s="256" t="s">
        <v>217</v>
      </c>
      <c r="AU657" s="256" t="s">
        <v>90</v>
      </c>
      <c r="AV657" s="12" t="s">
        <v>90</v>
      </c>
      <c r="AW657" s="12" t="s">
        <v>219</v>
      </c>
      <c r="AX657" s="12" t="s">
        <v>81</v>
      </c>
      <c r="AY657" s="256" t="s">
        <v>208</v>
      </c>
    </row>
    <row r="658" spans="2:51" s="13" customFormat="1" ht="13.5">
      <c r="B658" s="257"/>
      <c r="C658" s="258"/>
      <c r="D658" s="247" t="s">
        <v>217</v>
      </c>
      <c r="E658" s="259" t="s">
        <v>38</v>
      </c>
      <c r="F658" s="260" t="s">
        <v>973</v>
      </c>
      <c r="G658" s="258"/>
      <c r="H658" s="259" t="s">
        <v>38</v>
      </c>
      <c r="I658" s="261"/>
      <c r="J658" s="258"/>
      <c r="K658" s="258"/>
      <c r="L658" s="262"/>
      <c r="M658" s="263"/>
      <c r="N658" s="264"/>
      <c r="O658" s="264"/>
      <c r="P658" s="264"/>
      <c r="Q658" s="264"/>
      <c r="R658" s="264"/>
      <c r="S658" s="264"/>
      <c r="T658" s="265"/>
      <c r="AT658" s="266" t="s">
        <v>217</v>
      </c>
      <c r="AU658" s="266" t="s">
        <v>90</v>
      </c>
      <c r="AV658" s="13" t="s">
        <v>25</v>
      </c>
      <c r="AW658" s="13" t="s">
        <v>219</v>
      </c>
      <c r="AX658" s="13" t="s">
        <v>81</v>
      </c>
      <c r="AY658" s="266" t="s">
        <v>208</v>
      </c>
    </row>
    <row r="659" spans="2:51" s="12" customFormat="1" ht="13.5">
      <c r="B659" s="245"/>
      <c r="C659" s="246"/>
      <c r="D659" s="247" t="s">
        <v>217</v>
      </c>
      <c r="E659" s="248" t="s">
        <v>38</v>
      </c>
      <c r="F659" s="249" t="s">
        <v>970</v>
      </c>
      <c r="G659" s="246"/>
      <c r="H659" s="250">
        <v>89.6</v>
      </c>
      <c r="I659" s="251"/>
      <c r="J659" s="246"/>
      <c r="K659" s="246"/>
      <c r="L659" s="252"/>
      <c r="M659" s="253"/>
      <c r="N659" s="254"/>
      <c r="O659" s="254"/>
      <c r="P659" s="254"/>
      <c r="Q659" s="254"/>
      <c r="R659" s="254"/>
      <c r="S659" s="254"/>
      <c r="T659" s="255"/>
      <c r="AT659" s="256" t="s">
        <v>217</v>
      </c>
      <c r="AU659" s="256" t="s">
        <v>90</v>
      </c>
      <c r="AV659" s="12" t="s">
        <v>90</v>
      </c>
      <c r="AW659" s="12" t="s">
        <v>219</v>
      </c>
      <c r="AX659" s="12" t="s">
        <v>81</v>
      </c>
      <c r="AY659" s="256" t="s">
        <v>208</v>
      </c>
    </row>
    <row r="660" spans="2:51" s="12" customFormat="1" ht="13.5">
      <c r="B660" s="245"/>
      <c r="C660" s="246"/>
      <c r="D660" s="247" t="s">
        <v>217</v>
      </c>
      <c r="E660" s="248" t="s">
        <v>38</v>
      </c>
      <c r="F660" s="249" t="s">
        <v>971</v>
      </c>
      <c r="G660" s="246"/>
      <c r="H660" s="250">
        <v>-17.382</v>
      </c>
      <c r="I660" s="251"/>
      <c r="J660" s="246"/>
      <c r="K660" s="246"/>
      <c r="L660" s="252"/>
      <c r="M660" s="253"/>
      <c r="N660" s="254"/>
      <c r="O660" s="254"/>
      <c r="P660" s="254"/>
      <c r="Q660" s="254"/>
      <c r="R660" s="254"/>
      <c r="S660" s="254"/>
      <c r="T660" s="255"/>
      <c r="AT660" s="256" t="s">
        <v>217</v>
      </c>
      <c r="AU660" s="256" t="s">
        <v>90</v>
      </c>
      <c r="AV660" s="12" t="s">
        <v>90</v>
      </c>
      <c r="AW660" s="12" t="s">
        <v>219</v>
      </c>
      <c r="AX660" s="12" t="s">
        <v>81</v>
      </c>
      <c r="AY660" s="256" t="s">
        <v>208</v>
      </c>
    </row>
    <row r="661" spans="2:51" s="12" customFormat="1" ht="13.5">
      <c r="B661" s="245"/>
      <c r="C661" s="246"/>
      <c r="D661" s="247" t="s">
        <v>217</v>
      </c>
      <c r="E661" s="248" t="s">
        <v>38</v>
      </c>
      <c r="F661" s="249" t="s">
        <v>972</v>
      </c>
      <c r="G661" s="246"/>
      <c r="H661" s="250">
        <v>2.252</v>
      </c>
      <c r="I661" s="251"/>
      <c r="J661" s="246"/>
      <c r="K661" s="246"/>
      <c r="L661" s="252"/>
      <c r="M661" s="253"/>
      <c r="N661" s="254"/>
      <c r="O661" s="254"/>
      <c r="P661" s="254"/>
      <c r="Q661" s="254"/>
      <c r="R661" s="254"/>
      <c r="S661" s="254"/>
      <c r="T661" s="255"/>
      <c r="AT661" s="256" t="s">
        <v>217</v>
      </c>
      <c r="AU661" s="256" t="s">
        <v>90</v>
      </c>
      <c r="AV661" s="12" t="s">
        <v>90</v>
      </c>
      <c r="AW661" s="12" t="s">
        <v>219</v>
      </c>
      <c r="AX661" s="12" t="s">
        <v>81</v>
      </c>
      <c r="AY661" s="256" t="s">
        <v>208</v>
      </c>
    </row>
    <row r="662" spans="2:51" s="13" customFormat="1" ht="13.5">
      <c r="B662" s="257"/>
      <c r="C662" s="258"/>
      <c r="D662" s="247" t="s">
        <v>217</v>
      </c>
      <c r="E662" s="259" t="s">
        <v>38</v>
      </c>
      <c r="F662" s="260" t="s">
        <v>974</v>
      </c>
      <c r="G662" s="258"/>
      <c r="H662" s="259" t="s">
        <v>38</v>
      </c>
      <c r="I662" s="261"/>
      <c r="J662" s="258"/>
      <c r="K662" s="258"/>
      <c r="L662" s="262"/>
      <c r="M662" s="263"/>
      <c r="N662" s="264"/>
      <c r="O662" s="264"/>
      <c r="P662" s="264"/>
      <c r="Q662" s="264"/>
      <c r="R662" s="264"/>
      <c r="S662" s="264"/>
      <c r="T662" s="265"/>
      <c r="AT662" s="266" t="s">
        <v>217</v>
      </c>
      <c r="AU662" s="266" t="s">
        <v>90</v>
      </c>
      <c r="AV662" s="13" t="s">
        <v>25</v>
      </c>
      <c r="AW662" s="13" t="s">
        <v>219</v>
      </c>
      <c r="AX662" s="13" t="s">
        <v>81</v>
      </c>
      <c r="AY662" s="266" t="s">
        <v>208</v>
      </c>
    </row>
    <row r="663" spans="2:51" s="12" customFormat="1" ht="13.5">
      <c r="B663" s="245"/>
      <c r="C663" s="246"/>
      <c r="D663" s="247" t="s">
        <v>217</v>
      </c>
      <c r="E663" s="248" t="s">
        <v>38</v>
      </c>
      <c r="F663" s="249" t="s">
        <v>975</v>
      </c>
      <c r="G663" s="246"/>
      <c r="H663" s="250">
        <v>75.6</v>
      </c>
      <c r="I663" s="251"/>
      <c r="J663" s="246"/>
      <c r="K663" s="246"/>
      <c r="L663" s="252"/>
      <c r="M663" s="253"/>
      <c r="N663" s="254"/>
      <c r="O663" s="254"/>
      <c r="P663" s="254"/>
      <c r="Q663" s="254"/>
      <c r="R663" s="254"/>
      <c r="S663" s="254"/>
      <c r="T663" s="255"/>
      <c r="AT663" s="256" t="s">
        <v>217</v>
      </c>
      <c r="AU663" s="256" t="s">
        <v>90</v>
      </c>
      <c r="AV663" s="12" t="s">
        <v>90</v>
      </c>
      <c r="AW663" s="12" t="s">
        <v>219</v>
      </c>
      <c r="AX663" s="12" t="s">
        <v>81</v>
      </c>
      <c r="AY663" s="256" t="s">
        <v>208</v>
      </c>
    </row>
    <row r="664" spans="2:51" s="12" customFormat="1" ht="13.5">
      <c r="B664" s="245"/>
      <c r="C664" s="246"/>
      <c r="D664" s="247" t="s">
        <v>217</v>
      </c>
      <c r="E664" s="248" t="s">
        <v>38</v>
      </c>
      <c r="F664" s="249" t="s">
        <v>976</v>
      </c>
      <c r="G664" s="246"/>
      <c r="H664" s="250">
        <v>-9.402</v>
      </c>
      <c r="I664" s="251"/>
      <c r="J664" s="246"/>
      <c r="K664" s="246"/>
      <c r="L664" s="252"/>
      <c r="M664" s="253"/>
      <c r="N664" s="254"/>
      <c r="O664" s="254"/>
      <c r="P664" s="254"/>
      <c r="Q664" s="254"/>
      <c r="R664" s="254"/>
      <c r="S664" s="254"/>
      <c r="T664" s="255"/>
      <c r="AT664" s="256" t="s">
        <v>217</v>
      </c>
      <c r="AU664" s="256" t="s">
        <v>90</v>
      </c>
      <c r="AV664" s="12" t="s">
        <v>90</v>
      </c>
      <c r="AW664" s="12" t="s">
        <v>219</v>
      </c>
      <c r="AX664" s="12" t="s">
        <v>81</v>
      </c>
      <c r="AY664" s="256" t="s">
        <v>208</v>
      </c>
    </row>
    <row r="665" spans="2:51" s="12" customFormat="1" ht="13.5">
      <c r="B665" s="245"/>
      <c r="C665" s="246"/>
      <c r="D665" s="247" t="s">
        <v>217</v>
      </c>
      <c r="E665" s="248" t="s">
        <v>38</v>
      </c>
      <c r="F665" s="249" t="s">
        <v>977</v>
      </c>
      <c r="G665" s="246"/>
      <c r="H665" s="250">
        <v>1.552</v>
      </c>
      <c r="I665" s="251"/>
      <c r="J665" s="246"/>
      <c r="K665" s="246"/>
      <c r="L665" s="252"/>
      <c r="M665" s="253"/>
      <c r="N665" s="254"/>
      <c r="O665" s="254"/>
      <c r="P665" s="254"/>
      <c r="Q665" s="254"/>
      <c r="R665" s="254"/>
      <c r="S665" s="254"/>
      <c r="T665" s="255"/>
      <c r="AT665" s="256" t="s">
        <v>217</v>
      </c>
      <c r="AU665" s="256" t="s">
        <v>90</v>
      </c>
      <c r="AV665" s="12" t="s">
        <v>90</v>
      </c>
      <c r="AW665" s="12" t="s">
        <v>219</v>
      </c>
      <c r="AX665" s="12" t="s">
        <v>81</v>
      </c>
      <c r="AY665" s="256" t="s">
        <v>208</v>
      </c>
    </row>
    <row r="666" spans="2:51" s="13" customFormat="1" ht="13.5">
      <c r="B666" s="257"/>
      <c r="C666" s="258"/>
      <c r="D666" s="247" t="s">
        <v>217</v>
      </c>
      <c r="E666" s="259" t="s">
        <v>38</v>
      </c>
      <c r="F666" s="260" t="s">
        <v>978</v>
      </c>
      <c r="G666" s="258"/>
      <c r="H666" s="259" t="s">
        <v>38</v>
      </c>
      <c r="I666" s="261"/>
      <c r="J666" s="258"/>
      <c r="K666" s="258"/>
      <c r="L666" s="262"/>
      <c r="M666" s="263"/>
      <c r="N666" s="264"/>
      <c r="O666" s="264"/>
      <c r="P666" s="264"/>
      <c r="Q666" s="264"/>
      <c r="R666" s="264"/>
      <c r="S666" s="264"/>
      <c r="T666" s="265"/>
      <c r="AT666" s="266" t="s">
        <v>217</v>
      </c>
      <c r="AU666" s="266" t="s">
        <v>90</v>
      </c>
      <c r="AV666" s="13" t="s">
        <v>25</v>
      </c>
      <c r="AW666" s="13" t="s">
        <v>219</v>
      </c>
      <c r="AX666" s="13" t="s">
        <v>81</v>
      </c>
      <c r="AY666" s="266" t="s">
        <v>208</v>
      </c>
    </row>
    <row r="667" spans="2:51" s="12" customFormat="1" ht="13.5">
      <c r="B667" s="245"/>
      <c r="C667" s="246"/>
      <c r="D667" s="247" t="s">
        <v>217</v>
      </c>
      <c r="E667" s="248" t="s">
        <v>38</v>
      </c>
      <c r="F667" s="249" t="s">
        <v>979</v>
      </c>
      <c r="G667" s="246"/>
      <c r="H667" s="250">
        <v>137.935</v>
      </c>
      <c r="I667" s="251"/>
      <c r="J667" s="246"/>
      <c r="K667" s="246"/>
      <c r="L667" s="252"/>
      <c r="M667" s="253"/>
      <c r="N667" s="254"/>
      <c r="O667" s="254"/>
      <c r="P667" s="254"/>
      <c r="Q667" s="254"/>
      <c r="R667" s="254"/>
      <c r="S667" s="254"/>
      <c r="T667" s="255"/>
      <c r="AT667" s="256" t="s">
        <v>217</v>
      </c>
      <c r="AU667" s="256" t="s">
        <v>90</v>
      </c>
      <c r="AV667" s="12" t="s">
        <v>90</v>
      </c>
      <c r="AW667" s="12" t="s">
        <v>219</v>
      </c>
      <c r="AX667" s="12" t="s">
        <v>81</v>
      </c>
      <c r="AY667" s="256" t="s">
        <v>208</v>
      </c>
    </row>
    <row r="668" spans="2:51" s="12" customFormat="1" ht="13.5">
      <c r="B668" s="245"/>
      <c r="C668" s="246"/>
      <c r="D668" s="247" t="s">
        <v>217</v>
      </c>
      <c r="E668" s="248" t="s">
        <v>38</v>
      </c>
      <c r="F668" s="249" t="s">
        <v>980</v>
      </c>
      <c r="G668" s="246"/>
      <c r="H668" s="250">
        <v>-39.432</v>
      </c>
      <c r="I668" s="251"/>
      <c r="J668" s="246"/>
      <c r="K668" s="246"/>
      <c r="L668" s="252"/>
      <c r="M668" s="253"/>
      <c r="N668" s="254"/>
      <c r="O668" s="254"/>
      <c r="P668" s="254"/>
      <c r="Q668" s="254"/>
      <c r="R668" s="254"/>
      <c r="S668" s="254"/>
      <c r="T668" s="255"/>
      <c r="AT668" s="256" t="s">
        <v>217</v>
      </c>
      <c r="AU668" s="256" t="s">
        <v>90</v>
      </c>
      <c r="AV668" s="12" t="s">
        <v>90</v>
      </c>
      <c r="AW668" s="12" t="s">
        <v>219</v>
      </c>
      <c r="AX668" s="12" t="s">
        <v>81</v>
      </c>
      <c r="AY668" s="256" t="s">
        <v>208</v>
      </c>
    </row>
    <row r="669" spans="2:51" s="12" customFormat="1" ht="13.5">
      <c r="B669" s="245"/>
      <c r="C669" s="246"/>
      <c r="D669" s="247" t="s">
        <v>217</v>
      </c>
      <c r="E669" s="248" t="s">
        <v>38</v>
      </c>
      <c r="F669" s="249" t="s">
        <v>981</v>
      </c>
      <c r="G669" s="246"/>
      <c r="H669" s="250">
        <v>5.416</v>
      </c>
      <c r="I669" s="251"/>
      <c r="J669" s="246"/>
      <c r="K669" s="246"/>
      <c r="L669" s="252"/>
      <c r="M669" s="253"/>
      <c r="N669" s="254"/>
      <c r="O669" s="254"/>
      <c r="P669" s="254"/>
      <c r="Q669" s="254"/>
      <c r="R669" s="254"/>
      <c r="S669" s="254"/>
      <c r="T669" s="255"/>
      <c r="AT669" s="256" t="s">
        <v>217</v>
      </c>
      <c r="AU669" s="256" t="s">
        <v>90</v>
      </c>
      <c r="AV669" s="12" t="s">
        <v>90</v>
      </c>
      <c r="AW669" s="12" t="s">
        <v>219</v>
      </c>
      <c r="AX669" s="12" t="s">
        <v>81</v>
      </c>
      <c r="AY669" s="256" t="s">
        <v>208</v>
      </c>
    </row>
    <row r="670" spans="2:51" s="13" customFormat="1" ht="13.5">
      <c r="B670" s="257"/>
      <c r="C670" s="258"/>
      <c r="D670" s="247" t="s">
        <v>217</v>
      </c>
      <c r="E670" s="259" t="s">
        <v>38</v>
      </c>
      <c r="F670" s="260" t="s">
        <v>891</v>
      </c>
      <c r="G670" s="258"/>
      <c r="H670" s="259" t="s">
        <v>38</v>
      </c>
      <c r="I670" s="261"/>
      <c r="J670" s="258"/>
      <c r="K670" s="258"/>
      <c r="L670" s="262"/>
      <c r="M670" s="263"/>
      <c r="N670" s="264"/>
      <c r="O670" s="264"/>
      <c r="P670" s="264"/>
      <c r="Q670" s="264"/>
      <c r="R670" s="264"/>
      <c r="S670" s="264"/>
      <c r="T670" s="265"/>
      <c r="AT670" s="266" t="s">
        <v>217</v>
      </c>
      <c r="AU670" s="266" t="s">
        <v>90</v>
      </c>
      <c r="AV670" s="13" t="s">
        <v>25</v>
      </c>
      <c r="AW670" s="13" t="s">
        <v>219</v>
      </c>
      <c r="AX670" s="13" t="s">
        <v>81</v>
      </c>
      <c r="AY670" s="266" t="s">
        <v>208</v>
      </c>
    </row>
    <row r="671" spans="2:51" s="12" customFormat="1" ht="13.5">
      <c r="B671" s="245"/>
      <c r="C671" s="246"/>
      <c r="D671" s="247" t="s">
        <v>217</v>
      </c>
      <c r="E671" s="248" t="s">
        <v>38</v>
      </c>
      <c r="F671" s="249" t="s">
        <v>982</v>
      </c>
      <c r="G671" s="246"/>
      <c r="H671" s="250">
        <v>36.9</v>
      </c>
      <c r="I671" s="251"/>
      <c r="J671" s="246"/>
      <c r="K671" s="246"/>
      <c r="L671" s="252"/>
      <c r="M671" s="253"/>
      <c r="N671" s="254"/>
      <c r="O671" s="254"/>
      <c r="P671" s="254"/>
      <c r="Q671" s="254"/>
      <c r="R671" s="254"/>
      <c r="S671" s="254"/>
      <c r="T671" s="255"/>
      <c r="AT671" s="256" t="s">
        <v>217</v>
      </c>
      <c r="AU671" s="256" t="s">
        <v>90</v>
      </c>
      <c r="AV671" s="12" t="s">
        <v>90</v>
      </c>
      <c r="AW671" s="12" t="s">
        <v>219</v>
      </c>
      <c r="AX671" s="12" t="s">
        <v>81</v>
      </c>
      <c r="AY671" s="256" t="s">
        <v>208</v>
      </c>
    </row>
    <row r="672" spans="2:51" s="13" customFormat="1" ht="13.5">
      <c r="B672" s="257"/>
      <c r="C672" s="258"/>
      <c r="D672" s="247" t="s">
        <v>217</v>
      </c>
      <c r="E672" s="259" t="s">
        <v>38</v>
      </c>
      <c r="F672" s="260" t="s">
        <v>894</v>
      </c>
      <c r="G672" s="258"/>
      <c r="H672" s="259" t="s">
        <v>38</v>
      </c>
      <c r="I672" s="261"/>
      <c r="J672" s="258"/>
      <c r="K672" s="258"/>
      <c r="L672" s="262"/>
      <c r="M672" s="263"/>
      <c r="N672" s="264"/>
      <c r="O672" s="264"/>
      <c r="P672" s="264"/>
      <c r="Q672" s="264"/>
      <c r="R672" s="264"/>
      <c r="S672" s="264"/>
      <c r="T672" s="265"/>
      <c r="AT672" s="266" t="s">
        <v>217</v>
      </c>
      <c r="AU672" s="266" t="s">
        <v>90</v>
      </c>
      <c r="AV672" s="13" t="s">
        <v>25</v>
      </c>
      <c r="AW672" s="13" t="s">
        <v>219</v>
      </c>
      <c r="AX672" s="13" t="s">
        <v>81</v>
      </c>
      <c r="AY672" s="266" t="s">
        <v>208</v>
      </c>
    </row>
    <row r="673" spans="2:51" s="12" customFormat="1" ht="13.5">
      <c r="B673" s="245"/>
      <c r="C673" s="246"/>
      <c r="D673" s="247" t="s">
        <v>217</v>
      </c>
      <c r="E673" s="248" t="s">
        <v>38</v>
      </c>
      <c r="F673" s="249" t="s">
        <v>983</v>
      </c>
      <c r="G673" s="246"/>
      <c r="H673" s="250">
        <v>17.865</v>
      </c>
      <c r="I673" s="251"/>
      <c r="J673" s="246"/>
      <c r="K673" s="246"/>
      <c r="L673" s="252"/>
      <c r="M673" s="253"/>
      <c r="N673" s="254"/>
      <c r="O673" s="254"/>
      <c r="P673" s="254"/>
      <c r="Q673" s="254"/>
      <c r="R673" s="254"/>
      <c r="S673" s="254"/>
      <c r="T673" s="255"/>
      <c r="AT673" s="256" t="s">
        <v>217</v>
      </c>
      <c r="AU673" s="256" t="s">
        <v>90</v>
      </c>
      <c r="AV673" s="12" t="s">
        <v>90</v>
      </c>
      <c r="AW673" s="12" t="s">
        <v>219</v>
      </c>
      <c r="AX673" s="12" t="s">
        <v>81</v>
      </c>
      <c r="AY673" s="256" t="s">
        <v>208</v>
      </c>
    </row>
    <row r="674" spans="2:65" s="1" customFormat="1" ht="38.25" customHeight="1">
      <c r="B674" s="46"/>
      <c r="C674" s="233" t="s">
        <v>984</v>
      </c>
      <c r="D674" s="233" t="s">
        <v>210</v>
      </c>
      <c r="E674" s="234" t="s">
        <v>985</v>
      </c>
      <c r="F674" s="235" t="s">
        <v>986</v>
      </c>
      <c r="G674" s="236" t="s">
        <v>213</v>
      </c>
      <c r="H674" s="237">
        <v>4.075</v>
      </c>
      <c r="I674" s="238"/>
      <c r="J674" s="239">
        <f>ROUND(I674*H674,2)</f>
        <v>0</v>
      </c>
      <c r="K674" s="235" t="s">
        <v>214</v>
      </c>
      <c r="L674" s="72"/>
      <c r="M674" s="240" t="s">
        <v>38</v>
      </c>
      <c r="N674" s="241" t="s">
        <v>52</v>
      </c>
      <c r="O674" s="47"/>
      <c r="P674" s="242">
        <f>O674*H674</f>
        <v>0</v>
      </c>
      <c r="Q674" s="242">
        <v>0.01838</v>
      </c>
      <c r="R674" s="242">
        <f>Q674*H674</f>
        <v>0.0748985</v>
      </c>
      <c r="S674" s="242">
        <v>0</v>
      </c>
      <c r="T674" s="243">
        <f>S674*H674</f>
        <v>0</v>
      </c>
      <c r="AR674" s="23" t="s">
        <v>215</v>
      </c>
      <c r="AT674" s="23" t="s">
        <v>210</v>
      </c>
      <c r="AU674" s="23" t="s">
        <v>90</v>
      </c>
      <c r="AY674" s="23" t="s">
        <v>208</v>
      </c>
      <c r="BE674" s="244">
        <f>IF(N674="základní",J674,0)</f>
        <v>0</v>
      </c>
      <c r="BF674" s="244">
        <f>IF(N674="snížená",J674,0)</f>
        <v>0</v>
      </c>
      <c r="BG674" s="244">
        <f>IF(N674="zákl. přenesená",J674,0)</f>
        <v>0</v>
      </c>
      <c r="BH674" s="244">
        <f>IF(N674="sníž. přenesená",J674,0)</f>
        <v>0</v>
      </c>
      <c r="BI674" s="244">
        <f>IF(N674="nulová",J674,0)</f>
        <v>0</v>
      </c>
      <c r="BJ674" s="23" t="s">
        <v>25</v>
      </c>
      <c r="BK674" s="244">
        <f>ROUND(I674*H674,2)</f>
        <v>0</v>
      </c>
      <c r="BL674" s="23" t="s">
        <v>215</v>
      </c>
      <c r="BM674" s="23" t="s">
        <v>987</v>
      </c>
    </row>
    <row r="675" spans="2:51" s="12" customFormat="1" ht="13.5">
      <c r="B675" s="245"/>
      <c r="C675" s="246"/>
      <c r="D675" s="247" t="s">
        <v>217</v>
      </c>
      <c r="E675" s="248" t="s">
        <v>38</v>
      </c>
      <c r="F675" s="249" t="s">
        <v>988</v>
      </c>
      <c r="G675" s="246"/>
      <c r="H675" s="250">
        <v>4.075</v>
      </c>
      <c r="I675" s="251"/>
      <c r="J675" s="246"/>
      <c r="K675" s="246"/>
      <c r="L675" s="252"/>
      <c r="M675" s="253"/>
      <c r="N675" s="254"/>
      <c r="O675" s="254"/>
      <c r="P675" s="254"/>
      <c r="Q675" s="254"/>
      <c r="R675" s="254"/>
      <c r="S675" s="254"/>
      <c r="T675" s="255"/>
      <c r="AT675" s="256" t="s">
        <v>217</v>
      </c>
      <c r="AU675" s="256" t="s">
        <v>90</v>
      </c>
      <c r="AV675" s="12" t="s">
        <v>90</v>
      </c>
      <c r="AW675" s="12" t="s">
        <v>219</v>
      </c>
      <c r="AX675" s="12" t="s">
        <v>81</v>
      </c>
      <c r="AY675" s="256" t="s">
        <v>208</v>
      </c>
    </row>
    <row r="676" spans="2:65" s="1" customFormat="1" ht="25.5" customHeight="1">
      <c r="B676" s="46"/>
      <c r="C676" s="233" t="s">
        <v>989</v>
      </c>
      <c r="D676" s="233" t="s">
        <v>210</v>
      </c>
      <c r="E676" s="234" t="s">
        <v>990</v>
      </c>
      <c r="F676" s="235" t="s">
        <v>991</v>
      </c>
      <c r="G676" s="236" t="s">
        <v>213</v>
      </c>
      <c r="H676" s="237">
        <v>100</v>
      </c>
      <c r="I676" s="238"/>
      <c r="J676" s="239">
        <f>ROUND(I676*H676,2)</f>
        <v>0</v>
      </c>
      <c r="K676" s="235" t="s">
        <v>214</v>
      </c>
      <c r="L676" s="72"/>
      <c r="M676" s="240" t="s">
        <v>38</v>
      </c>
      <c r="N676" s="241" t="s">
        <v>52</v>
      </c>
      <c r="O676" s="47"/>
      <c r="P676" s="242">
        <f>O676*H676</f>
        <v>0</v>
      </c>
      <c r="Q676" s="242">
        <v>0.00024</v>
      </c>
      <c r="R676" s="242">
        <f>Q676*H676</f>
        <v>0.024</v>
      </c>
      <c r="S676" s="242">
        <v>0</v>
      </c>
      <c r="T676" s="243">
        <f>S676*H676</f>
        <v>0</v>
      </c>
      <c r="AR676" s="23" t="s">
        <v>215</v>
      </c>
      <c r="AT676" s="23" t="s">
        <v>210</v>
      </c>
      <c r="AU676" s="23" t="s">
        <v>90</v>
      </c>
      <c r="AY676" s="23" t="s">
        <v>208</v>
      </c>
      <c r="BE676" s="244">
        <f>IF(N676="základní",J676,0)</f>
        <v>0</v>
      </c>
      <c r="BF676" s="244">
        <f>IF(N676="snížená",J676,0)</f>
        <v>0</v>
      </c>
      <c r="BG676" s="244">
        <f>IF(N676="zákl. přenesená",J676,0)</f>
        <v>0</v>
      </c>
      <c r="BH676" s="244">
        <f>IF(N676="sníž. přenesená",J676,0)</f>
        <v>0</v>
      </c>
      <c r="BI676" s="244">
        <f>IF(N676="nulová",J676,0)</f>
        <v>0</v>
      </c>
      <c r="BJ676" s="23" t="s">
        <v>25</v>
      </c>
      <c r="BK676" s="244">
        <f>ROUND(I676*H676,2)</f>
        <v>0</v>
      </c>
      <c r="BL676" s="23" t="s">
        <v>215</v>
      </c>
      <c r="BM676" s="23" t="s">
        <v>992</v>
      </c>
    </row>
    <row r="677" spans="2:51" s="13" customFormat="1" ht="13.5">
      <c r="B677" s="257"/>
      <c r="C677" s="258"/>
      <c r="D677" s="247" t="s">
        <v>217</v>
      </c>
      <c r="E677" s="259" t="s">
        <v>38</v>
      </c>
      <c r="F677" s="260" t="s">
        <v>993</v>
      </c>
      <c r="G677" s="258"/>
      <c r="H677" s="259" t="s">
        <v>38</v>
      </c>
      <c r="I677" s="261"/>
      <c r="J677" s="258"/>
      <c r="K677" s="258"/>
      <c r="L677" s="262"/>
      <c r="M677" s="263"/>
      <c r="N677" s="264"/>
      <c r="O677" s="264"/>
      <c r="P677" s="264"/>
      <c r="Q677" s="264"/>
      <c r="R677" s="264"/>
      <c r="S677" s="264"/>
      <c r="T677" s="265"/>
      <c r="AT677" s="266" t="s">
        <v>217</v>
      </c>
      <c r="AU677" s="266" t="s">
        <v>90</v>
      </c>
      <c r="AV677" s="13" t="s">
        <v>25</v>
      </c>
      <c r="AW677" s="13" t="s">
        <v>219</v>
      </c>
      <c r="AX677" s="13" t="s">
        <v>81</v>
      </c>
      <c r="AY677" s="266" t="s">
        <v>208</v>
      </c>
    </row>
    <row r="678" spans="2:51" s="12" customFormat="1" ht="13.5">
      <c r="B678" s="245"/>
      <c r="C678" s="246"/>
      <c r="D678" s="247" t="s">
        <v>217</v>
      </c>
      <c r="E678" s="248" t="s">
        <v>38</v>
      </c>
      <c r="F678" s="249" t="s">
        <v>994</v>
      </c>
      <c r="G678" s="246"/>
      <c r="H678" s="250">
        <v>100</v>
      </c>
      <c r="I678" s="251"/>
      <c r="J678" s="246"/>
      <c r="K678" s="246"/>
      <c r="L678" s="252"/>
      <c r="M678" s="253"/>
      <c r="N678" s="254"/>
      <c r="O678" s="254"/>
      <c r="P678" s="254"/>
      <c r="Q678" s="254"/>
      <c r="R678" s="254"/>
      <c r="S678" s="254"/>
      <c r="T678" s="255"/>
      <c r="AT678" s="256" t="s">
        <v>217</v>
      </c>
      <c r="AU678" s="256" t="s">
        <v>90</v>
      </c>
      <c r="AV678" s="12" t="s">
        <v>90</v>
      </c>
      <c r="AW678" s="12" t="s">
        <v>219</v>
      </c>
      <c r="AX678" s="12" t="s">
        <v>81</v>
      </c>
      <c r="AY678" s="256" t="s">
        <v>208</v>
      </c>
    </row>
    <row r="679" spans="2:65" s="1" customFormat="1" ht="16.5" customHeight="1">
      <c r="B679" s="46"/>
      <c r="C679" s="233" t="s">
        <v>995</v>
      </c>
      <c r="D679" s="233" t="s">
        <v>210</v>
      </c>
      <c r="E679" s="234" t="s">
        <v>996</v>
      </c>
      <c r="F679" s="235" t="s">
        <v>997</v>
      </c>
      <c r="G679" s="236" t="s">
        <v>336</v>
      </c>
      <c r="H679" s="237">
        <v>432.115</v>
      </c>
      <c r="I679" s="238"/>
      <c r="J679" s="239">
        <f>ROUND(I679*H679,2)</f>
        <v>0</v>
      </c>
      <c r="K679" s="235" t="s">
        <v>214</v>
      </c>
      <c r="L679" s="72"/>
      <c r="M679" s="240" t="s">
        <v>38</v>
      </c>
      <c r="N679" s="241" t="s">
        <v>52</v>
      </c>
      <c r="O679" s="47"/>
      <c r="P679" s="242">
        <f>O679*H679</f>
        <v>0</v>
      </c>
      <c r="Q679" s="242">
        <v>0.0015</v>
      </c>
      <c r="R679" s="242">
        <f>Q679*H679</f>
        <v>0.6481725</v>
      </c>
      <c r="S679" s="242">
        <v>0</v>
      </c>
      <c r="T679" s="243">
        <f>S679*H679</f>
        <v>0</v>
      </c>
      <c r="AR679" s="23" t="s">
        <v>215</v>
      </c>
      <c r="AT679" s="23" t="s">
        <v>210</v>
      </c>
      <c r="AU679" s="23" t="s">
        <v>90</v>
      </c>
      <c r="AY679" s="23" t="s">
        <v>208</v>
      </c>
      <c r="BE679" s="244">
        <f>IF(N679="základní",J679,0)</f>
        <v>0</v>
      </c>
      <c r="BF679" s="244">
        <f>IF(N679="snížená",J679,0)</f>
        <v>0</v>
      </c>
      <c r="BG679" s="244">
        <f>IF(N679="zákl. přenesená",J679,0)</f>
        <v>0</v>
      </c>
      <c r="BH679" s="244">
        <f>IF(N679="sníž. přenesená",J679,0)</f>
        <v>0</v>
      </c>
      <c r="BI679" s="244">
        <f>IF(N679="nulová",J679,0)</f>
        <v>0</v>
      </c>
      <c r="BJ679" s="23" t="s">
        <v>25</v>
      </c>
      <c r="BK679" s="244">
        <f>ROUND(I679*H679,2)</f>
        <v>0</v>
      </c>
      <c r="BL679" s="23" t="s">
        <v>215</v>
      </c>
      <c r="BM679" s="23" t="s">
        <v>998</v>
      </c>
    </row>
    <row r="680" spans="2:51" s="13" customFormat="1" ht="13.5">
      <c r="B680" s="257"/>
      <c r="C680" s="258"/>
      <c r="D680" s="247" t="s">
        <v>217</v>
      </c>
      <c r="E680" s="259" t="s">
        <v>38</v>
      </c>
      <c r="F680" s="260" t="s">
        <v>999</v>
      </c>
      <c r="G680" s="258"/>
      <c r="H680" s="259" t="s">
        <v>38</v>
      </c>
      <c r="I680" s="261"/>
      <c r="J680" s="258"/>
      <c r="K680" s="258"/>
      <c r="L680" s="262"/>
      <c r="M680" s="263"/>
      <c r="N680" s="264"/>
      <c r="O680" s="264"/>
      <c r="P680" s="264"/>
      <c r="Q680" s="264"/>
      <c r="R680" s="264"/>
      <c r="S680" s="264"/>
      <c r="T680" s="265"/>
      <c r="AT680" s="266" t="s">
        <v>217</v>
      </c>
      <c r="AU680" s="266" t="s">
        <v>90</v>
      </c>
      <c r="AV680" s="13" t="s">
        <v>25</v>
      </c>
      <c r="AW680" s="13" t="s">
        <v>219</v>
      </c>
      <c r="AX680" s="13" t="s">
        <v>81</v>
      </c>
      <c r="AY680" s="266" t="s">
        <v>208</v>
      </c>
    </row>
    <row r="681" spans="2:51" s="12" customFormat="1" ht="13.5">
      <c r="B681" s="245"/>
      <c r="C681" s="246"/>
      <c r="D681" s="247" t="s">
        <v>217</v>
      </c>
      <c r="E681" s="248" t="s">
        <v>38</v>
      </c>
      <c r="F681" s="249" t="s">
        <v>1000</v>
      </c>
      <c r="G681" s="246"/>
      <c r="H681" s="250">
        <v>99.2</v>
      </c>
      <c r="I681" s="251"/>
      <c r="J681" s="246"/>
      <c r="K681" s="246"/>
      <c r="L681" s="252"/>
      <c r="M681" s="253"/>
      <c r="N681" s="254"/>
      <c r="O681" s="254"/>
      <c r="P681" s="254"/>
      <c r="Q681" s="254"/>
      <c r="R681" s="254"/>
      <c r="S681" s="254"/>
      <c r="T681" s="255"/>
      <c r="AT681" s="256" t="s">
        <v>217</v>
      </c>
      <c r="AU681" s="256" t="s">
        <v>90</v>
      </c>
      <c r="AV681" s="12" t="s">
        <v>90</v>
      </c>
      <c r="AW681" s="12" t="s">
        <v>219</v>
      </c>
      <c r="AX681" s="12" t="s">
        <v>81</v>
      </c>
      <c r="AY681" s="256" t="s">
        <v>208</v>
      </c>
    </row>
    <row r="682" spans="2:51" s="13" customFormat="1" ht="13.5">
      <c r="B682" s="257"/>
      <c r="C682" s="258"/>
      <c r="D682" s="247" t="s">
        <v>217</v>
      </c>
      <c r="E682" s="259" t="s">
        <v>38</v>
      </c>
      <c r="F682" s="260" t="s">
        <v>1001</v>
      </c>
      <c r="G682" s="258"/>
      <c r="H682" s="259" t="s">
        <v>38</v>
      </c>
      <c r="I682" s="261"/>
      <c r="J682" s="258"/>
      <c r="K682" s="258"/>
      <c r="L682" s="262"/>
      <c r="M682" s="263"/>
      <c r="N682" s="264"/>
      <c r="O682" s="264"/>
      <c r="P682" s="264"/>
      <c r="Q682" s="264"/>
      <c r="R682" s="264"/>
      <c r="S682" s="264"/>
      <c r="T682" s="265"/>
      <c r="AT682" s="266" t="s">
        <v>217</v>
      </c>
      <c r="AU682" s="266" t="s">
        <v>90</v>
      </c>
      <c r="AV682" s="13" t="s">
        <v>25</v>
      </c>
      <c r="AW682" s="13" t="s">
        <v>219</v>
      </c>
      <c r="AX682" s="13" t="s">
        <v>81</v>
      </c>
      <c r="AY682" s="266" t="s">
        <v>208</v>
      </c>
    </row>
    <row r="683" spans="2:51" s="12" customFormat="1" ht="13.5">
      <c r="B683" s="245"/>
      <c r="C683" s="246"/>
      <c r="D683" s="247" t="s">
        <v>217</v>
      </c>
      <c r="E683" s="248" t="s">
        <v>38</v>
      </c>
      <c r="F683" s="249" t="s">
        <v>1002</v>
      </c>
      <c r="G683" s="246"/>
      <c r="H683" s="250">
        <v>332.915</v>
      </c>
      <c r="I683" s="251"/>
      <c r="J683" s="246"/>
      <c r="K683" s="246"/>
      <c r="L683" s="252"/>
      <c r="M683" s="253"/>
      <c r="N683" s="254"/>
      <c r="O683" s="254"/>
      <c r="P683" s="254"/>
      <c r="Q683" s="254"/>
      <c r="R683" s="254"/>
      <c r="S683" s="254"/>
      <c r="T683" s="255"/>
      <c r="AT683" s="256" t="s">
        <v>217</v>
      </c>
      <c r="AU683" s="256" t="s">
        <v>90</v>
      </c>
      <c r="AV683" s="12" t="s">
        <v>90</v>
      </c>
      <c r="AW683" s="12" t="s">
        <v>219</v>
      </c>
      <c r="AX683" s="12" t="s">
        <v>81</v>
      </c>
      <c r="AY683" s="256" t="s">
        <v>208</v>
      </c>
    </row>
    <row r="684" spans="2:65" s="1" customFormat="1" ht="25.5" customHeight="1">
      <c r="B684" s="46"/>
      <c r="C684" s="233" t="s">
        <v>1003</v>
      </c>
      <c r="D684" s="233" t="s">
        <v>210</v>
      </c>
      <c r="E684" s="234" t="s">
        <v>1004</v>
      </c>
      <c r="F684" s="235" t="s">
        <v>1005</v>
      </c>
      <c r="G684" s="236" t="s">
        <v>336</v>
      </c>
      <c r="H684" s="237">
        <v>518.77</v>
      </c>
      <c r="I684" s="238"/>
      <c r="J684" s="239">
        <f>ROUND(I684*H684,2)</f>
        <v>0</v>
      </c>
      <c r="K684" s="235" t="s">
        <v>860</v>
      </c>
      <c r="L684" s="72"/>
      <c r="M684" s="240" t="s">
        <v>38</v>
      </c>
      <c r="N684" s="241" t="s">
        <v>52</v>
      </c>
      <c r="O684" s="47"/>
      <c r="P684" s="242">
        <f>O684*H684</f>
        <v>0</v>
      </c>
      <c r="Q684" s="242">
        <v>0</v>
      </c>
      <c r="R684" s="242">
        <f>Q684*H684</f>
        <v>0</v>
      </c>
      <c r="S684" s="242">
        <v>0</v>
      </c>
      <c r="T684" s="243">
        <f>S684*H684</f>
        <v>0</v>
      </c>
      <c r="AR684" s="23" t="s">
        <v>215</v>
      </c>
      <c r="AT684" s="23" t="s">
        <v>210</v>
      </c>
      <c r="AU684" s="23" t="s">
        <v>90</v>
      </c>
      <c r="AY684" s="23" t="s">
        <v>208</v>
      </c>
      <c r="BE684" s="244">
        <f>IF(N684="základní",J684,0)</f>
        <v>0</v>
      </c>
      <c r="BF684" s="244">
        <f>IF(N684="snížená",J684,0)</f>
        <v>0</v>
      </c>
      <c r="BG684" s="244">
        <f>IF(N684="zákl. přenesená",J684,0)</f>
        <v>0</v>
      </c>
      <c r="BH684" s="244">
        <f>IF(N684="sníž. přenesená",J684,0)</f>
        <v>0</v>
      </c>
      <c r="BI684" s="244">
        <f>IF(N684="nulová",J684,0)</f>
        <v>0</v>
      </c>
      <c r="BJ684" s="23" t="s">
        <v>25</v>
      </c>
      <c r="BK684" s="244">
        <f>ROUND(I684*H684,2)</f>
        <v>0</v>
      </c>
      <c r="BL684" s="23" t="s">
        <v>215</v>
      </c>
      <c r="BM684" s="23" t="s">
        <v>1006</v>
      </c>
    </row>
    <row r="685" spans="2:51" s="13" customFormat="1" ht="13.5">
      <c r="B685" s="257"/>
      <c r="C685" s="258"/>
      <c r="D685" s="247" t="s">
        <v>217</v>
      </c>
      <c r="E685" s="259" t="s">
        <v>38</v>
      </c>
      <c r="F685" s="260" t="s">
        <v>426</v>
      </c>
      <c r="G685" s="258"/>
      <c r="H685" s="259" t="s">
        <v>38</v>
      </c>
      <c r="I685" s="261"/>
      <c r="J685" s="258"/>
      <c r="K685" s="258"/>
      <c r="L685" s="262"/>
      <c r="M685" s="263"/>
      <c r="N685" s="264"/>
      <c r="O685" s="264"/>
      <c r="P685" s="264"/>
      <c r="Q685" s="264"/>
      <c r="R685" s="264"/>
      <c r="S685" s="264"/>
      <c r="T685" s="265"/>
      <c r="AT685" s="266" t="s">
        <v>217</v>
      </c>
      <c r="AU685" s="266" t="s">
        <v>90</v>
      </c>
      <c r="AV685" s="13" t="s">
        <v>25</v>
      </c>
      <c r="AW685" s="13" t="s">
        <v>219</v>
      </c>
      <c r="AX685" s="13" t="s">
        <v>81</v>
      </c>
      <c r="AY685" s="266" t="s">
        <v>208</v>
      </c>
    </row>
    <row r="686" spans="2:51" s="12" customFormat="1" ht="13.5">
      <c r="B686" s="245"/>
      <c r="C686" s="246"/>
      <c r="D686" s="247" t="s">
        <v>217</v>
      </c>
      <c r="E686" s="248" t="s">
        <v>38</v>
      </c>
      <c r="F686" s="249" t="s">
        <v>1007</v>
      </c>
      <c r="G686" s="246"/>
      <c r="H686" s="250">
        <v>69.4</v>
      </c>
      <c r="I686" s="251"/>
      <c r="J686" s="246"/>
      <c r="K686" s="246"/>
      <c r="L686" s="252"/>
      <c r="M686" s="253"/>
      <c r="N686" s="254"/>
      <c r="O686" s="254"/>
      <c r="P686" s="254"/>
      <c r="Q686" s="254"/>
      <c r="R686" s="254"/>
      <c r="S686" s="254"/>
      <c r="T686" s="255"/>
      <c r="AT686" s="256" t="s">
        <v>217</v>
      </c>
      <c r="AU686" s="256" t="s">
        <v>90</v>
      </c>
      <c r="AV686" s="12" t="s">
        <v>90</v>
      </c>
      <c r="AW686" s="12" t="s">
        <v>219</v>
      </c>
      <c r="AX686" s="12" t="s">
        <v>81</v>
      </c>
      <c r="AY686" s="256" t="s">
        <v>208</v>
      </c>
    </row>
    <row r="687" spans="2:51" s="12" customFormat="1" ht="13.5">
      <c r="B687" s="245"/>
      <c r="C687" s="246"/>
      <c r="D687" s="247" t="s">
        <v>217</v>
      </c>
      <c r="E687" s="248" t="s">
        <v>38</v>
      </c>
      <c r="F687" s="249" t="s">
        <v>1008</v>
      </c>
      <c r="G687" s="246"/>
      <c r="H687" s="250">
        <v>86.2</v>
      </c>
      <c r="I687" s="251"/>
      <c r="J687" s="246"/>
      <c r="K687" s="246"/>
      <c r="L687" s="252"/>
      <c r="M687" s="253"/>
      <c r="N687" s="254"/>
      <c r="O687" s="254"/>
      <c r="P687" s="254"/>
      <c r="Q687" s="254"/>
      <c r="R687" s="254"/>
      <c r="S687" s="254"/>
      <c r="T687" s="255"/>
      <c r="AT687" s="256" t="s">
        <v>217</v>
      </c>
      <c r="AU687" s="256" t="s">
        <v>90</v>
      </c>
      <c r="AV687" s="12" t="s">
        <v>90</v>
      </c>
      <c r="AW687" s="12" t="s">
        <v>219</v>
      </c>
      <c r="AX687" s="12" t="s">
        <v>81</v>
      </c>
      <c r="AY687" s="256" t="s">
        <v>208</v>
      </c>
    </row>
    <row r="688" spans="2:51" s="12" customFormat="1" ht="13.5">
      <c r="B688" s="245"/>
      <c r="C688" s="246"/>
      <c r="D688" s="247" t="s">
        <v>217</v>
      </c>
      <c r="E688" s="248" t="s">
        <v>38</v>
      </c>
      <c r="F688" s="249" t="s">
        <v>1009</v>
      </c>
      <c r="G688" s="246"/>
      <c r="H688" s="250">
        <v>78</v>
      </c>
      <c r="I688" s="251"/>
      <c r="J688" s="246"/>
      <c r="K688" s="246"/>
      <c r="L688" s="252"/>
      <c r="M688" s="253"/>
      <c r="N688" s="254"/>
      <c r="O688" s="254"/>
      <c r="P688" s="254"/>
      <c r="Q688" s="254"/>
      <c r="R688" s="254"/>
      <c r="S688" s="254"/>
      <c r="T688" s="255"/>
      <c r="AT688" s="256" t="s">
        <v>217</v>
      </c>
      <c r="AU688" s="256" t="s">
        <v>90</v>
      </c>
      <c r="AV688" s="12" t="s">
        <v>90</v>
      </c>
      <c r="AW688" s="12" t="s">
        <v>219</v>
      </c>
      <c r="AX688" s="12" t="s">
        <v>81</v>
      </c>
      <c r="AY688" s="256" t="s">
        <v>208</v>
      </c>
    </row>
    <row r="689" spans="2:51" s="12" customFormat="1" ht="13.5">
      <c r="B689" s="245"/>
      <c r="C689" s="246"/>
      <c r="D689" s="247" t="s">
        <v>217</v>
      </c>
      <c r="E689" s="248" t="s">
        <v>38</v>
      </c>
      <c r="F689" s="249" t="s">
        <v>1010</v>
      </c>
      <c r="G689" s="246"/>
      <c r="H689" s="250">
        <v>10.5</v>
      </c>
      <c r="I689" s="251"/>
      <c r="J689" s="246"/>
      <c r="K689" s="246"/>
      <c r="L689" s="252"/>
      <c r="M689" s="253"/>
      <c r="N689" s="254"/>
      <c r="O689" s="254"/>
      <c r="P689" s="254"/>
      <c r="Q689" s="254"/>
      <c r="R689" s="254"/>
      <c r="S689" s="254"/>
      <c r="T689" s="255"/>
      <c r="AT689" s="256" t="s">
        <v>217</v>
      </c>
      <c r="AU689" s="256" t="s">
        <v>90</v>
      </c>
      <c r="AV689" s="12" t="s">
        <v>90</v>
      </c>
      <c r="AW689" s="12" t="s">
        <v>219</v>
      </c>
      <c r="AX689" s="12" t="s">
        <v>81</v>
      </c>
      <c r="AY689" s="256" t="s">
        <v>208</v>
      </c>
    </row>
    <row r="690" spans="2:51" s="12" customFormat="1" ht="13.5">
      <c r="B690" s="245"/>
      <c r="C690" s="246"/>
      <c r="D690" s="247" t="s">
        <v>217</v>
      </c>
      <c r="E690" s="248" t="s">
        <v>38</v>
      </c>
      <c r="F690" s="249" t="s">
        <v>1011</v>
      </c>
      <c r="G690" s="246"/>
      <c r="H690" s="250">
        <v>5.9</v>
      </c>
      <c r="I690" s="251"/>
      <c r="J690" s="246"/>
      <c r="K690" s="246"/>
      <c r="L690" s="252"/>
      <c r="M690" s="253"/>
      <c r="N690" s="254"/>
      <c r="O690" s="254"/>
      <c r="P690" s="254"/>
      <c r="Q690" s="254"/>
      <c r="R690" s="254"/>
      <c r="S690" s="254"/>
      <c r="T690" s="255"/>
      <c r="AT690" s="256" t="s">
        <v>217</v>
      </c>
      <c r="AU690" s="256" t="s">
        <v>90</v>
      </c>
      <c r="AV690" s="12" t="s">
        <v>90</v>
      </c>
      <c r="AW690" s="12" t="s">
        <v>219</v>
      </c>
      <c r="AX690" s="12" t="s">
        <v>81</v>
      </c>
      <c r="AY690" s="256" t="s">
        <v>208</v>
      </c>
    </row>
    <row r="691" spans="2:51" s="12" customFormat="1" ht="13.5">
      <c r="B691" s="245"/>
      <c r="C691" s="246"/>
      <c r="D691" s="247" t="s">
        <v>217</v>
      </c>
      <c r="E691" s="248" t="s">
        <v>38</v>
      </c>
      <c r="F691" s="249" t="s">
        <v>1012</v>
      </c>
      <c r="G691" s="246"/>
      <c r="H691" s="250">
        <v>9.1</v>
      </c>
      <c r="I691" s="251"/>
      <c r="J691" s="246"/>
      <c r="K691" s="246"/>
      <c r="L691" s="252"/>
      <c r="M691" s="253"/>
      <c r="N691" s="254"/>
      <c r="O691" s="254"/>
      <c r="P691" s="254"/>
      <c r="Q691" s="254"/>
      <c r="R691" s="254"/>
      <c r="S691" s="254"/>
      <c r="T691" s="255"/>
      <c r="AT691" s="256" t="s">
        <v>217</v>
      </c>
      <c r="AU691" s="256" t="s">
        <v>90</v>
      </c>
      <c r="AV691" s="12" t="s">
        <v>90</v>
      </c>
      <c r="AW691" s="12" t="s">
        <v>219</v>
      </c>
      <c r="AX691" s="12" t="s">
        <v>81</v>
      </c>
      <c r="AY691" s="256" t="s">
        <v>208</v>
      </c>
    </row>
    <row r="692" spans="2:51" s="13" customFormat="1" ht="13.5">
      <c r="B692" s="257"/>
      <c r="C692" s="258"/>
      <c r="D692" s="247" t="s">
        <v>217</v>
      </c>
      <c r="E692" s="259" t="s">
        <v>38</v>
      </c>
      <c r="F692" s="260" t="s">
        <v>429</v>
      </c>
      <c r="G692" s="258"/>
      <c r="H692" s="259" t="s">
        <v>38</v>
      </c>
      <c r="I692" s="261"/>
      <c r="J692" s="258"/>
      <c r="K692" s="258"/>
      <c r="L692" s="262"/>
      <c r="M692" s="263"/>
      <c r="N692" s="264"/>
      <c r="O692" s="264"/>
      <c r="P692" s="264"/>
      <c r="Q692" s="264"/>
      <c r="R692" s="264"/>
      <c r="S692" s="264"/>
      <c r="T692" s="265"/>
      <c r="AT692" s="266" t="s">
        <v>217</v>
      </c>
      <c r="AU692" s="266" t="s">
        <v>90</v>
      </c>
      <c r="AV692" s="13" t="s">
        <v>25</v>
      </c>
      <c r="AW692" s="13" t="s">
        <v>219</v>
      </c>
      <c r="AX692" s="13" t="s">
        <v>81</v>
      </c>
      <c r="AY692" s="266" t="s">
        <v>208</v>
      </c>
    </row>
    <row r="693" spans="2:51" s="12" customFormat="1" ht="13.5">
      <c r="B693" s="245"/>
      <c r="C693" s="246"/>
      <c r="D693" s="247" t="s">
        <v>217</v>
      </c>
      <c r="E693" s="248" t="s">
        <v>38</v>
      </c>
      <c r="F693" s="249" t="s">
        <v>1013</v>
      </c>
      <c r="G693" s="246"/>
      <c r="H693" s="250">
        <v>121.71</v>
      </c>
      <c r="I693" s="251"/>
      <c r="J693" s="246"/>
      <c r="K693" s="246"/>
      <c r="L693" s="252"/>
      <c r="M693" s="253"/>
      <c r="N693" s="254"/>
      <c r="O693" s="254"/>
      <c r="P693" s="254"/>
      <c r="Q693" s="254"/>
      <c r="R693" s="254"/>
      <c r="S693" s="254"/>
      <c r="T693" s="255"/>
      <c r="AT693" s="256" t="s">
        <v>217</v>
      </c>
      <c r="AU693" s="256" t="s">
        <v>90</v>
      </c>
      <c r="AV693" s="12" t="s">
        <v>90</v>
      </c>
      <c r="AW693" s="12" t="s">
        <v>219</v>
      </c>
      <c r="AX693" s="12" t="s">
        <v>81</v>
      </c>
      <c r="AY693" s="256" t="s">
        <v>208</v>
      </c>
    </row>
    <row r="694" spans="2:51" s="12" customFormat="1" ht="13.5">
      <c r="B694" s="245"/>
      <c r="C694" s="246"/>
      <c r="D694" s="247" t="s">
        <v>217</v>
      </c>
      <c r="E694" s="248" t="s">
        <v>38</v>
      </c>
      <c r="F694" s="249" t="s">
        <v>1014</v>
      </c>
      <c r="G694" s="246"/>
      <c r="H694" s="250">
        <v>43.56</v>
      </c>
      <c r="I694" s="251"/>
      <c r="J694" s="246"/>
      <c r="K694" s="246"/>
      <c r="L694" s="252"/>
      <c r="M694" s="253"/>
      <c r="N694" s="254"/>
      <c r="O694" s="254"/>
      <c r="P694" s="254"/>
      <c r="Q694" s="254"/>
      <c r="R694" s="254"/>
      <c r="S694" s="254"/>
      <c r="T694" s="255"/>
      <c r="AT694" s="256" t="s">
        <v>217</v>
      </c>
      <c r="AU694" s="256" t="s">
        <v>90</v>
      </c>
      <c r="AV694" s="12" t="s">
        <v>90</v>
      </c>
      <c r="AW694" s="12" t="s">
        <v>219</v>
      </c>
      <c r="AX694" s="12" t="s">
        <v>81</v>
      </c>
      <c r="AY694" s="256" t="s">
        <v>208</v>
      </c>
    </row>
    <row r="695" spans="2:51" s="12" customFormat="1" ht="13.5">
      <c r="B695" s="245"/>
      <c r="C695" s="246"/>
      <c r="D695" s="247" t="s">
        <v>217</v>
      </c>
      <c r="E695" s="248" t="s">
        <v>38</v>
      </c>
      <c r="F695" s="249" t="s">
        <v>1015</v>
      </c>
      <c r="G695" s="246"/>
      <c r="H695" s="250">
        <v>66.5</v>
      </c>
      <c r="I695" s="251"/>
      <c r="J695" s="246"/>
      <c r="K695" s="246"/>
      <c r="L695" s="252"/>
      <c r="M695" s="253"/>
      <c r="N695" s="254"/>
      <c r="O695" s="254"/>
      <c r="P695" s="254"/>
      <c r="Q695" s="254"/>
      <c r="R695" s="254"/>
      <c r="S695" s="254"/>
      <c r="T695" s="255"/>
      <c r="AT695" s="256" t="s">
        <v>217</v>
      </c>
      <c r="AU695" s="256" t="s">
        <v>90</v>
      </c>
      <c r="AV695" s="12" t="s">
        <v>90</v>
      </c>
      <c r="AW695" s="12" t="s">
        <v>219</v>
      </c>
      <c r="AX695" s="12" t="s">
        <v>81</v>
      </c>
      <c r="AY695" s="256" t="s">
        <v>208</v>
      </c>
    </row>
    <row r="696" spans="2:51" s="12" customFormat="1" ht="13.5">
      <c r="B696" s="245"/>
      <c r="C696" s="246"/>
      <c r="D696" s="247" t="s">
        <v>217</v>
      </c>
      <c r="E696" s="248" t="s">
        <v>38</v>
      </c>
      <c r="F696" s="249" t="s">
        <v>1016</v>
      </c>
      <c r="G696" s="246"/>
      <c r="H696" s="250">
        <v>17.8</v>
      </c>
      <c r="I696" s="251"/>
      <c r="J696" s="246"/>
      <c r="K696" s="246"/>
      <c r="L696" s="252"/>
      <c r="M696" s="253"/>
      <c r="N696" s="254"/>
      <c r="O696" s="254"/>
      <c r="P696" s="254"/>
      <c r="Q696" s="254"/>
      <c r="R696" s="254"/>
      <c r="S696" s="254"/>
      <c r="T696" s="255"/>
      <c r="AT696" s="256" t="s">
        <v>217</v>
      </c>
      <c r="AU696" s="256" t="s">
        <v>90</v>
      </c>
      <c r="AV696" s="12" t="s">
        <v>90</v>
      </c>
      <c r="AW696" s="12" t="s">
        <v>219</v>
      </c>
      <c r="AX696" s="12" t="s">
        <v>81</v>
      </c>
      <c r="AY696" s="256" t="s">
        <v>208</v>
      </c>
    </row>
    <row r="697" spans="2:51" s="12" customFormat="1" ht="13.5">
      <c r="B697" s="245"/>
      <c r="C697" s="246"/>
      <c r="D697" s="247" t="s">
        <v>217</v>
      </c>
      <c r="E697" s="248" t="s">
        <v>38</v>
      </c>
      <c r="F697" s="249" t="s">
        <v>1017</v>
      </c>
      <c r="G697" s="246"/>
      <c r="H697" s="250">
        <v>10.1</v>
      </c>
      <c r="I697" s="251"/>
      <c r="J697" s="246"/>
      <c r="K697" s="246"/>
      <c r="L697" s="252"/>
      <c r="M697" s="253"/>
      <c r="N697" s="254"/>
      <c r="O697" s="254"/>
      <c r="P697" s="254"/>
      <c r="Q697" s="254"/>
      <c r="R697" s="254"/>
      <c r="S697" s="254"/>
      <c r="T697" s="255"/>
      <c r="AT697" s="256" t="s">
        <v>217</v>
      </c>
      <c r="AU697" s="256" t="s">
        <v>90</v>
      </c>
      <c r="AV697" s="12" t="s">
        <v>90</v>
      </c>
      <c r="AW697" s="12" t="s">
        <v>219</v>
      </c>
      <c r="AX697" s="12" t="s">
        <v>81</v>
      </c>
      <c r="AY697" s="256" t="s">
        <v>208</v>
      </c>
    </row>
    <row r="698" spans="2:65" s="1" customFormat="1" ht="25.5" customHeight="1">
      <c r="B698" s="46"/>
      <c r="C698" s="267" t="s">
        <v>1018</v>
      </c>
      <c r="D698" s="267" t="s">
        <v>297</v>
      </c>
      <c r="E698" s="268" t="s">
        <v>1019</v>
      </c>
      <c r="F698" s="269" t="s">
        <v>1020</v>
      </c>
      <c r="G698" s="270" t="s">
        <v>336</v>
      </c>
      <c r="H698" s="271">
        <v>570.647</v>
      </c>
      <c r="I698" s="272"/>
      <c r="J698" s="273">
        <f>ROUND(I698*H698,2)</f>
        <v>0</v>
      </c>
      <c r="K698" s="269" t="s">
        <v>38</v>
      </c>
      <c r="L698" s="274"/>
      <c r="M698" s="275" t="s">
        <v>38</v>
      </c>
      <c r="N698" s="276" t="s">
        <v>52</v>
      </c>
      <c r="O698" s="47"/>
      <c r="P698" s="242">
        <f>O698*H698</f>
        <v>0</v>
      </c>
      <c r="Q698" s="242">
        <v>0.0001</v>
      </c>
      <c r="R698" s="242">
        <f>Q698*H698</f>
        <v>0.05706470000000001</v>
      </c>
      <c r="S698" s="242">
        <v>0</v>
      </c>
      <c r="T698" s="243">
        <f>S698*H698</f>
        <v>0</v>
      </c>
      <c r="AR698" s="23" t="s">
        <v>253</v>
      </c>
      <c r="AT698" s="23" t="s">
        <v>297</v>
      </c>
      <c r="AU698" s="23" t="s">
        <v>90</v>
      </c>
      <c r="AY698" s="23" t="s">
        <v>208</v>
      </c>
      <c r="BE698" s="244">
        <f>IF(N698="základní",J698,0)</f>
        <v>0</v>
      </c>
      <c r="BF698" s="244">
        <f>IF(N698="snížená",J698,0)</f>
        <v>0</v>
      </c>
      <c r="BG698" s="244">
        <f>IF(N698="zákl. přenesená",J698,0)</f>
        <v>0</v>
      </c>
      <c r="BH698" s="244">
        <f>IF(N698="sníž. přenesená",J698,0)</f>
        <v>0</v>
      </c>
      <c r="BI698" s="244">
        <f>IF(N698="nulová",J698,0)</f>
        <v>0</v>
      </c>
      <c r="BJ698" s="23" t="s">
        <v>25</v>
      </c>
      <c r="BK698" s="244">
        <f>ROUND(I698*H698,2)</f>
        <v>0</v>
      </c>
      <c r="BL698" s="23" t="s">
        <v>215</v>
      </c>
      <c r="BM698" s="23" t="s">
        <v>1021</v>
      </c>
    </row>
    <row r="699" spans="2:51" s="12" customFormat="1" ht="13.5">
      <c r="B699" s="245"/>
      <c r="C699" s="246"/>
      <c r="D699" s="247" t="s">
        <v>217</v>
      </c>
      <c r="E699" s="248" t="s">
        <v>38</v>
      </c>
      <c r="F699" s="249" t="s">
        <v>1022</v>
      </c>
      <c r="G699" s="246"/>
      <c r="H699" s="250">
        <v>570.647</v>
      </c>
      <c r="I699" s="251"/>
      <c r="J699" s="246"/>
      <c r="K699" s="246"/>
      <c r="L699" s="252"/>
      <c r="M699" s="253"/>
      <c r="N699" s="254"/>
      <c r="O699" s="254"/>
      <c r="P699" s="254"/>
      <c r="Q699" s="254"/>
      <c r="R699" s="254"/>
      <c r="S699" s="254"/>
      <c r="T699" s="255"/>
      <c r="AT699" s="256" t="s">
        <v>217</v>
      </c>
      <c r="AU699" s="256" t="s">
        <v>90</v>
      </c>
      <c r="AV699" s="12" t="s">
        <v>90</v>
      </c>
      <c r="AW699" s="12" t="s">
        <v>219</v>
      </c>
      <c r="AX699" s="12" t="s">
        <v>81</v>
      </c>
      <c r="AY699" s="256" t="s">
        <v>208</v>
      </c>
    </row>
    <row r="700" spans="2:65" s="1" customFormat="1" ht="38.25" customHeight="1">
      <c r="B700" s="46"/>
      <c r="C700" s="233" t="s">
        <v>1023</v>
      </c>
      <c r="D700" s="233" t="s">
        <v>210</v>
      </c>
      <c r="E700" s="234" t="s">
        <v>1024</v>
      </c>
      <c r="F700" s="235" t="s">
        <v>1025</v>
      </c>
      <c r="G700" s="236" t="s">
        <v>336</v>
      </c>
      <c r="H700" s="237">
        <v>202.91</v>
      </c>
      <c r="I700" s="238"/>
      <c r="J700" s="239">
        <f>ROUND(I700*H700,2)</f>
        <v>0</v>
      </c>
      <c r="K700" s="235" t="s">
        <v>214</v>
      </c>
      <c r="L700" s="72"/>
      <c r="M700" s="240" t="s">
        <v>38</v>
      </c>
      <c r="N700" s="241" t="s">
        <v>52</v>
      </c>
      <c r="O700" s="47"/>
      <c r="P700" s="242">
        <f>O700*H700</f>
        <v>0</v>
      </c>
      <c r="Q700" s="242">
        <v>0</v>
      </c>
      <c r="R700" s="242">
        <f>Q700*H700</f>
        <v>0</v>
      </c>
      <c r="S700" s="242">
        <v>0</v>
      </c>
      <c r="T700" s="243">
        <f>S700*H700</f>
        <v>0</v>
      </c>
      <c r="AR700" s="23" t="s">
        <v>215</v>
      </c>
      <c r="AT700" s="23" t="s">
        <v>210</v>
      </c>
      <c r="AU700" s="23" t="s">
        <v>90</v>
      </c>
      <c r="AY700" s="23" t="s">
        <v>208</v>
      </c>
      <c r="BE700" s="244">
        <f>IF(N700="základní",J700,0)</f>
        <v>0</v>
      </c>
      <c r="BF700" s="244">
        <f>IF(N700="snížená",J700,0)</f>
        <v>0</v>
      </c>
      <c r="BG700" s="244">
        <f>IF(N700="zákl. přenesená",J700,0)</f>
        <v>0</v>
      </c>
      <c r="BH700" s="244">
        <f>IF(N700="sníž. přenesená",J700,0)</f>
        <v>0</v>
      </c>
      <c r="BI700" s="244">
        <f>IF(N700="nulová",J700,0)</f>
        <v>0</v>
      </c>
      <c r="BJ700" s="23" t="s">
        <v>25</v>
      </c>
      <c r="BK700" s="244">
        <f>ROUND(I700*H700,2)</f>
        <v>0</v>
      </c>
      <c r="BL700" s="23" t="s">
        <v>215</v>
      </c>
      <c r="BM700" s="23" t="s">
        <v>1026</v>
      </c>
    </row>
    <row r="701" spans="2:51" s="13" customFormat="1" ht="13.5">
      <c r="B701" s="257"/>
      <c r="C701" s="258"/>
      <c r="D701" s="247" t="s">
        <v>217</v>
      </c>
      <c r="E701" s="259" t="s">
        <v>38</v>
      </c>
      <c r="F701" s="260" t="s">
        <v>426</v>
      </c>
      <c r="G701" s="258"/>
      <c r="H701" s="259" t="s">
        <v>38</v>
      </c>
      <c r="I701" s="261"/>
      <c r="J701" s="258"/>
      <c r="K701" s="258"/>
      <c r="L701" s="262"/>
      <c r="M701" s="263"/>
      <c r="N701" s="264"/>
      <c r="O701" s="264"/>
      <c r="P701" s="264"/>
      <c r="Q701" s="264"/>
      <c r="R701" s="264"/>
      <c r="S701" s="264"/>
      <c r="T701" s="265"/>
      <c r="AT701" s="266" t="s">
        <v>217</v>
      </c>
      <c r="AU701" s="266" t="s">
        <v>90</v>
      </c>
      <c r="AV701" s="13" t="s">
        <v>25</v>
      </c>
      <c r="AW701" s="13" t="s">
        <v>219</v>
      </c>
      <c r="AX701" s="13" t="s">
        <v>81</v>
      </c>
      <c r="AY701" s="266" t="s">
        <v>208</v>
      </c>
    </row>
    <row r="702" spans="2:51" s="12" customFormat="1" ht="13.5">
      <c r="B702" s="245"/>
      <c r="C702" s="246"/>
      <c r="D702" s="247" t="s">
        <v>217</v>
      </c>
      <c r="E702" s="248" t="s">
        <v>38</v>
      </c>
      <c r="F702" s="249" t="s">
        <v>1007</v>
      </c>
      <c r="G702" s="246"/>
      <c r="H702" s="250">
        <v>69.4</v>
      </c>
      <c r="I702" s="251"/>
      <c r="J702" s="246"/>
      <c r="K702" s="246"/>
      <c r="L702" s="252"/>
      <c r="M702" s="253"/>
      <c r="N702" s="254"/>
      <c r="O702" s="254"/>
      <c r="P702" s="254"/>
      <c r="Q702" s="254"/>
      <c r="R702" s="254"/>
      <c r="S702" s="254"/>
      <c r="T702" s="255"/>
      <c r="AT702" s="256" t="s">
        <v>217</v>
      </c>
      <c r="AU702" s="256" t="s">
        <v>90</v>
      </c>
      <c r="AV702" s="12" t="s">
        <v>90</v>
      </c>
      <c r="AW702" s="12" t="s">
        <v>219</v>
      </c>
      <c r="AX702" s="12" t="s">
        <v>81</v>
      </c>
      <c r="AY702" s="256" t="s">
        <v>208</v>
      </c>
    </row>
    <row r="703" spans="2:51" s="12" customFormat="1" ht="13.5">
      <c r="B703" s="245"/>
      <c r="C703" s="246"/>
      <c r="D703" s="247" t="s">
        <v>217</v>
      </c>
      <c r="E703" s="248" t="s">
        <v>38</v>
      </c>
      <c r="F703" s="249" t="s">
        <v>1027</v>
      </c>
      <c r="G703" s="246"/>
      <c r="H703" s="250">
        <v>11.8</v>
      </c>
      <c r="I703" s="251"/>
      <c r="J703" s="246"/>
      <c r="K703" s="246"/>
      <c r="L703" s="252"/>
      <c r="M703" s="253"/>
      <c r="N703" s="254"/>
      <c r="O703" s="254"/>
      <c r="P703" s="254"/>
      <c r="Q703" s="254"/>
      <c r="R703" s="254"/>
      <c r="S703" s="254"/>
      <c r="T703" s="255"/>
      <c r="AT703" s="256" t="s">
        <v>217</v>
      </c>
      <c r="AU703" s="256" t="s">
        <v>90</v>
      </c>
      <c r="AV703" s="12" t="s">
        <v>90</v>
      </c>
      <c r="AW703" s="12" t="s">
        <v>219</v>
      </c>
      <c r="AX703" s="12" t="s">
        <v>81</v>
      </c>
      <c r="AY703" s="256" t="s">
        <v>208</v>
      </c>
    </row>
    <row r="704" spans="2:51" s="13" customFormat="1" ht="13.5">
      <c r="B704" s="257"/>
      <c r="C704" s="258"/>
      <c r="D704" s="247" t="s">
        <v>217</v>
      </c>
      <c r="E704" s="259" t="s">
        <v>38</v>
      </c>
      <c r="F704" s="260" t="s">
        <v>429</v>
      </c>
      <c r="G704" s="258"/>
      <c r="H704" s="259" t="s">
        <v>38</v>
      </c>
      <c r="I704" s="261"/>
      <c r="J704" s="258"/>
      <c r="K704" s="258"/>
      <c r="L704" s="262"/>
      <c r="M704" s="263"/>
      <c r="N704" s="264"/>
      <c r="O704" s="264"/>
      <c r="P704" s="264"/>
      <c r="Q704" s="264"/>
      <c r="R704" s="264"/>
      <c r="S704" s="264"/>
      <c r="T704" s="265"/>
      <c r="AT704" s="266" t="s">
        <v>217</v>
      </c>
      <c r="AU704" s="266" t="s">
        <v>90</v>
      </c>
      <c r="AV704" s="13" t="s">
        <v>25</v>
      </c>
      <c r="AW704" s="13" t="s">
        <v>219</v>
      </c>
      <c r="AX704" s="13" t="s">
        <v>81</v>
      </c>
      <c r="AY704" s="266" t="s">
        <v>208</v>
      </c>
    </row>
    <row r="705" spans="2:51" s="12" customFormat="1" ht="13.5">
      <c r="B705" s="245"/>
      <c r="C705" s="246"/>
      <c r="D705" s="247" t="s">
        <v>217</v>
      </c>
      <c r="E705" s="248" t="s">
        <v>38</v>
      </c>
      <c r="F705" s="249" t="s">
        <v>1013</v>
      </c>
      <c r="G705" s="246"/>
      <c r="H705" s="250">
        <v>121.71</v>
      </c>
      <c r="I705" s="251"/>
      <c r="J705" s="246"/>
      <c r="K705" s="246"/>
      <c r="L705" s="252"/>
      <c r="M705" s="253"/>
      <c r="N705" s="254"/>
      <c r="O705" s="254"/>
      <c r="P705" s="254"/>
      <c r="Q705" s="254"/>
      <c r="R705" s="254"/>
      <c r="S705" s="254"/>
      <c r="T705" s="255"/>
      <c r="AT705" s="256" t="s">
        <v>217</v>
      </c>
      <c r="AU705" s="256" t="s">
        <v>90</v>
      </c>
      <c r="AV705" s="12" t="s">
        <v>90</v>
      </c>
      <c r="AW705" s="12" t="s">
        <v>219</v>
      </c>
      <c r="AX705" s="12" t="s">
        <v>81</v>
      </c>
      <c r="AY705" s="256" t="s">
        <v>208</v>
      </c>
    </row>
    <row r="706" spans="2:65" s="1" customFormat="1" ht="16.5" customHeight="1">
      <c r="B706" s="46"/>
      <c r="C706" s="267" t="s">
        <v>1028</v>
      </c>
      <c r="D706" s="267" t="s">
        <v>297</v>
      </c>
      <c r="E706" s="268" t="s">
        <v>1029</v>
      </c>
      <c r="F706" s="269" t="s">
        <v>1030</v>
      </c>
      <c r="G706" s="270" t="s">
        <v>336</v>
      </c>
      <c r="H706" s="271">
        <v>223.201</v>
      </c>
      <c r="I706" s="272"/>
      <c r="J706" s="273">
        <f>ROUND(I706*H706,2)</f>
        <v>0</v>
      </c>
      <c r="K706" s="269" t="s">
        <v>214</v>
      </c>
      <c r="L706" s="274"/>
      <c r="M706" s="275" t="s">
        <v>38</v>
      </c>
      <c r="N706" s="276" t="s">
        <v>52</v>
      </c>
      <c r="O706" s="47"/>
      <c r="P706" s="242">
        <f>O706*H706</f>
        <v>0</v>
      </c>
      <c r="Q706" s="242">
        <v>3E-05</v>
      </c>
      <c r="R706" s="242">
        <f>Q706*H706</f>
        <v>0.00669603</v>
      </c>
      <c r="S706" s="242">
        <v>0</v>
      </c>
      <c r="T706" s="243">
        <f>S706*H706</f>
        <v>0</v>
      </c>
      <c r="AR706" s="23" t="s">
        <v>253</v>
      </c>
      <c r="AT706" s="23" t="s">
        <v>297</v>
      </c>
      <c r="AU706" s="23" t="s">
        <v>90</v>
      </c>
      <c r="AY706" s="23" t="s">
        <v>208</v>
      </c>
      <c r="BE706" s="244">
        <f>IF(N706="základní",J706,0)</f>
        <v>0</v>
      </c>
      <c r="BF706" s="244">
        <f>IF(N706="snížená",J706,0)</f>
        <v>0</v>
      </c>
      <c r="BG706" s="244">
        <f>IF(N706="zákl. přenesená",J706,0)</f>
        <v>0</v>
      </c>
      <c r="BH706" s="244">
        <f>IF(N706="sníž. přenesená",J706,0)</f>
        <v>0</v>
      </c>
      <c r="BI706" s="244">
        <f>IF(N706="nulová",J706,0)</f>
        <v>0</v>
      </c>
      <c r="BJ706" s="23" t="s">
        <v>25</v>
      </c>
      <c r="BK706" s="244">
        <f>ROUND(I706*H706,2)</f>
        <v>0</v>
      </c>
      <c r="BL706" s="23" t="s">
        <v>215</v>
      </c>
      <c r="BM706" s="23" t="s">
        <v>1031</v>
      </c>
    </row>
    <row r="707" spans="2:47" s="1" customFormat="1" ht="13.5">
      <c r="B707" s="46"/>
      <c r="C707" s="74"/>
      <c r="D707" s="247" t="s">
        <v>835</v>
      </c>
      <c r="E707" s="74"/>
      <c r="F707" s="277" t="s">
        <v>1032</v>
      </c>
      <c r="G707" s="74"/>
      <c r="H707" s="74"/>
      <c r="I707" s="203"/>
      <c r="J707" s="74"/>
      <c r="K707" s="74"/>
      <c r="L707" s="72"/>
      <c r="M707" s="278"/>
      <c r="N707" s="47"/>
      <c r="O707" s="47"/>
      <c r="P707" s="47"/>
      <c r="Q707" s="47"/>
      <c r="R707" s="47"/>
      <c r="S707" s="47"/>
      <c r="T707" s="95"/>
      <c r="AT707" s="23" t="s">
        <v>835</v>
      </c>
      <c r="AU707" s="23" t="s">
        <v>90</v>
      </c>
    </row>
    <row r="708" spans="2:51" s="12" customFormat="1" ht="13.5">
      <c r="B708" s="245"/>
      <c r="C708" s="246"/>
      <c r="D708" s="247" t="s">
        <v>217</v>
      </c>
      <c r="E708" s="248" t="s">
        <v>38</v>
      </c>
      <c r="F708" s="249" t="s">
        <v>1033</v>
      </c>
      <c r="G708" s="246"/>
      <c r="H708" s="250">
        <v>223.201</v>
      </c>
      <c r="I708" s="251"/>
      <c r="J708" s="246"/>
      <c r="K708" s="246"/>
      <c r="L708" s="252"/>
      <c r="M708" s="253"/>
      <c r="N708" s="254"/>
      <c r="O708" s="254"/>
      <c r="P708" s="254"/>
      <c r="Q708" s="254"/>
      <c r="R708" s="254"/>
      <c r="S708" s="254"/>
      <c r="T708" s="255"/>
      <c r="AT708" s="256" t="s">
        <v>217</v>
      </c>
      <c r="AU708" s="256" t="s">
        <v>90</v>
      </c>
      <c r="AV708" s="12" t="s">
        <v>90</v>
      </c>
      <c r="AW708" s="12" t="s">
        <v>219</v>
      </c>
      <c r="AX708" s="12" t="s">
        <v>81</v>
      </c>
      <c r="AY708" s="256" t="s">
        <v>208</v>
      </c>
    </row>
    <row r="709" spans="2:65" s="1" customFormat="1" ht="25.5" customHeight="1">
      <c r="B709" s="46"/>
      <c r="C709" s="233" t="s">
        <v>1034</v>
      </c>
      <c r="D709" s="233" t="s">
        <v>210</v>
      </c>
      <c r="E709" s="234" t="s">
        <v>1035</v>
      </c>
      <c r="F709" s="235" t="s">
        <v>1036</v>
      </c>
      <c r="G709" s="236" t="s">
        <v>336</v>
      </c>
      <c r="H709" s="237">
        <v>251.59</v>
      </c>
      <c r="I709" s="238"/>
      <c r="J709" s="239">
        <f>ROUND(I709*H709,2)</f>
        <v>0</v>
      </c>
      <c r="K709" s="235" t="s">
        <v>214</v>
      </c>
      <c r="L709" s="72"/>
      <c r="M709" s="240" t="s">
        <v>38</v>
      </c>
      <c r="N709" s="241" t="s">
        <v>52</v>
      </c>
      <c r="O709" s="47"/>
      <c r="P709" s="242">
        <f>O709*H709</f>
        <v>0</v>
      </c>
      <c r="Q709" s="242">
        <v>0</v>
      </c>
      <c r="R709" s="242">
        <f>Q709*H709</f>
        <v>0</v>
      </c>
      <c r="S709" s="242">
        <v>0</v>
      </c>
      <c r="T709" s="243">
        <f>S709*H709</f>
        <v>0</v>
      </c>
      <c r="AR709" s="23" t="s">
        <v>215</v>
      </c>
      <c r="AT709" s="23" t="s">
        <v>210</v>
      </c>
      <c r="AU709" s="23" t="s">
        <v>90</v>
      </c>
      <c r="AY709" s="23" t="s">
        <v>208</v>
      </c>
      <c r="BE709" s="244">
        <f>IF(N709="základní",J709,0)</f>
        <v>0</v>
      </c>
      <c r="BF709" s="244">
        <f>IF(N709="snížená",J709,0)</f>
        <v>0</v>
      </c>
      <c r="BG709" s="244">
        <f>IF(N709="zákl. přenesená",J709,0)</f>
        <v>0</v>
      </c>
      <c r="BH709" s="244">
        <f>IF(N709="sníž. přenesená",J709,0)</f>
        <v>0</v>
      </c>
      <c r="BI709" s="244">
        <f>IF(N709="nulová",J709,0)</f>
        <v>0</v>
      </c>
      <c r="BJ709" s="23" t="s">
        <v>25</v>
      </c>
      <c r="BK709" s="244">
        <f>ROUND(I709*H709,2)</f>
        <v>0</v>
      </c>
      <c r="BL709" s="23" t="s">
        <v>215</v>
      </c>
      <c r="BM709" s="23" t="s">
        <v>1037</v>
      </c>
    </row>
    <row r="710" spans="2:65" s="1" customFormat="1" ht="16.5" customHeight="1">
      <c r="B710" s="46"/>
      <c r="C710" s="267" t="s">
        <v>1038</v>
      </c>
      <c r="D710" s="267" t="s">
        <v>297</v>
      </c>
      <c r="E710" s="268" t="s">
        <v>1039</v>
      </c>
      <c r="F710" s="269" t="s">
        <v>1040</v>
      </c>
      <c r="G710" s="270" t="s">
        <v>336</v>
      </c>
      <c r="H710" s="271">
        <v>276.749</v>
      </c>
      <c r="I710" s="272"/>
      <c r="J710" s="273">
        <f>ROUND(I710*H710,2)</f>
        <v>0</v>
      </c>
      <c r="K710" s="269" t="s">
        <v>38</v>
      </c>
      <c r="L710" s="274"/>
      <c r="M710" s="275" t="s">
        <v>38</v>
      </c>
      <c r="N710" s="276" t="s">
        <v>52</v>
      </c>
      <c r="O710" s="47"/>
      <c r="P710" s="242">
        <f>O710*H710</f>
        <v>0</v>
      </c>
      <c r="Q710" s="242">
        <v>5E-05</v>
      </c>
      <c r="R710" s="242">
        <f>Q710*H710</f>
        <v>0.013837450000000001</v>
      </c>
      <c r="S710" s="242">
        <v>0</v>
      </c>
      <c r="T710" s="243">
        <f>S710*H710</f>
        <v>0</v>
      </c>
      <c r="AR710" s="23" t="s">
        <v>253</v>
      </c>
      <c r="AT710" s="23" t="s">
        <v>297</v>
      </c>
      <c r="AU710" s="23" t="s">
        <v>90</v>
      </c>
      <c r="AY710" s="23" t="s">
        <v>208</v>
      </c>
      <c r="BE710" s="244">
        <f>IF(N710="základní",J710,0)</f>
        <v>0</v>
      </c>
      <c r="BF710" s="244">
        <f>IF(N710="snížená",J710,0)</f>
        <v>0</v>
      </c>
      <c r="BG710" s="244">
        <f>IF(N710="zákl. přenesená",J710,0)</f>
        <v>0</v>
      </c>
      <c r="BH710" s="244">
        <f>IF(N710="sníž. přenesená",J710,0)</f>
        <v>0</v>
      </c>
      <c r="BI710" s="244">
        <f>IF(N710="nulová",J710,0)</f>
        <v>0</v>
      </c>
      <c r="BJ710" s="23" t="s">
        <v>25</v>
      </c>
      <c r="BK710" s="244">
        <f>ROUND(I710*H710,2)</f>
        <v>0</v>
      </c>
      <c r="BL710" s="23" t="s">
        <v>215</v>
      </c>
      <c r="BM710" s="23" t="s">
        <v>1041</v>
      </c>
    </row>
    <row r="711" spans="2:51" s="12" customFormat="1" ht="13.5">
      <c r="B711" s="245"/>
      <c r="C711" s="246"/>
      <c r="D711" s="247" t="s">
        <v>217</v>
      </c>
      <c r="E711" s="248" t="s">
        <v>38</v>
      </c>
      <c r="F711" s="249" t="s">
        <v>1042</v>
      </c>
      <c r="G711" s="246"/>
      <c r="H711" s="250">
        <v>276.749</v>
      </c>
      <c r="I711" s="251"/>
      <c r="J711" s="246"/>
      <c r="K711" s="246"/>
      <c r="L711" s="252"/>
      <c r="M711" s="253"/>
      <c r="N711" s="254"/>
      <c r="O711" s="254"/>
      <c r="P711" s="254"/>
      <c r="Q711" s="254"/>
      <c r="R711" s="254"/>
      <c r="S711" s="254"/>
      <c r="T711" s="255"/>
      <c r="AT711" s="256" t="s">
        <v>217</v>
      </c>
      <c r="AU711" s="256" t="s">
        <v>90</v>
      </c>
      <c r="AV711" s="12" t="s">
        <v>90</v>
      </c>
      <c r="AW711" s="12" t="s">
        <v>219</v>
      </c>
      <c r="AX711" s="12" t="s">
        <v>81</v>
      </c>
      <c r="AY711" s="256" t="s">
        <v>208</v>
      </c>
    </row>
    <row r="712" spans="2:65" s="1" customFormat="1" ht="25.5" customHeight="1">
      <c r="B712" s="46"/>
      <c r="C712" s="233" t="s">
        <v>1043</v>
      </c>
      <c r="D712" s="233" t="s">
        <v>210</v>
      </c>
      <c r="E712" s="234" t="s">
        <v>1044</v>
      </c>
      <c r="F712" s="235" t="s">
        <v>1045</v>
      </c>
      <c r="G712" s="236" t="s">
        <v>213</v>
      </c>
      <c r="H712" s="237">
        <v>186.92</v>
      </c>
      <c r="I712" s="238"/>
      <c r="J712" s="239">
        <f>ROUND(I712*H712,2)</f>
        <v>0</v>
      </c>
      <c r="K712" s="235" t="s">
        <v>214</v>
      </c>
      <c r="L712" s="72"/>
      <c r="M712" s="240" t="s">
        <v>38</v>
      </c>
      <c r="N712" s="241" t="s">
        <v>52</v>
      </c>
      <c r="O712" s="47"/>
      <c r="P712" s="242">
        <f>O712*H712</f>
        <v>0</v>
      </c>
      <c r="Q712" s="242">
        <v>0.00012</v>
      </c>
      <c r="R712" s="242">
        <f>Q712*H712</f>
        <v>0.0224304</v>
      </c>
      <c r="S712" s="242">
        <v>0</v>
      </c>
      <c r="T712" s="243">
        <f>S712*H712</f>
        <v>0</v>
      </c>
      <c r="AR712" s="23" t="s">
        <v>215</v>
      </c>
      <c r="AT712" s="23" t="s">
        <v>210</v>
      </c>
      <c r="AU712" s="23" t="s">
        <v>90</v>
      </c>
      <c r="AY712" s="23" t="s">
        <v>208</v>
      </c>
      <c r="BE712" s="244">
        <f>IF(N712="základní",J712,0)</f>
        <v>0</v>
      </c>
      <c r="BF712" s="244">
        <f>IF(N712="snížená",J712,0)</f>
        <v>0</v>
      </c>
      <c r="BG712" s="244">
        <f>IF(N712="zákl. přenesená",J712,0)</f>
        <v>0</v>
      </c>
      <c r="BH712" s="244">
        <f>IF(N712="sníž. přenesená",J712,0)</f>
        <v>0</v>
      </c>
      <c r="BI712" s="244">
        <f>IF(N712="nulová",J712,0)</f>
        <v>0</v>
      </c>
      <c r="BJ712" s="23" t="s">
        <v>25</v>
      </c>
      <c r="BK712" s="244">
        <f>ROUND(I712*H712,2)</f>
        <v>0</v>
      </c>
      <c r="BL712" s="23" t="s">
        <v>215</v>
      </c>
      <c r="BM712" s="23" t="s">
        <v>1046</v>
      </c>
    </row>
    <row r="713" spans="2:51" s="13" customFormat="1" ht="13.5">
      <c r="B713" s="257"/>
      <c r="C713" s="258"/>
      <c r="D713" s="247" t="s">
        <v>217</v>
      </c>
      <c r="E713" s="259" t="s">
        <v>38</v>
      </c>
      <c r="F713" s="260" t="s">
        <v>426</v>
      </c>
      <c r="G713" s="258"/>
      <c r="H713" s="259" t="s">
        <v>38</v>
      </c>
      <c r="I713" s="261"/>
      <c r="J713" s="258"/>
      <c r="K713" s="258"/>
      <c r="L713" s="262"/>
      <c r="M713" s="263"/>
      <c r="N713" s="264"/>
      <c r="O713" s="264"/>
      <c r="P713" s="264"/>
      <c r="Q713" s="264"/>
      <c r="R713" s="264"/>
      <c r="S713" s="264"/>
      <c r="T713" s="265"/>
      <c r="AT713" s="266" t="s">
        <v>217</v>
      </c>
      <c r="AU713" s="266" t="s">
        <v>90</v>
      </c>
      <c r="AV713" s="13" t="s">
        <v>25</v>
      </c>
      <c r="AW713" s="13" t="s">
        <v>219</v>
      </c>
      <c r="AX713" s="13" t="s">
        <v>81</v>
      </c>
      <c r="AY713" s="266" t="s">
        <v>208</v>
      </c>
    </row>
    <row r="714" spans="2:51" s="12" customFormat="1" ht="13.5">
      <c r="B714" s="245"/>
      <c r="C714" s="246"/>
      <c r="D714" s="247" t="s">
        <v>217</v>
      </c>
      <c r="E714" s="248" t="s">
        <v>38</v>
      </c>
      <c r="F714" s="249" t="s">
        <v>1047</v>
      </c>
      <c r="G714" s="246"/>
      <c r="H714" s="250">
        <v>37.324</v>
      </c>
      <c r="I714" s="251"/>
      <c r="J714" s="246"/>
      <c r="K714" s="246"/>
      <c r="L714" s="252"/>
      <c r="M714" s="253"/>
      <c r="N714" s="254"/>
      <c r="O714" s="254"/>
      <c r="P714" s="254"/>
      <c r="Q714" s="254"/>
      <c r="R714" s="254"/>
      <c r="S714" s="254"/>
      <c r="T714" s="255"/>
      <c r="AT714" s="256" t="s">
        <v>217</v>
      </c>
      <c r="AU714" s="256" t="s">
        <v>90</v>
      </c>
      <c r="AV714" s="12" t="s">
        <v>90</v>
      </c>
      <c r="AW714" s="12" t="s">
        <v>219</v>
      </c>
      <c r="AX714" s="12" t="s">
        <v>81</v>
      </c>
      <c r="AY714" s="256" t="s">
        <v>208</v>
      </c>
    </row>
    <row r="715" spans="2:51" s="12" customFormat="1" ht="13.5">
      <c r="B715" s="245"/>
      <c r="C715" s="246"/>
      <c r="D715" s="247" t="s">
        <v>217</v>
      </c>
      <c r="E715" s="248" t="s">
        <v>38</v>
      </c>
      <c r="F715" s="249" t="s">
        <v>1048</v>
      </c>
      <c r="G715" s="246"/>
      <c r="H715" s="250">
        <v>31.4785</v>
      </c>
      <c r="I715" s="251"/>
      <c r="J715" s="246"/>
      <c r="K715" s="246"/>
      <c r="L715" s="252"/>
      <c r="M715" s="253"/>
      <c r="N715" s="254"/>
      <c r="O715" s="254"/>
      <c r="P715" s="254"/>
      <c r="Q715" s="254"/>
      <c r="R715" s="254"/>
      <c r="S715" s="254"/>
      <c r="T715" s="255"/>
      <c r="AT715" s="256" t="s">
        <v>217</v>
      </c>
      <c r="AU715" s="256" t="s">
        <v>90</v>
      </c>
      <c r="AV715" s="12" t="s">
        <v>90</v>
      </c>
      <c r="AW715" s="12" t="s">
        <v>219</v>
      </c>
      <c r="AX715" s="12" t="s">
        <v>81</v>
      </c>
      <c r="AY715" s="256" t="s">
        <v>208</v>
      </c>
    </row>
    <row r="716" spans="2:51" s="13" customFormat="1" ht="13.5">
      <c r="B716" s="257"/>
      <c r="C716" s="258"/>
      <c r="D716" s="247" t="s">
        <v>217</v>
      </c>
      <c r="E716" s="259" t="s">
        <v>38</v>
      </c>
      <c r="F716" s="260" t="s">
        <v>429</v>
      </c>
      <c r="G716" s="258"/>
      <c r="H716" s="259" t="s">
        <v>38</v>
      </c>
      <c r="I716" s="261"/>
      <c r="J716" s="258"/>
      <c r="K716" s="258"/>
      <c r="L716" s="262"/>
      <c r="M716" s="263"/>
      <c r="N716" s="264"/>
      <c r="O716" s="264"/>
      <c r="P716" s="264"/>
      <c r="Q716" s="264"/>
      <c r="R716" s="264"/>
      <c r="S716" s="264"/>
      <c r="T716" s="265"/>
      <c r="AT716" s="266" t="s">
        <v>217</v>
      </c>
      <c r="AU716" s="266" t="s">
        <v>90</v>
      </c>
      <c r="AV716" s="13" t="s">
        <v>25</v>
      </c>
      <c r="AW716" s="13" t="s">
        <v>219</v>
      </c>
      <c r="AX716" s="13" t="s">
        <v>81</v>
      </c>
      <c r="AY716" s="266" t="s">
        <v>208</v>
      </c>
    </row>
    <row r="717" spans="2:51" s="12" customFormat="1" ht="13.5">
      <c r="B717" s="245"/>
      <c r="C717" s="246"/>
      <c r="D717" s="247" t="s">
        <v>217</v>
      </c>
      <c r="E717" s="248" t="s">
        <v>38</v>
      </c>
      <c r="F717" s="249" t="s">
        <v>1049</v>
      </c>
      <c r="G717" s="246"/>
      <c r="H717" s="250">
        <v>118.1174</v>
      </c>
      <c r="I717" s="251"/>
      <c r="J717" s="246"/>
      <c r="K717" s="246"/>
      <c r="L717" s="252"/>
      <c r="M717" s="253"/>
      <c r="N717" s="254"/>
      <c r="O717" s="254"/>
      <c r="P717" s="254"/>
      <c r="Q717" s="254"/>
      <c r="R717" s="254"/>
      <c r="S717" s="254"/>
      <c r="T717" s="255"/>
      <c r="AT717" s="256" t="s">
        <v>217</v>
      </c>
      <c r="AU717" s="256" t="s">
        <v>90</v>
      </c>
      <c r="AV717" s="12" t="s">
        <v>90</v>
      </c>
      <c r="AW717" s="12" t="s">
        <v>219</v>
      </c>
      <c r="AX717" s="12" t="s">
        <v>81</v>
      </c>
      <c r="AY717" s="256" t="s">
        <v>208</v>
      </c>
    </row>
    <row r="718" spans="2:63" s="11" customFormat="1" ht="29.85" customHeight="1">
      <c r="B718" s="217"/>
      <c r="C718" s="218"/>
      <c r="D718" s="219" t="s">
        <v>80</v>
      </c>
      <c r="E718" s="231" t="s">
        <v>606</v>
      </c>
      <c r="F718" s="231" t="s">
        <v>1050</v>
      </c>
      <c r="G718" s="218"/>
      <c r="H718" s="218"/>
      <c r="I718" s="221"/>
      <c r="J718" s="232">
        <f>BK718</f>
        <v>0</v>
      </c>
      <c r="K718" s="218"/>
      <c r="L718" s="223"/>
      <c r="M718" s="224"/>
      <c r="N718" s="225"/>
      <c r="O718" s="225"/>
      <c r="P718" s="226">
        <f>SUM(P719:P805)</f>
        <v>0</v>
      </c>
      <c r="Q718" s="225"/>
      <c r="R718" s="226">
        <f>SUM(R719:R805)</f>
        <v>16.436373180000004</v>
      </c>
      <c r="S718" s="225"/>
      <c r="T718" s="227">
        <f>SUM(T719:T805)</f>
        <v>0</v>
      </c>
      <c r="AR718" s="228" t="s">
        <v>25</v>
      </c>
      <c r="AT718" s="229" t="s">
        <v>80</v>
      </c>
      <c r="AU718" s="229" t="s">
        <v>25</v>
      </c>
      <c r="AY718" s="228" t="s">
        <v>208</v>
      </c>
      <c r="BK718" s="230">
        <f>SUM(BK719:BK805)</f>
        <v>0</v>
      </c>
    </row>
    <row r="719" spans="2:65" s="1" customFormat="1" ht="25.5" customHeight="1">
      <c r="B719" s="46"/>
      <c r="C719" s="233" t="s">
        <v>1051</v>
      </c>
      <c r="D719" s="233" t="s">
        <v>210</v>
      </c>
      <c r="E719" s="234" t="s">
        <v>990</v>
      </c>
      <c r="F719" s="235" t="s">
        <v>991</v>
      </c>
      <c r="G719" s="236" t="s">
        <v>213</v>
      </c>
      <c r="H719" s="237">
        <v>100</v>
      </c>
      <c r="I719" s="238"/>
      <c r="J719" s="239">
        <f>ROUND(I719*H719,2)</f>
        <v>0</v>
      </c>
      <c r="K719" s="235" t="s">
        <v>214</v>
      </c>
      <c r="L719" s="72"/>
      <c r="M719" s="240" t="s">
        <v>38</v>
      </c>
      <c r="N719" s="241" t="s">
        <v>52</v>
      </c>
      <c r="O719" s="47"/>
      <c r="P719" s="242">
        <f>O719*H719</f>
        <v>0</v>
      </c>
      <c r="Q719" s="242">
        <v>0.00024</v>
      </c>
      <c r="R719" s="242">
        <f>Q719*H719</f>
        <v>0.024</v>
      </c>
      <c r="S719" s="242">
        <v>0</v>
      </c>
      <c r="T719" s="243">
        <f>S719*H719</f>
        <v>0</v>
      </c>
      <c r="AR719" s="23" t="s">
        <v>215</v>
      </c>
      <c r="AT719" s="23" t="s">
        <v>210</v>
      </c>
      <c r="AU719" s="23" t="s">
        <v>90</v>
      </c>
      <c r="AY719" s="23" t="s">
        <v>208</v>
      </c>
      <c r="BE719" s="244">
        <f>IF(N719="základní",J719,0)</f>
        <v>0</v>
      </c>
      <c r="BF719" s="244">
        <f>IF(N719="snížená",J719,0)</f>
        <v>0</v>
      </c>
      <c r="BG719" s="244">
        <f>IF(N719="zákl. přenesená",J719,0)</f>
        <v>0</v>
      </c>
      <c r="BH719" s="244">
        <f>IF(N719="sníž. přenesená",J719,0)</f>
        <v>0</v>
      </c>
      <c r="BI719" s="244">
        <f>IF(N719="nulová",J719,0)</f>
        <v>0</v>
      </c>
      <c r="BJ719" s="23" t="s">
        <v>25</v>
      </c>
      <c r="BK719" s="244">
        <f>ROUND(I719*H719,2)</f>
        <v>0</v>
      </c>
      <c r="BL719" s="23" t="s">
        <v>215</v>
      </c>
      <c r="BM719" s="23" t="s">
        <v>1052</v>
      </c>
    </row>
    <row r="720" spans="2:51" s="13" customFormat="1" ht="13.5">
      <c r="B720" s="257"/>
      <c r="C720" s="258"/>
      <c r="D720" s="247" t="s">
        <v>217</v>
      </c>
      <c r="E720" s="259" t="s">
        <v>38</v>
      </c>
      <c r="F720" s="260" t="s">
        <v>993</v>
      </c>
      <c r="G720" s="258"/>
      <c r="H720" s="259" t="s">
        <v>38</v>
      </c>
      <c r="I720" s="261"/>
      <c r="J720" s="258"/>
      <c r="K720" s="258"/>
      <c r="L720" s="262"/>
      <c r="M720" s="263"/>
      <c r="N720" s="264"/>
      <c r="O720" s="264"/>
      <c r="P720" s="264"/>
      <c r="Q720" s="264"/>
      <c r="R720" s="264"/>
      <c r="S720" s="264"/>
      <c r="T720" s="265"/>
      <c r="AT720" s="266" t="s">
        <v>217</v>
      </c>
      <c r="AU720" s="266" t="s">
        <v>90</v>
      </c>
      <c r="AV720" s="13" t="s">
        <v>25</v>
      </c>
      <c r="AW720" s="13" t="s">
        <v>219</v>
      </c>
      <c r="AX720" s="13" t="s">
        <v>81</v>
      </c>
      <c r="AY720" s="266" t="s">
        <v>208</v>
      </c>
    </row>
    <row r="721" spans="2:51" s="12" customFormat="1" ht="13.5">
      <c r="B721" s="245"/>
      <c r="C721" s="246"/>
      <c r="D721" s="247" t="s">
        <v>217</v>
      </c>
      <c r="E721" s="248" t="s">
        <v>38</v>
      </c>
      <c r="F721" s="249" t="s">
        <v>994</v>
      </c>
      <c r="G721" s="246"/>
      <c r="H721" s="250">
        <v>100</v>
      </c>
      <c r="I721" s="251"/>
      <c r="J721" s="246"/>
      <c r="K721" s="246"/>
      <c r="L721" s="252"/>
      <c r="M721" s="253"/>
      <c r="N721" s="254"/>
      <c r="O721" s="254"/>
      <c r="P721" s="254"/>
      <c r="Q721" s="254"/>
      <c r="R721" s="254"/>
      <c r="S721" s="254"/>
      <c r="T721" s="255"/>
      <c r="AT721" s="256" t="s">
        <v>217</v>
      </c>
      <c r="AU721" s="256" t="s">
        <v>90</v>
      </c>
      <c r="AV721" s="12" t="s">
        <v>90</v>
      </c>
      <c r="AW721" s="12" t="s">
        <v>219</v>
      </c>
      <c r="AX721" s="12" t="s">
        <v>81</v>
      </c>
      <c r="AY721" s="256" t="s">
        <v>208</v>
      </c>
    </row>
    <row r="722" spans="2:65" s="1" customFormat="1" ht="25.5" customHeight="1">
      <c r="B722" s="46"/>
      <c r="C722" s="233" t="s">
        <v>1053</v>
      </c>
      <c r="D722" s="233" t="s">
        <v>210</v>
      </c>
      <c r="E722" s="234" t="s">
        <v>1054</v>
      </c>
      <c r="F722" s="235" t="s">
        <v>1055</v>
      </c>
      <c r="G722" s="236" t="s">
        <v>213</v>
      </c>
      <c r="H722" s="237">
        <v>25.85</v>
      </c>
      <c r="I722" s="238"/>
      <c r="J722" s="239">
        <f>ROUND(I722*H722,2)</f>
        <v>0</v>
      </c>
      <c r="K722" s="235" t="s">
        <v>214</v>
      </c>
      <c r="L722" s="72"/>
      <c r="M722" s="240" t="s">
        <v>38</v>
      </c>
      <c r="N722" s="241" t="s">
        <v>52</v>
      </c>
      <c r="O722" s="47"/>
      <c r="P722" s="242">
        <f>O722*H722</f>
        <v>0</v>
      </c>
      <c r="Q722" s="242">
        <v>0.00865</v>
      </c>
      <c r="R722" s="242">
        <f>Q722*H722</f>
        <v>0.2236025</v>
      </c>
      <c r="S722" s="242">
        <v>0</v>
      </c>
      <c r="T722" s="243">
        <f>S722*H722</f>
        <v>0</v>
      </c>
      <c r="AR722" s="23" t="s">
        <v>215</v>
      </c>
      <c r="AT722" s="23" t="s">
        <v>210</v>
      </c>
      <c r="AU722" s="23" t="s">
        <v>90</v>
      </c>
      <c r="AY722" s="23" t="s">
        <v>208</v>
      </c>
      <c r="BE722" s="244">
        <f>IF(N722="základní",J722,0)</f>
        <v>0</v>
      </c>
      <c r="BF722" s="244">
        <f>IF(N722="snížená",J722,0)</f>
        <v>0</v>
      </c>
      <c r="BG722" s="244">
        <f>IF(N722="zákl. přenesená",J722,0)</f>
        <v>0</v>
      </c>
      <c r="BH722" s="244">
        <f>IF(N722="sníž. přenesená",J722,0)</f>
        <v>0</v>
      </c>
      <c r="BI722" s="244">
        <f>IF(N722="nulová",J722,0)</f>
        <v>0</v>
      </c>
      <c r="BJ722" s="23" t="s">
        <v>25</v>
      </c>
      <c r="BK722" s="244">
        <f>ROUND(I722*H722,2)</f>
        <v>0</v>
      </c>
      <c r="BL722" s="23" t="s">
        <v>215</v>
      </c>
      <c r="BM722" s="23" t="s">
        <v>1056</v>
      </c>
    </row>
    <row r="723" spans="2:51" s="12" customFormat="1" ht="13.5">
      <c r="B723" s="245"/>
      <c r="C723" s="246"/>
      <c r="D723" s="247" t="s">
        <v>217</v>
      </c>
      <c r="E723" s="248" t="s">
        <v>38</v>
      </c>
      <c r="F723" s="249" t="s">
        <v>1057</v>
      </c>
      <c r="G723" s="246"/>
      <c r="H723" s="250">
        <v>25.85</v>
      </c>
      <c r="I723" s="251"/>
      <c r="J723" s="246"/>
      <c r="K723" s="246"/>
      <c r="L723" s="252"/>
      <c r="M723" s="253"/>
      <c r="N723" s="254"/>
      <c r="O723" s="254"/>
      <c r="P723" s="254"/>
      <c r="Q723" s="254"/>
      <c r="R723" s="254"/>
      <c r="S723" s="254"/>
      <c r="T723" s="255"/>
      <c r="AT723" s="256" t="s">
        <v>217</v>
      </c>
      <c r="AU723" s="256" t="s">
        <v>90</v>
      </c>
      <c r="AV723" s="12" t="s">
        <v>90</v>
      </c>
      <c r="AW723" s="12" t="s">
        <v>219</v>
      </c>
      <c r="AX723" s="12" t="s">
        <v>81</v>
      </c>
      <c r="AY723" s="256" t="s">
        <v>208</v>
      </c>
    </row>
    <row r="724" spans="2:65" s="1" customFormat="1" ht="25.5" customHeight="1">
      <c r="B724" s="46"/>
      <c r="C724" s="267" t="s">
        <v>1058</v>
      </c>
      <c r="D724" s="267" t="s">
        <v>297</v>
      </c>
      <c r="E724" s="268" t="s">
        <v>1059</v>
      </c>
      <c r="F724" s="269" t="s">
        <v>1060</v>
      </c>
      <c r="G724" s="270" t="s">
        <v>213</v>
      </c>
      <c r="H724" s="271">
        <v>27.143</v>
      </c>
      <c r="I724" s="272"/>
      <c r="J724" s="273">
        <f>ROUND(I724*H724,2)</f>
        <v>0</v>
      </c>
      <c r="K724" s="269" t="s">
        <v>214</v>
      </c>
      <c r="L724" s="274"/>
      <c r="M724" s="275" t="s">
        <v>38</v>
      </c>
      <c r="N724" s="276" t="s">
        <v>52</v>
      </c>
      <c r="O724" s="47"/>
      <c r="P724" s="242">
        <f>O724*H724</f>
        <v>0</v>
      </c>
      <c r="Q724" s="242">
        <v>0.0027</v>
      </c>
      <c r="R724" s="242">
        <f>Q724*H724</f>
        <v>0.0732861</v>
      </c>
      <c r="S724" s="242">
        <v>0</v>
      </c>
      <c r="T724" s="243">
        <f>S724*H724</f>
        <v>0</v>
      </c>
      <c r="AR724" s="23" t="s">
        <v>253</v>
      </c>
      <c r="AT724" s="23" t="s">
        <v>297</v>
      </c>
      <c r="AU724" s="23" t="s">
        <v>90</v>
      </c>
      <c r="AY724" s="23" t="s">
        <v>208</v>
      </c>
      <c r="BE724" s="244">
        <f>IF(N724="základní",J724,0)</f>
        <v>0</v>
      </c>
      <c r="BF724" s="244">
        <f>IF(N724="snížená",J724,0)</f>
        <v>0</v>
      </c>
      <c r="BG724" s="244">
        <f>IF(N724="zákl. přenesená",J724,0)</f>
        <v>0</v>
      </c>
      <c r="BH724" s="244">
        <f>IF(N724="sníž. přenesená",J724,0)</f>
        <v>0</v>
      </c>
      <c r="BI724" s="244">
        <f>IF(N724="nulová",J724,0)</f>
        <v>0</v>
      </c>
      <c r="BJ724" s="23" t="s">
        <v>25</v>
      </c>
      <c r="BK724" s="244">
        <f>ROUND(I724*H724,2)</f>
        <v>0</v>
      </c>
      <c r="BL724" s="23" t="s">
        <v>215</v>
      </c>
      <c r="BM724" s="23" t="s">
        <v>1061</v>
      </c>
    </row>
    <row r="725" spans="2:47" s="1" customFormat="1" ht="13.5">
      <c r="B725" s="46"/>
      <c r="C725" s="74"/>
      <c r="D725" s="247" t="s">
        <v>835</v>
      </c>
      <c r="E725" s="74"/>
      <c r="F725" s="277" t="s">
        <v>1062</v>
      </c>
      <c r="G725" s="74"/>
      <c r="H725" s="74"/>
      <c r="I725" s="203"/>
      <c r="J725" s="74"/>
      <c r="K725" s="74"/>
      <c r="L725" s="72"/>
      <c r="M725" s="278"/>
      <c r="N725" s="47"/>
      <c r="O725" s="47"/>
      <c r="P725" s="47"/>
      <c r="Q725" s="47"/>
      <c r="R725" s="47"/>
      <c r="S725" s="47"/>
      <c r="T725" s="95"/>
      <c r="AT725" s="23" t="s">
        <v>835</v>
      </c>
      <c r="AU725" s="23" t="s">
        <v>90</v>
      </c>
    </row>
    <row r="726" spans="2:51" s="12" customFormat="1" ht="13.5">
      <c r="B726" s="245"/>
      <c r="C726" s="246"/>
      <c r="D726" s="247" t="s">
        <v>217</v>
      </c>
      <c r="E726" s="248" t="s">
        <v>38</v>
      </c>
      <c r="F726" s="249" t="s">
        <v>1063</v>
      </c>
      <c r="G726" s="246"/>
      <c r="H726" s="250">
        <v>27.1425</v>
      </c>
      <c r="I726" s="251"/>
      <c r="J726" s="246"/>
      <c r="K726" s="246"/>
      <c r="L726" s="252"/>
      <c r="M726" s="253"/>
      <c r="N726" s="254"/>
      <c r="O726" s="254"/>
      <c r="P726" s="254"/>
      <c r="Q726" s="254"/>
      <c r="R726" s="254"/>
      <c r="S726" s="254"/>
      <c r="T726" s="255"/>
      <c r="AT726" s="256" t="s">
        <v>217</v>
      </c>
      <c r="AU726" s="256" t="s">
        <v>90</v>
      </c>
      <c r="AV726" s="12" t="s">
        <v>90</v>
      </c>
      <c r="AW726" s="12" t="s">
        <v>219</v>
      </c>
      <c r="AX726" s="12" t="s">
        <v>81</v>
      </c>
      <c r="AY726" s="256" t="s">
        <v>208</v>
      </c>
    </row>
    <row r="727" spans="2:65" s="1" customFormat="1" ht="25.5" customHeight="1">
      <c r="B727" s="46"/>
      <c r="C727" s="233" t="s">
        <v>1064</v>
      </c>
      <c r="D727" s="233" t="s">
        <v>210</v>
      </c>
      <c r="E727" s="234" t="s">
        <v>1065</v>
      </c>
      <c r="F727" s="235" t="s">
        <v>1066</v>
      </c>
      <c r="G727" s="236" t="s">
        <v>213</v>
      </c>
      <c r="H727" s="237">
        <v>25.85</v>
      </c>
      <c r="I727" s="238"/>
      <c r="J727" s="239">
        <f>ROUND(I727*H727,2)</f>
        <v>0</v>
      </c>
      <c r="K727" s="235" t="s">
        <v>214</v>
      </c>
      <c r="L727" s="72"/>
      <c r="M727" s="240" t="s">
        <v>38</v>
      </c>
      <c r="N727" s="241" t="s">
        <v>52</v>
      </c>
      <c r="O727" s="47"/>
      <c r="P727" s="242">
        <f>O727*H727</f>
        <v>0</v>
      </c>
      <c r="Q727" s="242">
        <v>9E-05</v>
      </c>
      <c r="R727" s="242">
        <f>Q727*H727</f>
        <v>0.0023265000000000004</v>
      </c>
      <c r="S727" s="242">
        <v>0</v>
      </c>
      <c r="T727" s="243">
        <f>S727*H727</f>
        <v>0</v>
      </c>
      <c r="AR727" s="23" t="s">
        <v>215</v>
      </c>
      <c r="AT727" s="23" t="s">
        <v>210</v>
      </c>
      <c r="AU727" s="23" t="s">
        <v>90</v>
      </c>
      <c r="AY727" s="23" t="s">
        <v>208</v>
      </c>
      <c r="BE727" s="244">
        <f>IF(N727="základní",J727,0)</f>
        <v>0</v>
      </c>
      <c r="BF727" s="244">
        <f>IF(N727="snížená",J727,0)</f>
        <v>0</v>
      </c>
      <c r="BG727" s="244">
        <f>IF(N727="zákl. přenesená",J727,0)</f>
        <v>0</v>
      </c>
      <c r="BH727" s="244">
        <f>IF(N727="sníž. přenesená",J727,0)</f>
        <v>0</v>
      </c>
      <c r="BI727" s="244">
        <f>IF(N727="nulová",J727,0)</f>
        <v>0</v>
      </c>
      <c r="BJ727" s="23" t="s">
        <v>25</v>
      </c>
      <c r="BK727" s="244">
        <f>ROUND(I727*H727,2)</f>
        <v>0</v>
      </c>
      <c r="BL727" s="23" t="s">
        <v>215</v>
      </c>
      <c r="BM727" s="23" t="s">
        <v>1067</v>
      </c>
    </row>
    <row r="728" spans="2:65" s="1" customFormat="1" ht="25.5" customHeight="1">
      <c r="B728" s="46"/>
      <c r="C728" s="233" t="s">
        <v>1068</v>
      </c>
      <c r="D728" s="233" t="s">
        <v>210</v>
      </c>
      <c r="E728" s="234" t="s">
        <v>1069</v>
      </c>
      <c r="F728" s="235" t="s">
        <v>1070</v>
      </c>
      <c r="G728" s="236" t="s">
        <v>213</v>
      </c>
      <c r="H728" s="237">
        <v>8.188</v>
      </c>
      <c r="I728" s="238"/>
      <c r="J728" s="239">
        <f>ROUND(I728*H728,2)</f>
        <v>0</v>
      </c>
      <c r="K728" s="235" t="s">
        <v>214</v>
      </c>
      <c r="L728" s="72"/>
      <c r="M728" s="240" t="s">
        <v>38</v>
      </c>
      <c r="N728" s="241" t="s">
        <v>52</v>
      </c>
      <c r="O728" s="47"/>
      <c r="P728" s="242">
        <f>O728*H728</f>
        <v>0</v>
      </c>
      <c r="Q728" s="242">
        <v>0.00489</v>
      </c>
      <c r="R728" s="242">
        <f>Q728*H728</f>
        <v>0.04003932</v>
      </c>
      <c r="S728" s="242">
        <v>0</v>
      </c>
      <c r="T728" s="243">
        <f>S728*H728</f>
        <v>0</v>
      </c>
      <c r="AR728" s="23" t="s">
        <v>215</v>
      </c>
      <c r="AT728" s="23" t="s">
        <v>210</v>
      </c>
      <c r="AU728" s="23" t="s">
        <v>90</v>
      </c>
      <c r="AY728" s="23" t="s">
        <v>208</v>
      </c>
      <c r="BE728" s="244">
        <f>IF(N728="základní",J728,0)</f>
        <v>0</v>
      </c>
      <c r="BF728" s="244">
        <f>IF(N728="snížená",J728,0)</f>
        <v>0</v>
      </c>
      <c r="BG728" s="244">
        <f>IF(N728="zákl. přenesená",J728,0)</f>
        <v>0</v>
      </c>
      <c r="BH728" s="244">
        <f>IF(N728="sníž. přenesená",J728,0)</f>
        <v>0</v>
      </c>
      <c r="BI728" s="244">
        <f>IF(N728="nulová",J728,0)</f>
        <v>0</v>
      </c>
      <c r="BJ728" s="23" t="s">
        <v>25</v>
      </c>
      <c r="BK728" s="244">
        <f>ROUND(I728*H728,2)</f>
        <v>0</v>
      </c>
      <c r="BL728" s="23" t="s">
        <v>215</v>
      </c>
      <c r="BM728" s="23" t="s">
        <v>1071</v>
      </c>
    </row>
    <row r="729" spans="2:51" s="13" customFormat="1" ht="13.5">
      <c r="B729" s="257"/>
      <c r="C729" s="258"/>
      <c r="D729" s="247" t="s">
        <v>217</v>
      </c>
      <c r="E729" s="259" t="s">
        <v>38</v>
      </c>
      <c r="F729" s="260" t="s">
        <v>1072</v>
      </c>
      <c r="G729" s="258"/>
      <c r="H729" s="259" t="s">
        <v>38</v>
      </c>
      <c r="I729" s="261"/>
      <c r="J729" s="258"/>
      <c r="K729" s="258"/>
      <c r="L729" s="262"/>
      <c r="M729" s="263"/>
      <c r="N729" s="264"/>
      <c r="O729" s="264"/>
      <c r="P729" s="264"/>
      <c r="Q729" s="264"/>
      <c r="R729" s="264"/>
      <c r="S729" s="264"/>
      <c r="T729" s="265"/>
      <c r="AT729" s="266" t="s">
        <v>217</v>
      </c>
      <c r="AU729" s="266" t="s">
        <v>90</v>
      </c>
      <c r="AV729" s="13" t="s">
        <v>25</v>
      </c>
      <c r="AW729" s="13" t="s">
        <v>219</v>
      </c>
      <c r="AX729" s="13" t="s">
        <v>81</v>
      </c>
      <c r="AY729" s="266" t="s">
        <v>208</v>
      </c>
    </row>
    <row r="730" spans="2:51" s="12" customFormat="1" ht="13.5">
      <c r="B730" s="245"/>
      <c r="C730" s="246"/>
      <c r="D730" s="247" t="s">
        <v>217</v>
      </c>
      <c r="E730" s="248" t="s">
        <v>38</v>
      </c>
      <c r="F730" s="249" t="s">
        <v>1073</v>
      </c>
      <c r="G730" s="246"/>
      <c r="H730" s="250">
        <v>8.188</v>
      </c>
      <c r="I730" s="251"/>
      <c r="J730" s="246"/>
      <c r="K730" s="246"/>
      <c r="L730" s="252"/>
      <c r="M730" s="253"/>
      <c r="N730" s="254"/>
      <c r="O730" s="254"/>
      <c r="P730" s="254"/>
      <c r="Q730" s="254"/>
      <c r="R730" s="254"/>
      <c r="S730" s="254"/>
      <c r="T730" s="255"/>
      <c r="AT730" s="256" t="s">
        <v>217</v>
      </c>
      <c r="AU730" s="256" t="s">
        <v>90</v>
      </c>
      <c r="AV730" s="12" t="s">
        <v>90</v>
      </c>
      <c r="AW730" s="12" t="s">
        <v>219</v>
      </c>
      <c r="AX730" s="12" t="s">
        <v>81</v>
      </c>
      <c r="AY730" s="256" t="s">
        <v>208</v>
      </c>
    </row>
    <row r="731" spans="2:65" s="1" customFormat="1" ht="38.25" customHeight="1">
      <c r="B731" s="46"/>
      <c r="C731" s="233" t="s">
        <v>1074</v>
      </c>
      <c r="D731" s="233" t="s">
        <v>210</v>
      </c>
      <c r="E731" s="234" t="s">
        <v>1024</v>
      </c>
      <c r="F731" s="235" t="s">
        <v>1025</v>
      </c>
      <c r="G731" s="236" t="s">
        <v>336</v>
      </c>
      <c r="H731" s="237">
        <v>191.11</v>
      </c>
      <c r="I731" s="238"/>
      <c r="J731" s="239">
        <f>ROUND(I731*H731,2)</f>
        <v>0</v>
      </c>
      <c r="K731" s="235" t="s">
        <v>214</v>
      </c>
      <c r="L731" s="72"/>
      <c r="M731" s="240" t="s">
        <v>38</v>
      </c>
      <c r="N731" s="241" t="s">
        <v>52</v>
      </c>
      <c r="O731" s="47"/>
      <c r="P731" s="242">
        <f>O731*H731</f>
        <v>0</v>
      </c>
      <c r="Q731" s="242">
        <v>0</v>
      </c>
      <c r="R731" s="242">
        <f>Q731*H731</f>
        <v>0</v>
      </c>
      <c r="S731" s="242">
        <v>0</v>
      </c>
      <c r="T731" s="243">
        <f>S731*H731</f>
        <v>0</v>
      </c>
      <c r="AR731" s="23" t="s">
        <v>215</v>
      </c>
      <c r="AT731" s="23" t="s">
        <v>210</v>
      </c>
      <c r="AU731" s="23" t="s">
        <v>90</v>
      </c>
      <c r="AY731" s="23" t="s">
        <v>208</v>
      </c>
      <c r="BE731" s="244">
        <f>IF(N731="základní",J731,0)</f>
        <v>0</v>
      </c>
      <c r="BF731" s="244">
        <f>IF(N731="snížená",J731,0)</f>
        <v>0</v>
      </c>
      <c r="BG731" s="244">
        <f>IF(N731="zákl. přenesená",J731,0)</f>
        <v>0</v>
      </c>
      <c r="BH731" s="244">
        <f>IF(N731="sníž. přenesená",J731,0)</f>
        <v>0</v>
      </c>
      <c r="BI731" s="244">
        <f>IF(N731="nulová",J731,0)</f>
        <v>0</v>
      </c>
      <c r="BJ731" s="23" t="s">
        <v>25</v>
      </c>
      <c r="BK731" s="244">
        <f>ROUND(I731*H731,2)</f>
        <v>0</v>
      </c>
      <c r="BL731" s="23" t="s">
        <v>215</v>
      </c>
      <c r="BM731" s="23" t="s">
        <v>1075</v>
      </c>
    </row>
    <row r="732" spans="2:51" s="13" customFormat="1" ht="13.5">
      <c r="B732" s="257"/>
      <c r="C732" s="258"/>
      <c r="D732" s="247" t="s">
        <v>217</v>
      </c>
      <c r="E732" s="259" t="s">
        <v>38</v>
      </c>
      <c r="F732" s="260" t="s">
        <v>426</v>
      </c>
      <c r="G732" s="258"/>
      <c r="H732" s="259" t="s">
        <v>38</v>
      </c>
      <c r="I732" s="261"/>
      <c r="J732" s="258"/>
      <c r="K732" s="258"/>
      <c r="L732" s="262"/>
      <c r="M732" s="263"/>
      <c r="N732" s="264"/>
      <c r="O732" s="264"/>
      <c r="P732" s="264"/>
      <c r="Q732" s="264"/>
      <c r="R732" s="264"/>
      <c r="S732" s="264"/>
      <c r="T732" s="265"/>
      <c r="AT732" s="266" t="s">
        <v>217</v>
      </c>
      <c r="AU732" s="266" t="s">
        <v>90</v>
      </c>
      <c r="AV732" s="13" t="s">
        <v>25</v>
      </c>
      <c r="AW732" s="13" t="s">
        <v>219</v>
      </c>
      <c r="AX732" s="13" t="s">
        <v>81</v>
      </c>
      <c r="AY732" s="266" t="s">
        <v>208</v>
      </c>
    </row>
    <row r="733" spans="2:51" s="12" customFormat="1" ht="13.5">
      <c r="B733" s="245"/>
      <c r="C733" s="246"/>
      <c r="D733" s="247" t="s">
        <v>217</v>
      </c>
      <c r="E733" s="248" t="s">
        <v>38</v>
      </c>
      <c r="F733" s="249" t="s">
        <v>1007</v>
      </c>
      <c r="G733" s="246"/>
      <c r="H733" s="250">
        <v>69.4</v>
      </c>
      <c r="I733" s="251"/>
      <c r="J733" s="246"/>
      <c r="K733" s="246"/>
      <c r="L733" s="252"/>
      <c r="M733" s="253"/>
      <c r="N733" s="254"/>
      <c r="O733" s="254"/>
      <c r="P733" s="254"/>
      <c r="Q733" s="254"/>
      <c r="R733" s="254"/>
      <c r="S733" s="254"/>
      <c r="T733" s="255"/>
      <c r="AT733" s="256" t="s">
        <v>217</v>
      </c>
      <c r="AU733" s="256" t="s">
        <v>90</v>
      </c>
      <c r="AV733" s="12" t="s">
        <v>90</v>
      </c>
      <c r="AW733" s="12" t="s">
        <v>219</v>
      </c>
      <c r="AX733" s="12" t="s">
        <v>81</v>
      </c>
      <c r="AY733" s="256" t="s">
        <v>208</v>
      </c>
    </row>
    <row r="734" spans="2:51" s="13" customFormat="1" ht="13.5">
      <c r="B734" s="257"/>
      <c r="C734" s="258"/>
      <c r="D734" s="247" t="s">
        <v>217</v>
      </c>
      <c r="E734" s="259" t="s">
        <v>38</v>
      </c>
      <c r="F734" s="260" t="s">
        <v>429</v>
      </c>
      <c r="G734" s="258"/>
      <c r="H734" s="259" t="s">
        <v>38</v>
      </c>
      <c r="I734" s="261"/>
      <c r="J734" s="258"/>
      <c r="K734" s="258"/>
      <c r="L734" s="262"/>
      <c r="M734" s="263"/>
      <c r="N734" s="264"/>
      <c r="O734" s="264"/>
      <c r="P734" s="264"/>
      <c r="Q734" s="264"/>
      <c r="R734" s="264"/>
      <c r="S734" s="264"/>
      <c r="T734" s="265"/>
      <c r="AT734" s="266" t="s">
        <v>217</v>
      </c>
      <c r="AU734" s="266" t="s">
        <v>90</v>
      </c>
      <c r="AV734" s="13" t="s">
        <v>25</v>
      </c>
      <c r="AW734" s="13" t="s">
        <v>219</v>
      </c>
      <c r="AX734" s="13" t="s">
        <v>81</v>
      </c>
      <c r="AY734" s="266" t="s">
        <v>208</v>
      </c>
    </row>
    <row r="735" spans="2:51" s="12" customFormat="1" ht="13.5">
      <c r="B735" s="245"/>
      <c r="C735" s="246"/>
      <c r="D735" s="247" t="s">
        <v>217</v>
      </c>
      <c r="E735" s="248" t="s">
        <v>38</v>
      </c>
      <c r="F735" s="249" t="s">
        <v>1013</v>
      </c>
      <c r="G735" s="246"/>
      <c r="H735" s="250">
        <v>121.71</v>
      </c>
      <c r="I735" s="251"/>
      <c r="J735" s="246"/>
      <c r="K735" s="246"/>
      <c r="L735" s="252"/>
      <c r="M735" s="253"/>
      <c r="N735" s="254"/>
      <c r="O735" s="254"/>
      <c r="P735" s="254"/>
      <c r="Q735" s="254"/>
      <c r="R735" s="254"/>
      <c r="S735" s="254"/>
      <c r="T735" s="255"/>
      <c r="AT735" s="256" t="s">
        <v>217</v>
      </c>
      <c r="AU735" s="256" t="s">
        <v>90</v>
      </c>
      <c r="AV735" s="12" t="s">
        <v>90</v>
      </c>
      <c r="AW735" s="12" t="s">
        <v>219</v>
      </c>
      <c r="AX735" s="12" t="s">
        <v>81</v>
      </c>
      <c r="AY735" s="256" t="s">
        <v>208</v>
      </c>
    </row>
    <row r="736" spans="2:65" s="1" customFormat="1" ht="16.5" customHeight="1">
      <c r="B736" s="46"/>
      <c r="C736" s="267" t="s">
        <v>1076</v>
      </c>
      <c r="D736" s="267" t="s">
        <v>297</v>
      </c>
      <c r="E736" s="268" t="s">
        <v>1029</v>
      </c>
      <c r="F736" s="269" t="s">
        <v>1030</v>
      </c>
      <c r="G736" s="270" t="s">
        <v>336</v>
      </c>
      <c r="H736" s="271">
        <v>210.221</v>
      </c>
      <c r="I736" s="272"/>
      <c r="J736" s="273">
        <f>ROUND(I736*H736,2)</f>
        <v>0</v>
      </c>
      <c r="K736" s="269" t="s">
        <v>214</v>
      </c>
      <c r="L736" s="274"/>
      <c r="M736" s="275" t="s">
        <v>38</v>
      </c>
      <c r="N736" s="276" t="s">
        <v>52</v>
      </c>
      <c r="O736" s="47"/>
      <c r="P736" s="242">
        <f>O736*H736</f>
        <v>0</v>
      </c>
      <c r="Q736" s="242">
        <v>3E-05</v>
      </c>
      <c r="R736" s="242">
        <f>Q736*H736</f>
        <v>0.006306630000000001</v>
      </c>
      <c r="S736" s="242">
        <v>0</v>
      </c>
      <c r="T736" s="243">
        <f>S736*H736</f>
        <v>0</v>
      </c>
      <c r="AR736" s="23" t="s">
        <v>253</v>
      </c>
      <c r="AT736" s="23" t="s">
        <v>297</v>
      </c>
      <c r="AU736" s="23" t="s">
        <v>90</v>
      </c>
      <c r="AY736" s="23" t="s">
        <v>208</v>
      </c>
      <c r="BE736" s="244">
        <f>IF(N736="základní",J736,0)</f>
        <v>0</v>
      </c>
      <c r="BF736" s="244">
        <f>IF(N736="snížená",J736,0)</f>
        <v>0</v>
      </c>
      <c r="BG736" s="244">
        <f>IF(N736="zákl. přenesená",J736,0)</f>
        <v>0</v>
      </c>
      <c r="BH736" s="244">
        <f>IF(N736="sníž. přenesená",J736,0)</f>
        <v>0</v>
      </c>
      <c r="BI736" s="244">
        <f>IF(N736="nulová",J736,0)</f>
        <v>0</v>
      </c>
      <c r="BJ736" s="23" t="s">
        <v>25</v>
      </c>
      <c r="BK736" s="244">
        <f>ROUND(I736*H736,2)</f>
        <v>0</v>
      </c>
      <c r="BL736" s="23" t="s">
        <v>215</v>
      </c>
      <c r="BM736" s="23" t="s">
        <v>1077</v>
      </c>
    </row>
    <row r="737" spans="2:47" s="1" customFormat="1" ht="13.5">
      <c r="B737" s="46"/>
      <c r="C737" s="74"/>
      <c r="D737" s="247" t="s">
        <v>835</v>
      </c>
      <c r="E737" s="74"/>
      <c r="F737" s="277" t="s">
        <v>1032</v>
      </c>
      <c r="G737" s="74"/>
      <c r="H737" s="74"/>
      <c r="I737" s="203"/>
      <c r="J737" s="74"/>
      <c r="K737" s="74"/>
      <c r="L737" s="72"/>
      <c r="M737" s="278"/>
      <c r="N737" s="47"/>
      <c r="O737" s="47"/>
      <c r="P737" s="47"/>
      <c r="Q737" s="47"/>
      <c r="R737" s="47"/>
      <c r="S737" s="47"/>
      <c r="T737" s="95"/>
      <c r="AT737" s="23" t="s">
        <v>835</v>
      </c>
      <c r="AU737" s="23" t="s">
        <v>90</v>
      </c>
    </row>
    <row r="738" spans="2:51" s="12" customFormat="1" ht="13.5">
      <c r="B738" s="245"/>
      <c r="C738" s="246"/>
      <c r="D738" s="247" t="s">
        <v>217</v>
      </c>
      <c r="E738" s="248" t="s">
        <v>38</v>
      </c>
      <c r="F738" s="249" t="s">
        <v>1078</v>
      </c>
      <c r="G738" s="246"/>
      <c r="H738" s="250">
        <v>210.221</v>
      </c>
      <c r="I738" s="251"/>
      <c r="J738" s="246"/>
      <c r="K738" s="246"/>
      <c r="L738" s="252"/>
      <c r="M738" s="253"/>
      <c r="N738" s="254"/>
      <c r="O738" s="254"/>
      <c r="P738" s="254"/>
      <c r="Q738" s="254"/>
      <c r="R738" s="254"/>
      <c r="S738" s="254"/>
      <c r="T738" s="255"/>
      <c r="AT738" s="256" t="s">
        <v>217</v>
      </c>
      <c r="AU738" s="256" t="s">
        <v>90</v>
      </c>
      <c r="AV738" s="12" t="s">
        <v>90</v>
      </c>
      <c r="AW738" s="12" t="s">
        <v>219</v>
      </c>
      <c r="AX738" s="12" t="s">
        <v>81</v>
      </c>
      <c r="AY738" s="256" t="s">
        <v>208</v>
      </c>
    </row>
    <row r="739" spans="2:65" s="1" customFormat="1" ht="25.5" customHeight="1">
      <c r="B739" s="46"/>
      <c r="C739" s="233" t="s">
        <v>1079</v>
      </c>
      <c r="D739" s="233" t="s">
        <v>210</v>
      </c>
      <c r="E739" s="234" t="s">
        <v>1080</v>
      </c>
      <c r="F739" s="235" t="s">
        <v>1081</v>
      </c>
      <c r="G739" s="236" t="s">
        <v>213</v>
      </c>
      <c r="H739" s="237">
        <v>963.781</v>
      </c>
      <c r="I739" s="238"/>
      <c r="J739" s="239">
        <f>ROUND(I739*H739,2)</f>
        <v>0</v>
      </c>
      <c r="K739" s="235" t="s">
        <v>214</v>
      </c>
      <c r="L739" s="72"/>
      <c r="M739" s="240" t="s">
        <v>38</v>
      </c>
      <c r="N739" s="241" t="s">
        <v>52</v>
      </c>
      <c r="O739" s="47"/>
      <c r="P739" s="242">
        <f>O739*H739</f>
        <v>0</v>
      </c>
      <c r="Q739" s="242">
        <v>0.0085</v>
      </c>
      <c r="R739" s="242">
        <f>Q739*H739</f>
        <v>8.1921385</v>
      </c>
      <c r="S739" s="242">
        <v>0</v>
      </c>
      <c r="T739" s="243">
        <f>S739*H739</f>
        <v>0</v>
      </c>
      <c r="AR739" s="23" t="s">
        <v>215</v>
      </c>
      <c r="AT739" s="23" t="s">
        <v>210</v>
      </c>
      <c r="AU739" s="23" t="s">
        <v>90</v>
      </c>
      <c r="AY739" s="23" t="s">
        <v>208</v>
      </c>
      <c r="BE739" s="244">
        <f>IF(N739="základní",J739,0)</f>
        <v>0</v>
      </c>
      <c r="BF739" s="244">
        <f>IF(N739="snížená",J739,0)</f>
        <v>0</v>
      </c>
      <c r="BG739" s="244">
        <f>IF(N739="zákl. přenesená",J739,0)</f>
        <v>0</v>
      </c>
      <c r="BH739" s="244">
        <f>IF(N739="sníž. přenesená",J739,0)</f>
        <v>0</v>
      </c>
      <c r="BI739" s="244">
        <f>IF(N739="nulová",J739,0)</f>
        <v>0</v>
      </c>
      <c r="BJ739" s="23" t="s">
        <v>25</v>
      </c>
      <c r="BK739" s="244">
        <f>ROUND(I739*H739,2)</f>
        <v>0</v>
      </c>
      <c r="BL739" s="23" t="s">
        <v>215</v>
      </c>
      <c r="BM739" s="23" t="s">
        <v>1082</v>
      </c>
    </row>
    <row r="740" spans="2:51" s="13" customFormat="1" ht="13.5">
      <c r="B740" s="257"/>
      <c r="C740" s="258"/>
      <c r="D740" s="247" t="s">
        <v>217</v>
      </c>
      <c r="E740" s="259" t="s">
        <v>38</v>
      </c>
      <c r="F740" s="260" t="s">
        <v>1083</v>
      </c>
      <c r="G740" s="258"/>
      <c r="H740" s="259" t="s">
        <v>38</v>
      </c>
      <c r="I740" s="261"/>
      <c r="J740" s="258"/>
      <c r="K740" s="258"/>
      <c r="L740" s="262"/>
      <c r="M740" s="263"/>
      <c r="N740" s="264"/>
      <c r="O740" s="264"/>
      <c r="P740" s="264"/>
      <c r="Q740" s="264"/>
      <c r="R740" s="264"/>
      <c r="S740" s="264"/>
      <c r="T740" s="265"/>
      <c r="AT740" s="266" t="s">
        <v>217</v>
      </c>
      <c r="AU740" s="266" t="s">
        <v>90</v>
      </c>
      <c r="AV740" s="13" t="s">
        <v>25</v>
      </c>
      <c r="AW740" s="13" t="s">
        <v>219</v>
      </c>
      <c r="AX740" s="13" t="s">
        <v>81</v>
      </c>
      <c r="AY740" s="266" t="s">
        <v>208</v>
      </c>
    </row>
    <row r="741" spans="2:51" s="12" customFormat="1" ht="13.5">
      <c r="B741" s="245"/>
      <c r="C741" s="246"/>
      <c r="D741" s="247" t="s">
        <v>217</v>
      </c>
      <c r="E741" s="248" t="s">
        <v>38</v>
      </c>
      <c r="F741" s="249" t="s">
        <v>1084</v>
      </c>
      <c r="G741" s="246"/>
      <c r="H741" s="250">
        <v>647.0625</v>
      </c>
      <c r="I741" s="251"/>
      <c r="J741" s="246"/>
      <c r="K741" s="246"/>
      <c r="L741" s="252"/>
      <c r="M741" s="253"/>
      <c r="N741" s="254"/>
      <c r="O741" s="254"/>
      <c r="P741" s="254"/>
      <c r="Q741" s="254"/>
      <c r="R741" s="254"/>
      <c r="S741" s="254"/>
      <c r="T741" s="255"/>
      <c r="AT741" s="256" t="s">
        <v>217</v>
      </c>
      <c r="AU741" s="256" t="s">
        <v>90</v>
      </c>
      <c r="AV741" s="12" t="s">
        <v>90</v>
      </c>
      <c r="AW741" s="12" t="s">
        <v>219</v>
      </c>
      <c r="AX741" s="12" t="s">
        <v>81</v>
      </c>
      <c r="AY741" s="256" t="s">
        <v>208</v>
      </c>
    </row>
    <row r="742" spans="2:51" s="12" customFormat="1" ht="13.5">
      <c r="B742" s="245"/>
      <c r="C742" s="246"/>
      <c r="D742" s="247" t="s">
        <v>217</v>
      </c>
      <c r="E742" s="248" t="s">
        <v>38</v>
      </c>
      <c r="F742" s="249" t="s">
        <v>1085</v>
      </c>
      <c r="G742" s="246"/>
      <c r="H742" s="250">
        <v>15.125</v>
      </c>
      <c r="I742" s="251"/>
      <c r="J742" s="246"/>
      <c r="K742" s="246"/>
      <c r="L742" s="252"/>
      <c r="M742" s="253"/>
      <c r="N742" s="254"/>
      <c r="O742" s="254"/>
      <c r="P742" s="254"/>
      <c r="Q742" s="254"/>
      <c r="R742" s="254"/>
      <c r="S742" s="254"/>
      <c r="T742" s="255"/>
      <c r="AT742" s="256" t="s">
        <v>217</v>
      </c>
      <c r="AU742" s="256" t="s">
        <v>90</v>
      </c>
      <c r="AV742" s="12" t="s">
        <v>90</v>
      </c>
      <c r="AW742" s="12" t="s">
        <v>219</v>
      </c>
      <c r="AX742" s="12" t="s">
        <v>81</v>
      </c>
      <c r="AY742" s="256" t="s">
        <v>208</v>
      </c>
    </row>
    <row r="743" spans="2:51" s="13" customFormat="1" ht="13.5">
      <c r="B743" s="257"/>
      <c r="C743" s="258"/>
      <c r="D743" s="247" t="s">
        <v>217</v>
      </c>
      <c r="E743" s="259" t="s">
        <v>38</v>
      </c>
      <c r="F743" s="260" t="s">
        <v>1086</v>
      </c>
      <c r="G743" s="258"/>
      <c r="H743" s="259" t="s">
        <v>38</v>
      </c>
      <c r="I743" s="261"/>
      <c r="J743" s="258"/>
      <c r="K743" s="258"/>
      <c r="L743" s="262"/>
      <c r="M743" s="263"/>
      <c r="N743" s="264"/>
      <c r="O743" s="264"/>
      <c r="P743" s="264"/>
      <c r="Q743" s="264"/>
      <c r="R743" s="264"/>
      <c r="S743" s="264"/>
      <c r="T743" s="265"/>
      <c r="AT743" s="266" t="s">
        <v>217</v>
      </c>
      <c r="AU743" s="266" t="s">
        <v>90</v>
      </c>
      <c r="AV743" s="13" t="s">
        <v>25</v>
      </c>
      <c r="AW743" s="13" t="s">
        <v>219</v>
      </c>
      <c r="AX743" s="13" t="s">
        <v>81</v>
      </c>
      <c r="AY743" s="266" t="s">
        <v>208</v>
      </c>
    </row>
    <row r="744" spans="2:51" s="12" customFormat="1" ht="13.5">
      <c r="B744" s="245"/>
      <c r="C744" s="246"/>
      <c r="D744" s="247" t="s">
        <v>217</v>
      </c>
      <c r="E744" s="248" t="s">
        <v>38</v>
      </c>
      <c r="F744" s="249" t="s">
        <v>1087</v>
      </c>
      <c r="G744" s="246"/>
      <c r="H744" s="250">
        <v>94</v>
      </c>
      <c r="I744" s="251"/>
      <c r="J744" s="246"/>
      <c r="K744" s="246"/>
      <c r="L744" s="252"/>
      <c r="M744" s="253"/>
      <c r="N744" s="254"/>
      <c r="O744" s="254"/>
      <c r="P744" s="254"/>
      <c r="Q744" s="254"/>
      <c r="R744" s="254"/>
      <c r="S744" s="254"/>
      <c r="T744" s="255"/>
      <c r="AT744" s="256" t="s">
        <v>217</v>
      </c>
      <c r="AU744" s="256" t="s">
        <v>90</v>
      </c>
      <c r="AV744" s="12" t="s">
        <v>90</v>
      </c>
      <c r="AW744" s="12" t="s">
        <v>219</v>
      </c>
      <c r="AX744" s="12" t="s">
        <v>81</v>
      </c>
      <c r="AY744" s="256" t="s">
        <v>208</v>
      </c>
    </row>
    <row r="745" spans="2:51" s="13" customFormat="1" ht="13.5">
      <c r="B745" s="257"/>
      <c r="C745" s="258"/>
      <c r="D745" s="247" t="s">
        <v>217</v>
      </c>
      <c r="E745" s="259" t="s">
        <v>38</v>
      </c>
      <c r="F745" s="260" t="s">
        <v>1088</v>
      </c>
      <c r="G745" s="258"/>
      <c r="H745" s="259" t="s">
        <v>38</v>
      </c>
      <c r="I745" s="261"/>
      <c r="J745" s="258"/>
      <c r="K745" s="258"/>
      <c r="L745" s="262"/>
      <c r="M745" s="263"/>
      <c r="N745" s="264"/>
      <c r="O745" s="264"/>
      <c r="P745" s="264"/>
      <c r="Q745" s="264"/>
      <c r="R745" s="264"/>
      <c r="S745" s="264"/>
      <c r="T745" s="265"/>
      <c r="AT745" s="266" t="s">
        <v>217</v>
      </c>
      <c r="AU745" s="266" t="s">
        <v>90</v>
      </c>
      <c r="AV745" s="13" t="s">
        <v>25</v>
      </c>
      <c r="AW745" s="13" t="s">
        <v>219</v>
      </c>
      <c r="AX745" s="13" t="s">
        <v>81</v>
      </c>
      <c r="AY745" s="266" t="s">
        <v>208</v>
      </c>
    </row>
    <row r="746" spans="2:51" s="12" customFormat="1" ht="13.5">
      <c r="B746" s="245"/>
      <c r="C746" s="246"/>
      <c r="D746" s="247" t="s">
        <v>217</v>
      </c>
      <c r="E746" s="248" t="s">
        <v>38</v>
      </c>
      <c r="F746" s="249" t="s">
        <v>1089</v>
      </c>
      <c r="G746" s="246"/>
      <c r="H746" s="250">
        <v>38.75</v>
      </c>
      <c r="I746" s="251"/>
      <c r="J746" s="246"/>
      <c r="K746" s="246"/>
      <c r="L746" s="252"/>
      <c r="M746" s="253"/>
      <c r="N746" s="254"/>
      <c r="O746" s="254"/>
      <c r="P746" s="254"/>
      <c r="Q746" s="254"/>
      <c r="R746" s="254"/>
      <c r="S746" s="254"/>
      <c r="T746" s="255"/>
      <c r="AT746" s="256" t="s">
        <v>217</v>
      </c>
      <c r="AU746" s="256" t="s">
        <v>90</v>
      </c>
      <c r="AV746" s="12" t="s">
        <v>90</v>
      </c>
      <c r="AW746" s="12" t="s">
        <v>219</v>
      </c>
      <c r="AX746" s="12" t="s">
        <v>81</v>
      </c>
      <c r="AY746" s="256" t="s">
        <v>208</v>
      </c>
    </row>
    <row r="747" spans="2:51" s="13" customFormat="1" ht="13.5">
      <c r="B747" s="257"/>
      <c r="C747" s="258"/>
      <c r="D747" s="247" t="s">
        <v>217</v>
      </c>
      <c r="E747" s="259" t="s">
        <v>38</v>
      </c>
      <c r="F747" s="260" t="s">
        <v>1090</v>
      </c>
      <c r="G747" s="258"/>
      <c r="H747" s="259" t="s">
        <v>38</v>
      </c>
      <c r="I747" s="261"/>
      <c r="J747" s="258"/>
      <c r="K747" s="258"/>
      <c r="L747" s="262"/>
      <c r="M747" s="263"/>
      <c r="N747" s="264"/>
      <c r="O747" s="264"/>
      <c r="P747" s="264"/>
      <c r="Q747" s="264"/>
      <c r="R747" s="264"/>
      <c r="S747" s="264"/>
      <c r="T747" s="265"/>
      <c r="AT747" s="266" t="s">
        <v>217</v>
      </c>
      <c r="AU747" s="266" t="s">
        <v>90</v>
      </c>
      <c r="AV747" s="13" t="s">
        <v>25</v>
      </c>
      <c r="AW747" s="13" t="s">
        <v>219</v>
      </c>
      <c r="AX747" s="13" t="s">
        <v>81</v>
      </c>
      <c r="AY747" s="266" t="s">
        <v>208</v>
      </c>
    </row>
    <row r="748" spans="2:51" s="12" customFormat="1" ht="13.5">
      <c r="B748" s="245"/>
      <c r="C748" s="246"/>
      <c r="D748" s="247" t="s">
        <v>217</v>
      </c>
      <c r="E748" s="248" t="s">
        <v>38</v>
      </c>
      <c r="F748" s="249" t="s">
        <v>1091</v>
      </c>
      <c r="G748" s="246"/>
      <c r="H748" s="250">
        <v>9.5555</v>
      </c>
      <c r="I748" s="251"/>
      <c r="J748" s="246"/>
      <c r="K748" s="246"/>
      <c r="L748" s="252"/>
      <c r="M748" s="253"/>
      <c r="N748" s="254"/>
      <c r="O748" s="254"/>
      <c r="P748" s="254"/>
      <c r="Q748" s="254"/>
      <c r="R748" s="254"/>
      <c r="S748" s="254"/>
      <c r="T748" s="255"/>
      <c r="AT748" s="256" t="s">
        <v>217</v>
      </c>
      <c r="AU748" s="256" t="s">
        <v>90</v>
      </c>
      <c r="AV748" s="12" t="s">
        <v>90</v>
      </c>
      <c r="AW748" s="12" t="s">
        <v>219</v>
      </c>
      <c r="AX748" s="12" t="s">
        <v>81</v>
      </c>
      <c r="AY748" s="256" t="s">
        <v>208</v>
      </c>
    </row>
    <row r="749" spans="2:51" s="13" customFormat="1" ht="13.5">
      <c r="B749" s="257"/>
      <c r="C749" s="258"/>
      <c r="D749" s="247" t="s">
        <v>217</v>
      </c>
      <c r="E749" s="259" t="s">
        <v>38</v>
      </c>
      <c r="F749" s="260" t="s">
        <v>1092</v>
      </c>
      <c r="G749" s="258"/>
      <c r="H749" s="259" t="s">
        <v>38</v>
      </c>
      <c r="I749" s="261"/>
      <c r="J749" s="258"/>
      <c r="K749" s="258"/>
      <c r="L749" s="262"/>
      <c r="M749" s="263"/>
      <c r="N749" s="264"/>
      <c r="O749" s="264"/>
      <c r="P749" s="264"/>
      <c r="Q749" s="264"/>
      <c r="R749" s="264"/>
      <c r="S749" s="264"/>
      <c r="T749" s="265"/>
      <c r="AT749" s="266" t="s">
        <v>217</v>
      </c>
      <c r="AU749" s="266" t="s">
        <v>90</v>
      </c>
      <c r="AV749" s="13" t="s">
        <v>25</v>
      </c>
      <c r="AW749" s="13" t="s">
        <v>219</v>
      </c>
      <c r="AX749" s="13" t="s">
        <v>81</v>
      </c>
      <c r="AY749" s="266" t="s">
        <v>208</v>
      </c>
    </row>
    <row r="750" spans="2:51" s="12" customFormat="1" ht="13.5">
      <c r="B750" s="245"/>
      <c r="C750" s="246"/>
      <c r="D750" s="247" t="s">
        <v>217</v>
      </c>
      <c r="E750" s="248" t="s">
        <v>38</v>
      </c>
      <c r="F750" s="249" t="s">
        <v>1093</v>
      </c>
      <c r="G750" s="246"/>
      <c r="H750" s="250">
        <v>129.4125</v>
      </c>
      <c r="I750" s="251"/>
      <c r="J750" s="246"/>
      <c r="K750" s="246"/>
      <c r="L750" s="252"/>
      <c r="M750" s="253"/>
      <c r="N750" s="254"/>
      <c r="O750" s="254"/>
      <c r="P750" s="254"/>
      <c r="Q750" s="254"/>
      <c r="R750" s="254"/>
      <c r="S750" s="254"/>
      <c r="T750" s="255"/>
      <c r="AT750" s="256" t="s">
        <v>217</v>
      </c>
      <c r="AU750" s="256" t="s">
        <v>90</v>
      </c>
      <c r="AV750" s="12" t="s">
        <v>90</v>
      </c>
      <c r="AW750" s="12" t="s">
        <v>219</v>
      </c>
      <c r="AX750" s="12" t="s">
        <v>81</v>
      </c>
      <c r="AY750" s="256" t="s">
        <v>208</v>
      </c>
    </row>
    <row r="751" spans="2:51" s="12" customFormat="1" ht="13.5">
      <c r="B751" s="245"/>
      <c r="C751" s="246"/>
      <c r="D751" s="247" t="s">
        <v>217</v>
      </c>
      <c r="E751" s="248" t="s">
        <v>38</v>
      </c>
      <c r="F751" s="249" t="s">
        <v>1094</v>
      </c>
      <c r="G751" s="246"/>
      <c r="H751" s="250">
        <v>37.375</v>
      </c>
      <c r="I751" s="251"/>
      <c r="J751" s="246"/>
      <c r="K751" s="246"/>
      <c r="L751" s="252"/>
      <c r="M751" s="253"/>
      <c r="N751" s="254"/>
      <c r="O751" s="254"/>
      <c r="P751" s="254"/>
      <c r="Q751" s="254"/>
      <c r="R751" s="254"/>
      <c r="S751" s="254"/>
      <c r="T751" s="255"/>
      <c r="AT751" s="256" t="s">
        <v>217</v>
      </c>
      <c r="AU751" s="256" t="s">
        <v>90</v>
      </c>
      <c r="AV751" s="12" t="s">
        <v>90</v>
      </c>
      <c r="AW751" s="12" t="s">
        <v>219</v>
      </c>
      <c r="AX751" s="12" t="s">
        <v>81</v>
      </c>
      <c r="AY751" s="256" t="s">
        <v>208</v>
      </c>
    </row>
    <row r="752" spans="2:51" s="12" customFormat="1" ht="13.5">
      <c r="B752" s="245"/>
      <c r="C752" s="246"/>
      <c r="D752" s="247" t="s">
        <v>217</v>
      </c>
      <c r="E752" s="248" t="s">
        <v>38</v>
      </c>
      <c r="F752" s="249" t="s">
        <v>1095</v>
      </c>
      <c r="G752" s="246"/>
      <c r="H752" s="250">
        <v>8.25</v>
      </c>
      <c r="I752" s="251"/>
      <c r="J752" s="246"/>
      <c r="K752" s="246"/>
      <c r="L752" s="252"/>
      <c r="M752" s="253"/>
      <c r="N752" s="254"/>
      <c r="O752" s="254"/>
      <c r="P752" s="254"/>
      <c r="Q752" s="254"/>
      <c r="R752" s="254"/>
      <c r="S752" s="254"/>
      <c r="T752" s="255"/>
      <c r="AT752" s="256" t="s">
        <v>217</v>
      </c>
      <c r="AU752" s="256" t="s">
        <v>90</v>
      </c>
      <c r="AV752" s="12" t="s">
        <v>90</v>
      </c>
      <c r="AW752" s="12" t="s">
        <v>219</v>
      </c>
      <c r="AX752" s="12" t="s">
        <v>81</v>
      </c>
      <c r="AY752" s="256" t="s">
        <v>208</v>
      </c>
    </row>
    <row r="753" spans="2:51" s="13" customFormat="1" ht="13.5">
      <c r="B753" s="257"/>
      <c r="C753" s="258"/>
      <c r="D753" s="247" t="s">
        <v>217</v>
      </c>
      <c r="E753" s="259" t="s">
        <v>38</v>
      </c>
      <c r="F753" s="260" t="s">
        <v>1096</v>
      </c>
      <c r="G753" s="258"/>
      <c r="H753" s="259" t="s">
        <v>38</v>
      </c>
      <c r="I753" s="261"/>
      <c r="J753" s="258"/>
      <c r="K753" s="258"/>
      <c r="L753" s="262"/>
      <c r="M753" s="263"/>
      <c r="N753" s="264"/>
      <c r="O753" s="264"/>
      <c r="P753" s="264"/>
      <c r="Q753" s="264"/>
      <c r="R753" s="264"/>
      <c r="S753" s="264"/>
      <c r="T753" s="265"/>
      <c r="AT753" s="266" t="s">
        <v>217</v>
      </c>
      <c r="AU753" s="266" t="s">
        <v>90</v>
      </c>
      <c r="AV753" s="13" t="s">
        <v>25</v>
      </c>
      <c r="AW753" s="13" t="s">
        <v>219</v>
      </c>
      <c r="AX753" s="13" t="s">
        <v>81</v>
      </c>
      <c r="AY753" s="266" t="s">
        <v>208</v>
      </c>
    </row>
    <row r="754" spans="2:51" s="12" customFormat="1" ht="13.5">
      <c r="B754" s="245"/>
      <c r="C754" s="246"/>
      <c r="D754" s="247" t="s">
        <v>217</v>
      </c>
      <c r="E754" s="248" t="s">
        <v>38</v>
      </c>
      <c r="F754" s="249" t="s">
        <v>1097</v>
      </c>
      <c r="G754" s="246"/>
      <c r="H754" s="250">
        <v>-15.75</v>
      </c>
      <c r="I754" s="251"/>
      <c r="J754" s="246"/>
      <c r="K754" s="246"/>
      <c r="L754" s="252"/>
      <c r="M754" s="253"/>
      <c r="N754" s="254"/>
      <c r="O754" s="254"/>
      <c r="P754" s="254"/>
      <c r="Q754" s="254"/>
      <c r="R754" s="254"/>
      <c r="S754" s="254"/>
      <c r="T754" s="255"/>
      <c r="AT754" s="256" t="s">
        <v>217</v>
      </c>
      <c r="AU754" s="256" t="s">
        <v>90</v>
      </c>
      <c r="AV754" s="12" t="s">
        <v>90</v>
      </c>
      <c r="AW754" s="12" t="s">
        <v>219</v>
      </c>
      <c r="AX754" s="12" t="s">
        <v>81</v>
      </c>
      <c r="AY754" s="256" t="s">
        <v>208</v>
      </c>
    </row>
    <row r="755" spans="2:65" s="1" customFormat="1" ht="16.5" customHeight="1">
      <c r="B755" s="46"/>
      <c r="C755" s="267" t="s">
        <v>1098</v>
      </c>
      <c r="D755" s="267" t="s">
        <v>297</v>
      </c>
      <c r="E755" s="268" t="s">
        <v>1099</v>
      </c>
      <c r="F755" s="269" t="s">
        <v>1100</v>
      </c>
      <c r="G755" s="270" t="s">
        <v>213</v>
      </c>
      <c r="H755" s="271">
        <v>192.541</v>
      </c>
      <c r="I755" s="272"/>
      <c r="J755" s="273">
        <f>ROUND(I755*H755,2)</f>
        <v>0</v>
      </c>
      <c r="K755" s="269" t="s">
        <v>214</v>
      </c>
      <c r="L755" s="274"/>
      <c r="M755" s="275" t="s">
        <v>38</v>
      </c>
      <c r="N755" s="276" t="s">
        <v>52</v>
      </c>
      <c r="O755" s="47"/>
      <c r="P755" s="242">
        <f>O755*H755</f>
        <v>0</v>
      </c>
      <c r="Q755" s="242">
        <v>0.0041</v>
      </c>
      <c r="R755" s="242">
        <f>Q755*H755</f>
        <v>0.7894181</v>
      </c>
      <c r="S755" s="242">
        <v>0</v>
      </c>
      <c r="T755" s="243">
        <f>S755*H755</f>
        <v>0</v>
      </c>
      <c r="AR755" s="23" t="s">
        <v>253</v>
      </c>
      <c r="AT755" s="23" t="s">
        <v>297</v>
      </c>
      <c r="AU755" s="23" t="s">
        <v>90</v>
      </c>
      <c r="AY755" s="23" t="s">
        <v>208</v>
      </c>
      <c r="BE755" s="244">
        <f>IF(N755="základní",J755,0)</f>
        <v>0</v>
      </c>
      <c r="BF755" s="244">
        <f>IF(N755="snížená",J755,0)</f>
        <v>0</v>
      </c>
      <c r="BG755" s="244">
        <f>IF(N755="zákl. přenesená",J755,0)</f>
        <v>0</v>
      </c>
      <c r="BH755" s="244">
        <f>IF(N755="sníž. přenesená",J755,0)</f>
        <v>0</v>
      </c>
      <c r="BI755" s="244">
        <f>IF(N755="nulová",J755,0)</f>
        <v>0</v>
      </c>
      <c r="BJ755" s="23" t="s">
        <v>25</v>
      </c>
      <c r="BK755" s="244">
        <f>ROUND(I755*H755,2)</f>
        <v>0</v>
      </c>
      <c r="BL755" s="23" t="s">
        <v>215</v>
      </c>
      <c r="BM755" s="23" t="s">
        <v>1101</v>
      </c>
    </row>
    <row r="756" spans="2:51" s="13" customFormat="1" ht="13.5">
      <c r="B756" s="257"/>
      <c r="C756" s="258"/>
      <c r="D756" s="247" t="s">
        <v>217</v>
      </c>
      <c r="E756" s="259" t="s">
        <v>38</v>
      </c>
      <c r="F756" s="260" t="s">
        <v>1092</v>
      </c>
      <c r="G756" s="258"/>
      <c r="H756" s="259" t="s">
        <v>38</v>
      </c>
      <c r="I756" s="261"/>
      <c r="J756" s="258"/>
      <c r="K756" s="258"/>
      <c r="L756" s="262"/>
      <c r="M756" s="263"/>
      <c r="N756" s="264"/>
      <c r="O756" s="264"/>
      <c r="P756" s="264"/>
      <c r="Q756" s="264"/>
      <c r="R756" s="264"/>
      <c r="S756" s="264"/>
      <c r="T756" s="265"/>
      <c r="AT756" s="266" t="s">
        <v>217</v>
      </c>
      <c r="AU756" s="266" t="s">
        <v>90</v>
      </c>
      <c r="AV756" s="13" t="s">
        <v>25</v>
      </c>
      <c r="AW756" s="13" t="s">
        <v>219</v>
      </c>
      <c r="AX756" s="13" t="s">
        <v>81</v>
      </c>
      <c r="AY756" s="266" t="s">
        <v>208</v>
      </c>
    </row>
    <row r="757" spans="2:51" s="12" customFormat="1" ht="13.5">
      <c r="B757" s="245"/>
      <c r="C757" s="246"/>
      <c r="D757" s="247" t="s">
        <v>217</v>
      </c>
      <c r="E757" s="248" t="s">
        <v>38</v>
      </c>
      <c r="F757" s="249" t="s">
        <v>1102</v>
      </c>
      <c r="G757" s="246"/>
      <c r="H757" s="250">
        <v>142.35375</v>
      </c>
      <c r="I757" s="251"/>
      <c r="J757" s="246"/>
      <c r="K757" s="246"/>
      <c r="L757" s="252"/>
      <c r="M757" s="253"/>
      <c r="N757" s="254"/>
      <c r="O757" s="254"/>
      <c r="P757" s="254"/>
      <c r="Q757" s="254"/>
      <c r="R757" s="254"/>
      <c r="S757" s="254"/>
      <c r="T757" s="255"/>
      <c r="AT757" s="256" t="s">
        <v>217</v>
      </c>
      <c r="AU757" s="256" t="s">
        <v>90</v>
      </c>
      <c r="AV757" s="12" t="s">
        <v>90</v>
      </c>
      <c r="AW757" s="12" t="s">
        <v>219</v>
      </c>
      <c r="AX757" s="12" t="s">
        <v>81</v>
      </c>
      <c r="AY757" s="256" t="s">
        <v>208</v>
      </c>
    </row>
    <row r="758" spans="2:51" s="12" customFormat="1" ht="13.5">
      <c r="B758" s="245"/>
      <c r="C758" s="246"/>
      <c r="D758" s="247" t="s">
        <v>217</v>
      </c>
      <c r="E758" s="248" t="s">
        <v>38</v>
      </c>
      <c r="F758" s="249" t="s">
        <v>1103</v>
      </c>
      <c r="G758" s="246"/>
      <c r="H758" s="250">
        <v>41.1125</v>
      </c>
      <c r="I758" s="251"/>
      <c r="J758" s="246"/>
      <c r="K758" s="246"/>
      <c r="L758" s="252"/>
      <c r="M758" s="253"/>
      <c r="N758" s="254"/>
      <c r="O758" s="254"/>
      <c r="P758" s="254"/>
      <c r="Q758" s="254"/>
      <c r="R758" s="254"/>
      <c r="S758" s="254"/>
      <c r="T758" s="255"/>
      <c r="AT758" s="256" t="s">
        <v>217</v>
      </c>
      <c r="AU758" s="256" t="s">
        <v>90</v>
      </c>
      <c r="AV758" s="12" t="s">
        <v>90</v>
      </c>
      <c r="AW758" s="12" t="s">
        <v>219</v>
      </c>
      <c r="AX758" s="12" t="s">
        <v>81</v>
      </c>
      <c r="AY758" s="256" t="s">
        <v>208</v>
      </c>
    </row>
    <row r="759" spans="2:51" s="12" customFormat="1" ht="13.5">
      <c r="B759" s="245"/>
      <c r="C759" s="246"/>
      <c r="D759" s="247" t="s">
        <v>217</v>
      </c>
      <c r="E759" s="248" t="s">
        <v>38</v>
      </c>
      <c r="F759" s="249" t="s">
        <v>1104</v>
      </c>
      <c r="G759" s="246"/>
      <c r="H759" s="250">
        <v>9.075</v>
      </c>
      <c r="I759" s="251"/>
      <c r="J759" s="246"/>
      <c r="K759" s="246"/>
      <c r="L759" s="252"/>
      <c r="M759" s="253"/>
      <c r="N759" s="254"/>
      <c r="O759" s="254"/>
      <c r="P759" s="254"/>
      <c r="Q759" s="254"/>
      <c r="R759" s="254"/>
      <c r="S759" s="254"/>
      <c r="T759" s="255"/>
      <c r="AT759" s="256" t="s">
        <v>217</v>
      </c>
      <c r="AU759" s="256" t="s">
        <v>90</v>
      </c>
      <c r="AV759" s="12" t="s">
        <v>90</v>
      </c>
      <c r="AW759" s="12" t="s">
        <v>219</v>
      </c>
      <c r="AX759" s="12" t="s">
        <v>81</v>
      </c>
      <c r="AY759" s="256" t="s">
        <v>208</v>
      </c>
    </row>
    <row r="760" spans="2:65" s="1" customFormat="1" ht="16.5" customHeight="1">
      <c r="B760" s="46"/>
      <c r="C760" s="267" t="s">
        <v>1105</v>
      </c>
      <c r="D760" s="267" t="s">
        <v>297</v>
      </c>
      <c r="E760" s="268" t="s">
        <v>1106</v>
      </c>
      <c r="F760" s="269" t="s">
        <v>1107</v>
      </c>
      <c r="G760" s="270" t="s">
        <v>213</v>
      </c>
      <c r="H760" s="271">
        <v>867.617</v>
      </c>
      <c r="I760" s="272"/>
      <c r="J760" s="273">
        <f>ROUND(I760*H760,2)</f>
        <v>0</v>
      </c>
      <c r="K760" s="269" t="s">
        <v>38</v>
      </c>
      <c r="L760" s="274"/>
      <c r="M760" s="275" t="s">
        <v>38</v>
      </c>
      <c r="N760" s="276" t="s">
        <v>52</v>
      </c>
      <c r="O760" s="47"/>
      <c r="P760" s="242">
        <f>O760*H760</f>
        <v>0</v>
      </c>
      <c r="Q760" s="242">
        <v>0.00322</v>
      </c>
      <c r="R760" s="242">
        <f>Q760*H760</f>
        <v>2.79372674</v>
      </c>
      <c r="S760" s="242">
        <v>0</v>
      </c>
      <c r="T760" s="243">
        <f>S760*H760</f>
        <v>0</v>
      </c>
      <c r="AR760" s="23" t="s">
        <v>253</v>
      </c>
      <c r="AT760" s="23" t="s">
        <v>297</v>
      </c>
      <c r="AU760" s="23" t="s">
        <v>90</v>
      </c>
      <c r="AY760" s="23" t="s">
        <v>208</v>
      </c>
      <c r="BE760" s="244">
        <f>IF(N760="základní",J760,0)</f>
        <v>0</v>
      </c>
      <c r="BF760" s="244">
        <f>IF(N760="snížená",J760,0)</f>
        <v>0</v>
      </c>
      <c r="BG760" s="244">
        <f>IF(N760="zákl. přenesená",J760,0)</f>
        <v>0</v>
      </c>
      <c r="BH760" s="244">
        <f>IF(N760="sníž. přenesená",J760,0)</f>
        <v>0</v>
      </c>
      <c r="BI760" s="244">
        <f>IF(N760="nulová",J760,0)</f>
        <v>0</v>
      </c>
      <c r="BJ760" s="23" t="s">
        <v>25</v>
      </c>
      <c r="BK760" s="244">
        <f>ROUND(I760*H760,2)</f>
        <v>0</v>
      </c>
      <c r="BL760" s="23" t="s">
        <v>215</v>
      </c>
      <c r="BM760" s="23" t="s">
        <v>1108</v>
      </c>
    </row>
    <row r="761" spans="2:47" s="1" customFormat="1" ht="13.5">
      <c r="B761" s="46"/>
      <c r="C761" s="74"/>
      <c r="D761" s="247" t="s">
        <v>835</v>
      </c>
      <c r="E761" s="74"/>
      <c r="F761" s="277" t="s">
        <v>1109</v>
      </c>
      <c r="G761" s="74"/>
      <c r="H761" s="74"/>
      <c r="I761" s="203"/>
      <c r="J761" s="74"/>
      <c r="K761" s="74"/>
      <c r="L761" s="72"/>
      <c r="M761" s="278"/>
      <c r="N761" s="47"/>
      <c r="O761" s="47"/>
      <c r="P761" s="47"/>
      <c r="Q761" s="47"/>
      <c r="R761" s="47"/>
      <c r="S761" s="47"/>
      <c r="T761" s="95"/>
      <c r="AT761" s="23" t="s">
        <v>835</v>
      </c>
      <c r="AU761" s="23" t="s">
        <v>90</v>
      </c>
    </row>
    <row r="762" spans="2:51" s="13" customFormat="1" ht="13.5">
      <c r="B762" s="257"/>
      <c r="C762" s="258"/>
      <c r="D762" s="247" t="s">
        <v>217</v>
      </c>
      <c r="E762" s="259" t="s">
        <v>38</v>
      </c>
      <c r="F762" s="260" t="s">
        <v>1083</v>
      </c>
      <c r="G762" s="258"/>
      <c r="H762" s="259" t="s">
        <v>38</v>
      </c>
      <c r="I762" s="261"/>
      <c r="J762" s="258"/>
      <c r="K762" s="258"/>
      <c r="L762" s="262"/>
      <c r="M762" s="263"/>
      <c r="N762" s="264"/>
      <c r="O762" s="264"/>
      <c r="P762" s="264"/>
      <c r="Q762" s="264"/>
      <c r="R762" s="264"/>
      <c r="S762" s="264"/>
      <c r="T762" s="265"/>
      <c r="AT762" s="266" t="s">
        <v>217</v>
      </c>
      <c r="AU762" s="266" t="s">
        <v>90</v>
      </c>
      <c r="AV762" s="13" t="s">
        <v>25</v>
      </c>
      <c r="AW762" s="13" t="s">
        <v>219</v>
      </c>
      <c r="AX762" s="13" t="s">
        <v>81</v>
      </c>
      <c r="AY762" s="266" t="s">
        <v>208</v>
      </c>
    </row>
    <row r="763" spans="2:51" s="12" customFormat="1" ht="13.5">
      <c r="B763" s="245"/>
      <c r="C763" s="246"/>
      <c r="D763" s="247" t="s">
        <v>217</v>
      </c>
      <c r="E763" s="248" t="s">
        <v>38</v>
      </c>
      <c r="F763" s="249" t="s">
        <v>1110</v>
      </c>
      <c r="G763" s="246"/>
      <c r="H763" s="250">
        <v>711.76875</v>
      </c>
      <c r="I763" s="251"/>
      <c r="J763" s="246"/>
      <c r="K763" s="246"/>
      <c r="L763" s="252"/>
      <c r="M763" s="253"/>
      <c r="N763" s="254"/>
      <c r="O763" s="254"/>
      <c r="P763" s="254"/>
      <c r="Q763" s="254"/>
      <c r="R763" s="254"/>
      <c r="S763" s="254"/>
      <c r="T763" s="255"/>
      <c r="AT763" s="256" t="s">
        <v>217</v>
      </c>
      <c r="AU763" s="256" t="s">
        <v>90</v>
      </c>
      <c r="AV763" s="12" t="s">
        <v>90</v>
      </c>
      <c r="AW763" s="12" t="s">
        <v>219</v>
      </c>
      <c r="AX763" s="12" t="s">
        <v>81</v>
      </c>
      <c r="AY763" s="256" t="s">
        <v>208</v>
      </c>
    </row>
    <row r="764" spans="2:51" s="12" customFormat="1" ht="13.5">
      <c r="B764" s="245"/>
      <c r="C764" s="246"/>
      <c r="D764" s="247" t="s">
        <v>217</v>
      </c>
      <c r="E764" s="248" t="s">
        <v>38</v>
      </c>
      <c r="F764" s="249" t="s">
        <v>1111</v>
      </c>
      <c r="G764" s="246"/>
      <c r="H764" s="250">
        <v>16.6375</v>
      </c>
      <c r="I764" s="251"/>
      <c r="J764" s="246"/>
      <c r="K764" s="246"/>
      <c r="L764" s="252"/>
      <c r="M764" s="253"/>
      <c r="N764" s="254"/>
      <c r="O764" s="254"/>
      <c r="P764" s="254"/>
      <c r="Q764" s="254"/>
      <c r="R764" s="254"/>
      <c r="S764" s="254"/>
      <c r="T764" s="255"/>
      <c r="AT764" s="256" t="s">
        <v>217</v>
      </c>
      <c r="AU764" s="256" t="s">
        <v>90</v>
      </c>
      <c r="AV764" s="12" t="s">
        <v>90</v>
      </c>
      <c r="AW764" s="12" t="s">
        <v>219</v>
      </c>
      <c r="AX764" s="12" t="s">
        <v>81</v>
      </c>
      <c r="AY764" s="256" t="s">
        <v>208</v>
      </c>
    </row>
    <row r="765" spans="2:51" s="13" customFormat="1" ht="13.5">
      <c r="B765" s="257"/>
      <c r="C765" s="258"/>
      <c r="D765" s="247" t="s">
        <v>217</v>
      </c>
      <c r="E765" s="259" t="s">
        <v>38</v>
      </c>
      <c r="F765" s="260" t="s">
        <v>1086</v>
      </c>
      <c r="G765" s="258"/>
      <c r="H765" s="259" t="s">
        <v>38</v>
      </c>
      <c r="I765" s="261"/>
      <c r="J765" s="258"/>
      <c r="K765" s="258"/>
      <c r="L765" s="262"/>
      <c r="M765" s="263"/>
      <c r="N765" s="264"/>
      <c r="O765" s="264"/>
      <c r="P765" s="264"/>
      <c r="Q765" s="264"/>
      <c r="R765" s="264"/>
      <c r="S765" s="264"/>
      <c r="T765" s="265"/>
      <c r="AT765" s="266" t="s">
        <v>217</v>
      </c>
      <c r="AU765" s="266" t="s">
        <v>90</v>
      </c>
      <c r="AV765" s="13" t="s">
        <v>25</v>
      </c>
      <c r="AW765" s="13" t="s">
        <v>219</v>
      </c>
      <c r="AX765" s="13" t="s">
        <v>81</v>
      </c>
      <c r="AY765" s="266" t="s">
        <v>208</v>
      </c>
    </row>
    <row r="766" spans="2:51" s="12" customFormat="1" ht="13.5">
      <c r="B766" s="245"/>
      <c r="C766" s="246"/>
      <c r="D766" s="247" t="s">
        <v>217</v>
      </c>
      <c r="E766" s="248" t="s">
        <v>38</v>
      </c>
      <c r="F766" s="249" t="s">
        <v>1112</v>
      </c>
      <c r="G766" s="246"/>
      <c r="H766" s="250">
        <v>103.4</v>
      </c>
      <c r="I766" s="251"/>
      <c r="J766" s="246"/>
      <c r="K766" s="246"/>
      <c r="L766" s="252"/>
      <c r="M766" s="253"/>
      <c r="N766" s="254"/>
      <c r="O766" s="254"/>
      <c r="P766" s="254"/>
      <c r="Q766" s="254"/>
      <c r="R766" s="254"/>
      <c r="S766" s="254"/>
      <c r="T766" s="255"/>
      <c r="AT766" s="256" t="s">
        <v>217</v>
      </c>
      <c r="AU766" s="256" t="s">
        <v>90</v>
      </c>
      <c r="AV766" s="12" t="s">
        <v>90</v>
      </c>
      <c r="AW766" s="12" t="s">
        <v>219</v>
      </c>
      <c r="AX766" s="12" t="s">
        <v>81</v>
      </c>
      <c r="AY766" s="256" t="s">
        <v>208</v>
      </c>
    </row>
    <row r="767" spans="2:51" s="13" customFormat="1" ht="13.5">
      <c r="B767" s="257"/>
      <c r="C767" s="258"/>
      <c r="D767" s="247" t="s">
        <v>217</v>
      </c>
      <c r="E767" s="259" t="s">
        <v>38</v>
      </c>
      <c r="F767" s="260" t="s">
        <v>1088</v>
      </c>
      <c r="G767" s="258"/>
      <c r="H767" s="259" t="s">
        <v>38</v>
      </c>
      <c r="I767" s="261"/>
      <c r="J767" s="258"/>
      <c r="K767" s="258"/>
      <c r="L767" s="262"/>
      <c r="M767" s="263"/>
      <c r="N767" s="264"/>
      <c r="O767" s="264"/>
      <c r="P767" s="264"/>
      <c r="Q767" s="264"/>
      <c r="R767" s="264"/>
      <c r="S767" s="264"/>
      <c r="T767" s="265"/>
      <c r="AT767" s="266" t="s">
        <v>217</v>
      </c>
      <c r="AU767" s="266" t="s">
        <v>90</v>
      </c>
      <c r="AV767" s="13" t="s">
        <v>25</v>
      </c>
      <c r="AW767" s="13" t="s">
        <v>219</v>
      </c>
      <c r="AX767" s="13" t="s">
        <v>81</v>
      </c>
      <c r="AY767" s="266" t="s">
        <v>208</v>
      </c>
    </row>
    <row r="768" spans="2:51" s="12" customFormat="1" ht="13.5">
      <c r="B768" s="245"/>
      <c r="C768" s="246"/>
      <c r="D768" s="247" t="s">
        <v>217</v>
      </c>
      <c r="E768" s="248" t="s">
        <v>38</v>
      </c>
      <c r="F768" s="249" t="s">
        <v>1113</v>
      </c>
      <c r="G768" s="246"/>
      <c r="H768" s="250">
        <v>42.625</v>
      </c>
      <c r="I768" s="251"/>
      <c r="J768" s="246"/>
      <c r="K768" s="246"/>
      <c r="L768" s="252"/>
      <c r="M768" s="253"/>
      <c r="N768" s="254"/>
      <c r="O768" s="254"/>
      <c r="P768" s="254"/>
      <c r="Q768" s="254"/>
      <c r="R768" s="254"/>
      <c r="S768" s="254"/>
      <c r="T768" s="255"/>
      <c r="AT768" s="256" t="s">
        <v>217</v>
      </c>
      <c r="AU768" s="256" t="s">
        <v>90</v>
      </c>
      <c r="AV768" s="12" t="s">
        <v>90</v>
      </c>
      <c r="AW768" s="12" t="s">
        <v>219</v>
      </c>
      <c r="AX768" s="12" t="s">
        <v>81</v>
      </c>
      <c r="AY768" s="256" t="s">
        <v>208</v>
      </c>
    </row>
    <row r="769" spans="2:51" s="13" customFormat="1" ht="13.5">
      <c r="B769" s="257"/>
      <c r="C769" s="258"/>
      <c r="D769" s="247" t="s">
        <v>217</v>
      </c>
      <c r="E769" s="259" t="s">
        <v>38</v>
      </c>
      <c r="F769" s="260" t="s">
        <v>1090</v>
      </c>
      <c r="G769" s="258"/>
      <c r="H769" s="259" t="s">
        <v>38</v>
      </c>
      <c r="I769" s="261"/>
      <c r="J769" s="258"/>
      <c r="K769" s="258"/>
      <c r="L769" s="262"/>
      <c r="M769" s="263"/>
      <c r="N769" s="264"/>
      <c r="O769" s="264"/>
      <c r="P769" s="264"/>
      <c r="Q769" s="264"/>
      <c r="R769" s="264"/>
      <c r="S769" s="264"/>
      <c r="T769" s="265"/>
      <c r="AT769" s="266" t="s">
        <v>217</v>
      </c>
      <c r="AU769" s="266" t="s">
        <v>90</v>
      </c>
      <c r="AV769" s="13" t="s">
        <v>25</v>
      </c>
      <c r="AW769" s="13" t="s">
        <v>219</v>
      </c>
      <c r="AX769" s="13" t="s">
        <v>81</v>
      </c>
      <c r="AY769" s="266" t="s">
        <v>208</v>
      </c>
    </row>
    <row r="770" spans="2:51" s="12" customFormat="1" ht="13.5">
      <c r="B770" s="245"/>
      <c r="C770" s="246"/>
      <c r="D770" s="247" t="s">
        <v>217</v>
      </c>
      <c r="E770" s="248" t="s">
        <v>38</v>
      </c>
      <c r="F770" s="249" t="s">
        <v>1114</v>
      </c>
      <c r="G770" s="246"/>
      <c r="H770" s="250">
        <v>10.51105</v>
      </c>
      <c r="I770" s="251"/>
      <c r="J770" s="246"/>
      <c r="K770" s="246"/>
      <c r="L770" s="252"/>
      <c r="M770" s="253"/>
      <c r="N770" s="254"/>
      <c r="O770" s="254"/>
      <c r="P770" s="254"/>
      <c r="Q770" s="254"/>
      <c r="R770" s="254"/>
      <c r="S770" s="254"/>
      <c r="T770" s="255"/>
      <c r="AT770" s="256" t="s">
        <v>217</v>
      </c>
      <c r="AU770" s="256" t="s">
        <v>90</v>
      </c>
      <c r="AV770" s="12" t="s">
        <v>90</v>
      </c>
      <c r="AW770" s="12" t="s">
        <v>219</v>
      </c>
      <c r="AX770" s="12" t="s">
        <v>81</v>
      </c>
      <c r="AY770" s="256" t="s">
        <v>208</v>
      </c>
    </row>
    <row r="771" spans="2:51" s="13" customFormat="1" ht="13.5">
      <c r="B771" s="257"/>
      <c r="C771" s="258"/>
      <c r="D771" s="247" t="s">
        <v>217</v>
      </c>
      <c r="E771" s="259" t="s">
        <v>38</v>
      </c>
      <c r="F771" s="260" t="s">
        <v>1096</v>
      </c>
      <c r="G771" s="258"/>
      <c r="H771" s="259" t="s">
        <v>38</v>
      </c>
      <c r="I771" s="261"/>
      <c r="J771" s="258"/>
      <c r="K771" s="258"/>
      <c r="L771" s="262"/>
      <c r="M771" s="263"/>
      <c r="N771" s="264"/>
      <c r="O771" s="264"/>
      <c r="P771" s="264"/>
      <c r="Q771" s="264"/>
      <c r="R771" s="264"/>
      <c r="S771" s="264"/>
      <c r="T771" s="265"/>
      <c r="AT771" s="266" t="s">
        <v>217</v>
      </c>
      <c r="AU771" s="266" t="s">
        <v>90</v>
      </c>
      <c r="AV771" s="13" t="s">
        <v>25</v>
      </c>
      <c r="AW771" s="13" t="s">
        <v>219</v>
      </c>
      <c r="AX771" s="13" t="s">
        <v>81</v>
      </c>
      <c r="AY771" s="266" t="s">
        <v>208</v>
      </c>
    </row>
    <row r="772" spans="2:51" s="12" customFormat="1" ht="13.5">
      <c r="B772" s="245"/>
      <c r="C772" s="246"/>
      <c r="D772" s="247" t="s">
        <v>217</v>
      </c>
      <c r="E772" s="248" t="s">
        <v>38</v>
      </c>
      <c r="F772" s="249" t="s">
        <v>1115</v>
      </c>
      <c r="G772" s="246"/>
      <c r="H772" s="250">
        <v>-17.325</v>
      </c>
      <c r="I772" s="251"/>
      <c r="J772" s="246"/>
      <c r="K772" s="246"/>
      <c r="L772" s="252"/>
      <c r="M772" s="253"/>
      <c r="N772" s="254"/>
      <c r="O772" s="254"/>
      <c r="P772" s="254"/>
      <c r="Q772" s="254"/>
      <c r="R772" s="254"/>
      <c r="S772" s="254"/>
      <c r="T772" s="255"/>
      <c r="AT772" s="256" t="s">
        <v>217</v>
      </c>
      <c r="AU772" s="256" t="s">
        <v>90</v>
      </c>
      <c r="AV772" s="12" t="s">
        <v>90</v>
      </c>
      <c r="AW772" s="12" t="s">
        <v>219</v>
      </c>
      <c r="AX772" s="12" t="s">
        <v>81</v>
      </c>
      <c r="AY772" s="256" t="s">
        <v>208</v>
      </c>
    </row>
    <row r="773" spans="2:65" s="1" customFormat="1" ht="25.5" customHeight="1">
      <c r="B773" s="46"/>
      <c r="C773" s="233" t="s">
        <v>1116</v>
      </c>
      <c r="D773" s="233" t="s">
        <v>210</v>
      </c>
      <c r="E773" s="234" t="s">
        <v>1117</v>
      </c>
      <c r="F773" s="235" t="s">
        <v>1118</v>
      </c>
      <c r="G773" s="236" t="s">
        <v>213</v>
      </c>
      <c r="H773" s="237">
        <v>15.75</v>
      </c>
      <c r="I773" s="238"/>
      <c r="J773" s="239">
        <f>ROUND(I773*H773,2)</f>
        <v>0</v>
      </c>
      <c r="K773" s="235" t="s">
        <v>214</v>
      </c>
      <c r="L773" s="72"/>
      <c r="M773" s="240" t="s">
        <v>38</v>
      </c>
      <c r="N773" s="241" t="s">
        <v>52</v>
      </c>
      <c r="O773" s="47"/>
      <c r="P773" s="242">
        <f>O773*H773</f>
        <v>0</v>
      </c>
      <c r="Q773" s="242">
        <v>0.00944</v>
      </c>
      <c r="R773" s="242">
        <f>Q773*H773</f>
        <v>0.14868</v>
      </c>
      <c r="S773" s="242">
        <v>0</v>
      </c>
      <c r="T773" s="243">
        <f>S773*H773</f>
        <v>0</v>
      </c>
      <c r="AR773" s="23" t="s">
        <v>215</v>
      </c>
      <c r="AT773" s="23" t="s">
        <v>210</v>
      </c>
      <c r="AU773" s="23" t="s">
        <v>90</v>
      </c>
      <c r="AY773" s="23" t="s">
        <v>208</v>
      </c>
      <c r="BE773" s="244">
        <f>IF(N773="základní",J773,0)</f>
        <v>0</v>
      </c>
      <c r="BF773" s="244">
        <f>IF(N773="snížená",J773,0)</f>
        <v>0</v>
      </c>
      <c r="BG773" s="244">
        <f>IF(N773="zákl. přenesená",J773,0)</f>
        <v>0</v>
      </c>
      <c r="BH773" s="244">
        <f>IF(N773="sníž. přenesená",J773,0)</f>
        <v>0</v>
      </c>
      <c r="BI773" s="244">
        <f>IF(N773="nulová",J773,0)</f>
        <v>0</v>
      </c>
      <c r="BJ773" s="23" t="s">
        <v>25</v>
      </c>
      <c r="BK773" s="244">
        <f>ROUND(I773*H773,2)</f>
        <v>0</v>
      </c>
      <c r="BL773" s="23" t="s">
        <v>215</v>
      </c>
      <c r="BM773" s="23" t="s">
        <v>1119</v>
      </c>
    </row>
    <row r="774" spans="2:51" s="12" customFormat="1" ht="13.5">
      <c r="B774" s="245"/>
      <c r="C774" s="246"/>
      <c r="D774" s="247" t="s">
        <v>217</v>
      </c>
      <c r="E774" s="248" t="s">
        <v>38</v>
      </c>
      <c r="F774" s="249" t="s">
        <v>1120</v>
      </c>
      <c r="G774" s="246"/>
      <c r="H774" s="250">
        <v>15.75</v>
      </c>
      <c r="I774" s="251"/>
      <c r="J774" s="246"/>
      <c r="K774" s="246"/>
      <c r="L774" s="252"/>
      <c r="M774" s="253"/>
      <c r="N774" s="254"/>
      <c r="O774" s="254"/>
      <c r="P774" s="254"/>
      <c r="Q774" s="254"/>
      <c r="R774" s="254"/>
      <c r="S774" s="254"/>
      <c r="T774" s="255"/>
      <c r="AT774" s="256" t="s">
        <v>217</v>
      </c>
      <c r="AU774" s="256" t="s">
        <v>90</v>
      </c>
      <c r="AV774" s="12" t="s">
        <v>90</v>
      </c>
      <c r="AW774" s="12" t="s">
        <v>219</v>
      </c>
      <c r="AX774" s="12" t="s">
        <v>81</v>
      </c>
      <c r="AY774" s="256" t="s">
        <v>208</v>
      </c>
    </row>
    <row r="775" spans="2:65" s="1" customFormat="1" ht="16.5" customHeight="1">
      <c r="B775" s="46"/>
      <c r="C775" s="267" t="s">
        <v>1121</v>
      </c>
      <c r="D775" s="267" t="s">
        <v>297</v>
      </c>
      <c r="E775" s="268" t="s">
        <v>1122</v>
      </c>
      <c r="F775" s="269" t="s">
        <v>1123</v>
      </c>
      <c r="G775" s="270" t="s">
        <v>213</v>
      </c>
      <c r="H775" s="271">
        <v>17.325</v>
      </c>
      <c r="I775" s="272"/>
      <c r="J775" s="273">
        <f>ROUND(I775*H775,2)</f>
        <v>0</v>
      </c>
      <c r="K775" s="269" t="s">
        <v>214</v>
      </c>
      <c r="L775" s="274"/>
      <c r="M775" s="275" t="s">
        <v>38</v>
      </c>
      <c r="N775" s="276" t="s">
        <v>52</v>
      </c>
      <c r="O775" s="47"/>
      <c r="P775" s="242">
        <f>O775*H775</f>
        <v>0</v>
      </c>
      <c r="Q775" s="242">
        <v>0.0165</v>
      </c>
      <c r="R775" s="242">
        <f>Q775*H775</f>
        <v>0.2858625</v>
      </c>
      <c r="S775" s="242">
        <v>0</v>
      </c>
      <c r="T775" s="243">
        <f>S775*H775</f>
        <v>0</v>
      </c>
      <c r="AR775" s="23" t="s">
        <v>253</v>
      </c>
      <c r="AT775" s="23" t="s">
        <v>297</v>
      </c>
      <c r="AU775" s="23" t="s">
        <v>90</v>
      </c>
      <c r="AY775" s="23" t="s">
        <v>208</v>
      </c>
      <c r="BE775" s="244">
        <f>IF(N775="základní",J775,0)</f>
        <v>0</v>
      </c>
      <c r="BF775" s="244">
        <f>IF(N775="snížená",J775,0)</f>
        <v>0</v>
      </c>
      <c r="BG775" s="244">
        <f>IF(N775="zákl. přenesená",J775,0)</f>
        <v>0</v>
      </c>
      <c r="BH775" s="244">
        <f>IF(N775="sníž. přenesená",J775,0)</f>
        <v>0</v>
      </c>
      <c r="BI775" s="244">
        <f>IF(N775="nulová",J775,0)</f>
        <v>0</v>
      </c>
      <c r="BJ775" s="23" t="s">
        <v>25</v>
      </c>
      <c r="BK775" s="244">
        <f>ROUND(I775*H775,2)</f>
        <v>0</v>
      </c>
      <c r="BL775" s="23" t="s">
        <v>215</v>
      </c>
      <c r="BM775" s="23" t="s">
        <v>1124</v>
      </c>
    </row>
    <row r="776" spans="2:51" s="12" customFormat="1" ht="13.5">
      <c r="B776" s="245"/>
      <c r="C776" s="246"/>
      <c r="D776" s="247" t="s">
        <v>217</v>
      </c>
      <c r="E776" s="248" t="s">
        <v>38</v>
      </c>
      <c r="F776" s="249" t="s">
        <v>1125</v>
      </c>
      <c r="G776" s="246"/>
      <c r="H776" s="250">
        <v>17.325</v>
      </c>
      <c r="I776" s="251"/>
      <c r="J776" s="246"/>
      <c r="K776" s="246"/>
      <c r="L776" s="252"/>
      <c r="M776" s="253"/>
      <c r="N776" s="254"/>
      <c r="O776" s="254"/>
      <c r="P776" s="254"/>
      <c r="Q776" s="254"/>
      <c r="R776" s="254"/>
      <c r="S776" s="254"/>
      <c r="T776" s="255"/>
      <c r="AT776" s="256" t="s">
        <v>217</v>
      </c>
      <c r="AU776" s="256" t="s">
        <v>90</v>
      </c>
      <c r="AV776" s="12" t="s">
        <v>90</v>
      </c>
      <c r="AW776" s="12" t="s">
        <v>219</v>
      </c>
      <c r="AX776" s="12" t="s">
        <v>81</v>
      </c>
      <c r="AY776" s="256" t="s">
        <v>208</v>
      </c>
    </row>
    <row r="777" spans="2:65" s="1" customFormat="1" ht="25.5" customHeight="1">
      <c r="B777" s="46"/>
      <c r="C777" s="233" t="s">
        <v>1126</v>
      </c>
      <c r="D777" s="233" t="s">
        <v>210</v>
      </c>
      <c r="E777" s="234" t="s">
        <v>1127</v>
      </c>
      <c r="F777" s="235" t="s">
        <v>1128</v>
      </c>
      <c r="G777" s="236" t="s">
        <v>213</v>
      </c>
      <c r="H777" s="237">
        <v>963.781</v>
      </c>
      <c r="I777" s="238"/>
      <c r="J777" s="239">
        <f>ROUND(I777*H777,2)</f>
        <v>0</v>
      </c>
      <c r="K777" s="235" t="s">
        <v>214</v>
      </c>
      <c r="L777" s="72"/>
      <c r="M777" s="240" t="s">
        <v>38</v>
      </c>
      <c r="N777" s="241" t="s">
        <v>52</v>
      </c>
      <c r="O777" s="47"/>
      <c r="P777" s="242">
        <f>O777*H777</f>
        <v>0</v>
      </c>
      <c r="Q777" s="242">
        <v>6E-05</v>
      </c>
      <c r="R777" s="242">
        <f>Q777*H777</f>
        <v>0.05782686</v>
      </c>
      <c r="S777" s="242">
        <v>0</v>
      </c>
      <c r="T777" s="243">
        <f>S777*H777</f>
        <v>0</v>
      </c>
      <c r="AR777" s="23" t="s">
        <v>215</v>
      </c>
      <c r="AT777" s="23" t="s">
        <v>210</v>
      </c>
      <c r="AU777" s="23" t="s">
        <v>90</v>
      </c>
      <c r="AY777" s="23" t="s">
        <v>208</v>
      </c>
      <c r="BE777" s="244">
        <f>IF(N777="základní",J777,0)</f>
        <v>0</v>
      </c>
      <c r="BF777" s="244">
        <f>IF(N777="snížená",J777,0)</f>
        <v>0</v>
      </c>
      <c r="BG777" s="244">
        <f>IF(N777="zákl. přenesená",J777,0)</f>
        <v>0</v>
      </c>
      <c r="BH777" s="244">
        <f>IF(N777="sníž. přenesená",J777,0)</f>
        <v>0</v>
      </c>
      <c r="BI777" s="244">
        <f>IF(N777="nulová",J777,0)</f>
        <v>0</v>
      </c>
      <c r="BJ777" s="23" t="s">
        <v>25</v>
      </c>
      <c r="BK777" s="244">
        <f>ROUND(I777*H777,2)</f>
        <v>0</v>
      </c>
      <c r="BL777" s="23" t="s">
        <v>215</v>
      </c>
      <c r="BM777" s="23" t="s">
        <v>1129</v>
      </c>
    </row>
    <row r="778" spans="2:65" s="1" customFormat="1" ht="25.5" customHeight="1">
      <c r="B778" s="46"/>
      <c r="C778" s="233" t="s">
        <v>1130</v>
      </c>
      <c r="D778" s="233" t="s">
        <v>210</v>
      </c>
      <c r="E778" s="234" t="s">
        <v>1131</v>
      </c>
      <c r="F778" s="235" t="s">
        <v>1132</v>
      </c>
      <c r="G778" s="236" t="s">
        <v>213</v>
      </c>
      <c r="H778" s="237">
        <v>15.75</v>
      </c>
      <c r="I778" s="238"/>
      <c r="J778" s="239">
        <f>ROUND(I778*H778,2)</f>
        <v>0</v>
      </c>
      <c r="K778" s="235" t="s">
        <v>214</v>
      </c>
      <c r="L778" s="72"/>
      <c r="M778" s="240" t="s">
        <v>38</v>
      </c>
      <c r="N778" s="241" t="s">
        <v>52</v>
      </c>
      <c r="O778" s="47"/>
      <c r="P778" s="242">
        <f>O778*H778</f>
        <v>0</v>
      </c>
      <c r="Q778" s="242">
        <v>6E-05</v>
      </c>
      <c r="R778" s="242">
        <f>Q778*H778</f>
        <v>0.000945</v>
      </c>
      <c r="S778" s="242">
        <v>0</v>
      </c>
      <c r="T778" s="243">
        <f>S778*H778</f>
        <v>0</v>
      </c>
      <c r="AR778" s="23" t="s">
        <v>215</v>
      </c>
      <c r="AT778" s="23" t="s">
        <v>210</v>
      </c>
      <c r="AU778" s="23" t="s">
        <v>90</v>
      </c>
      <c r="AY778" s="23" t="s">
        <v>208</v>
      </c>
      <c r="BE778" s="244">
        <f>IF(N778="základní",J778,0)</f>
        <v>0</v>
      </c>
      <c r="BF778" s="244">
        <f>IF(N778="snížená",J778,0)</f>
        <v>0</v>
      </c>
      <c r="BG778" s="244">
        <f>IF(N778="zákl. přenesená",J778,0)</f>
        <v>0</v>
      </c>
      <c r="BH778" s="244">
        <f>IF(N778="sníž. přenesená",J778,0)</f>
        <v>0</v>
      </c>
      <c r="BI778" s="244">
        <f>IF(N778="nulová",J778,0)</f>
        <v>0</v>
      </c>
      <c r="BJ778" s="23" t="s">
        <v>25</v>
      </c>
      <c r="BK778" s="244">
        <f>ROUND(I778*H778,2)</f>
        <v>0</v>
      </c>
      <c r="BL778" s="23" t="s">
        <v>215</v>
      </c>
      <c r="BM778" s="23" t="s">
        <v>1133</v>
      </c>
    </row>
    <row r="779" spans="2:65" s="1" customFormat="1" ht="25.5" customHeight="1">
      <c r="B779" s="46"/>
      <c r="C779" s="233" t="s">
        <v>1134</v>
      </c>
      <c r="D779" s="233" t="s">
        <v>210</v>
      </c>
      <c r="E779" s="234" t="s">
        <v>1135</v>
      </c>
      <c r="F779" s="235" t="s">
        <v>1136</v>
      </c>
      <c r="G779" s="236" t="s">
        <v>336</v>
      </c>
      <c r="H779" s="237">
        <v>123.95</v>
      </c>
      <c r="I779" s="238"/>
      <c r="J779" s="239">
        <f>ROUND(I779*H779,2)</f>
        <v>0</v>
      </c>
      <c r="K779" s="235" t="s">
        <v>214</v>
      </c>
      <c r="L779" s="72"/>
      <c r="M779" s="240" t="s">
        <v>38</v>
      </c>
      <c r="N779" s="241" t="s">
        <v>52</v>
      </c>
      <c r="O779" s="47"/>
      <c r="P779" s="242">
        <f>O779*H779</f>
        <v>0</v>
      </c>
      <c r="Q779" s="242">
        <v>6E-05</v>
      </c>
      <c r="R779" s="242">
        <f>Q779*H779</f>
        <v>0.007437</v>
      </c>
      <c r="S779" s="242">
        <v>0</v>
      </c>
      <c r="T779" s="243">
        <f>S779*H779</f>
        <v>0</v>
      </c>
      <c r="AR779" s="23" t="s">
        <v>215</v>
      </c>
      <c r="AT779" s="23" t="s">
        <v>210</v>
      </c>
      <c r="AU779" s="23" t="s">
        <v>90</v>
      </c>
      <c r="AY779" s="23" t="s">
        <v>208</v>
      </c>
      <c r="BE779" s="244">
        <f>IF(N779="základní",J779,0)</f>
        <v>0</v>
      </c>
      <c r="BF779" s="244">
        <f>IF(N779="snížená",J779,0)</f>
        <v>0</v>
      </c>
      <c r="BG779" s="244">
        <f>IF(N779="zákl. přenesená",J779,0)</f>
        <v>0</v>
      </c>
      <c r="BH779" s="244">
        <f>IF(N779="sníž. přenesená",J779,0)</f>
        <v>0</v>
      </c>
      <c r="BI779" s="244">
        <f>IF(N779="nulová",J779,0)</f>
        <v>0</v>
      </c>
      <c r="BJ779" s="23" t="s">
        <v>25</v>
      </c>
      <c r="BK779" s="244">
        <f>ROUND(I779*H779,2)</f>
        <v>0</v>
      </c>
      <c r="BL779" s="23" t="s">
        <v>215</v>
      </c>
      <c r="BM779" s="23" t="s">
        <v>1137</v>
      </c>
    </row>
    <row r="780" spans="2:51" s="12" customFormat="1" ht="13.5">
      <c r="B780" s="245"/>
      <c r="C780" s="246"/>
      <c r="D780" s="247" t="s">
        <v>217</v>
      </c>
      <c r="E780" s="248" t="s">
        <v>38</v>
      </c>
      <c r="F780" s="249" t="s">
        <v>1138</v>
      </c>
      <c r="G780" s="246"/>
      <c r="H780" s="250">
        <v>123.95</v>
      </c>
      <c r="I780" s="251"/>
      <c r="J780" s="246"/>
      <c r="K780" s="246"/>
      <c r="L780" s="252"/>
      <c r="M780" s="253"/>
      <c r="N780" s="254"/>
      <c r="O780" s="254"/>
      <c r="P780" s="254"/>
      <c r="Q780" s="254"/>
      <c r="R780" s="254"/>
      <c r="S780" s="254"/>
      <c r="T780" s="255"/>
      <c r="AT780" s="256" t="s">
        <v>217</v>
      </c>
      <c r="AU780" s="256" t="s">
        <v>90</v>
      </c>
      <c r="AV780" s="12" t="s">
        <v>90</v>
      </c>
      <c r="AW780" s="12" t="s">
        <v>219</v>
      </c>
      <c r="AX780" s="12" t="s">
        <v>81</v>
      </c>
      <c r="AY780" s="256" t="s">
        <v>208</v>
      </c>
    </row>
    <row r="781" spans="2:65" s="1" customFormat="1" ht="16.5" customHeight="1">
      <c r="B781" s="46"/>
      <c r="C781" s="267" t="s">
        <v>1139</v>
      </c>
      <c r="D781" s="267" t="s">
        <v>297</v>
      </c>
      <c r="E781" s="268" t="s">
        <v>1140</v>
      </c>
      <c r="F781" s="269" t="s">
        <v>1141</v>
      </c>
      <c r="G781" s="270" t="s">
        <v>336</v>
      </c>
      <c r="H781" s="271">
        <v>136.345</v>
      </c>
      <c r="I781" s="272"/>
      <c r="J781" s="273">
        <f>ROUND(I781*H781,2)</f>
        <v>0</v>
      </c>
      <c r="K781" s="269" t="s">
        <v>214</v>
      </c>
      <c r="L781" s="274"/>
      <c r="M781" s="275" t="s">
        <v>38</v>
      </c>
      <c r="N781" s="276" t="s">
        <v>52</v>
      </c>
      <c r="O781" s="47"/>
      <c r="P781" s="242">
        <f>O781*H781</f>
        <v>0</v>
      </c>
      <c r="Q781" s="242">
        <v>0.00054</v>
      </c>
      <c r="R781" s="242">
        <f>Q781*H781</f>
        <v>0.0736263</v>
      </c>
      <c r="S781" s="242">
        <v>0</v>
      </c>
      <c r="T781" s="243">
        <f>S781*H781</f>
        <v>0</v>
      </c>
      <c r="AR781" s="23" t="s">
        <v>253</v>
      </c>
      <c r="AT781" s="23" t="s">
        <v>297</v>
      </c>
      <c r="AU781" s="23" t="s">
        <v>90</v>
      </c>
      <c r="AY781" s="23" t="s">
        <v>208</v>
      </c>
      <c r="BE781" s="244">
        <f>IF(N781="základní",J781,0)</f>
        <v>0</v>
      </c>
      <c r="BF781" s="244">
        <f>IF(N781="snížená",J781,0)</f>
        <v>0</v>
      </c>
      <c r="BG781" s="244">
        <f>IF(N781="zákl. přenesená",J781,0)</f>
        <v>0</v>
      </c>
      <c r="BH781" s="244">
        <f>IF(N781="sníž. přenesená",J781,0)</f>
        <v>0</v>
      </c>
      <c r="BI781" s="244">
        <f>IF(N781="nulová",J781,0)</f>
        <v>0</v>
      </c>
      <c r="BJ781" s="23" t="s">
        <v>25</v>
      </c>
      <c r="BK781" s="244">
        <f>ROUND(I781*H781,2)</f>
        <v>0</v>
      </c>
      <c r="BL781" s="23" t="s">
        <v>215</v>
      </c>
      <c r="BM781" s="23" t="s">
        <v>1142</v>
      </c>
    </row>
    <row r="782" spans="2:51" s="12" customFormat="1" ht="13.5">
      <c r="B782" s="245"/>
      <c r="C782" s="246"/>
      <c r="D782" s="247" t="s">
        <v>217</v>
      </c>
      <c r="E782" s="248" t="s">
        <v>38</v>
      </c>
      <c r="F782" s="249" t="s">
        <v>1143</v>
      </c>
      <c r="G782" s="246"/>
      <c r="H782" s="250">
        <v>136.345</v>
      </c>
      <c r="I782" s="251"/>
      <c r="J782" s="246"/>
      <c r="K782" s="246"/>
      <c r="L782" s="252"/>
      <c r="M782" s="253"/>
      <c r="N782" s="254"/>
      <c r="O782" s="254"/>
      <c r="P782" s="254"/>
      <c r="Q782" s="254"/>
      <c r="R782" s="254"/>
      <c r="S782" s="254"/>
      <c r="T782" s="255"/>
      <c r="AT782" s="256" t="s">
        <v>217</v>
      </c>
      <c r="AU782" s="256" t="s">
        <v>90</v>
      </c>
      <c r="AV782" s="12" t="s">
        <v>90</v>
      </c>
      <c r="AW782" s="12" t="s">
        <v>219</v>
      </c>
      <c r="AX782" s="12" t="s">
        <v>81</v>
      </c>
      <c r="AY782" s="256" t="s">
        <v>208</v>
      </c>
    </row>
    <row r="783" spans="2:65" s="1" customFormat="1" ht="16.5" customHeight="1">
      <c r="B783" s="46"/>
      <c r="C783" s="233" t="s">
        <v>1144</v>
      </c>
      <c r="D783" s="233" t="s">
        <v>210</v>
      </c>
      <c r="E783" s="234" t="s">
        <v>1145</v>
      </c>
      <c r="F783" s="235" t="s">
        <v>1146</v>
      </c>
      <c r="G783" s="236" t="s">
        <v>336</v>
      </c>
      <c r="H783" s="237">
        <v>252.71</v>
      </c>
      <c r="I783" s="238"/>
      <c r="J783" s="239">
        <f>ROUND(I783*H783,2)</f>
        <v>0</v>
      </c>
      <c r="K783" s="235" t="s">
        <v>214</v>
      </c>
      <c r="L783" s="72"/>
      <c r="M783" s="240" t="s">
        <v>38</v>
      </c>
      <c r="N783" s="241" t="s">
        <v>52</v>
      </c>
      <c r="O783" s="47"/>
      <c r="P783" s="242">
        <f>O783*H783</f>
        <v>0</v>
      </c>
      <c r="Q783" s="242">
        <v>0.00025</v>
      </c>
      <c r="R783" s="242">
        <f>Q783*H783</f>
        <v>0.0631775</v>
      </c>
      <c r="S783" s="242">
        <v>0</v>
      </c>
      <c r="T783" s="243">
        <f>S783*H783</f>
        <v>0</v>
      </c>
      <c r="AR783" s="23" t="s">
        <v>215</v>
      </c>
      <c r="AT783" s="23" t="s">
        <v>210</v>
      </c>
      <c r="AU783" s="23" t="s">
        <v>90</v>
      </c>
      <c r="AY783" s="23" t="s">
        <v>208</v>
      </c>
      <c r="BE783" s="244">
        <f>IF(N783="základní",J783,0)</f>
        <v>0</v>
      </c>
      <c r="BF783" s="244">
        <f>IF(N783="snížená",J783,0)</f>
        <v>0</v>
      </c>
      <c r="BG783" s="244">
        <f>IF(N783="zákl. přenesená",J783,0)</f>
        <v>0</v>
      </c>
      <c r="BH783" s="244">
        <f>IF(N783="sníž. přenesená",J783,0)</f>
        <v>0</v>
      </c>
      <c r="BI783" s="244">
        <f>IF(N783="nulová",J783,0)</f>
        <v>0</v>
      </c>
      <c r="BJ783" s="23" t="s">
        <v>25</v>
      </c>
      <c r="BK783" s="244">
        <f>ROUND(I783*H783,2)</f>
        <v>0</v>
      </c>
      <c r="BL783" s="23" t="s">
        <v>215</v>
      </c>
      <c r="BM783" s="23" t="s">
        <v>1147</v>
      </c>
    </row>
    <row r="784" spans="2:51" s="13" customFormat="1" ht="13.5">
      <c r="B784" s="257"/>
      <c r="C784" s="258"/>
      <c r="D784" s="247" t="s">
        <v>217</v>
      </c>
      <c r="E784" s="259" t="s">
        <v>38</v>
      </c>
      <c r="F784" s="260" t="s">
        <v>1148</v>
      </c>
      <c r="G784" s="258"/>
      <c r="H784" s="259" t="s">
        <v>38</v>
      </c>
      <c r="I784" s="261"/>
      <c r="J784" s="258"/>
      <c r="K784" s="258"/>
      <c r="L784" s="262"/>
      <c r="M784" s="263"/>
      <c r="N784" s="264"/>
      <c r="O784" s="264"/>
      <c r="P784" s="264"/>
      <c r="Q784" s="264"/>
      <c r="R784" s="264"/>
      <c r="S784" s="264"/>
      <c r="T784" s="265"/>
      <c r="AT784" s="266" t="s">
        <v>217</v>
      </c>
      <c r="AU784" s="266" t="s">
        <v>90</v>
      </c>
      <c r="AV784" s="13" t="s">
        <v>25</v>
      </c>
      <c r="AW784" s="13" t="s">
        <v>219</v>
      </c>
      <c r="AX784" s="13" t="s">
        <v>81</v>
      </c>
      <c r="AY784" s="266" t="s">
        <v>208</v>
      </c>
    </row>
    <row r="785" spans="2:51" s="12" customFormat="1" ht="13.5">
      <c r="B785" s="245"/>
      <c r="C785" s="246"/>
      <c r="D785" s="247" t="s">
        <v>217</v>
      </c>
      <c r="E785" s="248" t="s">
        <v>38</v>
      </c>
      <c r="F785" s="249" t="s">
        <v>1149</v>
      </c>
      <c r="G785" s="246"/>
      <c r="H785" s="250">
        <v>40</v>
      </c>
      <c r="I785" s="251"/>
      <c r="J785" s="246"/>
      <c r="K785" s="246"/>
      <c r="L785" s="252"/>
      <c r="M785" s="253"/>
      <c r="N785" s="254"/>
      <c r="O785" s="254"/>
      <c r="P785" s="254"/>
      <c r="Q785" s="254"/>
      <c r="R785" s="254"/>
      <c r="S785" s="254"/>
      <c r="T785" s="255"/>
      <c r="AT785" s="256" t="s">
        <v>217</v>
      </c>
      <c r="AU785" s="256" t="s">
        <v>90</v>
      </c>
      <c r="AV785" s="12" t="s">
        <v>90</v>
      </c>
      <c r="AW785" s="12" t="s">
        <v>219</v>
      </c>
      <c r="AX785" s="12" t="s">
        <v>81</v>
      </c>
      <c r="AY785" s="256" t="s">
        <v>208</v>
      </c>
    </row>
    <row r="786" spans="2:51" s="13" customFormat="1" ht="13.5">
      <c r="B786" s="257"/>
      <c r="C786" s="258"/>
      <c r="D786" s="247" t="s">
        <v>217</v>
      </c>
      <c r="E786" s="259" t="s">
        <v>38</v>
      </c>
      <c r="F786" s="260" t="s">
        <v>1150</v>
      </c>
      <c r="G786" s="258"/>
      <c r="H786" s="259" t="s">
        <v>38</v>
      </c>
      <c r="I786" s="261"/>
      <c r="J786" s="258"/>
      <c r="K786" s="258"/>
      <c r="L786" s="262"/>
      <c r="M786" s="263"/>
      <c r="N786" s="264"/>
      <c r="O786" s="264"/>
      <c r="P786" s="264"/>
      <c r="Q786" s="264"/>
      <c r="R786" s="264"/>
      <c r="S786" s="264"/>
      <c r="T786" s="265"/>
      <c r="AT786" s="266" t="s">
        <v>217</v>
      </c>
      <c r="AU786" s="266" t="s">
        <v>90</v>
      </c>
      <c r="AV786" s="13" t="s">
        <v>25</v>
      </c>
      <c r="AW786" s="13" t="s">
        <v>219</v>
      </c>
      <c r="AX786" s="13" t="s">
        <v>81</v>
      </c>
      <c r="AY786" s="266" t="s">
        <v>208</v>
      </c>
    </row>
    <row r="787" spans="2:51" s="12" customFormat="1" ht="13.5">
      <c r="B787" s="245"/>
      <c r="C787" s="246"/>
      <c r="D787" s="247" t="s">
        <v>217</v>
      </c>
      <c r="E787" s="248" t="s">
        <v>38</v>
      </c>
      <c r="F787" s="249" t="s">
        <v>1151</v>
      </c>
      <c r="G787" s="246"/>
      <c r="H787" s="250">
        <v>21.6</v>
      </c>
      <c r="I787" s="251"/>
      <c r="J787" s="246"/>
      <c r="K787" s="246"/>
      <c r="L787" s="252"/>
      <c r="M787" s="253"/>
      <c r="N787" s="254"/>
      <c r="O787" s="254"/>
      <c r="P787" s="254"/>
      <c r="Q787" s="254"/>
      <c r="R787" s="254"/>
      <c r="S787" s="254"/>
      <c r="T787" s="255"/>
      <c r="AT787" s="256" t="s">
        <v>217</v>
      </c>
      <c r="AU787" s="256" t="s">
        <v>90</v>
      </c>
      <c r="AV787" s="12" t="s">
        <v>90</v>
      </c>
      <c r="AW787" s="12" t="s">
        <v>219</v>
      </c>
      <c r="AX787" s="12" t="s">
        <v>81</v>
      </c>
      <c r="AY787" s="256" t="s">
        <v>208</v>
      </c>
    </row>
    <row r="788" spans="2:51" s="13" customFormat="1" ht="13.5">
      <c r="B788" s="257"/>
      <c r="C788" s="258"/>
      <c r="D788" s="247" t="s">
        <v>217</v>
      </c>
      <c r="E788" s="259" t="s">
        <v>38</v>
      </c>
      <c r="F788" s="260" t="s">
        <v>1152</v>
      </c>
      <c r="G788" s="258"/>
      <c r="H788" s="259" t="s">
        <v>38</v>
      </c>
      <c r="I788" s="261"/>
      <c r="J788" s="258"/>
      <c r="K788" s="258"/>
      <c r="L788" s="262"/>
      <c r="M788" s="263"/>
      <c r="N788" s="264"/>
      <c r="O788" s="264"/>
      <c r="P788" s="264"/>
      <c r="Q788" s="264"/>
      <c r="R788" s="264"/>
      <c r="S788" s="264"/>
      <c r="T788" s="265"/>
      <c r="AT788" s="266" t="s">
        <v>217</v>
      </c>
      <c r="AU788" s="266" t="s">
        <v>90</v>
      </c>
      <c r="AV788" s="13" t="s">
        <v>25</v>
      </c>
      <c r="AW788" s="13" t="s">
        <v>219</v>
      </c>
      <c r="AX788" s="13" t="s">
        <v>81</v>
      </c>
      <c r="AY788" s="266" t="s">
        <v>208</v>
      </c>
    </row>
    <row r="789" spans="2:51" s="12" customFormat="1" ht="13.5">
      <c r="B789" s="245"/>
      <c r="C789" s="246"/>
      <c r="D789" s="247" t="s">
        <v>217</v>
      </c>
      <c r="E789" s="248" t="s">
        <v>38</v>
      </c>
      <c r="F789" s="249" t="s">
        <v>1153</v>
      </c>
      <c r="G789" s="246"/>
      <c r="H789" s="250">
        <v>191.11</v>
      </c>
      <c r="I789" s="251"/>
      <c r="J789" s="246"/>
      <c r="K789" s="246"/>
      <c r="L789" s="252"/>
      <c r="M789" s="253"/>
      <c r="N789" s="254"/>
      <c r="O789" s="254"/>
      <c r="P789" s="254"/>
      <c r="Q789" s="254"/>
      <c r="R789" s="254"/>
      <c r="S789" s="254"/>
      <c r="T789" s="255"/>
      <c r="AT789" s="256" t="s">
        <v>217</v>
      </c>
      <c r="AU789" s="256" t="s">
        <v>90</v>
      </c>
      <c r="AV789" s="12" t="s">
        <v>90</v>
      </c>
      <c r="AW789" s="12" t="s">
        <v>219</v>
      </c>
      <c r="AX789" s="12" t="s">
        <v>81</v>
      </c>
      <c r="AY789" s="256" t="s">
        <v>208</v>
      </c>
    </row>
    <row r="790" spans="2:65" s="1" customFormat="1" ht="16.5" customHeight="1">
      <c r="B790" s="46"/>
      <c r="C790" s="267" t="s">
        <v>1154</v>
      </c>
      <c r="D790" s="267" t="s">
        <v>297</v>
      </c>
      <c r="E790" s="268" t="s">
        <v>1155</v>
      </c>
      <c r="F790" s="269" t="s">
        <v>1156</v>
      </c>
      <c r="G790" s="270" t="s">
        <v>336</v>
      </c>
      <c r="H790" s="271">
        <v>277.981</v>
      </c>
      <c r="I790" s="272"/>
      <c r="J790" s="273">
        <f>ROUND(I790*H790,2)</f>
        <v>0</v>
      </c>
      <c r="K790" s="269" t="s">
        <v>214</v>
      </c>
      <c r="L790" s="274"/>
      <c r="M790" s="275" t="s">
        <v>38</v>
      </c>
      <c r="N790" s="276" t="s">
        <v>52</v>
      </c>
      <c r="O790" s="47"/>
      <c r="P790" s="242">
        <f>O790*H790</f>
        <v>0</v>
      </c>
      <c r="Q790" s="242">
        <v>3E-05</v>
      </c>
      <c r="R790" s="242">
        <f>Q790*H790</f>
        <v>0.00833943</v>
      </c>
      <c r="S790" s="242">
        <v>0</v>
      </c>
      <c r="T790" s="243">
        <f>S790*H790</f>
        <v>0</v>
      </c>
      <c r="AR790" s="23" t="s">
        <v>253</v>
      </c>
      <c r="AT790" s="23" t="s">
        <v>297</v>
      </c>
      <c r="AU790" s="23" t="s">
        <v>90</v>
      </c>
      <c r="AY790" s="23" t="s">
        <v>208</v>
      </c>
      <c r="BE790" s="244">
        <f>IF(N790="základní",J790,0)</f>
        <v>0</v>
      </c>
      <c r="BF790" s="244">
        <f>IF(N790="snížená",J790,0)</f>
        <v>0</v>
      </c>
      <c r="BG790" s="244">
        <f>IF(N790="zákl. přenesená",J790,0)</f>
        <v>0</v>
      </c>
      <c r="BH790" s="244">
        <f>IF(N790="sníž. přenesená",J790,0)</f>
        <v>0</v>
      </c>
      <c r="BI790" s="244">
        <f>IF(N790="nulová",J790,0)</f>
        <v>0</v>
      </c>
      <c r="BJ790" s="23" t="s">
        <v>25</v>
      </c>
      <c r="BK790" s="244">
        <f>ROUND(I790*H790,2)</f>
        <v>0</v>
      </c>
      <c r="BL790" s="23" t="s">
        <v>215</v>
      </c>
      <c r="BM790" s="23" t="s">
        <v>1157</v>
      </c>
    </row>
    <row r="791" spans="2:51" s="12" customFormat="1" ht="13.5">
      <c r="B791" s="245"/>
      <c r="C791" s="246"/>
      <c r="D791" s="247" t="s">
        <v>217</v>
      </c>
      <c r="E791" s="248" t="s">
        <v>38</v>
      </c>
      <c r="F791" s="249" t="s">
        <v>1158</v>
      </c>
      <c r="G791" s="246"/>
      <c r="H791" s="250">
        <v>277.981</v>
      </c>
      <c r="I791" s="251"/>
      <c r="J791" s="246"/>
      <c r="K791" s="246"/>
      <c r="L791" s="252"/>
      <c r="M791" s="253"/>
      <c r="N791" s="254"/>
      <c r="O791" s="254"/>
      <c r="P791" s="254"/>
      <c r="Q791" s="254"/>
      <c r="R791" s="254"/>
      <c r="S791" s="254"/>
      <c r="T791" s="255"/>
      <c r="AT791" s="256" t="s">
        <v>217</v>
      </c>
      <c r="AU791" s="256" t="s">
        <v>90</v>
      </c>
      <c r="AV791" s="12" t="s">
        <v>90</v>
      </c>
      <c r="AW791" s="12" t="s">
        <v>219</v>
      </c>
      <c r="AX791" s="12" t="s">
        <v>81</v>
      </c>
      <c r="AY791" s="256" t="s">
        <v>208</v>
      </c>
    </row>
    <row r="792" spans="2:65" s="1" customFormat="1" ht="16.5" customHeight="1">
      <c r="B792" s="46"/>
      <c r="C792" s="233" t="s">
        <v>1159</v>
      </c>
      <c r="D792" s="233" t="s">
        <v>210</v>
      </c>
      <c r="E792" s="234" t="s">
        <v>1160</v>
      </c>
      <c r="F792" s="235" t="s">
        <v>1161</v>
      </c>
      <c r="G792" s="236" t="s">
        <v>213</v>
      </c>
      <c r="H792" s="237">
        <v>1042.236</v>
      </c>
      <c r="I792" s="238"/>
      <c r="J792" s="239">
        <f>ROUND(I792*H792,2)</f>
        <v>0</v>
      </c>
      <c r="K792" s="235" t="s">
        <v>38</v>
      </c>
      <c r="L792" s="72"/>
      <c r="M792" s="240" t="s">
        <v>38</v>
      </c>
      <c r="N792" s="241" t="s">
        <v>52</v>
      </c>
      <c r="O792" s="47"/>
      <c r="P792" s="242">
        <f>O792*H792</f>
        <v>0</v>
      </c>
      <c r="Q792" s="242">
        <v>0.00348</v>
      </c>
      <c r="R792" s="242">
        <f>Q792*H792</f>
        <v>3.6269812800000003</v>
      </c>
      <c r="S792" s="242">
        <v>0</v>
      </c>
      <c r="T792" s="243">
        <f>S792*H792</f>
        <v>0</v>
      </c>
      <c r="AR792" s="23" t="s">
        <v>215</v>
      </c>
      <c r="AT792" s="23" t="s">
        <v>210</v>
      </c>
      <c r="AU792" s="23" t="s">
        <v>90</v>
      </c>
      <c r="AY792" s="23" t="s">
        <v>208</v>
      </c>
      <c r="BE792" s="244">
        <f>IF(N792="základní",J792,0)</f>
        <v>0</v>
      </c>
      <c r="BF792" s="244">
        <f>IF(N792="snížená",J792,0)</f>
        <v>0</v>
      </c>
      <c r="BG792" s="244">
        <f>IF(N792="zákl. přenesená",J792,0)</f>
        <v>0</v>
      </c>
      <c r="BH792" s="244">
        <f>IF(N792="sníž. přenesená",J792,0)</f>
        <v>0</v>
      </c>
      <c r="BI792" s="244">
        <f>IF(N792="nulová",J792,0)</f>
        <v>0</v>
      </c>
      <c r="BJ792" s="23" t="s">
        <v>25</v>
      </c>
      <c r="BK792" s="244">
        <f>ROUND(I792*H792,2)</f>
        <v>0</v>
      </c>
      <c r="BL792" s="23" t="s">
        <v>215</v>
      </c>
      <c r="BM792" s="23" t="s">
        <v>1162</v>
      </c>
    </row>
    <row r="793" spans="2:51" s="13" customFormat="1" ht="13.5">
      <c r="B793" s="257"/>
      <c r="C793" s="258"/>
      <c r="D793" s="247" t="s">
        <v>217</v>
      </c>
      <c r="E793" s="259" t="s">
        <v>38</v>
      </c>
      <c r="F793" s="260" t="s">
        <v>1163</v>
      </c>
      <c r="G793" s="258"/>
      <c r="H793" s="259" t="s">
        <v>38</v>
      </c>
      <c r="I793" s="261"/>
      <c r="J793" s="258"/>
      <c r="K793" s="258"/>
      <c r="L793" s="262"/>
      <c r="M793" s="263"/>
      <c r="N793" s="264"/>
      <c r="O793" s="264"/>
      <c r="P793" s="264"/>
      <c r="Q793" s="264"/>
      <c r="R793" s="264"/>
      <c r="S793" s="264"/>
      <c r="T793" s="265"/>
      <c r="AT793" s="266" t="s">
        <v>217</v>
      </c>
      <c r="AU793" s="266" t="s">
        <v>90</v>
      </c>
      <c r="AV793" s="13" t="s">
        <v>25</v>
      </c>
      <c r="AW793" s="13" t="s">
        <v>219</v>
      </c>
      <c r="AX793" s="13" t="s">
        <v>81</v>
      </c>
      <c r="AY793" s="266" t="s">
        <v>208</v>
      </c>
    </row>
    <row r="794" spans="2:51" s="12" customFormat="1" ht="13.5">
      <c r="B794" s="245"/>
      <c r="C794" s="246"/>
      <c r="D794" s="247" t="s">
        <v>217</v>
      </c>
      <c r="E794" s="248" t="s">
        <v>38</v>
      </c>
      <c r="F794" s="249" t="s">
        <v>1164</v>
      </c>
      <c r="G794" s="246"/>
      <c r="H794" s="250">
        <v>979.531</v>
      </c>
      <c r="I794" s="251"/>
      <c r="J794" s="246"/>
      <c r="K794" s="246"/>
      <c r="L794" s="252"/>
      <c r="M794" s="253"/>
      <c r="N794" s="254"/>
      <c r="O794" s="254"/>
      <c r="P794" s="254"/>
      <c r="Q794" s="254"/>
      <c r="R794" s="254"/>
      <c r="S794" s="254"/>
      <c r="T794" s="255"/>
      <c r="AT794" s="256" t="s">
        <v>217</v>
      </c>
      <c r="AU794" s="256" t="s">
        <v>90</v>
      </c>
      <c r="AV794" s="12" t="s">
        <v>90</v>
      </c>
      <c r="AW794" s="12" t="s">
        <v>219</v>
      </c>
      <c r="AX794" s="12" t="s">
        <v>81</v>
      </c>
      <c r="AY794" s="256" t="s">
        <v>208</v>
      </c>
    </row>
    <row r="795" spans="2:51" s="13" customFormat="1" ht="13.5">
      <c r="B795" s="257"/>
      <c r="C795" s="258"/>
      <c r="D795" s="247" t="s">
        <v>217</v>
      </c>
      <c r="E795" s="259" t="s">
        <v>38</v>
      </c>
      <c r="F795" s="260" t="s">
        <v>1165</v>
      </c>
      <c r="G795" s="258"/>
      <c r="H795" s="259" t="s">
        <v>38</v>
      </c>
      <c r="I795" s="261"/>
      <c r="J795" s="258"/>
      <c r="K795" s="258"/>
      <c r="L795" s="262"/>
      <c r="M795" s="263"/>
      <c r="N795" s="264"/>
      <c r="O795" s="264"/>
      <c r="P795" s="264"/>
      <c r="Q795" s="264"/>
      <c r="R795" s="264"/>
      <c r="S795" s="264"/>
      <c r="T795" s="265"/>
      <c r="AT795" s="266" t="s">
        <v>217</v>
      </c>
      <c r="AU795" s="266" t="s">
        <v>90</v>
      </c>
      <c r="AV795" s="13" t="s">
        <v>25</v>
      </c>
      <c r="AW795" s="13" t="s">
        <v>219</v>
      </c>
      <c r="AX795" s="13" t="s">
        <v>81</v>
      </c>
      <c r="AY795" s="266" t="s">
        <v>208</v>
      </c>
    </row>
    <row r="796" spans="2:51" s="12" customFormat="1" ht="13.5">
      <c r="B796" s="245"/>
      <c r="C796" s="246"/>
      <c r="D796" s="247" t="s">
        <v>217</v>
      </c>
      <c r="E796" s="248" t="s">
        <v>38</v>
      </c>
      <c r="F796" s="249" t="s">
        <v>1166</v>
      </c>
      <c r="G796" s="246"/>
      <c r="H796" s="250">
        <v>28.6665</v>
      </c>
      <c r="I796" s="251"/>
      <c r="J796" s="246"/>
      <c r="K796" s="246"/>
      <c r="L796" s="252"/>
      <c r="M796" s="253"/>
      <c r="N796" s="254"/>
      <c r="O796" s="254"/>
      <c r="P796" s="254"/>
      <c r="Q796" s="254"/>
      <c r="R796" s="254"/>
      <c r="S796" s="254"/>
      <c r="T796" s="255"/>
      <c r="AT796" s="256" t="s">
        <v>217</v>
      </c>
      <c r="AU796" s="256" t="s">
        <v>90</v>
      </c>
      <c r="AV796" s="12" t="s">
        <v>90</v>
      </c>
      <c r="AW796" s="12" t="s">
        <v>219</v>
      </c>
      <c r="AX796" s="12" t="s">
        <v>81</v>
      </c>
      <c r="AY796" s="256" t="s">
        <v>208</v>
      </c>
    </row>
    <row r="797" spans="2:51" s="13" customFormat="1" ht="13.5">
      <c r="B797" s="257"/>
      <c r="C797" s="258"/>
      <c r="D797" s="247" t="s">
        <v>217</v>
      </c>
      <c r="E797" s="259" t="s">
        <v>38</v>
      </c>
      <c r="F797" s="260" t="s">
        <v>1167</v>
      </c>
      <c r="G797" s="258"/>
      <c r="H797" s="259" t="s">
        <v>38</v>
      </c>
      <c r="I797" s="261"/>
      <c r="J797" s="258"/>
      <c r="K797" s="258"/>
      <c r="L797" s="262"/>
      <c r="M797" s="263"/>
      <c r="N797" s="264"/>
      <c r="O797" s="264"/>
      <c r="P797" s="264"/>
      <c r="Q797" s="264"/>
      <c r="R797" s="264"/>
      <c r="S797" s="264"/>
      <c r="T797" s="265"/>
      <c r="AT797" s="266" t="s">
        <v>217</v>
      </c>
      <c r="AU797" s="266" t="s">
        <v>90</v>
      </c>
      <c r="AV797" s="13" t="s">
        <v>25</v>
      </c>
      <c r="AW797" s="13" t="s">
        <v>219</v>
      </c>
      <c r="AX797" s="13" t="s">
        <v>81</v>
      </c>
      <c r="AY797" s="266" t="s">
        <v>208</v>
      </c>
    </row>
    <row r="798" spans="2:51" s="12" customFormat="1" ht="13.5">
      <c r="B798" s="245"/>
      <c r="C798" s="246"/>
      <c r="D798" s="247" t="s">
        <v>217</v>
      </c>
      <c r="E798" s="248" t="s">
        <v>38</v>
      </c>
      <c r="F798" s="249" t="s">
        <v>1168</v>
      </c>
      <c r="G798" s="246"/>
      <c r="H798" s="250">
        <v>25.85</v>
      </c>
      <c r="I798" s="251"/>
      <c r="J798" s="246"/>
      <c r="K798" s="246"/>
      <c r="L798" s="252"/>
      <c r="M798" s="253"/>
      <c r="N798" s="254"/>
      <c r="O798" s="254"/>
      <c r="P798" s="254"/>
      <c r="Q798" s="254"/>
      <c r="R798" s="254"/>
      <c r="S798" s="254"/>
      <c r="T798" s="255"/>
      <c r="AT798" s="256" t="s">
        <v>217</v>
      </c>
      <c r="AU798" s="256" t="s">
        <v>90</v>
      </c>
      <c r="AV798" s="12" t="s">
        <v>90</v>
      </c>
      <c r="AW798" s="12" t="s">
        <v>219</v>
      </c>
      <c r="AX798" s="12" t="s">
        <v>81</v>
      </c>
      <c r="AY798" s="256" t="s">
        <v>208</v>
      </c>
    </row>
    <row r="799" spans="2:51" s="13" customFormat="1" ht="13.5">
      <c r="B799" s="257"/>
      <c r="C799" s="258"/>
      <c r="D799" s="247" t="s">
        <v>217</v>
      </c>
      <c r="E799" s="259" t="s">
        <v>38</v>
      </c>
      <c r="F799" s="260" t="s">
        <v>1072</v>
      </c>
      <c r="G799" s="258"/>
      <c r="H799" s="259" t="s">
        <v>38</v>
      </c>
      <c r="I799" s="261"/>
      <c r="J799" s="258"/>
      <c r="K799" s="258"/>
      <c r="L799" s="262"/>
      <c r="M799" s="263"/>
      <c r="N799" s="264"/>
      <c r="O799" s="264"/>
      <c r="P799" s="264"/>
      <c r="Q799" s="264"/>
      <c r="R799" s="264"/>
      <c r="S799" s="264"/>
      <c r="T799" s="265"/>
      <c r="AT799" s="266" t="s">
        <v>217</v>
      </c>
      <c r="AU799" s="266" t="s">
        <v>90</v>
      </c>
      <c r="AV799" s="13" t="s">
        <v>25</v>
      </c>
      <c r="AW799" s="13" t="s">
        <v>219</v>
      </c>
      <c r="AX799" s="13" t="s">
        <v>81</v>
      </c>
      <c r="AY799" s="266" t="s">
        <v>208</v>
      </c>
    </row>
    <row r="800" spans="2:51" s="12" customFormat="1" ht="13.5">
      <c r="B800" s="245"/>
      <c r="C800" s="246"/>
      <c r="D800" s="247" t="s">
        <v>217</v>
      </c>
      <c r="E800" s="248" t="s">
        <v>38</v>
      </c>
      <c r="F800" s="249" t="s">
        <v>1073</v>
      </c>
      <c r="G800" s="246"/>
      <c r="H800" s="250">
        <v>8.188</v>
      </c>
      <c r="I800" s="251"/>
      <c r="J800" s="246"/>
      <c r="K800" s="246"/>
      <c r="L800" s="252"/>
      <c r="M800" s="253"/>
      <c r="N800" s="254"/>
      <c r="O800" s="254"/>
      <c r="P800" s="254"/>
      <c r="Q800" s="254"/>
      <c r="R800" s="254"/>
      <c r="S800" s="254"/>
      <c r="T800" s="255"/>
      <c r="AT800" s="256" t="s">
        <v>217</v>
      </c>
      <c r="AU800" s="256" t="s">
        <v>90</v>
      </c>
      <c r="AV800" s="12" t="s">
        <v>90</v>
      </c>
      <c r="AW800" s="12" t="s">
        <v>219</v>
      </c>
      <c r="AX800" s="12" t="s">
        <v>81</v>
      </c>
      <c r="AY800" s="256" t="s">
        <v>208</v>
      </c>
    </row>
    <row r="801" spans="2:65" s="1" customFormat="1" ht="25.5" customHeight="1">
      <c r="B801" s="46"/>
      <c r="C801" s="233" t="s">
        <v>1169</v>
      </c>
      <c r="D801" s="233" t="s">
        <v>210</v>
      </c>
      <c r="E801" s="234" t="s">
        <v>1044</v>
      </c>
      <c r="F801" s="235" t="s">
        <v>1045</v>
      </c>
      <c r="G801" s="236" t="s">
        <v>213</v>
      </c>
      <c r="H801" s="237">
        <v>155.441</v>
      </c>
      <c r="I801" s="238"/>
      <c r="J801" s="239">
        <f>ROUND(I801*H801,2)</f>
        <v>0</v>
      </c>
      <c r="K801" s="235" t="s">
        <v>214</v>
      </c>
      <c r="L801" s="72"/>
      <c r="M801" s="240" t="s">
        <v>38</v>
      </c>
      <c r="N801" s="241" t="s">
        <v>52</v>
      </c>
      <c r="O801" s="47"/>
      <c r="P801" s="242">
        <f>O801*H801</f>
        <v>0</v>
      </c>
      <c r="Q801" s="242">
        <v>0.00012</v>
      </c>
      <c r="R801" s="242">
        <f>Q801*H801</f>
        <v>0.01865292</v>
      </c>
      <c r="S801" s="242">
        <v>0</v>
      </c>
      <c r="T801" s="243">
        <f>S801*H801</f>
        <v>0</v>
      </c>
      <c r="AR801" s="23" t="s">
        <v>215</v>
      </c>
      <c r="AT801" s="23" t="s">
        <v>210</v>
      </c>
      <c r="AU801" s="23" t="s">
        <v>90</v>
      </c>
      <c r="AY801" s="23" t="s">
        <v>208</v>
      </c>
      <c r="BE801" s="244">
        <f>IF(N801="základní",J801,0)</f>
        <v>0</v>
      </c>
      <c r="BF801" s="244">
        <f>IF(N801="snížená",J801,0)</f>
        <v>0</v>
      </c>
      <c r="BG801" s="244">
        <f>IF(N801="zákl. přenesená",J801,0)</f>
        <v>0</v>
      </c>
      <c r="BH801" s="244">
        <f>IF(N801="sníž. přenesená",J801,0)</f>
        <v>0</v>
      </c>
      <c r="BI801" s="244">
        <f>IF(N801="nulová",J801,0)</f>
        <v>0</v>
      </c>
      <c r="BJ801" s="23" t="s">
        <v>25</v>
      </c>
      <c r="BK801" s="244">
        <f>ROUND(I801*H801,2)</f>
        <v>0</v>
      </c>
      <c r="BL801" s="23" t="s">
        <v>215</v>
      </c>
      <c r="BM801" s="23" t="s">
        <v>1170</v>
      </c>
    </row>
    <row r="802" spans="2:51" s="13" customFormat="1" ht="13.5">
      <c r="B802" s="257"/>
      <c r="C802" s="258"/>
      <c r="D802" s="247" t="s">
        <v>217</v>
      </c>
      <c r="E802" s="259" t="s">
        <v>38</v>
      </c>
      <c r="F802" s="260" t="s">
        <v>426</v>
      </c>
      <c r="G802" s="258"/>
      <c r="H802" s="259" t="s">
        <v>38</v>
      </c>
      <c r="I802" s="261"/>
      <c r="J802" s="258"/>
      <c r="K802" s="258"/>
      <c r="L802" s="262"/>
      <c r="M802" s="263"/>
      <c r="N802" s="264"/>
      <c r="O802" s="264"/>
      <c r="P802" s="264"/>
      <c r="Q802" s="264"/>
      <c r="R802" s="264"/>
      <c r="S802" s="264"/>
      <c r="T802" s="265"/>
      <c r="AT802" s="266" t="s">
        <v>217</v>
      </c>
      <c r="AU802" s="266" t="s">
        <v>90</v>
      </c>
      <c r="AV802" s="13" t="s">
        <v>25</v>
      </c>
      <c r="AW802" s="13" t="s">
        <v>219</v>
      </c>
      <c r="AX802" s="13" t="s">
        <v>81</v>
      </c>
      <c r="AY802" s="266" t="s">
        <v>208</v>
      </c>
    </row>
    <row r="803" spans="2:51" s="12" customFormat="1" ht="13.5">
      <c r="B803" s="245"/>
      <c r="C803" s="246"/>
      <c r="D803" s="247" t="s">
        <v>217</v>
      </c>
      <c r="E803" s="248" t="s">
        <v>38</v>
      </c>
      <c r="F803" s="249" t="s">
        <v>1047</v>
      </c>
      <c r="G803" s="246"/>
      <c r="H803" s="250">
        <v>37.324</v>
      </c>
      <c r="I803" s="251"/>
      <c r="J803" s="246"/>
      <c r="K803" s="246"/>
      <c r="L803" s="252"/>
      <c r="M803" s="253"/>
      <c r="N803" s="254"/>
      <c r="O803" s="254"/>
      <c r="P803" s="254"/>
      <c r="Q803" s="254"/>
      <c r="R803" s="254"/>
      <c r="S803" s="254"/>
      <c r="T803" s="255"/>
      <c r="AT803" s="256" t="s">
        <v>217</v>
      </c>
      <c r="AU803" s="256" t="s">
        <v>90</v>
      </c>
      <c r="AV803" s="12" t="s">
        <v>90</v>
      </c>
      <c r="AW803" s="12" t="s">
        <v>219</v>
      </c>
      <c r="AX803" s="12" t="s">
        <v>81</v>
      </c>
      <c r="AY803" s="256" t="s">
        <v>208</v>
      </c>
    </row>
    <row r="804" spans="2:51" s="13" customFormat="1" ht="13.5">
      <c r="B804" s="257"/>
      <c r="C804" s="258"/>
      <c r="D804" s="247" t="s">
        <v>217</v>
      </c>
      <c r="E804" s="259" t="s">
        <v>38</v>
      </c>
      <c r="F804" s="260" t="s">
        <v>429</v>
      </c>
      <c r="G804" s="258"/>
      <c r="H804" s="259" t="s">
        <v>38</v>
      </c>
      <c r="I804" s="261"/>
      <c r="J804" s="258"/>
      <c r="K804" s="258"/>
      <c r="L804" s="262"/>
      <c r="M804" s="263"/>
      <c r="N804" s="264"/>
      <c r="O804" s="264"/>
      <c r="P804" s="264"/>
      <c r="Q804" s="264"/>
      <c r="R804" s="264"/>
      <c r="S804" s="264"/>
      <c r="T804" s="265"/>
      <c r="AT804" s="266" t="s">
        <v>217</v>
      </c>
      <c r="AU804" s="266" t="s">
        <v>90</v>
      </c>
      <c r="AV804" s="13" t="s">
        <v>25</v>
      </c>
      <c r="AW804" s="13" t="s">
        <v>219</v>
      </c>
      <c r="AX804" s="13" t="s">
        <v>81</v>
      </c>
      <c r="AY804" s="266" t="s">
        <v>208</v>
      </c>
    </row>
    <row r="805" spans="2:51" s="12" customFormat="1" ht="13.5">
      <c r="B805" s="245"/>
      <c r="C805" s="246"/>
      <c r="D805" s="247" t="s">
        <v>217</v>
      </c>
      <c r="E805" s="248" t="s">
        <v>38</v>
      </c>
      <c r="F805" s="249" t="s">
        <v>1049</v>
      </c>
      <c r="G805" s="246"/>
      <c r="H805" s="250">
        <v>118.1174</v>
      </c>
      <c r="I805" s="251"/>
      <c r="J805" s="246"/>
      <c r="K805" s="246"/>
      <c r="L805" s="252"/>
      <c r="M805" s="253"/>
      <c r="N805" s="254"/>
      <c r="O805" s="254"/>
      <c r="P805" s="254"/>
      <c r="Q805" s="254"/>
      <c r="R805" s="254"/>
      <c r="S805" s="254"/>
      <c r="T805" s="255"/>
      <c r="AT805" s="256" t="s">
        <v>217</v>
      </c>
      <c r="AU805" s="256" t="s">
        <v>90</v>
      </c>
      <c r="AV805" s="12" t="s">
        <v>90</v>
      </c>
      <c r="AW805" s="12" t="s">
        <v>219</v>
      </c>
      <c r="AX805" s="12" t="s">
        <v>81</v>
      </c>
      <c r="AY805" s="256" t="s">
        <v>208</v>
      </c>
    </row>
    <row r="806" spans="2:63" s="11" customFormat="1" ht="29.85" customHeight="1">
      <c r="B806" s="217"/>
      <c r="C806" s="218"/>
      <c r="D806" s="219" t="s">
        <v>80</v>
      </c>
      <c r="E806" s="231" t="s">
        <v>611</v>
      </c>
      <c r="F806" s="231" t="s">
        <v>1171</v>
      </c>
      <c r="G806" s="218"/>
      <c r="H806" s="218"/>
      <c r="I806" s="221"/>
      <c r="J806" s="232">
        <f>BK806</f>
        <v>0</v>
      </c>
      <c r="K806" s="218"/>
      <c r="L806" s="223"/>
      <c r="M806" s="224"/>
      <c r="N806" s="225"/>
      <c r="O806" s="225"/>
      <c r="P806" s="226">
        <f>SUM(P807:P904)</f>
        <v>0</v>
      </c>
      <c r="Q806" s="225"/>
      <c r="R806" s="226">
        <f>SUM(R807:R904)</f>
        <v>258.1625665</v>
      </c>
      <c r="S806" s="225"/>
      <c r="T806" s="227">
        <f>SUM(T807:T904)</f>
        <v>0</v>
      </c>
      <c r="AR806" s="228" t="s">
        <v>25</v>
      </c>
      <c r="AT806" s="229" t="s">
        <v>80</v>
      </c>
      <c r="AU806" s="229" t="s">
        <v>25</v>
      </c>
      <c r="AY806" s="228" t="s">
        <v>208</v>
      </c>
      <c r="BK806" s="230">
        <f>SUM(BK807:BK904)</f>
        <v>0</v>
      </c>
    </row>
    <row r="807" spans="2:65" s="1" customFormat="1" ht="25.5" customHeight="1">
      <c r="B807" s="46"/>
      <c r="C807" s="233" t="s">
        <v>1172</v>
      </c>
      <c r="D807" s="233" t="s">
        <v>210</v>
      </c>
      <c r="E807" s="234" t="s">
        <v>1173</v>
      </c>
      <c r="F807" s="235" t="s">
        <v>1174</v>
      </c>
      <c r="G807" s="236" t="s">
        <v>232</v>
      </c>
      <c r="H807" s="237">
        <v>24.555</v>
      </c>
      <c r="I807" s="238"/>
      <c r="J807" s="239">
        <f>ROUND(I807*H807,2)</f>
        <v>0</v>
      </c>
      <c r="K807" s="235" t="s">
        <v>214</v>
      </c>
      <c r="L807" s="72"/>
      <c r="M807" s="240" t="s">
        <v>38</v>
      </c>
      <c r="N807" s="241" t="s">
        <v>52</v>
      </c>
      <c r="O807" s="47"/>
      <c r="P807" s="242">
        <f>O807*H807</f>
        <v>0</v>
      </c>
      <c r="Q807" s="242">
        <v>2.25634</v>
      </c>
      <c r="R807" s="242">
        <f>Q807*H807</f>
        <v>55.4044287</v>
      </c>
      <c r="S807" s="242">
        <v>0</v>
      </c>
      <c r="T807" s="243">
        <f>S807*H807</f>
        <v>0</v>
      </c>
      <c r="AR807" s="23" t="s">
        <v>215</v>
      </c>
      <c r="AT807" s="23" t="s">
        <v>210</v>
      </c>
      <c r="AU807" s="23" t="s">
        <v>90</v>
      </c>
      <c r="AY807" s="23" t="s">
        <v>208</v>
      </c>
      <c r="BE807" s="244">
        <f>IF(N807="základní",J807,0)</f>
        <v>0</v>
      </c>
      <c r="BF807" s="244">
        <f>IF(N807="snížená",J807,0)</f>
        <v>0</v>
      </c>
      <c r="BG807" s="244">
        <f>IF(N807="zákl. přenesená",J807,0)</f>
        <v>0</v>
      </c>
      <c r="BH807" s="244">
        <f>IF(N807="sníž. přenesená",J807,0)</f>
        <v>0</v>
      </c>
      <c r="BI807" s="244">
        <f>IF(N807="nulová",J807,0)</f>
        <v>0</v>
      </c>
      <c r="BJ807" s="23" t="s">
        <v>25</v>
      </c>
      <c r="BK807" s="244">
        <f>ROUND(I807*H807,2)</f>
        <v>0</v>
      </c>
      <c r="BL807" s="23" t="s">
        <v>215</v>
      </c>
      <c r="BM807" s="23" t="s">
        <v>1175</v>
      </c>
    </row>
    <row r="808" spans="2:51" s="13" customFormat="1" ht="13.5">
      <c r="B808" s="257"/>
      <c r="C808" s="258"/>
      <c r="D808" s="247" t="s">
        <v>217</v>
      </c>
      <c r="E808" s="259" t="s">
        <v>38</v>
      </c>
      <c r="F808" s="260" t="s">
        <v>426</v>
      </c>
      <c r="G808" s="258"/>
      <c r="H808" s="259" t="s">
        <v>38</v>
      </c>
      <c r="I808" s="261"/>
      <c r="J808" s="258"/>
      <c r="K808" s="258"/>
      <c r="L808" s="262"/>
      <c r="M808" s="263"/>
      <c r="N808" s="264"/>
      <c r="O808" s="264"/>
      <c r="P808" s="264"/>
      <c r="Q808" s="264"/>
      <c r="R808" s="264"/>
      <c r="S808" s="264"/>
      <c r="T808" s="265"/>
      <c r="AT808" s="266" t="s">
        <v>217</v>
      </c>
      <c r="AU808" s="266" t="s">
        <v>90</v>
      </c>
      <c r="AV808" s="13" t="s">
        <v>25</v>
      </c>
      <c r="AW808" s="13" t="s">
        <v>219</v>
      </c>
      <c r="AX808" s="13" t="s">
        <v>81</v>
      </c>
      <c r="AY808" s="266" t="s">
        <v>208</v>
      </c>
    </row>
    <row r="809" spans="2:51" s="12" customFormat="1" ht="13.5">
      <c r="B809" s="245"/>
      <c r="C809" s="246"/>
      <c r="D809" s="247" t="s">
        <v>217</v>
      </c>
      <c r="E809" s="248" t="s">
        <v>38</v>
      </c>
      <c r="F809" s="249" t="s">
        <v>1176</v>
      </c>
      <c r="G809" s="246"/>
      <c r="H809" s="250">
        <v>1.297625</v>
      </c>
      <c r="I809" s="251"/>
      <c r="J809" s="246"/>
      <c r="K809" s="246"/>
      <c r="L809" s="252"/>
      <c r="M809" s="253"/>
      <c r="N809" s="254"/>
      <c r="O809" s="254"/>
      <c r="P809" s="254"/>
      <c r="Q809" s="254"/>
      <c r="R809" s="254"/>
      <c r="S809" s="254"/>
      <c r="T809" s="255"/>
      <c r="AT809" s="256" t="s">
        <v>217</v>
      </c>
      <c r="AU809" s="256" t="s">
        <v>90</v>
      </c>
      <c r="AV809" s="12" t="s">
        <v>90</v>
      </c>
      <c r="AW809" s="12" t="s">
        <v>219</v>
      </c>
      <c r="AX809" s="12" t="s">
        <v>81</v>
      </c>
      <c r="AY809" s="256" t="s">
        <v>208</v>
      </c>
    </row>
    <row r="810" spans="2:51" s="12" customFormat="1" ht="13.5">
      <c r="B810" s="245"/>
      <c r="C810" s="246"/>
      <c r="D810" s="247" t="s">
        <v>217</v>
      </c>
      <c r="E810" s="248" t="s">
        <v>38</v>
      </c>
      <c r="F810" s="249" t="s">
        <v>1177</v>
      </c>
      <c r="G810" s="246"/>
      <c r="H810" s="250">
        <v>2.939336</v>
      </c>
      <c r="I810" s="251"/>
      <c r="J810" s="246"/>
      <c r="K810" s="246"/>
      <c r="L810" s="252"/>
      <c r="M810" s="253"/>
      <c r="N810" s="254"/>
      <c r="O810" s="254"/>
      <c r="P810" s="254"/>
      <c r="Q810" s="254"/>
      <c r="R810" s="254"/>
      <c r="S810" s="254"/>
      <c r="T810" s="255"/>
      <c r="AT810" s="256" t="s">
        <v>217</v>
      </c>
      <c r="AU810" s="256" t="s">
        <v>90</v>
      </c>
      <c r="AV810" s="12" t="s">
        <v>90</v>
      </c>
      <c r="AW810" s="12" t="s">
        <v>219</v>
      </c>
      <c r="AX810" s="12" t="s">
        <v>81</v>
      </c>
      <c r="AY810" s="256" t="s">
        <v>208</v>
      </c>
    </row>
    <row r="811" spans="2:51" s="13" customFormat="1" ht="13.5">
      <c r="B811" s="257"/>
      <c r="C811" s="258"/>
      <c r="D811" s="247" t="s">
        <v>217</v>
      </c>
      <c r="E811" s="259" t="s">
        <v>38</v>
      </c>
      <c r="F811" s="260" t="s">
        <v>429</v>
      </c>
      <c r="G811" s="258"/>
      <c r="H811" s="259" t="s">
        <v>38</v>
      </c>
      <c r="I811" s="261"/>
      <c r="J811" s="258"/>
      <c r="K811" s="258"/>
      <c r="L811" s="262"/>
      <c r="M811" s="263"/>
      <c r="N811" s="264"/>
      <c r="O811" s="264"/>
      <c r="P811" s="264"/>
      <c r="Q811" s="264"/>
      <c r="R811" s="264"/>
      <c r="S811" s="264"/>
      <c r="T811" s="265"/>
      <c r="AT811" s="266" t="s">
        <v>217</v>
      </c>
      <c r="AU811" s="266" t="s">
        <v>90</v>
      </c>
      <c r="AV811" s="13" t="s">
        <v>25</v>
      </c>
      <c r="AW811" s="13" t="s">
        <v>219</v>
      </c>
      <c r="AX811" s="13" t="s">
        <v>81</v>
      </c>
      <c r="AY811" s="266" t="s">
        <v>208</v>
      </c>
    </row>
    <row r="812" spans="2:51" s="12" customFormat="1" ht="13.5">
      <c r="B812" s="245"/>
      <c r="C812" s="246"/>
      <c r="D812" s="247" t="s">
        <v>217</v>
      </c>
      <c r="E812" s="248" t="s">
        <v>38</v>
      </c>
      <c r="F812" s="249" t="s">
        <v>1178</v>
      </c>
      <c r="G812" s="246"/>
      <c r="H812" s="250">
        <v>19.317623875</v>
      </c>
      <c r="I812" s="251"/>
      <c r="J812" s="246"/>
      <c r="K812" s="246"/>
      <c r="L812" s="252"/>
      <c r="M812" s="253"/>
      <c r="N812" s="254"/>
      <c r="O812" s="254"/>
      <c r="P812" s="254"/>
      <c r="Q812" s="254"/>
      <c r="R812" s="254"/>
      <c r="S812" s="254"/>
      <c r="T812" s="255"/>
      <c r="AT812" s="256" t="s">
        <v>217</v>
      </c>
      <c r="AU812" s="256" t="s">
        <v>90</v>
      </c>
      <c r="AV812" s="12" t="s">
        <v>90</v>
      </c>
      <c r="AW812" s="12" t="s">
        <v>219</v>
      </c>
      <c r="AX812" s="12" t="s">
        <v>81</v>
      </c>
      <c r="AY812" s="256" t="s">
        <v>208</v>
      </c>
    </row>
    <row r="813" spans="2:51" s="13" customFormat="1" ht="13.5">
      <c r="B813" s="257"/>
      <c r="C813" s="258"/>
      <c r="D813" s="247" t="s">
        <v>217</v>
      </c>
      <c r="E813" s="259" t="s">
        <v>38</v>
      </c>
      <c r="F813" s="260" t="s">
        <v>1179</v>
      </c>
      <c r="G813" s="258"/>
      <c r="H813" s="259" t="s">
        <v>38</v>
      </c>
      <c r="I813" s="261"/>
      <c r="J813" s="258"/>
      <c r="K813" s="258"/>
      <c r="L813" s="262"/>
      <c r="M813" s="263"/>
      <c r="N813" s="264"/>
      <c r="O813" s="264"/>
      <c r="P813" s="264"/>
      <c r="Q813" s="264"/>
      <c r="R813" s="264"/>
      <c r="S813" s="264"/>
      <c r="T813" s="265"/>
      <c r="AT813" s="266" t="s">
        <v>217</v>
      </c>
      <c r="AU813" s="266" t="s">
        <v>90</v>
      </c>
      <c r="AV813" s="13" t="s">
        <v>25</v>
      </c>
      <c r="AW813" s="13" t="s">
        <v>219</v>
      </c>
      <c r="AX813" s="13" t="s">
        <v>81</v>
      </c>
      <c r="AY813" s="266" t="s">
        <v>208</v>
      </c>
    </row>
    <row r="814" spans="2:51" s="12" customFormat="1" ht="13.5">
      <c r="B814" s="245"/>
      <c r="C814" s="246"/>
      <c r="D814" s="247" t="s">
        <v>217</v>
      </c>
      <c r="E814" s="248" t="s">
        <v>38</v>
      </c>
      <c r="F814" s="249" t="s">
        <v>1180</v>
      </c>
      <c r="G814" s="246"/>
      <c r="H814" s="250">
        <v>1</v>
      </c>
      <c r="I814" s="251"/>
      <c r="J814" s="246"/>
      <c r="K814" s="246"/>
      <c r="L814" s="252"/>
      <c r="M814" s="253"/>
      <c r="N814" s="254"/>
      <c r="O814" s="254"/>
      <c r="P814" s="254"/>
      <c r="Q814" s="254"/>
      <c r="R814" s="254"/>
      <c r="S814" s="254"/>
      <c r="T814" s="255"/>
      <c r="AT814" s="256" t="s">
        <v>217</v>
      </c>
      <c r="AU814" s="256" t="s">
        <v>90</v>
      </c>
      <c r="AV814" s="12" t="s">
        <v>90</v>
      </c>
      <c r="AW814" s="12" t="s">
        <v>219</v>
      </c>
      <c r="AX814" s="12" t="s">
        <v>81</v>
      </c>
      <c r="AY814" s="256" t="s">
        <v>208</v>
      </c>
    </row>
    <row r="815" spans="2:65" s="1" customFormat="1" ht="25.5" customHeight="1">
      <c r="B815" s="46"/>
      <c r="C815" s="233" t="s">
        <v>1181</v>
      </c>
      <c r="D815" s="233" t="s">
        <v>210</v>
      </c>
      <c r="E815" s="234" t="s">
        <v>1182</v>
      </c>
      <c r="F815" s="235" t="s">
        <v>1183</v>
      </c>
      <c r="G815" s="236" t="s">
        <v>232</v>
      </c>
      <c r="H815" s="237">
        <v>25.31</v>
      </c>
      <c r="I815" s="238"/>
      <c r="J815" s="239">
        <f>ROUND(I815*H815,2)</f>
        <v>0</v>
      </c>
      <c r="K815" s="235" t="s">
        <v>214</v>
      </c>
      <c r="L815" s="72"/>
      <c r="M815" s="240" t="s">
        <v>38</v>
      </c>
      <c r="N815" s="241" t="s">
        <v>52</v>
      </c>
      <c r="O815" s="47"/>
      <c r="P815" s="242">
        <f>O815*H815</f>
        <v>0</v>
      </c>
      <c r="Q815" s="242">
        <v>2.25634</v>
      </c>
      <c r="R815" s="242">
        <f>Q815*H815</f>
        <v>57.10796539999999</v>
      </c>
      <c r="S815" s="242">
        <v>0</v>
      </c>
      <c r="T815" s="243">
        <f>S815*H815</f>
        <v>0</v>
      </c>
      <c r="AR815" s="23" t="s">
        <v>215</v>
      </c>
      <c r="AT815" s="23" t="s">
        <v>210</v>
      </c>
      <c r="AU815" s="23" t="s">
        <v>90</v>
      </c>
      <c r="AY815" s="23" t="s">
        <v>208</v>
      </c>
      <c r="BE815" s="244">
        <f>IF(N815="základní",J815,0)</f>
        <v>0</v>
      </c>
      <c r="BF815" s="244">
        <f>IF(N815="snížená",J815,0)</f>
        <v>0</v>
      </c>
      <c r="BG815" s="244">
        <f>IF(N815="zákl. přenesená",J815,0)</f>
        <v>0</v>
      </c>
      <c r="BH815" s="244">
        <f>IF(N815="sníž. přenesená",J815,0)</f>
        <v>0</v>
      </c>
      <c r="BI815" s="244">
        <f>IF(N815="nulová",J815,0)</f>
        <v>0</v>
      </c>
      <c r="BJ815" s="23" t="s">
        <v>25</v>
      </c>
      <c r="BK815" s="244">
        <f>ROUND(I815*H815,2)</f>
        <v>0</v>
      </c>
      <c r="BL815" s="23" t="s">
        <v>215</v>
      </c>
      <c r="BM815" s="23" t="s">
        <v>1184</v>
      </c>
    </row>
    <row r="816" spans="2:51" s="13" customFormat="1" ht="13.5">
      <c r="B816" s="257"/>
      <c r="C816" s="258"/>
      <c r="D816" s="247" t="s">
        <v>217</v>
      </c>
      <c r="E816" s="259" t="s">
        <v>38</v>
      </c>
      <c r="F816" s="260" t="s">
        <v>426</v>
      </c>
      <c r="G816" s="258"/>
      <c r="H816" s="259" t="s">
        <v>38</v>
      </c>
      <c r="I816" s="261"/>
      <c r="J816" s="258"/>
      <c r="K816" s="258"/>
      <c r="L816" s="262"/>
      <c r="M816" s="263"/>
      <c r="N816" s="264"/>
      <c r="O816" s="264"/>
      <c r="P816" s="264"/>
      <c r="Q816" s="264"/>
      <c r="R816" s="264"/>
      <c r="S816" s="264"/>
      <c r="T816" s="265"/>
      <c r="AT816" s="266" t="s">
        <v>217</v>
      </c>
      <c r="AU816" s="266" t="s">
        <v>90</v>
      </c>
      <c r="AV816" s="13" t="s">
        <v>25</v>
      </c>
      <c r="AW816" s="13" t="s">
        <v>219</v>
      </c>
      <c r="AX816" s="13" t="s">
        <v>81</v>
      </c>
      <c r="AY816" s="266" t="s">
        <v>208</v>
      </c>
    </row>
    <row r="817" spans="2:51" s="12" customFormat="1" ht="13.5">
      <c r="B817" s="245"/>
      <c r="C817" s="246"/>
      <c r="D817" s="247" t="s">
        <v>217</v>
      </c>
      <c r="E817" s="248" t="s">
        <v>38</v>
      </c>
      <c r="F817" s="249" t="s">
        <v>1185</v>
      </c>
      <c r="G817" s="246"/>
      <c r="H817" s="250">
        <v>21.898499</v>
      </c>
      <c r="I817" s="251"/>
      <c r="J817" s="246"/>
      <c r="K817" s="246"/>
      <c r="L817" s="252"/>
      <c r="M817" s="253"/>
      <c r="N817" s="254"/>
      <c r="O817" s="254"/>
      <c r="P817" s="254"/>
      <c r="Q817" s="254"/>
      <c r="R817" s="254"/>
      <c r="S817" s="254"/>
      <c r="T817" s="255"/>
      <c r="AT817" s="256" t="s">
        <v>217</v>
      </c>
      <c r="AU817" s="256" t="s">
        <v>90</v>
      </c>
      <c r="AV817" s="12" t="s">
        <v>90</v>
      </c>
      <c r="AW817" s="12" t="s">
        <v>219</v>
      </c>
      <c r="AX817" s="12" t="s">
        <v>81</v>
      </c>
      <c r="AY817" s="256" t="s">
        <v>208</v>
      </c>
    </row>
    <row r="818" spans="2:51" s="13" customFormat="1" ht="13.5">
      <c r="B818" s="257"/>
      <c r="C818" s="258"/>
      <c r="D818" s="247" t="s">
        <v>217</v>
      </c>
      <c r="E818" s="259" t="s">
        <v>38</v>
      </c>
      <c r="F818" s="260" t="s">
        <v>429</v>
      </c>
      <c r="G818" s="258"/>
      <c r="H818" s="259" t="s">
        <v>38</v>
      </c>
      <c r="I818" s="261"/>
      <c r="J818" s="258"/>
      <c r="K818" s="258"/>
      <c r="L818" s="262"/>
      <c r="M818" s="263"/>
      <c r="N818" s="264"/>
      <c r="O818" s="264"/>
      <c r="P818" s="264"/>
      <c r="Q818" s="264"/>
      <c r="R818" s="264"/>
      <c r="S818" s="264"/>
      <c r="T818" s="265"/>
      <c r="AT818" s="266" t="s">
        <v>217</v>
      </c>
      <c r="AU818" s="266" t="s">
        <v>90</v>
      </c>
      <c r="AV818" s="13" t="s">
        <v>25</v>
      </c>
      <c r="AW818" s="13" t="s">
        <v>219</v>
      </c>
      <c r="AX818" s="13" t="s">
        <v>81</v>
      </c>
      <c r="AY818" s="266" t="s">
        <v>208</v>
      </c>
    </row>
    <row r="819" spans="2:51" s="12" customFormat="1" ht="13.5">
      <c r="B819" s="245"/>
      <c r="C819" s="246"/>
      <c r="D819" s="247" t="s">
        <v>217</v>
      </c>
      <c r="E819" s="248" t="s">
        <v>38</v>
      </c>
      <c r="F819" s="249" t="s">
        <v>1186</v>
      </c>
      <c r="G819" s="246"/>
      <c r="H819" s="250">
        <v>2.4117475</v>
      </c>
      <c r="I819" s="251"/>
      <c r="J819" s="246"/>
      <c r="K819" s="246"/>
      <c r="L819" s="252"/>
      <c r="M819" s="253"/>
      <c r="N819" s="254"/>
      <c r="O819" s="254"/>
      <c r="P819" s="254"/>
      <c r="Q819" s="254"/>
      <c r="R819" s="254"/>
      <c r="S819" s="254"/>
      <c r="T819" s="255"/>
      <c r="AT819" s="256" t="s">
        <v>217</v>
      </c>
      <c r="AU819" s="256" t="s">
        <v>90</v>
      </c>
      <c r="AV819" s="12" t="s">
        <v>90</v>
      </c>
      <c r="AW819" s="12" t="s">
        <v>219</v>
      </c>
      <c r="AX819" s="12" t="s">
        <v>81</v>
      </c>
      <c r="AY819" s="256" t="s">
        <v>208</v>
      </c>
    </row>
    <row r="820" spans="2:51" s="13" customFormat="1" ht="13.5">
      <c r="B820" s="257"/>
      <c r="C820" s="258"/>
      <c r="D820" s="247" t="s">
        <v>217</v>
      </c>
      <c r="E820" s="259" t="s">
        <v>38</v>
      </c>
      <c r="F820" s="260" t="s">
        <v>1179</v>
      </c>
      <c r="G820" s="258"/>
      <c r="H820" s="259" t="s">
        <v>38</v>
      </c>
      <c r="I820" s="261"/>
      <c r="J820" s="258"/>
      <c r="K820" s="258"/>
      <c r="L820" s="262"/>
      <c r="M820" s="263"/>
      <c r="N820" s="264"/>
      <c r="O820" s="264"/>
      <c r="P820" s="264"/>
      <c r="Q820" s="264"/>
      <c r="R820" s="264"/>
      <c r="S820" s="264"/>
      <c r="T820" s="265"/>
      <c r="AT820" s="266" t="s">
        <v>217</v>
      </c>
      <c r="AU820" s="266" t="s">
        <v>90</v>
      </c>
      <c r="AV820" s="13" t="s">
        <v>25</v>
      </c>
      <c r="AW820" s="13" t="s">
        <v>219</v>
      </c>
      <c r="AX820" s="13" t="s">
        <v>81</v>
      </c>
      <c r="AY820" s="266" t="s">
        <v>208</v>
      </c>
    </row>
    <row r="821" spans="2:51" s="12" customFormat="1" ht="13.5">
      <c r="B821" s="245"/>
      <c r="C821" s="246"/>
      <c r="D821" s="247" t="s">
        <v>217</v>
      </c>
      <c r="E821" s="248" t="s">
        <v>38</v>
      </c>
      <c r="F821" s="249" t="s">
        <v>1180</v>
      </c>
      <c r="G821" s="246"/>
      <c r="H821" s="250">
        <v>1</v>
      </c>
      <c r="I821" s="251"/>
      <c r="J821" s="246"/>
      <c r="K821" s="246"/>
      <c r="L821" s="252"/>
      <c r="M821" s="253"/>
      <c r="N821" s="254"/>
      <c r="O821" s="254"/>
      <c r="P821" s="254"/>
      <c r="Q821" s="254"/>
      <c r="R821" s="254"/>
      <c r="S821" s="254"/>
      <c r="T821" s="255"/>
      <c r="AT821" s="256" t="s">
        <v>217</v>
      </c>
      <c r="AU821" s="256" t="s">
        <v>90</v>
      </c>
      <c r="AV821" s="12" t="s">
        <v>90</v>
      </c>
      <c r="AW821" s="12" t="s">
        <v>219</v>
      </c>
      <c r="AX821" s="12" t="s">
        <v>81</v>
      </c>
      <c r="AY821" s="256" t="s">
        <v>208</v>
      </c>
    </row>
    <row r="822" spans="2:65" s="1" customFormat="1" ht="25.5" customHeight="1">
      <c r="B822" s="46"/>
      <c r="C822" s="233" t="s">
        <v>1187</v>
      </c>
      <c r="D822" s="233" t="s">
        <v>210</v>
      </c>
      <c r="E822" s="234" t="s">
        <v>1188</v>
      </c>
      <c r="F822" s="235" t="s">
        <v>1189</v>
      </c>
      <c r="G822" s="236" t="s">
        <v>232</v>
      </c>
      <c r="H822" s="237">
        <v>35.9</v>
      </c>
      <c r="I822" s="238"/>
      <c r="J822" s="239">
        <f>ROUND(I822*H822,2)</f>
        <v>0</v>
      </c>
      <c r="K822" s="235" t="s">
        <v>214</v>
      </c>
      <c r="L822" s="72"/>
      <c r="M822" s="240" t="s">
        <v>38</v>
      </c>
      <c r="N822" s="241" t="s">
        <v>52</v>
      </c>
      <c r="O822" s="47"/>
      <c r="P822" s="242">
        <f>O822*H822</f>
        <v>0</v>
      </c>
      <c r="Q822" s="242">
        <v>2.45329</v>
      </c>
      <c r="R822" s="242">
        <f>Q822*H822</f>
        <v>88.073111</v>
      </c>
      <c r="S822" s="242">
        <v>0</v>
      </c>
      <c r="T822" s="243">
        <f>S822*H822</f>
        <v>0</v>
      </c>
      <c r="AR822" s="23" t="s">
        <v>215</v>
      </c>
      <c r="AT822" s="23" t="s">
        <v>210</v>
      </c>
      <c r="AU822" s="23" t="s">
        <v>90</v>
      </c>
      <c r="AY822" s="23" t="s">
        <v>208</v>
      </c>
      <c r="BE822" s="244">
        <f>IF(N822="základní",J822,0)</f>
        <v>0</v>
      </c>
      <c r="BF822" s="244">
        <f>IF(N822="snížená",J822,0)</f>
        <v>0</v>
      </c>
      <c r="BG822" s="244">
        <f>IF(N822="zákl. přenesená",J822,0)</f>
        <v>0</v>
      </c>
      <c r="BH822" s="244">
        <f>IF(N822="sníž. přenesená",J822,0)</f>
        <v>0</v>
      </c>
      <c r="BI822" s="244">
        <f>IF(N822="nulová",J822,0)</f>
        <v>0</v>
      </c>
      <c r="BJ822" s="23" t="s">
        <v>25</v>
      </c>
      <c r="BK822" s="244">
        <f>ROUND(I822*H822,2)</f>
        <v>0</v>
      </c>
      <c r="BL822" s="23" t="s">
        <v>215</v>
      </c>
      <c r="BM822" s="23" t="s">
        <v>1190</v>
      </c>
    </row>
    <row r="823" spans="2:51" s="13" customFormat="1" ht="13.5">
      <c r="B823" s="257"/>
      <c r="C823" s="258"/>
      <c r="D823" s="247" t="s">
        <v>217</v>
      </c>
      <c r="E823" s="259" t="s">
        <v>38</v>
      </c>
      <c r="F823" s="260" t="s">
        <v>426</v>
      </c>
      <c r="G823" s="258"/>
      <c r="H823" s="259" t="s">
        <v>38</v>
      </c>
      <c r="I823" s="261"/>
      <c r="J823" s="258"/>
      <c r="K823" s="258"/>
      <c r="L823" s="262"/>
      <c r="M823" s="263"/>
      <c r="N823" s="264"/>
      <c r="O823" s="264"/>
      <c r="P823" s="264"/>
      <c r="Q823" s="264"/>
      <c r="R823" s="264"/>
      <c r="S823" s="264"/>
      <c r="T823" s="265"/>
      <c r="AT823" s="266" t="s">
        <v>217</v>
      </c>
      <c r="AU823" s="266" t="s">
        <v>90</v>
      </c>
      <c r="AV823" s="13" t="s">
        <v>25</v>
      </c>
      <c r="AW823" s="13" t="s">
        <v>219</v>
      </c>
      <c r="AX823" s="13" t="s">
        <v>81</v>
      </c>
      <c r="AY823" s="266" t="s">
        <v>208</v>
      </c>
    </row>
    <row r="824" spans="2:51" s="12" customFormat="1" ht="13.5">
      <c r="B824" s="245"/>
      <c r="C824" s="246"/>
      <c r="D824" s="247" t="s">
        <v>217</v>
      </c>
      <c r="E824" s="248" t="s">
        <v>38</v>
      </c>
      <c r="F824" s="249" t="s">
        <v>1191</v>
      </c>
      <c r="G824" s="246"/>
      <c r="H824" s="250">
        <v>34.899975</v>
      </c>
      <c r="I824" s="251"/>
      <c r="J824" s="246"/>
      <c r="K824" s="246"/>
      <c r="L824" s="252"/>
      <c r="M824" s="253"/>
      <c r="N824" s="254"/>
      <c r="O824" s="254"/>
      <c r="P824" s="254"/>
      <c r="Q824" s="254"/>
      <c r="R824" s="254"/>
      <c r="S824" s="254"/>
      <c r="T824" s="255"/>
      <c r="AT824" s="256" t="s">
        <v>217</v>
      </c>
      <c r="AU824" s="256" t="s">
        <v>90</v>
      </c>
      <c r="AV824" s="12" t="s">
        <v>90</v>
      </c>
      <c r="AW824" s="12" t="s">
        <v>219</v>
      </c>
      <c r="AX824" s="12" t="s">
        <v>81</v>
      </c>
      <c r="AY824" s="256" t="s">
        <v>208</v>
      </c>
    </row>
    <row r="825" spans="2:51" s="13" customFormat="1" ht="13.5">
      <c r="B825" s="257"/>
      <c r="C825" s="258"/>
      <c r="D825" s="247" t="s">
        <v>217</v>
      </c>
      <c r="E825" s="259" t="s">
        <v>38</v>
      </c>
      <c r="F825" s="260" t="s">
        <v>1179</v>
      </c>
      <c r="G825" s="258"/>
      <c r="H825" s="259" t="s">
        <v>38</v>
      </c>
      <c r="I825" s="261"/>
      <c r="J825" s="258"/>
      <c r="K825" s="258"/>
      <c r="L825" s="262"/>
      <c r="M825" s="263"/>
      <c r="N825" s="264"/>
      <c r="O825" s="264"/>
      <c r="P825" s="264"/>
      <c r="Q825" s="264"/>
      <c r="R825" s="264"/>
      <c r="S825" s="264"/>
      <c r="T825" s="265"/>
      <c r="AT825" s="266" t="s">
        <v>217</v>
      </c>
      <c r="AU825" s="266" t="s">
        <v>90</v>
      </c>
      <c r="AV825" s="13" t="s">
        <v>25</v>
      </c>
      <c r="AW825" s="13" t="s">
        <v>219</v>
      </c>
      <c r="AX825" s="13" t="s">
        <v>81</v>
      </c>
      <c r="AY825" s="266" t="s">
        <v>208</v>
      </c>
    </row>
    <row r="826" spans="2:51" s="12" customFormat="1" ht="13.5">
      <c r="B826" s="245"/>
      <c r="C826" s="246"/>
      <c r="D826" s="247" t="s">
        <v>217</v>
      </c>
      <c r="E826" s="248" t="s">
        <v>38</v>
      </c>
      <c r="F826" s="249" t="s">
        <v>1180</v>
      </c>
      <c r="G826" s="246"/>
      <c r="H826" s="250">
        <v>1</v>
      </c>
      <c r="I826" s="251"/>
      <c r="J826" s="246"/>
      <c r="K826" s="246"/>
      <c r="L826" s="252"/>
      <c r="M826" s="253"/>
      <c r="N826" s="254"/>
      <c r="O826" s="254"/>
      <c r="P826" s="254"/>
      <c r="Q826" s="254"/>
      <c r="R826" s="254"/>
      <c r="S826" s="254"/>
      <c r="T826" s="255"/>
      <c r="AT826" s="256" t="s">
        <v>217</v>
      </c>
      <c r="AU826" s="256" t="s">
        <v>90</v>
      </c>
      <c r="AV826" s="12" t="s">
        <v>90</v>
      </c>
      <c r="AW826" s="12" t="s">
        <v>219</v>
      </c>
      <c r="AX826" s="12" t="s">
        <v>81</v>
      </c>
      <c r="AY826" s="256" t="s">
        <v>208</v>
      </c>
    </row>
    <row r="827" spans="2:65" s="1" customFormat="1" ht="25.5" customHeight="1">
      <c r="B827" s="46"/>
      <c r="C827" s="233" t="s">
        <v>1192</v>
      </c>
      <c r="D827" s="233" t="s">
        <v>210</v>
      </c>
      <c r="E827" s="234" t="s">
        <v>1193</v>
      </c>
      <c r="F827" s="235" t="s">
        <v>1194</v>
      </c>
      <c r="G827" s="236" t="s">
        <v>232</v>
      </c>
      <c r="H827" s="237">
        <v>24.555</v>
      </c>
      <c r="I827" s="238"/>
      <c r="J827" s="239">
        <f>ROUND(I827*H827,2)</f>
        <v>0</v>
      </c>
      <c r="K827" s="235" t="s">
        <v>214</v>
      </c>
      <c r="L827" s="72"/>
      <c r="M827" s="240" t="s">
        <v>38</v>
      </c>
      <c r="N827" s="241" t="s">
        <v>52</v>
      </c>
      <c r="O827" s="47"/>
      <c r="P827" s="242">
        <f>O827*H827</f>
        <v>0</v>
      </c>
      <c r="Q827" s="242">
        <v>0</v>
      </c>
      <c r="R827" s="242">
        <f>Q827*H827</f>
        <v>0</v>
      </c>
      <c r="S827" s="242">
        <v>0</v>
      </c>
      <c r="T827" s="243">
        <f>S827*H827</f>
        <v>0</v>
      </c>
      <c r="AR827" s="23" t="s">
        <v>215</v>
      </c>
      <c r="AT827" s="23" t="s">
        <v>210</v>
      </c>
      <c r="AU827" s="23" t="s">
        <v>90</v>
      </c>
      <c r="AY827" s="23" t="s">
        <v>208</v>
      </c>
      <c r="BE827" s="244">
        <f>IF(N827="základní",J827,0)</f>
        <v>0</v>
      </c>
      <c r="BF827" s="244">
        <f>IF(N827="snížená",J827,0)</f>
        <v>0</v>
      </c>
      <c r="BG827" s="244">
        <f>IF(N827="zákl. přenesená",J827,0)</f>
        <v>0</v>
      </c>
      <c r="BH827" s="244">
        <f>IF(N827="sníž. přenesená",J827,0)</f>
        <v>0</v>
      </c>
      <c r="BI827" s="244">
        <f>IF(N827="nulová",J827,0)</f>
        <v>0</v>
      </c>
      <c r="BJ827" s="23" t="s">
        <v>25</v>
      </c>
      <c r="BK827" s="244">
        <f>ROUND(I827*H827,2)</f>
        <v>0</v>
      </c>
      <c r="BL827" s="23" t="s">
        <v>215</v>
      </c>
      <c r="BM827" s="23" t="s">
        <v>1195</v>
      </c>
    </row>
    <row r="828" spans="2:65" s="1" customFormat="1" ht="25.5" customHeight="1">
      <c r="B828" s="46"/>
      <c r="C828" s="233" t="s">
        <v>1196</v>
      </c>
      <c r="D828" s="233" t="s">
        <v>210</v>
      </c>
      <c r="E828" s="234" t="s">
        <v>1197</v>
      </c>
      <c r="F828" s="235" t="s">
        <v>1198</v>
      </c>
      <c r="G828" s="236" t="s">
        <v>232</v>
      </c>
      <c r="H828" s="237">
        <v>61.21</v>
      </c>
      <c r="I828" s="238"/>
      <c r="J828" s="239">
        <f>ROUND(I828*H828,2)</f>
        <v>0</v>
      </c>
      <c r="K828" s="235" t="s">
        <v>214</v>
      </c>
      <c r="L828" s="72"/>
      <c r="M828" s="240" t="s">
        <v>38</v>
      </c>
      <c r="N828" s="241" t="s">
        <v>52</v>
      </c>
      <c r="O828" s="47"/>
      <c r="P828" s="242">
        <f>O828*H828</f>
        <v>0</v>
      </c>
      <c r="Q828" s="242">
        <v>0</v>
      </c>
      <c r="R828" s="242">
        <f>Q828*H828</f>
        <v>0</v>
      </c>
      <c r="S828" s="242">
        <v>0</v>
      </c>
      <c r="T828" s="243">
        <f>S828*H828</f>
        <v>0</v>
      </c>
      <c r="AR828" s="23" t="s">
        <v>215</v>
      </c>
      <c r="AT828" s="23" t="s">
        <v>210</v>
      </c>
      <c r="AU828" s="23" t="s">
        <v>90</v>
      </c>
      <c r="AY828" s="23" t="s">
        <v>208</v>
      </c>
      <c r="BE828" s="244">
        <f>IF(N828="základní",J828,0)</f>
        <v>0</v>
      </c>
      <c r="BF828" s="244">
        <f>IF(N828="snížená",J828,0)</f>
        <v>0</v>
      </c>
      <c r="BG828" s="244">
        <f>IF(N828="zákl. přenesená",J828,0)</f>
        <v>0</v>
      </c>
      <c r="BH828" s="244">
        <f>IF(N828="sníž. přenesená",J828,0)</f>
        <v>0</v>
      </c>
      <c r="BI828" s="244">
        <f>IF(N828="nulová",J828,0)</f>
        <v>0</v>
      </c>
      <c r="BJ828" s="23" t="s">
        <v>25</v>
      </c>
      <c r="BK828" s="244">
        <f>ROUND(I828*H828,2)</f>
        <v>0</v>
      </c>
      <c r="BL828" s="23" t="s">
        <v>215</v>
      </c>
      <c r="BM828" s="23" t="s">
        <v>1199</v>
      </c>
    </row>
    <row r="829" spans="2:51" s="12" customFormat="1" ht="13.5">
      <c r="B829" s="245"/>
      <c r="C829" s="246"/>
      <c r="D829" s="247" t="s">
        <v>217</v>
      </c>
      <c r="E829" s="248" t="s">
        <v>38</v>
      </c>
      <c r="F829" s="249" t="s">
        <v>1200</v>
      </c>
      <c r="G829" s="246"/>
      <c r="H829" s="250">
        <v>61.21</v>
      </c>
      <c r="I829" s="251"/>
      <c r="J829" s="246"/>
      <c r="K829" s="246"/>
      <c r="L829" s="252"/>
      <c r="M829" s="253"/>
      <c r="N829" s="254"/>
      <c r="O829" s="254"/>
      <c r="P829" s="254"/>
      <c r="Q829" s="254"/>
      <c r="R829" s="254"/>
      <c r="S829" s="254"/>
      <c r="T829" s="255"/>
      <c r="AT829" s="256" t="s">
        <v>217</v>
      </c>
      <c r="AU829" s="256" t="s">
        <v>90</v>
      </c>
      <c r="AV829" s="12" t="s">
        <v>90</v>
      </c>
      <c r="AW829" s="12" t="s">
        <v>219</v>
      </c>
      <c r="AX829" s="12" t="s">
        <v>81</v>
      </c>
      <c r="AY829" s="256" t="s">
        <v>208</v>
      </c>
    </row>
    <row r="830" spans="2:65" s="1" customFormat="1" ht="38.25" customHeight="1">
      <c r="B830" s="46"/>
      <c r="C830" s="233" t="s">
        <v>1201</v>
      </c>
      <c r="D830" s="233" t="s">
        <v>210</v>
      </c>
      <c r="E830" s="234" t="s">
        <v>1202</v>
      </c>
      <c r="F830" s="235" t="s">
        <v>1203</v>
      </c>
      <c r="G830" s="236" t="s">
        <v>232</v>
      </c>
      <c r="H830" s="237">
        <v>24.555</v>
      </c>
      <c r="I830" s="238"/>
      <c r="J830" s="239">
        <f>ROUND(I830*H830,2)</f>
        <v>0</v>
      </c>
      <c r="K830" s="235" t="s">
        <v>214</v>
      </c>
      <c r="L830" s="72"/>
      <c r="M830" s="240" t="s">
        <v>38</v>
      </c>
      <c r="N830" s="241" t="s">
        <v>52</v>
      </c>
      <c r="O830" s="47"/>
      <c r="P830" s="242">
        <f>O830*H830</f>
        <v>0</v>
      </c>
      <c r="Q830" s="242">
        <v>0</v>
      </c>
      <c r="R830" s="242">
        <f>Q830*H830</f>
        <v>0</v>
      </c>
      <c r="S830" s="242">
        <v>0</v>
      </c>
      <c r="T830" s="243">
        <f>S830*H830</f>
        <v>0</v>
      </c>
      <c r="AR830" s="23" t="s">
        <v>215</v>
      </c>
      <c r="AT830" s="23" t="s">
        <v>210</v>
      </c>
      <c r="AU830" s="23" t="s">
        <v>90</v>
      </c>
      <c r="AY830" s="23" t="s">
        <v>208</v>
      </c>
      <c r="BE830" s="244">
        <f>IF(N830="základní",J830,0)</f>
        <v>0</v>
      </c>
      <c r="BF830" s="244">
        <f>IF(N830="snížená",J830,0)</f>
        <v>0</v>
      </c>
      <c r="BG830" s="244">
        <f>IF(N830="zákl. přenesená",J830,0)</f>
        <v>0</v>
      </c>
      <c r="BH830" s="244">
        <f>IF(N830="sníž. přenesená",J830,0)</f>
        <v>0</v>
      </c>
      <c r="BI830" s="244">
        <f>IF(N830="nulová",J830,0)</f>
        <v>0</v>
      </c>
      <c r="BJ830" s="23" t="s">
        <v>25</v>
      </c>
      <c r="BK830" s="244">
        <f>ROUND(I830*H830,2)</f>
        <v>0</v>
      </c>
      <c r="BL830" s="23" t="s">
        <v>215</v>
      </c>
      <c r="BM830" s="23" t="s">
        <v>1204</v>
      </c>
    </row>
    <row r="831" spans="2:65" s="1" customFormat="1" ht="38.25" customHeight="1">
      <c r="B831" s="46"/>
      <c r="C831" s="233" t="s">
        <v>1205</v>
      </c>
      <c r="D831" s="233" t="s">
        <v>210</v>
      </c>
      <c r="E831" s="234" t="s">
        <v>1206</v>
      </c>
      <c r="F831" s="235" t="s">
        <v>1207</v>
      </c>
      <c r="G831" s="236" t="s">
        <v>232</v>
      </c>
      <c r="H831" s="237">
        <v>25.31</v>
      </c>
      <c r="I831" s="238"/>
      <c r="J831" s="239">
        <f>ROUND(I831*H831,2)</f>
        <v>0</v>
      </c>
      <c r="K831" s="235" t="s">
        <v>214</v>
      </c>
      <c r="L831" s="72"/>
      <c r="M831" s="240" t="s">
        <v>38</v>
      </c>
      <c r="N831" s="241" t="s">
        <v>52</v>
      </c>
      <c r="O831" s="47"/>
      <c r="P831" s="242">
        <f>O831*H831</f>
        <v>0</v>
      </c>
      <c r="Q831" s="242">
        <v>0</v>
      </c>
      <c r="R831" s="242">
        <f>Q831*H831</f>
        <v>0</v>
      </c>
      <c r="S831" s="242">
        <v>0</v>
      </c>
      <c r="T831" s="243">
        <f>S831*H831</f>
        <v>0</v>
      </c>
      <c r="AR831" s="23" t="s">
        <v>215</v>
      </c>
      <c r="AT831" s="23" t="s">
        <v>210</v>
      </c>
      <c r="AU831" s="23" t="s">
        <v>90</v>
      </c>
      <c r="AY831" s="23" t="s">
        <v>208</v>
      </c>
      <c r="BE831" s="244">
        <f>IF(N831="základní",J831,0)</f>
        <v>0</v>
      </c>
      <c r="BF831" s="244">
        <f>IF(N831="snížená",J831,0)</f>
        <v>0</v>
      </c>
      <c r="BG831" s="244">
        <f>IF(N831="zákl. přenesená",J831,0)</f>
        <v>0</v>
      </c>
      <c r="BH831" s="244">
        <f>IF(N831="sníž. přenesená",J831,0)</f>
        <v>0</v>
      </c>
      <c r="BI831" s="244">
        <f>IF(N831="nulová",J831,0)</f>
        <v>0</v>
      </c>
      <c r="BJ831" s="23" t="s">
        <v>25</v>
      </c>
      <c r="BK831" s="244">
        <f>ROUND(I831*H831,2)</f>
        <v>0</v>
      </c>
      <c r="BL831" s="23" t="s">
        <v>215</v>
      </c>
      <c r="BM831" s="23" t="s">
        <v>1208</v>
      </c>
    </row>
    <row r="832" spans="2:65" s="1" customFormat="1" ht="25.5" customHeight="1">
      <c r="B832" s="46"/>
      <c r="C832" s="233" t="s">
        <v>1209</v>
      </c>
      <c r="D832" s="233" t="s">
        <v>210</v>
      </c>
      <c r="E832" s="234" t="s">
        <v>1210</v>
      </c>
      <c r="F832" s="235" t="s">
        <v>1211</v>
      </c>
      <c r="G832" s="236" t="s">
        <v>232</v>
      </c>
      <c r="H832" s="237">
        <v>35.9</v>
      </c>
      <c r="I832" s="238"/>
      <c r="J832" s="239">
        <f>ROUND(I832*H832,2)</f>
        <v>0</v>
      </c>
      <c r="K832" s="235" t="s">
        <v>214</v>
      </c>
      <c r="L832" s="72"/>
      <c r="M832" s="240" t="s">
        <v>38</v>
      </c>
      <c r="N832" s="241" t="s">
        <v>52</v>
      </c>
      <c r="O832" s="47"/>
      <c r="P832" s="242">
        <f>O832*H832</f>
        <v>0</v>
      </c>
      <c r="Q832" s="242">
        <v>0.0404</v>
      </c>
      <c r="R832" s="242">
        <f>Q832*H832</f>
        <v>1.4503599999999999</v>
      </c>
      <c r="S832" s="242">
        <v>0</v>
      </c>
      <c r="T832" s="243">
        <f>S832*H832</f>
        <v>0</v>
      </c>
      <c r="AR832" s="23" t="s">
        <v>215</v>
      </c>
      <c r="AT832" s="23" t="s">
        <v>210</v>
      </c>
      <c r="AU832" s="23" t="s">
        <v>90</v>
      </c>
      <c r="AY832" s="23" t="s">
        <v>208</v>
      </c>
      <c r="BE832" s="244">
        <f>IF(N832="základní",J832,0)</f>
        <v>0</v>
      </c>
      <c r="BF832" s="244">
        <f>IF(N832="snížená",J832,0)</f>
        <v>0</v>
      </c>
      <c r="BG832" s="244">
        <f>IF(N832="zákl. přenesená",J832,0)</f>
        <v>0</v>
      </c>
      <c r="BH832" s="244">
        <f>IF(N832="sníž. přenesená",J832,0)</f>
        <v>0</v>
      </c>
      <c r="BI832" s="244">
        <f>IF(N832="nulová",J832,0)</f>
        <v>0</v>
      </c>
      <c r="BJ832" s="23" t="s">
        <v>25</v>
      </c>
      <c r="BK832" s="244">
        <f>ROUND(I832*H832,2)</f>
        <v>0</v>
      </c>
      <c r="BL832" s="23" t="s">
        <v>215</v>
      </c>
      <c r="BM832" s="23" t="s">
        <v>1212</v>
      </c>
    </row>
    <row r="833" spans="2:65" s="1" customFormat="1" ht="16.5" customHeight="1">
      <c r="B833" s="46"/>
      <c r="C833" s="233" t="s">
        <v>1213</v>
      </c>
      <c r="D833" s="233" t="s">
        <v>210</v>
      </c>
      <c r="E833" s="234" t="s">
        <v>1214</v>
      </c>
      <c r="F833" s="235" t="s">
        <v>1215</v>
      </c>
      <c r="G833" s="236" t="s">
        <v>213</v>
      </c>
      <c r="H833" s="237">
        <v>4.475</v>
      </c>
      <c r="I833" s="238"/>
      <c r="J833" s="239">
        <f>ROUND(I833*H833,2)</f>
        <v>0</v>
      </c>
      <c r="K833" s="235" t="s">
        <v>214</v>
      </c>
      <c r="L833" s="72"/>
      <c r="M833" s="240" t="s">
        <v>38</v>
      </c>
      <c r="N833" s="241" t="s">
        <v>52</v>
      </c>
      <c r="O833" s="47"/>
      <c r="P833" s="242">
        <f>O833*H833</f>
        <v>0</v>
      </c>
      <c r="Q833" s="242">
        <v>0.01352</v>
      </c>
      <c r="R833" s="242">
        <f>Q833*H833</f>
        <v>0.060502</v>
      </c>
      <c r="S833" s="242">
        <v>0</v>
      </c>
      <c r="T833" s="243">
        <f>S833*H833</f>
        <v>0</v>
      </c>
      <c r="AR833" s="23" t="s">
        <v>215</v>
      </c>
      <c r="AT833" s="23" t="s">
        <v>210</v>
      </c>
      <c r="AU833" s="23" t="s">
        <v>90</v>
      </c>
      <c r="AY833" s="23" t="s">
        <v>208</v>
      </c>
      <c r="BE833" s="244">
        <f>IF(N833="základní",J833,0)</f>
        <v>0</v>
      </c>
      <c r="BF833" s="244">
        <f>IF(N833="snížená",J833,0)</f>
        <v>0</v>
      </c>
      <c r="BG833" s="244">
        <f>IF(N833="zákl. přenesená",J833,0)</f>
        <v>0</v>
      </c>
      <c r="BH833" s="244">
        <f>IF(N833="sníž. přenesená",J833,0)</f>
        <v>0</v>
      </c>
      <c r="BI833" s="244">
        <f>IF(N833="nulová",J833,0)</f>
        <v>0</v>
      </c>
      <c r="BJ833" s="23" t="s">
        <v>25</v>
      </c>
      <c r="BK833" s="244">
        <f>ROUND(I833*H833,2)</f>
        <v>0</v>
      </c>
      <c r="BL833" s="23" t="s">
        <v>215</v>
      </c>
      <c r="BM833" s="23" t="s">
        <v>1216</v>
      </c>
    </row>
    <row r="834" spans="2:51" s="13" customFormat="1" ht="13.5">
      <c r="B834" s="257"/>
      <c r="C834" s="258"/>
      <c r="D834" s="247" t="s">
        <v>217</v>
      </c>
      <c r="E834" s="259" t="s">
        <v>38</v>
      </c>
      <c r="F834" s="260" t="s">
        <v>1217</v>
      </c>
      <c r="G834" s="258"/>
      <c r="H834" s="259" t="s">
        <v>38</v>
      </c>
      <c r="I834" s="261"/>
      <c r="J834" s="258"/>
      <c r="K834" s="258"/>
      <c r="L834" s="262"/>
      <c r="M834" s="263"/>
      <c r="N834" s="264"/>
      <c r="O834" s="264"/>
      <c r="P834" s="264"/>
      <c r="Q834" s="264"/>
      <c r="R834" s="264"/>
      <c r="S834" s="264"/>
      <c r="T834" s="265"/>
      <c r="AT834" s="266" t="s">
        <v>217</v>
      </c>
      <c r="AU834" s="266" t="s">
        <v>90</v>
      </c>
      <c r="AV834" s="13" t="s">
        <v>25</v>
      </c>
      <c r="AW834" s="13" t="s">
        <v>219</v>
      </c>
      <c r="AX834" s="13" t="s">
        <v>81</v>
      </c>
      <c r="AY834" s="266" t="s">
        <v>208</v>
      </c>
    </row>
    <row r="835" spans="2:51" s="12" customFormat="1" ht="13.5">
      <c r="B835" s="245"/>
      <c r="C835" s="246"/>
      <c r="D835" s="247" t="s">
        <v>217</v>
      </c>
      <c r="E835" s="248" t="s">
        <v>38</v>
      </c>
      <c r="F835" s="249" t="s">
        <v>1218</v>
      </c>
      <c r="G835" s="246"/>
      <c r="H835" s="250">
        <v>0.96</v>
      </c>
      <c r="I835" s="251"/>
      <c r="J835" s="246"/>
      <c r="K835" s="246"/>
      <c r="L835" s="252"/>
      <c r="M835" s="253"/>
      <c r="N835" s="254"/>
      <c r="O835" s="254"/>
      <c r="P835" s="254"/>
      <c r="Q835" s="254"/>
      <c r="R835" s="254"/>
      <c r="S835" s="254"/>
      <c r="T835" s="255"/>
      <c r="AT835" s="256" t="s">
        <v>217</v>
      </c>
      <c r="AU835" s="256" t="s">
        <v>90</v>
      </c>
      <c r="AV835" s="12" t="s">
        <v>90</v>
      </c>
      <c r="AW835" s="12" t="s">
        <v>219</v>
      </c>
      <c r="AX835" s="12" t="s">
        <v>81</v>
      </c>
      <c r="AY835" s="256" t="s">
        <v>208</v>
      </c>
    </row>
    <row r="836" spans="2:51" s="13" customFormat="1" ht="13.5">
      <c r="B836" s="257"/>
      <c r="C836" s="258"/>
      <c r="D836" s="247" t="s">
        <v>217</v>
      </c>
      <c r="E836" s="259" t="s">
        <v>38</v>
      </c>
      <c r="F836" s="260" t="s">
        <v>1219</v>
      </c>
      <c r="G836" s="258"/>
      <c r="H836" s="259" t="s">
        <v>38</v>
      </c>
      <c r="I836" s="261"/>
      <c r="J836" s="258"/>
      <c r="K836" s="258"/>
      <c r="L836" s="262"/>
      <c r="M836" s="263"/>
      <c r="N836" s="264"/>
      <c r="O836" s="264"/>
      <c r="P836" s="264"/>
      <c r="Q836" s="264"/>
      <c r="R836" s="264"/>
      <c r="S836" s="264"/>
      <c r="T836" s="265"/>
      <c r="AT836" s="266" t="s">
        <v>217</v>
      </c>
      <c r="AU836" s="266" t="s">
        <v>90</v>
      </c>
      <c r="AV836" s="13" t="s">
        <v>25</v>
      </c>
      <c r="AW836" s="13" t="s">
        <v>219</v>
      </c>
      <c r="AX836" s="13" t="s">
        <v>81</v>
      </c>
      <c r="AY836" s="266" t="s">
        <v>208</v>
      </c>
    </row>
    <row r="837" spans="2:51" s="12" customFormat="1" ht="13.5">
      <c r="B837" s="245"/>
      <c r="C837" s="246"/>
      <c r="D837" s="247" t="s">
        <v>217</v>
      </c>
      <c r="E837" s="248" t="s">
        <v>38</v>
      </c>
      <c r="F837" s="249" t="s">
        <v>1220</v>
      </c>
      <c r="G837" s="246"/>
      <c r="H837" s="250">
        <v>0.34</v>
      </c>
      <c r="I837" s="251"/>
      <c r="J837" s="246"/>
      <c r="K837" s="246"/>
      <c r="L837" s="252"/>
      <c r="M837" s="253"/>
      <c r="N837" s="254"/>
      <c r="O837" s="254"/>
      <c r="P837" s="254"/>
      <c r="Q837" s="254"/>
      <c r="R837" s="254"/>
      <c r="S837" s="254"/>
      <c r="T837" s="255"/>
      <c r="AT837" s="256" t="s">
        <v>217</v>
      </c>
      <c r="AU837" s="256" t="s">
        <v>90</v>
      </c>
      <c r="AV837" s="12" t="s">
        <v>90</v>
      </c>
      <c r="AW837" s="12" t="s">
        <v>219</v>
      </c>
      <c r="AX837" s="12" t="s">
        <v>81</v>
      </c>
      <c r="AY837" s="256" t="s">
        <v>208</v>
      </c>
    </row>
    <row r="838" spans="2:51" s="13" customFormat="1" ht="13.5">
      <c r="B838" s="257"/>
      <c r="C838" s="258"/>
      <c r="D838" s="247" t="s">
        <v>217</v>
      </c>
      <c r="E838" s="259" t="s">
        <v>38</v>
      </c>
      <c r="F838" s="260" t="s">
        <v>1221</v>
      </c>
      <c r="G838" s="258"/>
      <c r="H838" s="259" t="s">
        <v>38</v>
      </c>
      <c r="I838" s="261"/>
      <c r="J838" s="258"/>
      <c r="K838" s="258"/>
      <c r="L838" s="262"/>
      <c r="M838" s="263"/>
      <c r="N838" s="264"/>
      <c r="O838" s="264"/>
      <c r="P838" s="264"/>
      <c r="Q838" s="264"/>
      <c r="R838" s="264"/>
      <c r="S838" s="264"/>
      <c r="T838" s="265"/>
      <c r="AT838" s="266" t="s">
        <v>217</v>
      </c>
      <c r="AU838" s="266" t="s">
        <v>90</v>
      </c>
      <c r="AV838" s="13" t="s">
        <v>25</v>
      </c>
      <c r="AW838" s="13" t="s">
        <v>219</v>
      </c>
      <c r="AX838" s="13" t="s">
        <v>81</v>
      </c>
      <c r="AY838" s="266" t="s">
        <v>208</v>
      </c>
    </row>
    <row r="839" spans="2:51" s="12" customFormat="1" ht="13.5">
      <c r="B839" s="245"/>
      <c r="C839" s="246"/>
      <c r="D839" s="247" t="s">
        <v>217</v>
      </c>
      <c r="E839" s="248" t="s">
        <v>38</v>
      </c>
      <c r="F839" s="249" t="s">
        <v>1222</v>
      </c>
      <c r="G839" s="246"/>
      <c r="H839" s="250">
        <v>1.975</v>
      </c>
      <c r="I839" s="251"/>
      <c r="J839" s="246"/>
      <c r="K839" s="246"/>
      <c r="L839" s="252"/>
      <c r="M839" s="253"/>
      <c r="N839" s="254"/>
      <c r="O839" s="254"/>
      <c r="P839" s="254"/>
      <c r="Q839" s="254"/>
      <c r="R839" s="254"/>
      <c r="S839" s="254"/>
      <c r="T839" s="255"/>
      <c r="AT839" s="256" t="s">
        <v>217</v>
      </c>
      <c r="AU839" s="256" t="s">
        <v>90</v>
      </c>
      <c r="AV839" s="12" t="s">
        <v>90</v>
      </c>
      <c r="AW839" s="12" t="s">
        <v>219</v>
      </c>
      <c r="AX839" s="12" t="s">
        <v>81</v>
      </c>
      <c r="AY839" s="256" t="s">
        <v>208</v>
      </c>
    </row>
    <row r="840" spans="2:51" s="13" customFormat="1" ht="13.5">
      <c r="B840" s="257"/>
      <c r="C840" s="258"/>
      <c r="D840" s="247" t="s">
        <v>217</v>
      </c>
      <c r="E840" s="259" t="s">
        <v>38</v>
      </c>
      <c r="F840" s="260" t="s">
        <v>1223</v>
      </c>
      <c r="G840" s="258"/>
      <c r="H840" s="259" t="s">
        <v>38</v>
      </c>
      <c r="I840" s="261"/>
      <c r="J840" s="258"/>
      <c r="K840" s="258"/>
      <c r="L840" s="262"/>
      <c r="M840" s="263"/>
      <c r="N840" s="264"/>
      <c r="O840" s="264"/>
      <c r="P840" s="264"/>
      <c r="Q840" s="264"/>
      <c r="R840" s="264"/>
      <c r="S840" s="264"/>
      <c r="T840" s="265"/>
      <c r="AT840" s="266" t="s">
        <v>217</v>
      </c>
      <c r="AU840" s="266" t="s">
        <v>90</v>
      </c>
      <c r="AV840" s="13" t="s">
        <v>25</v>
      </c>
      <c r="AW840" s="13" t="s">
        <v>219</v>
      </c>
      <c r="AX840" s="13" t="s">
        <v>81</v>
      </c>
      <c r="AY840" s="266" t="s">
        <v>208</v>
      </c>
    </row>
    <row r="841" spans="2:51" s="12" customFormat="1" ht="13.5">
      <c r="B841" s="245"/>
      <c r="C841" s="246"/>
      <c r="D841" s="247" t="s">
        <v>217</v>
      </c>
      <c r="E841" s="248" t="s">
        <v>38</v>
      </c>
      <c r="F841" s="249" t="s">
        <v>1224</v>
      </c>
      <c r="G841" s="246"/>
      <c r="H841" s="250">
        <v>1.2</v>
      </c>
      <c r="I841" s="251"/>
      <c r="J841" s="246"/>
      <c r="K841" s="246"/>
      <c r="L841" s="252"/>
      <c r="M841" s="253"/>
      <c r="N841" s="254"/>
      <c r="O841" s="254"/>
      <c r="P841" s="254"/>
      <c r="Q841" s="254"/>
      <c r="R841" s="254"/>
      <c r="S841" s="254"/>
      <c r="T841" s="255"/>
      <c r="AT841" s="256" t="s">
        <v>217</v>
      </c>
      <c r="AU841" s="256" t="s">
        <v>90</v>
      </c>
      <c r="AV841" s="12" t="s">
        <v>90</v>
      </c>
      <c r="AW841" s="12" t="s">
        <v>219</v>
      </c>
      <c r="AX841" s="12" t="s">
        <v>81</v>
      </c>
      <c r="AY841" s="256" t="s">
        <v>208</v>
      </c>
    </row>
    <row r="842" spans="2:65" s="1" customFormat="1" ht="16.5" customHeight="1">
      <c r="B842" s="46"/>
      <c r="C842" s="233" t="s">
        <v>1225</v>
      </c>
      <c r="D842" s="233" t="s">
        <v>210</v>
      </c>
      <c r="E842" s="234" t="s">
        <v>1226</v>
      </c>
      <c r="F842" s="235" t="s">
        <v>1227</v>
      </c>
      <c r="G842" s="236" t="s">
        <v>213</v>
      </c>
      <c r="H842" s="237">
        <v>4.475</v>
      </c>
      <c r="I842" s="238"/>
      <c r="J842" s="239">
        <f>ROUND(I842*H842,2)</f>
        <v>0</v>
      </c>
      <c r="K842" s="235" t="s">
        <v>214</v>
      </c>
      <c r="L842" s="72"/>
      <c r="M842" s="240" t="s">
        <v>38</v>
      </c>
      <c r="N842" s="241" t="s">
        <v>52</v>
      </c>
      <c r="O842" s="47"/>
      <c r="P842" s="242">
        <f>O842*H842</f>
        <v>0</v>
      </c>
      <c r="Q842" s="242">
        <v>0</v>
      </c>
      <c r="R842" s="242">
        <f>Q842*H842</f>
        <v>0</v>
      </c>
      <c r="S842" s="242">
        <v>0</v>
      </c>
      <c r="T842" s="243">
        <f>S842*H842</f>
        <v>0</v>
      </c>
      <c r="AR842" s="23" t="s">
        <v>215</v>
      </c>
      <c r="AT842" s="23" t="s">
        <v>210</v>
      </c>
      <c r="AU842" s="23" t="s">
        <v>90</v>
      </c>
      <c r="AY842" s="23" t="s">
        <v>208</v>
      </c>
      <c r="BE842" s="244">
        <f>IF(N842="základní",J842,0)</f>
        <v>0</v>
      </c>
      <c r="BF842" s="244">
        <f>IF(N842="snížená",J842,0)</f>
        <v>0</v>
      </c>
      <c r="BG842" s="244">
        <f>IF(N842="zákl. přenesená",J842,0)</f>
        <v>0</v>
      </c>
      <c r="BH842" s="244">
        <f>IF(N842="sníž. přenesená",J842,0)</f>
        <v>0</v>
      </c>
      <c r="BI842" s="244">
        <f>IF(N842="nulová",J842,0)</f>
        <v>0</v>
      </c>
      <c r="BJ842" s="23" t="s">
        <v>25</v>
      </c>
      <c r="BK842" s="244">
        <f>ROUND(I842*H842,2)</f>
        <v>0</v>
      </c>
      <c r="BL842" s="23" t="s">
        <v>215</v>
      </c>
      <c r="BM842" s="23" t="s">
        <v>1228</v>
      </c>
    </row>
    <row r="843" spans="2:65" s="1" customFormat="1" ht="16.5" customHeight="1">
      <c r="B843" s="46"/>
      <c r="C843" s="233" t="s">
        <v>1229</v>
      </c>
      <c r="D843" s="233" t="s">
        <v>210</v>
      </c>
      <c r="E843" s="234" t="s">
        <v>1230</v>
      </c>
      <c r="F843" s="235" t="s">
        <v>1231</v>
      </c>
      <c r="G843" s="236" t="s">
        <v>283</v>
      </c>
      <c r="H843" s="237">
        <v>2.442</v>
      </c>
      <c r="I843" s="238"/>
      <c r="J843" s="239">
        <f>ROUND(I843*H843,2)</f>
        <v>0</v>
      </c>
      <c r="K843" s="235" t="s">
        <v>214</v>
      </c>
      <c r="L843" s="72"/>
      <c r="M843" s="240" t="s">
        <v>38</v>
      </c>
      <c r="N843" s="241" t="s">
        <v>52</v>
      </c>
      <c r="O843" s="47"/>
      <c r="P843" s="242">
        <f>O843*H843</f>
        <v>0</v>
      </c>
      <c r="Q843" s="242">
        <v>1.05306</v>
      </c>
      <c r="R843" s="242">
        <f>Q843*H843</f>
        <v>2.5715725200000006</v>
      </c>
      <c r="S843" s="242">
        <v>0</v>
      </c>
      <c r="T843" s="243">
        <f>S843*H843</f>
        <v>0</v>
      </c>
      <c r="AR843" s="23" t="s">
        <v>215</v>
      </c>
      <c r="AT843" s="23" t="s">
        <v>210</v>
      </c>
      <c r="AU843" s="23" t="s">
        <v>90</v>
      </c>
      <c r="AY843" s="23" t="s">
        <v>208</v>
      </c>
      <c r="BE843" s="244">
        <f>IF(N843="základní",J843,0)</f>
        <v>0</v>
      </c>
      <c r="BF843" s="244">
        <f>IF(N843="snížená",J843,0)</f>
        <v>0</v>
      </c>
      <c r="BG843" s="244">
        <f>IF(N843="zákl. přenesená",J843,0)</f>
        <v>0</v>
      </c>
      <c r="BH843" s="244">
        <f>IF(N843="sníž. přenesená",J843,0)</f>
        <v>0</v>
      </c>
      <c r="BI843" s="244">
        <f>IF(N843="nulová",J843,0)</f>
        <v>0</v>
      </c>
      <c r="BJ843" s="23" t="s">
        <v>25</v>
      </c>
      <c r="BK843" s="244">
        <f>ROUND(I843*H843,2)</f>
        <v>0</v>
      </c>
      <c r="BL843" s="23" t="s">
        <v>215</v>
      </c>
      <c r="BM843" s="23" t="s">
        <v>1232</v>
      </c>
    </row>
    <row r="844" spans="2:51" s="13" customFormat="1" ht="13.5">
      <c r="B844" s="257"/>
      <c r="C844" s="258"/>
      <c r="D844" s="247" t="s">
        <v>217</v>
      </c>
      <c r="E844" s="259" t="s">
        <v>38</v>
      </c>
      <c r="F844" s="260" t="s">
        <v>426</v>
      </c>
      <c r="G844" s="258"/>
      <c r="H844" s="259" t="s">
        <v>38</v>
      </c>
      <c r="I844" s="261"/>
      <c r="J844" s="258"/>
      <c r="K844" s="258"/>
      <c r="L844" s="262"/>
      <c r="M844" s="263"/>
      <c r="N844" s="264"/>
      <c r="O844" s="264"/>
      <c r="P844" s="264"/>
      <c r="Q844" s="264"/>
      <c r="R844" s="264"/>
      <c r="S844" s="264"/>
      <c r="T844" s="265"/>
      <c r="AT844" s="266" t="s">
        <v>217</v>
      </c>
      <c r="AU844" s="266" t="s">
        <v>90</v>
      </c>
      <c r="AV844" s="13" t="s">
        <v>25</v>
      </c>
      <c r="AW844" s="13" t="s">
        <v>219</v>
      </c>
      <c r="AX844" s="13" t="s">
        <v>81</v>
      </c>
      <c r="AY844" s="266" t="s">
        <v>208</v>
      </c>
    </row>
    <row r="845" spans="2:51" s="12" customFormat="1" ht="13.5">
      <c r="B845" s="245"/>
      <c r="C845" s="246"/>
      <c r="D845" s="247" t="s">
        <v>217</v>
      </c>
      <c r="E845" s="248" t="s">
        <v>38</v>
      </c>
      <c r="F845" s="249" t="s">
        <v>1233</v>
      </c>
      <c r="G845" s="246"/>
      <c r="H845" s="250">
        <v>0.0905309708333333</v>
      </c>
      <c r="I845" s="251"/>
      <c r="J845" s="246"/>
      <c r="K845" s="246"/>
      <c r="L845" s="252"/>
      <c r="M845" s="253"/>
      <c r="N845" s="254"/>
      <c r="O845" s="254"/>
      <c r="P845" s="254"/>
      <c r="Q845" s="254"/>
      <c r="R845" s="254"/>
      <c r="S845" s="254"/>
      <c r="T845" s="255"/>
      <c r="AT845" s="256" t="s">
        <v>217</v>
      </c>
      <c r="AU845" s="256" t="s">
        <v>90</v>
      </c>
      <c r="AV845" s="12" t="s">
        <v>90</v>
      </c>
      <c r="AW845" s="12" t="s">
        <v>219</v>
      </c>
      <c r="AX845" s="12" t="s">
        <v>81</v>
      </c>
      <c r="AY845" s="256" t="s">
        <v>208</v>
      </c>
    </row>
    <row r="846" spans="2:51" s="12" customFormat="1" ht="13.5">
      <c r="B846" s="245"/>
      <c r="C846" s="246"/>
      <c r="D846" s="247" t="s">
        <v>217</v>
      </c>
      <c r="E846" s="248" t="s">
        <v>38</v>
      </c>
      <c r="F846" s="249" t="s">
        <v>1234</v>
      </c>
      <c r="G846" s="246"/>
      <c r="H846" s="250">
        <v>0.128167296833333</v>
      </c>
      <c r="I846" s="251"/>
      <c r="J846" s="246"/>
      <c r="K846" s="246"/>
      <c r="L846" s="252"/>
      <c r="M846" s="253"/>
      <c r="N846" s="254"/>
      <c r="O846" s="254"/>
      <c r="P846" s="254"/>
      <c r="Q846" s="254"/>
      <c r="R846" s="254"/>
      <c r="S846" s="254"/>
      <c r="T846" s="255"/>
      <c r="AT846" s="256" t="s">
        <v>217</v>
      </c>
      <c r="AU846" s="256" t="s">
        <v>90</v>
      </c>
      <c r="AV846" s="12" t="s">
        <v>90</v>
      </c>
      <c r="AW846" s="12" t="s">
        <v>219</v>
      </c>
      <c r="AX846" s="12" t="s">
        <v>81</v>
      </c>
      <c r="AY846" s="256" t="s">
        <v>208</v>
      </c>
    </row>
    <row r="847" spans="2:51" s="13" customFormat="1" ht="13.5">
      <c r="B847" s="257"/>
      <c r="C847" s="258"/>
      <c r="D847" s="247" t="s">
        <v>217</v>
      </c>
      <c r="E847" s="259" t="s">
        <v>38</v>
      </c>
      <c r="F847" s="260" t="s">
        <v>429</v>
      </c>
      <c r="G847" s="258"/>
      <c r="H847" s="259" t="s">
        <v>38</v>
      </c>
      <c r="I847" s="261"/>
      <c r="J847" s="258"/>
      <c r="K847" s="258"/>
      <c r="L847" s="262"/>
      <c r="M847" s="263"/>
      <c r="N847" s="264"/>
      <c r="O847" s="264"/>
      <c r="P847" s="264"/>
      <c r="Q847" s="264"/>
      <c r="R847" s="264"/>
      <c r="S847" s="264"/>
      <c r="T847" s="265"/>
      <c r="AT847" s="266" t="s">
        <v>217</v>
      </c>
      <c r="AU847" s="266" t="s">
        <v>90</v>
      </c>
      <c r="AV847" s="13" t="s">
        <v>25</v>
      </c>
      <c r="AW847" s="13" t="s">
        <v>219</v>
      </c>
      <c r="AX847" s="13" t="s">
        <v>81</v>
      </c>
      <c r="AY847" s="266" t="s">
        <v>208</v>
      </c>
    </row>
    <row r="848" spans="2:51" s="12" customFormat="1" ht="13.5">
      <c r="B848" s="245"/>
      <c r="C848" s="246"/>
      <c r="D848" s="247" t="s">
        <v>217</v>
      </c>
      <c r="E848" s="248" t="s">
        <v>38</v>
      </c>
      <c r="F848" s="249" t="s">
        <v>1235</v>
      </c>
      <c r="G848" s="246"/>
      <c r="H848" s="250">
        <v>1.06275964491667</v>
      </c>
      <c r="I848" s="251"/>
      <c r="J848" s="246"/>
      <c r="K848" s="246"/>
      <c r="L848" s="252"/>
      <c r="M848" s="253"/>
      <c r="N848" s="254"/>
      <c r="O848" s="254"/>
      <c r="P848" s="254"/>
      <c r="Q848" s="254"/>
      <c r="R848" s="254"/>
      <c r="S848" s="254"/>
      <c r="T848" s="255"/>
      <c r="AT848" s="256" t="s">
        <v>217</v>
      </c>
      <c r="AU848" s="256" t="s">
        <v>90</v>
      </c>
      <c r="AV848" s="12" t="s">
        <v>90</v>
      </c>
      <c r="AW848" s="12" t="s">
        <v>219</v>
      </c>
      <c r="AX848" s="12" t="s">
        <v>81</v>
      </c>
      <c r="AY848" s="256" t="s">
        <v>208</v>
      </c>
    </row>
    <row r="849" spans="2:51" s="12" customFormat="1" ht="13.5">
      <c r="B849" s="245"/>
      <c r="C849" s="246"/>
      <c r="D849" s="247" t="s">
        <v>217</v>
      </c>
      <c r="E849" s="248" t="s">
        <v>38</v>
      </c>
      <c r="F849" s="249" t="s">
        <v>1236</v>
      </c>
      <c r="G849" s="246"/>
      <c r="H849" s="250">
        <v>0.162446014791667</v>
      </c>
      <c r="I849" s="251"/>
      <c r="J849" s="246"/>
      <c r="K849" s="246"/>
      <c r="L849" s="252"/>
      <c r="M849" s="253"/>
      <c r="N849" s="254"/>
      <c r="O849" s="254"/>
      <c r="P849" s="254"/>
      <c r="Q849" s="254"/>
      <c r="R849" s="254"/>
      <c r="S849" s="254"/>
      <c r="T849" s="255"/>
      <c r="AT849" s="256" t="s">
        <v>217</v>
      </c>
      <c r="AU849" s="256" t="s">
        <v>90</v>
      </c>
      <c r="AV849" s="12" t="s">
        <v>90</v>
      </c>
      <c r="AW849" s="12" t="s">
        <v>219</v>
      </c>
      <c r="AX849" s="12" t="s">
        <v>81</v>
      </c>
      <c r="AY849" s="256" t="s">
        <v>208</v>
      </c>
    </row>
    <row r="850" spans="2:51" s="13" customFormat="1" ht="13.5">
      <c r="B850" s="257"/>
      <c r="C850" s="258"/>
      <c r="D850" s="247" t="s">
        <v>217</v>
      </c>
      <c r="E850" s="259" t="s">
        <v>38</v>
      </c>
      <c r="F850" s="260" t="s">
        <v>426</v>
      </c>
      <c r="G850" s="258"/>
      <c r="H850" s="259" t="s">
        <v>38</v>
      </c>
      <c r="I850" s="261"/>
      <c r="J850" s="258"/>
      <c r="K850" s="258"/>
      <c r="L850" s="262"/>
      <c r="M850" s="263"/>
      <c r="N850" s="264"/>
      <c r="O850" s="264"/>
      <c r="P850" s="264"/>
      <c r="Q850" s="264"/>
      <c r="R850" s="264"/>
      <c r="S850" s="264"/>
      <c r="T850" s="265"/>
      <c r="AT850" s="266" t="s">
        <v>217</v>
      </c>
      <c r="AU850" s="266" t="s">
        <v>90</v>
      </c>
      <c r="AV850" s="13" t="s">
        <v>25</v>
      </c>
      <c r="AW850" s="13" t="s">
        <v>219</v>
      </c>
      <c r="AX850" s="13" t="s">
        <v>81</v>
      </c>
      <c r="AY850" s="266" t="s">
        <v>208</v>
      </c>
    </row>
    <row r="851" spans="2:51" s="12" customFormat="1" ht="13.5">
      <c r="B851" s="245"/>
      <c r="C851" s="246"/>
      <c r="D851" s="247" t="s">
        <v>217</v>
      </c>
      <c r="E851" s="248" t="s">
        <v>38</v>
      </c>
      <c r="F851" s="249" t="s">
        <v>1237</v>
      </c>
      <c r="G851" s="246"/>
      <c r="H851" s="250">
        <v>0.898697223666666</v>
      </c>
      <c r="I851" s="251"/>
      <c r="J851" s="246"/>
      <c r="K851" s="246"/>
      <c r="L851" s="252"/>
      <c r="M851" s="253"/>
      <c r="N851" s="254"/>
      <c r="O851" s="254"/>
      <c r="P851" s="254"/>
      <c r="Q851" s="254"/>
      <c r="R851" s="254"/>
      <c r="S851" s="254"/>
      <c r="T851" s="255"/>
      <c r="AT851" s="256" t="s">
        <v>217</v>
      </c>
      <c r="AU851" s="256" t="s">
        <v>90</v>
      </c>
      <c r="AV851" s="12" t="s">
        <v>90</v>
      </c>
      <c r="AW851" s="12" t="s">
        <v>219</v>
      </c>
      <c r="AX851" s="12" t="s">
        <v>81</v>
      </c>
      <c r="AY851" s="256" t="s">
        <v>208</v>
      </c>
    </row>
    <row r="852" spans="2:51" s="13" customFormat="1" ht="13.5">
      <c r="B852" s="257"/>
      <c r="C852" s="258"/>
      <c r="D852" s="247" t="s">
        <v>217</v>
      </c>
      <c r="E852" s="259" t="s">
        <v>38</v>
      </c>
      <c r="F852" s="260" t="s">
        <v>429</v>
      </c>
      <c r="G852" s="258"/>
      <c r="H852" s="259" t="s">
        <v>38</v>
      </c>
      <c r="I852" s="261"/>
      <c r="J852" s="258"/>
      <c r="K852" s="258"/>
      <c r="L852" s="262"/>
      <c r="M852" s="263"/>
      <c r="N852" s="264"/>
      <c r="O852" s="264"/>
      <c r="P852" s="264"/>
      <c r="Q852" s="264"/>
      <c r="R852" s="264"/>
      <c r="S852" s="264"/>
      <c r="T852" s="265"/>
      <c r="AT852" s="266" t="s">
        <v>217</v>
      </c>
      <c r="AU852" s="266" t="s">
        <v>90</v>
      </c>
      <c r="AV852" s="13" t="s">
        <v>25</v>
      </c>
      <c r="AW852" s="13" t="s">
        <v>219</v>
      </c>
      <c r="AX852" s="13" t="s">
        <v>81</v>
      </c>
      <c r="AY852" s="266" t="s">
        <v>208</v>
      </c>
    </row>
    <row r="853" spans="2:51" s="12" customFormat="1" ht="13.5">
      <c r="B853" s="245"/>
      <c r="C853" s="246"/>
      <c r="D853" s="247" t="s">
        <v>217</v>
      </c>
      <c r="E853" s="248" t="s">
        <v>38</v>
      </c>
      <c r="F853" s="249" t="s">
        <v>1238</v>
      </c>
      <c r="G853" s="246"/>
      <c r="H853" s="250">
        <v>0.0989762258333333</v>
      </c>
      <c r="I853" s="251"/>
      <c r="J853" s="246"/>
      <c r="K853" s="246"/>
      <c r="L853" s="252"/>
      <c r="M853" s="253"/>
      <c r="N853" s="254"/>
      <c r="O853" s="254"/>
      <c r="P853" s="254"/>
      <c r="Q853" s="254"/>
      <c r="R853" s="254"/>
      <c r="S853" s="254"/>
      <c r="T853" s="255"/>
      <c r="AT853" s="256" t="s">
        <v>217</v>
      </c>
      <c r="AU853" s="256" t="s">
        <v>90</v>
      </c>
      <c r="AV853" s="12" t="s">
        <v>90</v>
      </c>
      <c r="AW853" s="12" t="s">
        <v>219</v>
      </c>
      <c r="AX853" s="12" t="s">
        <v>81</v>
      </c>
      <c r="AY853" s="256" t="s">
        <v>208</v>
      </c>
    </row>
    <row r="854" spans="2:65" s="1" customFormat="1" ht="16.5" customHeight="1">
      <c r="B854" s="46"/>
      <c r="C854" s="233" t="s">
        <v>1239</v>
      </c>
      <c r="D854" s="233" t="s">
        <v>210</v>
      </c>
      <c r="E854" s="234" t="s">
        <v>1240</v>
      </c>
      <c r="F854" s="235" t="s">
        <v>1241</v>
      </c>
      <c r="G854" s="236" t="s">
        <v>213</v>
      </c>
      <c r="H854" s="237">
        <v>82.16</v>
      </c>
      <c r="I854" s="238"/>
      <c r="J854" s="239">
        <f>ROUND(I854*H854,2)</f>
        <v>0</v>
      </c>
      <c r="K854" s="235" t="s">
        <v>38</v>
      </c>
      <c r="L854" s="72"/>
      <c r="M854" s="240" t="s">
        <v>38</v>
      </c>
      <c r="N854" s="241" t="s">
        <v>52</v>
      </c>
      <c r="O854" s="47"/>
      <c r="P854" s="242">
        <f>O854*H854</f>
        <v>0</v>
      </c>
      <c r="Q854" s="242">
        <v>0.102</v>
      </c>
      <c r="R854" s="242">
        <f>Q854*H854</f>
        <v>8.38032</v>
      </c>
      <c r="S854" s="242">
        <v>0</v>
      </c>
      <c r="T854" s="243">
        <f>S854*H854</f>
        <v>0</v>
      </c>
      <c r="AR854" s="23" t="s">
        <v>215</v>
      </c>
      <c r="AT854" s="23" t="s">
        <v>210</v>
      </c>
      <c r="AU854" s="23" t="s">
        <v>90</v>
      </c>
      <c r="AY854" s="23" t="s">
        <v>208</v>
      </c>
      <c r="BE854" s="244">
        <f>IF(N854="základní",J854,0)</f>
        <v>0</v>
      </c>
      <c r="BF854" s="244">
        <f>IF(N854="snížená",J854,0)</f>
        <v>0</v>
      </c>
      <c r="BG854" s="244">
        <f>IF(N854="zákl. přenesená",J854,0)</f>
        <v>0</v>
      </c>
      <c r="BH854" s="244">
        <f>IF(N854="sníž. přenesená",J854,0)</f>
        <v>0</v>
      </c>
      <c r="BI854" s="244">
        <f>IF(N854="nulová",J854,0)</f>
        <v>0</v>
      </c>
      <c r="BJ854" s="23" t="s">
        <v>25</v>
      </c>
      <c r="BK854" s="244">
        <f>ROUND(I854*H854,2)</f>
        <v>0</v>
      </c>
      <c r="BL854" s="23" t="s">
        <v>215</v>
      </c>
      <c r="BM854" s="23" t="s">
        <v>1242</v>
      </c>
    </row>
    <row r="855" spans="2:51" s="13" customFormat="1" ht="13.5">
      <c r="B855" s="257"/>
      <c r="C855" s="258"/>
      <c r="D855" s="247" t="s">
        <v>217</v>
      </c>
      <c r="E855" s="259" t="s">
        <v>38</v>
      </c>
      <c r="F855" s="260" t="s">
        <v>426</v>
      </c>
      <c r="G855" s="258"/>
      <c r="H855" s="259" t="s">
        <v>38</v>
      </c>
      <c r="I855" s="261"/>
      <c r="J855" s="258"/>
      <c r="K855" s="258"/>
      <c r="L855" s="262"/>
      <c r="M855" s="263"/>
      <c r="N855" s="264"/>
      <c r="O855" s="264"/>
      <c r="P855" s="264"/>
      <c r="Q855" s="264"/>
      <c r="R855" s="264"/>
      <c r="S855" s="264"/>
      <c r="T855" s="265"/>
      <c r="AT855" s="266" t="s">
        <v>217</v>
      </c>
      <c r="AU855" s="266" t="s">
        <v>90</v>
      </c>
      <c r="AV855" s="13" t="s">
        <v>25</v>
      </c>
      <c r="AW855" s="13" t="s">
        <v>219</v>
      </c>
      <c r="AX855" s="13" t="s">
        <v>81</v>
      </c>
      <c r="AY855" s="266" t="s">
        <v>208</v>
      </c>
    </row>
    <row r="856" spans="2:51" s="12" customFormat="1" ht="13.5">
      <c r="B856" s="245"/>
      <c r="C856" s="246"/>
      <c r="D856" s="247" t="s">
        <v>217</v>
      </c>
      <c r="E856" s="248" t="s">
        <v>38</v>
      </c>
      <c r="F856" s="249" t="s">
        <v>1243</v>
      </c>
      <c r="G856" s="246"/>
      <c r="H856" s="250">
        <v>82.16</v>
      </c>
      <c r="I856" s="251"/>
      <c r="J856" s="246"/>
      <c r="K856" s="246"/>
      <c r="L856" s="252"/>
      <c r="M856" s="253"/>
      <c r="N856" s="254"/>
      <c r="O856" s="254"/>
      <c r="P856" s="254"/>
      <c r="Q856" s="254"/>
      <c r="R856" s="254"/>
      <c r="S856" s="254"/>
      <c r="T856" s="255"/>
      <c r="AT856" s="256" t="s">
        <v>217</v>
      </c>
      <c r="AU856" s="256" t="s">
        <v>90</v>
      </c>
      <c r="AV856" s="12" t="s">
        <v>90</v>
      </c>
      <c r="AW856" s="12" t="s">
        <v>219</v>
      </c>
      <c r="AX856" s="12" t="s">
        <v>81</v>
      </c>
      <c r="AY856" s="256" t="s">
        <v>208</v>
      </c>
    </row>
    <row r="857" spans="2:65" s="1" customFormat="1" ht="25.5" customHeight="1">
      <c r="B857" s="46"/>
      <c r="C857" s="233" t="s">
        <v>1244</v>
      </c>
      <c r="D857" s="233" t="s">
        <v>210</v>
      </c>
      <c r="E857" s="234" t="s">
        <v>1245</v>
      </c>
      <c r="F857" s="235" t="s">
        <v>1246</v>
      </c>
      <c r="G857" s="236" t="s">
        <v>213</v>
      </c>
      <c r="H857" s="237">
        <v>50</v>
      </c>
      <c r="I857" s="238"/>
      <c r="J857" s="239">
        <f>ROUND(I857*H857,2)</f>
        <v>0</v>
      </c>
      <c r="K857" s="235" t="s">
        <v>214</v>
      </c>
      <c r="L857" s="72"/>
      <c r="M857" s="240" t="s">
        <v>38</v>
      </c>
      <c r="N857" s="241" t="s">
        <v>52</v>
      </c>
      <c r="O857" s="47"/>
      <c r="P857" s="242">
        <f>O857*H857</f>
        <v>0</v>
      </c>
      <c r="Q857" s="242">
        <v>0.1231</v>
      </c>
      <c r="R857" s="242">
        <f>Q857*H857</f>
        <v>6.155</v>
      </c>
      <c r="S857" s="242">
        <v>0</v>
      </c>
      <c r="T857" s="243">
        <f>S857*H857</f>
        <v>0</v>
      </c>
      <c r="AR857" s="23" t="s">
        <v>215</v>
      </c>
      <c r="AT857" s="23" t="s">
        <v>210</v>
      </c>
      <c r="AU857" s="23" t="s">
        <v>90</v>
      </c>
      <c r="AY857" s="23" t="s">
        <v>208</v>
      </c>
      <c r="BE857" s="244">
        <f>IF(N857="základní",J857,0)</f>
        <v>0</v>
      </c>
      <c r="BF857" s="244">
        <f>IF(N857="snížená",J857,0)</f>
        <v>0</v>
      </c>
      <c r="BG857" s="244">
        <f>IF(N857="zákl. přenesená",J857,0)</f>
        <v>0</v>
      </c>
      <c r="BH857" s="244">
        <f>IF(N857="sníž. přenesená",J857,0)</f>
        <v>0</v>
      </c>
      <c r="BI857" s="244">
        <f>IF(N857="nulová",J857,0)</f>
        <v>0</v>
      </c>
      <c r="BJ857" s="23" t="s">
        <v>25</v>
      </c>
      <c r="BK857" s="244">
        <f>ROUND(I857*H857,2)</f>
        <v>0</v>
      </c>
      <c r="BL857" s="23" t="s">
        <v>215</v>
      </c>
      <c r="BM857" s="23" t="s">
        <v>1247</v>
      </c>
    </row>
    <row r="858" spans="2:51" s="13" customFormat="1" ht="13.5">
      <c r="B858" s="257"/>
      <c r="C858" s="258"/>
      <c r="D858" s="247" t="s">
        <v>217</v>
      </c>
      <c r="E858" s="259" t="s">
        <v>38</v>
      </c>
      <c r="F858" s="260" t="s">
        <v>1248</v>
      </c>
      <c r="G858" s="258"/>
      <c r="H858" s="259" t="s">
        <v>38</v>
      </c>
      <c r="I858" s="261"/>
      <c r="J858" s="258"/>
      <c r="K858" s="258"/>
      <c r="L858" s="262"/>
      <c r="M858" s="263"/>
      <c r="N858" s="264"/>
      <c r="O858" s="264"/>
      <c r="P858" s="264"/>
      <c r="Q858" s="264"/>
      <c r="R858" s="264"/>
      <c r="S858" s="264"/>
      <c r="T858" s="265"/>
      <c r="AT858" s="266" t="s">
        <v>217</v>
      </c>
      <c r="AU858" s="266" t="s">
        <v>90</v>
      </c>
      <c r="AV858" s="13" t="s">
        <v>25</v>
      </c>
      <c r="AW858" s="13" t="s">
        <v>219</v>
      </c>
      <c r="AX858" s="13" t="s">
        <v>81</v>
      </c>
      <c r="AY858" s="266" t="s">
        <v>208</v>
      </c>
    </row>
    <row r="859" spans="2:51" s="12" customFormat="1" ht="13.5">
      <c r="B859" s="245"/>
      <c r="C859" s="246"/>
      <c r="D859" s="247" t="s">
        <v>217</v>
      </c>
      <c r="E859" s="248" t="s">
        <v>38</v>
      </c>
      <c r="F859" s="249" t="s">
        <v>1249</v>
      </c>
      <c r="G859" s="246"/>
      <c r="H859" s="250">
        <v>50</v>
      </c>
      <c r="I859" s="251"/>
      <c r="J859" s="246"/>
      <c r="K859" s="246"/>
      <c r="L859" s="252"/>
      <c r="M859" s="253"/>
      <c r="N859" s="254"/>
      <c r="O859" s="254"/>
      <c r="P859" s="254"/>
      <c r="Q859" s="254"/>
      <c r="R859" s="254"/>
      <c r="S859" s="254"/>
      <c r="T859" s="255"/>
      <c r="AT859" s="256" t="s">
        <v>217</v>
      </c>
      <c r="AU859" s="256" t="s">
        <v>90</v>
      </c>
      <c r="AV859" s="12" t="s">
        <v>90</v>
      </c>
      <c r="AW859" s="12" t="s">
        <v>219</v>
      </c>
      <c r="AX859" s="12" t="s">
        <v>81</v>
      </c>
      <c r="AY859" s="256" t="s">
        <v>208</v>
      </c>
    </row>
    <row r="860" spans="2:65" s="1" customFormat="1" ht="16.5" customHeight="1">
      <c r="B860" s="46"/>
      <c r="C860" s="233" t="s">
        <v>1250</v>
      </c>
      <c r="D860" s="233" t="s">
        <v>210</v>
      </c>
      <c r="E860" s="234" t="s">
        <v>1251</v>
      </c>
      <c r="F860" s="235" t="s">
        <v>1252</v>
      </c>
      <c r="G860" s="236" t="s">
        <v>213</v>
      </c>
      <c r="H860" s="237">
        <v>454.727</v>
      </c>
      <c r="I860" s="238"/>
      <c r="J860" s="239">
        <f>ROUND(I860*H860,2)</f>
        <v>0</v>
      </c>
      <c r="K860" s="235" t="s">
        <v>214</v>
      </c>
      <c r="L860" s="72"/>
      <c r="M860" s="240" t="s">
        <v>38</v>
      </c>
      <c r="N860" s="241" t="s">
        <v>52</v>
      </c>
      <c r="O860" s="47"/>
      <c r="P860" s="242">
        <f>O860*H860</f>
        <v>0</v>
      </c>
      <c r="Q860" s="242">
        <v>0.0102</v>
      </c>
      <c r="R860" s="242">
        <f>Q860*H860</f>
        <v>4.6382154</v>
      </c>
      <c r="S860" s="242">
        <v>0</v>
      </c>
      <c r="T860" s="243">
        <f>S860*H860</f>
        <v>0</v>
      </c>
      <c r="AR860" s="23" t="s">
        <v>215</v>
      </c>
      <c r="AT860" s="23" t="s">
        <v>210</v>
      </c>
      <c r="AU860" s="23" t="s">
        <v>90</v>
      </c>
      <c r="AY860" s="23" t="s">
        <v>208</v>
      </c>
      <c r="BE860" s="244">
        <f>IF(N860="základní",J860,0)</f>
        <v>0</v>
      </c>
      <c r="BF860" s="244">
        <f>IF(N860="snížená",J860,0)</f>
        <v>0</v>
      </c>
      <c r="BG860" s="244">
        <f>IF(N860="zákl. přenesená",J860,0)</f>
        <v>0</v>
      </c>
      <c r="BH860" s="244">
        <f>IF(N860="sníž. přenesená",J860,0)</f>
        <v>0</v>
      </c>
      <c r="BI860" s="244">
        <f>IF(N860="nulová",J860,0)</f>
        <v>0</v>
      </c>
      <c r="BJ860" s="23" t="s">
        <v>25</v>
      </c>
      <c r="BK860" s="244">
        <f>ROUND(I860*H860,2)</f>
        <v>0</v>
      </c>
      <c r="BL860" s="23" t="s">
        <v>215</v>
      </c>
      <c r="BM860" s="23" t="s">
        <v>1253</v>
      </c>
    </row>
    <row r="861" spans="2:51" s="13" customFormat="1" ht="13.5">
      <c r="B861" s="257"/>
      <c r="C861" s="258"/>
      <c r="D861" s="247" t="s">
        <v>217</v>
      </c>
      <c r="E861" s="259" t="s">
        <v>38</v>
      </c>
      <c r="F861" s="260" t="s">
        <v>1254</v>
      </c>
      <c r="G861" s="258"/>
      <c r="H861" s="259" t="s">
        <v>38</v>
      </c>
      <c r="I861" s="261"/>
      <c r="J861" s="258"/>
      <c r="K861" s="258"/>
      <c r="L861" s="262"/>
      <c r="M861" s="263"/>
      <c r="N861" s="264"/>
      <c r="O861" s="264"/>
      <c r="P861" s="264"/>
      <c r="Q861" s="264"/>
      <c r="R861" s="264"/>
      <c r="S861" s="264"/>
      <c r="T861" s="265"/>
      <c r="AT861" s="266" t="s">
        <v>217</v>
      </c>
      <c r="AU861" s="266" t="s">
        <v>90</v>
      </c>
      <c r="AV861" s="13" t="s">
        <v>25</v>
      </c>
      <c r="AW861" s="13" t="s">
        <v>219</v>
      </c>
      <c r="AX861" s="13" t="s">
        <v>81</v>
      </c>
      <c r="AY861" s="266" t="s">
        <v>208</v>
      </c>
    </row>
    <row r="862" spans="2:51" s="12" customFormat="1" ht="13.5">
      <c r="B862" s="245"/>
      <c r="C862" s="246"/>
      <c r="D862" s="247" t="s">
        <v>217</v>
      </c>
      <c r="E862" s="248" t="s">
        <v>38</v>
      </c>
      <c r="F862" s="249" t="s">
        <v>1255</v>
      </c>
      <c r="G862" s="246"/>
      <c r="H862" s="250">
        <v>465.5625</v>
      </c>
      <c r="I862" s="251"/>
      <c r="J862" s="246"/>
      <c r="K862" s="246"/>
      <c r="L862" s="252"/>
      <c r="M862" s="253"/>
      <c r="N862" s="254"/>
      <c r="O862" s="254"/>
      <c r="P862" s="254"/>
      <c r="Q862" s="254"/>
      <c r="R862" s="254"/>
      <c r="S862" s="254"/>
      <c r="T862" s="255"/>
      <c r="AT862" s="256" t="s">
        <v>217</v>
      </c>
      <c r="AU862" s="256" t="s">
        <v>90</v>
      </c>
      <c r="AV862" s="12" t="s">
        <v>90</v>
      </c>
      <c r="AW862" s="12" t="s">
        <v>219</v>
      </c>
      <c r="AX862" s="12" t="s">
        <v>81</v>
      </c>
      <c r="AY862" s="256" t="s">
        <v>208</v>
      </c>
    </row>
    <row r="863" spans="2:51" s="12" customFormat="1" ht="13.5">
      <c r="B863" s="245"/>
      <c r="C863" s="246"/>
      <c r="D863" s="247" t="s">
        <v>217</v>
      </c>
      <c r="E863" s="248" t="s">
        <v>38</v>
      </c>
      <c r="F863" s="249" t="s">
        <v>1256</v>
      </c>
      <c r="G863" s="246"/>
      <c r="H863" s="250">
        <v>-10.836</v>
      </c>
      <c r="I863" s="251"/>
      <c r="J863" s="246"/>
      <c r="K863" s="246"/>
      <c r="L863" s="252"/>
      <c r="M863" s="253"/>
      <c r="N863" s="254"/>
      <c r="O863" s="254"/>
      <c r="P863" s="254"/>
      <c r="Q863" s="254"/>
      <c r="R863" s="254"/>
      <c r="S863" s="254"/>
      <c r="T863" s="255"/>
      <c r="AT863" s="256" t="s">
        <v>217</v>
      </c>
      <c r="AU863" s="256" t="s">
        <v>90</v>
      </c>
      <c r="AV863" s="12" t="s">
        <v>90</v>
      </c>
      <c r="AW863" s="12" t="s">
        <v>219</v>
      </c>
      <c r="AX863" s="12" t="s">
        <v>81</v>
      </c>
      <c r="AY863" s="256" t="s">
        <v>208</v>
      </c>
    </row>
    <row r="864" spans="2:65" s="1" customFormat="1" ht="16.5" customHeight="1">
      <c r="B864" s="46"/>
      <c r="C864" s="233" t="s">
        <v>1257</v>
      </c>
      <c r="D864" s="233" t="s">
        <v>210</v>
      </c>
      <c r="E864" s="234" t="s">
        <v>1258</v>
      </c>
      <c r="F864" s="235" t="s">
        <v>1259</v>
      </c>
      <c r="G864" s="236" t="s">
        <v>213</v>
      </c>
      <c r="H864" s="237">
        <v>11.06</v>
      </c>
      <c r="I864" s="238"/>
      <c r="J864" s="239">
        <f>ROUND(I864*H864,2)</f>
        <v>0</v>
      </c>
      <c r="K864" s="235" t="s">
        <v>214</v>
      </c>
      <c r="L864" s="72"/>
      <c r="M864" s="240" t="s">
        <v>38</v>
      </c>
      <c r="N864" s="241" t="s">
        <v>52</v>
      </c>
      <c r="O864" s="47"/>
      <c r="P864" s="242">
        <f>O864*H864</f>
        <v>0</v>
      </c>
      <c r="Q864" s="242">
        <v>0.1117</v>
      </c>
      <c r="R864" s="242">
        <f>Q864*H864</f>
        <v>1.235402</v>
      </c>
      <c r="S864" s="242">
        <v>0</v>
      </c>
      <c r="T864" s="243">
        <f>S864*H864</f>
        <v>0</v>
      </c>
      <c r="AR864" s="23" t="s">
        <v>215</v>
      </c>
      <c r="AT864" s="23" t="s">
        <v>210</v>
      </c>
      <c r="AU864" s="23" t="s">
        <v>90</v>
      </c>
      <c r="AY864" s="23" t="s">
        <v>208</v>
      </c>
      <c r="BE864" s="244">
        <f>IF(N864="základní",J864,0)</f>
        <v>0</v>
      </c>
      <c r="BF864" s="244">
        <f>IF(N864="snížená",J864,0)</f>
        <v>0</v>
      </c>
      <c r="BG864" s="244">
        <f>IF(N864="zákl. přenesená",J864,0)</f>
        <v>0</v>
      </c>
      <c r="BH864" s="244">
        <f>IF(N864="sníž. přenesená",J864,0)</f>
        <v>0</v>
      </c>
      <c r="BI864" s="244">
        <f>IF(N864="nulová",J864,0)</f>
        <v>0</v>
      </c>
      <c r="BJ864" s="23" t="s">
        <v>25</v>
      </c>
      <c r="BK864" s="244">
        <f>ROUND(I864*H864,2)</f>
        <v>0</v>
      </c>
      <c r="BL864" s="23" t="s">
        <v>215</v>
      </c>
      <c r="BM864" s="23" t="s">
        <v>1260</v>
      </c>
    </row>
    <row r="865" spans="2:51" s="13" customFormat="1" ht="13.5">
      <c r="B865" s="257"/>
      <c r="C865" s="258"/>
      <c r="D865" s="247" t="s">
        <v>217</v>
      </c>
      <c r="E865" s="259" t="s">
        <v>38</v>
      </c>
      <c r="F865" s="260" t="s">
        <v>1261</v>
      </c>
      <c r="G865" s="258"/>
      <c r="H865" s="259" t="s">
        <v>38</v>
      </c>
      <c r="I865" s="261"/>
      <c r="J865" s="258"/>
      <c r="K865" s="258"/>
      <c r="L865" s="262"/>
      <c r="M865" s="263"/>
      <c r="N865" s="264"/>
      <c r="O865" s="264"/>
      <c r="P865" s="264"/>
      <c r="Q865" s="264"/>
      <c r="R865" s="264"/>
      <c r="S865" s="264"/>
      <c r="T865" s="265"/>
      <c r="AT865" s="266" t="s">
        <v>217</v>
      </c>
      <c r="AU865" s="266" t="s">
        <v>90</v>
      </c>
      <c r="AV865" s="13" t="s">
        <v>25</v>
      </c>
      <c r="AW865" s="13" t="s">
        <v>219</v>
      </c>
      <c r="AX865" s="13" t="s">
        <v>81</v>
      </c>
      <c r="AY865" s="266" t="s">
        <v>208</v>
      </c>
    </row>
    <row r="866" spans="2:51" s="12" customFormat="1" ht="13.5">
      <c r="B866" s="245"/>
      <c r="C866" s="246"/>
      <c r="D866" s="247" t="s">
        <v>217</v>
      </c>
      <c r="E866" s="248" t="s">
        <v>38</v>
      </c>
      <c r="F866" s="249" t="s">
        <v>1262</v>
      </c>
      <c r="G866" s="246"/>
      <c r="H866" s="250">
        <v>6.5475</v>
      </c>
      <c r="I866" s="251"/>
      <c r="J866" s="246"/>
      <c r="K866" s="246"/>
      <c r="L866" s="252"/>
      <c r="M866" s="253"/>
      <c r="N866" s="254"/>
      <c r="O866" s="254"/>
      <c r="P866" s="254"/>
      <c r="Q866" s="254"/>
      <c r="R866" s="254"/>
      <c r="S866" s="254"/>
      <c r="T866" s="255"/>
      <c r="AT866" s="256" t="s">
        <v>217</v>
      </c>
      <c r="AU866" s="256" t="s">
        <v>90</v>
      </c>
      <c r="AV866" s="12" t="s">
        <v>90</v>
      </c>
      <c r="AW866" s="12" t="s">
        <v>219</v>
      </c>
      <c r="AX866" s="12" t="s">
        <v>81</v>
      </c>
      <c r="AY866" s="256" t="s">
        <v>208</v>
      </c>
    </row>
    <row r="867" spans="2:51" s="13" customFormat="1" ht="13.5">
      <c r="B867" s="257"/>
      <c r="C867" s="258"/>
      <c r="D867" s="247" t="s">
        <v>217</v>
      </c>
      <c r="E867" s="259" t="s">
        <v>38</v>
      </c>
      <c r="F867" s="260" t="s">
        <v>513</v>
      </c>
      <c r="G867" s="258"/>
      <c r="H867" s="259" t="s">
        <v>38</v>
      </c>
      <c r="I867" s="261"/>
      <c r="J867" s="258"/>
      <c r="K867" s="258"/>
      <c r="L867" s="262"/>
      <c r="M867" s="263"/>
      <c r="N867" s="264"/>
      <c r="O867" s="264"/>
      <c r="P867" s="264"/>
      <c r="Q867" s="264"/>
      <c r="R867" s="264"/>
      <c r="S867" s="264"/>
      <c r="T867" s="265"/>
      <c r="AT867" s="266" t="s">
        <v>217</v>
      </c>
      <c r="AU867" s="266" t="s">
        <v>90</v>
      </c>
      <c r="AV867" s="13" t="s">
        <v>25</v>
      </c>
      <c r="AW867" s="13" t="s">
        <v>219</v>
      </c>
      <c r="AX867" s="13" t="s">
        <v>81</v>
      </c>
      <c r="AY867" s="266" t="s">
        <v>208</v>
      </c>
    </row>
    <row r="868" spans="2:51" s="12" customFormat="1" ht="13.5">
      <c r="B868" s="245"/>
      <c r="C868" s="246"/>
      <c r="D868" s="247" t="s">
        <v>217</v>
      </c>
      <c r="E868" s="248" t="s">
        <v>38</v>
      </c>
      <c r="F868" s="249" t="s">
        <v>1263</v>
      </c>
      <c r="G868" s="246"/>
      <c r="H868" s="250">
        <v>4.5129</v>
      </c>
      <c r="I868" s="251"/>
      <c r="J868" s="246"/>
      <c r="K868" s="246"/>
      <c r="L868" s="252"/>
      <c r="M868" s="253"/>
      <c r="N868" s="254"/>
      <c r="O868" s="254"/>
      <c r="P868" s="254"/>
      <c r="Q868" s="254"/>
      <c r="R868" s="254"/>
      <c r="S868" s="254"/>
      <c r="T868" s="255"/>
      <c r="AT868" s="256" t="s">
        <v>217</v>
      </c>
      <c r="AU868" s="256" t="s">
        <v>90</v>
      </c>
      <c r="AV868" s="12" t="s">
        <v>90</v>
      </c>
      <c r="AW868" s="12" t="s">
        <v>219</v>
      </c>
      <c r="AX868" s="12" t="s">
        <v>81</v>
      </c>
      <c r="AY868" s="256" t="s">
        <v>208</v>
      </c>
    </row>
    <row r="869" spans="2:65" s="1" customFormat="1" ht="16.5" customHeight="1">
      <c r="B869" s="46"/>
      <c r="C869" s="233" t="s">
        <v>1264</v>
      </c>
      <c r="D869" s="233" t="s">
        <v>210</v>
      </c>
      <c r="E869" s="234" t="s">
        <v>1265</v>
      </c>
      <c r="F869" s="235" t="s">
        <v>1266</v>
      </c>
      <c r="G869" s="236" t="s">
        <v>213</v>
      </c>
      <c r="H869" s="237">
        <v>1175.774</v>
      </c>
      <c r="I869" s="238"/>
      <c r="J869" s="239">
        <f>ROUND(I869*H869,2)</f>
        <v>0</v>
      </c>
      <c r="K869" s="235" t="s">
        <v>214</v>
      </c>
      <c r="L869" s="72"/>
      <c r="M869" s="240" t="s">
        <v>38</v>
      </c>
      <c r="N869" s="241" t="s">
        <v>52</v>
      </c>
      <c r="O869" s="47"/>
      <c r="P869" s="242">
        <f>O869*H869</f>
        <v>0</v>
      </c>
      <c r="Q869" s="242">
        <v>0.00012</v>
      </c>
      <c r="R869" s="242">
        <f>Q869*H869</f>
        <v>0.14109288</v>
      </c>
      <c r="S869" s="242">
        <v>0</v>
      </c>
      <c r="T869" s="243">
        <f>S869*H869</f>
        <v>0</v>
      </c>
      <c r="AR869" s="23" t="s">
        <v>215</v>
      </c>
      <c r="AT869" s="23" t="s">
        <v>210</v>
      </c>
      <c r="AU869" s="23" t="s">
        <v>90</v>
      </c>
      <c r="AY869" s="23" t="s">
        <v>208</v>
      </c>
      <c r="BE869" s="244">
        <f>IF(N869="základní",J869,0)</f>
        <v>0</v>
      </c>
      <c r="BF869" s="244">
        <f>IF(N869="snížená",J869,0)</f>
        <v>0</v>
      </c>
      <c r="BG869" s="244">
        <f>IF(N869="zákl. přenesená",J869,0)</f>
        <v>0</v>
      </c>
      <c r="BH869" s="244">
        <f>IF(N869="sníž. přenesená",J869,0)</f>
        <v>0</v>
      </c>
      <c r="BI869" s="244">
        <f>IF(N869="nulová",J869,0)</f>
        <v>0</v>
      </c>
      <c r="BJ869" s="23" t="s">
        <v>25</v>
      </c>
      <c r="BK869" s="244">
        <f>ROUND(I869*H869,2)</f>
        <v>0</v>
      </c>
      <c r="BL869" s="23" t="s">
        <v>215</v>
      </c>
      <c r="BM869" s="23" t="s">
        <v>1267</v>
      </c>
    </row>
    <row r="870" spans="2:51" s="13" customFormat="1" ht="13.5">
      <c r="B870" s="257"/>
      <c r="C870" s="258"/>
      <c r="D870" s="247" t="s">
        <v>217</v>
      </c>
      <c r="E870" s="259" t="s">
        <v>38</v>
      </c>
      <c r="F870" s="260" t="s">
        <v>426</v>
      </c>
      <c r="G870" s="258"/>
      <c r="H870" s="259" t="s">
        <v>38</v>
      </c>
      <c r="I870" s="261"/>
      <c r="J870" s="258"/>
      <c r="K870" s="258"/>
      <c r="L870" s="262"/>
      <c r="M870" s="263"/>
      <c r="N870" s="264"/>
      <c r="O870" s="264"/>
      <c r="P870" s="264"/>
      <c r="Q870" s="264"/>
      <c r="R870" s="264"/>
      <c r="S870" s="264"/>
      <c r="T870" s="265"/>
      <c r="AT870" s="266" t="s">
        <v>217</v>
      </c>
      <c r="AU870" s="266" t="s">
        <v>90</v>
      </c>
      <c r="AV870" s="13" t="s">
        <v>25</v>
      </c>
      <c r="AW870" s="13" t="s">
        <v>219</v>
      </c>
      <c r="AX870" s="13" t="s">
        <v>81</v>
      </c>
      <c r="AY870" s="266" t="s">
        <v>208</v>
      </c>
    </row>
    <row r="871" spans="2:51" s="12" customFormat="1" ht="13.5">
      <c r="B871" s="245"/>
      <c r="C871" s="246"/>
      <c r="D871" s="247" t="s">
        <v>217</v>
      </c>
      <c r="E871" s="248" t="s">
        <v>38</v>
      </c>
      <c r="F871" s="249" t="s">
        <v>1268</v>
      </c>
      <c r="G871" s="246"/>
      <c r="H871" s="250">
        <v>25.9525</v>
      </c>
      <c r="I871" s="251"/>
      <c r="J871" s="246"/>
      <c r="K871" s="246"/>
      <c r="L871" s="252"/>
      <c r="M871" s="253"/>
      <c r="N871" s="254"/>
      <c r="O871" s="254"/>
      <c r="P871" s="254"/>
      <c r="Q871" s="254"/>
      <c r="R871" s="254"/>
      <c r="S871" s="254"/>
      <c r="T871" s="255"/>
      <c r="AT871" s="256" t="s">
        <v>217</v>
      </c>
      <c r="AU871" s="256" t="s">
        <v>90</v>
      </c>
      <c r="AV871" s="12" t="s">
        <v>90</v>
      </c>
      <c r="AW871" s="12" t="s">
        <v>219</v>
      </c>
      <c r="AX871" s="12" t="s">
        <v>81</v>
      </c>
      <c r="AY871" s="256" t="s">
        <v>208</v>
      </c>
    </row>
    <row r="872" spans="2:51" s="12" customFormat="1" ht="13.5">
      <c r="B872" s="245"/>
      <c r="C872" s="246"/>
      <c r="D872" s="247" t="s">
        <v>217</v>
      </c>
      <c r="E872" s="248" t="s">
        <v>38</v>
      </c>
      <c r="F872" s="249" t="s">
        <v>1269</v>
      </c>
      <c r="G872" s="246"/>
      <c r="H872" s="250">
        <v>36.7417</v>
      </c>
      <c r="I872" s="251"/>
      <c r="J872" s="246"/>
      <c r="K872" s="246"/>
      <c r="L872" s="252"/>
      <c r="M872" s="253"/>
      <c r="N872" s="254"/>
      <c r="O872" s="254"/>
      <c r="P872" s="254"/>
      <c r="Q872" s="254"/>
      <c r="R872" s="254"/>
      <c r="S872" s="254"/>
      <c r="T872" s="255"/>
      <c r="AT872" s="256" t="s">
        <v>217</v>
      </c>
      <c r="AU872" s="256" t="s">
        <v>90</v>
      </c>
      <c r="AV872" s="12" t="s">
        <v>90</v>
      </c>
      <c r="AW872" s="12" t="s">
        <v>219</v>
      </c>
      <c r="AX872" s="12" t="s">
        <v>81</v>
      </c>
      <c r="AY872" s="256" t="s">
        <v>208</v>
      </c>
    </row>
    <row r="873" spans="2:51" s="13" customFormat="1" ht="13.5">
      <c r="B873" s="257"/>
      <c r="C873" s="258"/>
      <c r="D873" s="247" t="s">
        <v>217</v>
      </c>
      <c r="E873" s="259" t="s">
        <v>38</v>
      </c>
      <c r="F873" s="260" t="s">
        <v>429</v>
      </c>
      <c r="G873" s="258"/>
      <c r="H873" s="259" t="s">
        <v>38</v>
      </c>
      <c r="I873" s="261"/>
      <c r="J873" s="258"/>
      <c r="K873" s="258"/>
      <c r="L873" s="262"/>
      <c r="M873" s="263"/>
      <c r="N873" s="264"/>
      <c r="O873" s="264"/>
      <c r="P873" s="264"/>
      <c r="Q873" s="264"/>
      <c r="R873" s="264"/>
      <c r="S873" s="264"/>
      <c r="T873" s="265"/>
      <c r="AT873" s="266" t="s">
        <v>217</v>
      </c>
      <c r="AU873" s="266" t="s">
        <v>90</v>
      </c>
      <c r="AV873" s="13" t="s">
        <v>25</v>
      </c>
      <c r="AW873" s="13" t="s">
        <v>219</v>
      </c>
      <c r="AX873" s="13" t="s">
        <v>81</v>
      </c>
      <c r="AY873" s="266" t="s">
        <v>208</v>
      </c>
    </row>
    <row r="874" spans="2:51" s="12" customFormat="1" ht="13.5">
      <c r="B874" s="245"/>
      <c r="C874" s="246"/>
      <c r="D874" s="247" t="s">
        <v>217</v>
      </c>
      <c r="E874" s="248" t="s">
        <v>38</v>
      </c>
      <c r="F874" s="249" t="s">
        <v>1270</v>
      </c>
      <c r="G874" s="246"/>
      <c r="H874" s="250">
        <v>304.66115</v>
      </c>
      <c r="I874" s="251"/>
      <c r="J874" s="246"/>
      <c r="K874" s="246"/>
      <c r="L874" s="252"/>
      <c r="M874" s="253"/>
      <c r="N874" s="254"/>
      <c r="O874" s="254"/>
      <c r="P874" s="254"/>
      <c r="Q874" s="254"/>
      <c r="R874" s="254"/>
      <c r="S874" s="254"/>
      <c r="T874" s="255"/>
      <c r="AT874" s="256" t="s">
        <v>217</v>
      </c>
      <c r="AU874" s="256" t="s">
        <v>90</v>
      </c>
      <c r="AV874" s="12" t="s">
        <v>90</v>
      </c>
      <c r="AW874" s="12" t="s">
        <v>219</v>
      </c>
      <c r="AX874" s="12" t="s">
        <v>81</v>
      </c>
      <c r="AY874" s="256" t="s">
        <v>208</v>
      </c>
    </row>
    <row r="875" spans="2:51" s="12" customFormat="1" ht="13.5">
      <c r="B875" s="245"/>
      <c r="C875" s="246"/>
      <c r="D875" s="247" t="s">
        <v>217</v>
      </c>
      <c r="E875" s="248" t="s">
        <v>38</v>
      </c>
      <c r="F875" s="249" t="s">
        <v>1271</v>
      </c>
      <c r="G875" s="246"/>
      <c r="H875" s="250">
        <v>46.568375</v>
      </c>
      <c r="I875" s="251"/>
      <c r="J875" s="246"/>
      <c r="K875" s="246"/>
      <c r="L875" s="252"/>
      <c r="M875" s="253"/>
      <c r="N875" s="254"/>
      <c r="O875" s="254"/>
      <c r="P875" s="254"/>
      <c r="Q875" s="254"/>
      <c r="R875" s="254"/>
      <c r="S875" s="254"/>
      <c r="T875" s="255"/>
      <c r="AT875" s="256" t="s">
        <v>217</v>
      </c>
      <c r="AU875" s="256" t="s">
        <v>90</v>
      </c>
      <c r="AV875" s="12" t="s">
        <v>90</v>
      </c>
      <c r="AW875" s="12" t="s">
        <v>219</v>
      </c>
      <c r="AX875" s="12" t="s">
        <v>81</v>
      </c>
      <c r="AY875" s="256" t="s">
        <v>208</v>
      </c>
    </row>
    <row r="876" spans="2:51" s="13" customFormat="1" ht="13.5">
      <c r="B876" s="257"/>
      <c r="C876" s="258"/>
      <c r="D876" s="247" t="s">
        <v>217</v>
      </c>
      <c r="E876" s="259" t="s">
        <v>38</v>
      </c>
      <c r="F876" s="260" t="s">
        <v>426</v>
      </c>
      <c r="G876" s="258"/>
      <c r="H876" s="259" t="s">
        <v>38</v>
      </c>
      <c r="I876" s="261"/>
      <c r="J876" s="258"/>
      <c r="K876" s="258"/>
      <c r="L876" s="262"/>
      <c r="M876" s="263"/>
      <c r="N876" s="264"/>
      <c r="O876" s="264"/>
      <c r="P876" s="264"/>
      <c r="Q876" s="264"/>
      <c r="R876" s="264"/>
      <c r="S876" s="264"/>
      <c r="T876" s="265"/>
      <c r="AT876" s="266" t="s">
        <v>217</v>
      </c>
      <c r="AU876" s="266" t="s">
        <v>90</v>
      </c>
      <c r="AV876" s="13" t="s">
        <v>25</v>
      </c>
      <c r="AW876" s="13" t="s">
        <v>219</v>
      </c>
      <c r="AX876" s="13" t="s">
        <v>81</v>
      </c>
      <c r="AY876" s="266" t="s">
        <v>208</v>
      </c>
    </row>
    <row r="877" spans="2:51" s="12" customFormat="1" ht="13.5">
      <c r="B877" s="245"/>
      <c r="C877" s="246"/>
      <c r="D877" s="247" t="s">
        <v>217</v>
      </c>
      <c r="E877" s="248" t="s">
        <v>38</v>
      </c>
      <c r="F877" s="249" t="s">
        <v>1272</v>
      </c>
      <c r="G877" s="246"/>
      <c r="H877" s="250">
        <v>257.6294</v>
      </c>
      <c r="I877" s="251"/>
      <c r="J877" s="246"/>
      <c r="K877" s="246"/>
      <c r="L877" s="252"/>
      <c r="M877" s="253"/>
      <c r="N877" s="254"/>
      <c r="O877" s="254"/>
      <c r="P877" s="254"/>
      <c r="Q877" s="254"/>
      <c r="R877" s="254"/>
      <c r="S877" s="254"/>
      <c r="T877" s="255"/>
      <c r="AT877" s="256" t="s">
        <v>217</v>
      </c>
      <c r="AU877" s="256" t="s">
        <v>90</v>
      </c>
      <c r="AV877" s="12" t="s">
        <v>90</v>
      </c>
      <c r="AW877" s="12" t="s">
        <v>219</v>
      </c>
      <c r="AX877" s="12" t="s">
        <v>81</v>
      </c>
      <c r="AY877" s="256" t="s">
        <v>208</v>
      </c>
    </row>
    <row r="878" spans="2:51" s="13" customFormat="1" ht="13.5">
      <c r="B878" s="257"/>
      <c r="C878" s="258"/>
      <c r="D878" s="247" t="s">
        <v>217</v>
      </c>
      <c r="E878" s="259" t="s">
        <v>38</v>
      </c>
      <c r="F878" s="260" t="s">
        <v>429</v>
      </c>
      <c r="G878" s="258"/>
      <c r="H878" s="259" t="s">
        <v>38</v>
      </c>
      <c r="I878" s="261"/>
      <c r="J878" s="258"/>
      <c r="K878" s="258"/>
      <c r="L878" s="262"/>
      <c r="M878" s="263"/>
      <c r="N878" s="264"/>
      <c r="O878" s="264"/>
      <c r="P878" s="264"/>
      <c r="Q878" s="264"/>
      <c r="R878" s="264"/>
      <c r="S878" s="264"/>
      <c r="T878" s="265"/>
      <c r="AT878" s="266" t="s">
        <v>217</v>
      </c>
      <c r="AU878" s="266" t="s">
        <v>90</v>
      </c>
      <c r="AV878" s="13" t="s">
        <v>25</v>
      </c>
      <c r="AW878" s="13" t="s">
        <v>219</v>
      </c>
      <c r="AX878" s="13" t="s">
        <v>81</v>
      </c>
      <c r="AY878" s="266" t="s">
        <v>208</v>
      </c>
    </row>
    <row r="879" spans="2:51" s="12" customFormat="1" ht="13.5">
      <c r="B879" s="245"/>
      <c r="C879" s="246"/>
      <c r="D879" s="247" t="s">
        <v>217</v>
      </c>
      <c r="E879" s="248" t="s">
        <v>38</v>
      </c>
      <c r="F879" s="249" t="s">
        <v>1273</v>
      </c>
      <c r="G879" s="246"/>
      <c r="H879" s="250">
        <v>28.3735</v>
      </c>
      <c r="I879" s="251"/>
      <c r="J879" s="246"/>
      <c r="K879" s="246"/>
      <c r="L879" s="252"/>
      <c r="M879" s="253"/>
      <c r="N879" s="254"/>
      <c r="O879" s="254"/>
      <c r="P879" s="254"/>
      <c r="Q879" s="254"/>
      <c r="R879" s="254"/>
      <c r="S879" s="254"/>
      <c r="T879" s="255"/>
      <c r="AT879" s="256" t="s">
        <v>217</v>
      </c>
      <c r="AU879" s="256" t="s">
        <v>90</v>
      </c>
      <c r="AV879" s="12" t="s">
        <v>90</v>
      </c>
      <c r="AW879" s="12" t="s">
        <v>219</v>
      </c>
      <c r="AX879" s="12" t="s">
        <v>81</v>
      </c>
      <c r="AY879" s="256" t="s">
        <v>208</v>
      </c>
    </row>
    <row r="880" spans="2:51" s="13" customFormat="1" ht="13.5">
      <c r="B880" s="257"/>
      <c r="C880" s="258"/>
      <c r="D880" s="247" t="s">
        <v>217</v>
      </c>
      <c r="E880" s="259" t="s">
        <v>38</v>
      </c>
      <c r="F880" s="260" t="s">
        <v>426</v>
      </c>
      <c r="G880" s="258"/>
      <c r="H880" s="259" t="s">
        <v>38</v>
      </c>
      <c r="I880" s="261"/>
      <c r="J880" s="258"/>
      <c r="K880" s="258"/>
      <c r="L880" s="262"/>
      <c r="M880" s="263"/>
      <c r="N880" s="264"/>
      <c r="O880" s="264"/>
      <c r="P880" s="264"/>
      <c r="Q880" s="264"/>
      <c r="R880" s="264"/>
      <c r="S880" s="264"/>
      <c r="T880" s="265"/>
      <c r="AT880" s="266" t="s">
        <v>217</v>
      </c>
      <c r="AU880" s="266" t="s">
        <v>90</v>
      </c>
      <c r="AV880" s="13" t="s">
        <v>25</v>
      </c>
      <c r="AW880" s="13" t="s">
        <v>219</v>
      </c>
      <c r="AX880" s="13" t="s">
        <v>81</v>
      </c>
      <c r="AY880" s="266" t="s">
        <v>208</v>
      </c>
    </row>
    <row r="881" spans="2:51" s="12" customFormat="1" ht="13.5">
      <c r="B881" s="245"/>
      <c r="C881" s="246"/>
      <c r="D881" s="247" t="s">
        <v>217</v>
      </c>
      <c r="E881" s="248" t="s">
        <v>38</v>
      </c>
      <c r="F881" s="249" t="s">
        <v>1243</v>
      </c>
      <c r="G881" s="246"/>
      <c r="H881" s="250">
        <v>82.16</v>
      </c>
      <c r="I881" s="251"/>
      <c r="J881" s="246"/>
      <c r="K881" s="246"/>
      <c r="L881" s="252"/>
      <c r="M881" s="253"/>
      <c r="N881" s="254"/>
      <c r="O881" s="254"/>
      <c r="P881" s="254"/>
      <c r="Q881" s="254"/>
      <c r="R881" s="254"/>
      <c r="S881" s="254"/>
      <c r="T881" s="255"/>
      <c r="AT881" s="256" t="s">
        <v>217</v>
      </c>
      <c r="AU881" s="256" t="s">
        <v>90</v>
      </c>
      <c r="AV881" s="12" t="s">
        <v>90</v>
      </c>
      <c r="AW881" s="12" t="s">
        <v>219</v>
      </c>
      <c r="AX881" s="12" t="s">
        <v>81</v>
      </c>
      <c r="AY881" s="256" t="s">
        <v>208</v>
      </c>
    </row>
    <row r="882" spans="2:51" s="12" customFormat="1" ht="13.5">
      <c r="B882" s="245"/>
      <c r="C882" s="246"/>
      <c r="D882" s="247" t="s">
        <v>217</v>
      </c>
      <c r="E882" s="248" t="s">
        <v>38</v>
      </c>
      <c r="F882" s="249" t="s">
        <v>1274</v>
      </c>
      <c r="G882" s="246"/>
      <c r="H882" s="250">
        <v>317.2725</v>
      </c>
      <c r="I882" s="251"/>
      <c r="J882" s="246"/>
      <c r="K882" s="246"/>
      <c r="L882" s="252"/>
      <c r="M882" s="253"/>
      <c r="N882" s="254"/>
      <c r="O882" s="254"/>
      <c r="P882" s="254"/>
      <c r="Q882" s="254"/>
      <c r="R882" s="254"/>
      <c r="S882" s="254"/>
      <c r="T882" s="255"/>
      <c r="AT882" s="256" t="s">
        <v>217</v>
      </c>
      <c r="AU882" s="256" t="s">
        <v>90</v>
      </c>
      <c r="AV882" s="12" t="s">
        <v>90</v>
      </c>
      <c r="AW882" s="12" t="s">
        <v>219</v>
      </c>
      <c r="AX882" s="12" t="s">
        <v>81</v>
      </c>
      <c r="AY882" s="256" t="s">
        <v>208</v>
      </c>
    </row>
    <row r="883" spans="2:51" s="13" customFormat="1" ht="13.5">
      <c r="B883" s="257"/>
      <c r="C883" s="258"/>
      <c r="D883" s="247" t="s">
        <v>217</v>
      </c>
      <c r="E883" s="259" t="s">
        <v>38</v>
      </c>
      <c r="F883" s="260" t="s">
        <v>1275</v>
      </c>
      <c r="G883" s="258"/>
      <c r="H883" s="259" t="s">
        <v>38</v>
      </c>
      <c r="I883" s="261"/>
      <c r="J883" s="258"/>
      <c r="K883" s="258"/>
      <c r="L883" s="262"/>
      <c r="M883" s="263"/>
      <c r="N883" s="264"/>
      <c r="O883" s="264"/>
      <c r="P883" s="264"/>
      <c r="Q883" s="264"/>
      <c r="R883" s="264"/>
      <c r="S883" s="264"/>
      <c r="T883" s="265"/>
      <c r="AT883" s="266" t="s">
        <v>217</v>
      </c>
      <c r="AU883" s="266" t="s">
        <v>90</v>
      </c>
      <c r="AV883" s="13" t="s">
        <v>25</v>
      </c>
      <c r="AW883" s="13" t="s">
        <v>219</v>
      </c>
      <c r="AX883" s="13" t="s">
        <v>81</v>
      </c>
      <c r="AY883" s="266" t="s">
        <v>208</v>
      </c>
    </row>
    <row r="884" spans="2:51" s="12" customFormat="1" ht="13.5">
      <c r="B884" s="245"/>
      <c r="C884" s="246"/>
      <c r="D884" s="247" t="s">
        <v>217</v>
      </c>
      <c r="E884" s="248" t="s">
        <v>38</v>
      </c>
      <c r="F884" s="249" t="s">
        <v>1276</v>
      </c>
      <c r="G884" s="246"/>
      <c r="H884" s="250">
        <v>76.415</v>
      </c>
      <c r="I884" s="251"/>
      <c r="J884" s="246"/>
      <c r="K884" s="246"/>
      <c r="L884" s="252"/>
      <c r="M884" s="253"/>
      <c r="N884" s="254"/>
      <c r="O884" s="254"/>
      <c r="P884" s="254"/>
      <c r="Q884" s="254"/>
      <c r="R884" s="254"/>
      <c r="S884" s="254"/>
      <c r="T884" s="255"/>
      <c r="AT884" s="256" t="s">
        <v>217</v>
      </c>
      <c r="AU884" s="256" t="s">
        <v>90</v>
      </c>
      <c r="AV884" s="12" t="s">
        <v>90</v>
      </c>
      <c r="AW884" s="12" t="s">
        <v>219</v>
      </c>
      <c r="AX884" s="12" t="s">
        <v>81</v>
      </c>
      <c r="AY884" s="256" t="s">
        <v>208</v>
      </c>
    </row>
    <row r="885" spans="2:65" s="1" customFormat="1" ht="16.5" customHeight="1">
      <c r="B885" s="46"/>
      <c r="C885" s="233" t="s">
        <v>1277</v>
      </c>
      <c r="D885" s="233" t="s">
        <v>210</v>
      </c>
      <c r="E885" s="234" t="s">
        <v>1278</v>
      </c>
      <c r="F885" s="235" t="s">
        <v>1279</v>
      </c>
      <c r="G885" s="236" t="s">
        <v>336</v>
      </c>
      <c r="H885" s="237">
        <v>377.505</v>
      </c>
      <c r="I885" s="238"/>
      <c r="J885" s="239">
        <f>ROUND(I885*H885,2)</f>
        <v>0</v>
      </c>
      <c r="K885" s="235" t="s">
        <v>214</v>
      </c>
      <c r="L885" s="72"/>
      <c r="M885" s="240" t="s">
        <v>38</v>
      </c>
      <c r="N885" s="241" t="s">
        <v>52</v>
      </c>
      <c r="O885" s="47"/>
      <c r="P885" s="242">
        <f>O885*H885</f>
        <v>0</v>
      </c>
      <c r="Q885" s="242">
        <v>0.00021</v>
      </c>
      <c r="R885" s="242">
        <f>Q885*H885</f>
        <v>0.07927605</v>
      </c>
      <c r="S885" s="242">
        <v>0</v>
      </c>
      <c r="T885" s="243">
        <f>S885*H885</f>
        <v>0</v>
      </c>
      <c r="AR885" s="23" t="s">
        <v>215</v>
      </c>
      <c r="AT885" s="23" t="s">
        <v>210</v>
      </c>
      <c r="AU885" s="23" t="s">
        <v>90</v>
      </c>
      <c r="AY885" s="23" t="s">
        <v>208</v>
      </c>
      <c r="BE885" s="244">
        <f>IF(N885="základní",J885,0)</f>
        <v>0</v>
      </c>
      <c r="BF885" s="244">
        <f>IF(N885="snížená",J885,0)</f>
        <v>0</v>
      </c>
      <c r="BG885" s="244">
        <f>IF(N885="zákl. přenesená",J885,0)</f>
        <v>0</v>
      </c>
      <c r="BH885" s="244">
        <f>IF(N885="sníž. přenesená",J885,0)</f>
        <v>0</v>
      </c>
      <c r="BI885" s="244">
        <f>IF(N885="nulová",J885,0)</f>
        <v>0</v>
      </c>
      <c r="BJ885" s="23" t="s">
        <v>25</v>
      </c>
      <c r="BK885" s="244">
        <f>ROUND(I885*H885,2)</f>
        <v>0</v>
      </c>
      <c r="BL885" s="23" t="s">
        <v>215</v>
      </c>
      <c r="BM885" s="23" t="s">
        <v>1280</v>
      </c>
    </row>
    <row r="886" spans="2:51" s="12" customFormat="1" ht="13.5">
      <c r="B886" s="245"/>
      <c r="C886" s="246"/>
      <c r="D886" s="247" t="s">
        <v>217</v>
      </c>
      <c r="E886" s="248" t="s">
        <v>38</v>
      </c>
      <c r="F886" s="249" t="s">
        <v>1281</v>
      </c>
      <c r="G886" s="246"/>
      <c r="H886" s="250">
        <v>377.505</v>
      </c>
      <c r="I886" s="251"/>
      <c r="J886" s="246"/>
      <c r="K886" s="246"/>
      <c r="L886" s="252"/>
      <c r="M886" s="253"/>
      <c r="N886" s="254"/>
      <c r="O886" s="254"/>
      <c r="P886" s="254"/>
      <c r="Q886" s="254"/>
      <c r="R886" s="254"/>
      <c r="S886" s="254"/>
      <c r="T886" s="255"/>
      <c r="AT886" s="256" t="s">
        <v>217</v>
      </c>
      <c r="AU886" s="256" t="s">
        <v>90</v>
      </c>
      <c r="AV886" s="12" t="s">
        <v>90</v>
      </c>
      <c r="AW886" s="12" t="s">
        <v>219</v>
      </c>
      <c r="AX886" s="12" t="s">
        <v>81</v>
      </c>
      <c r="AY886" s="256" t="s">
        <v>208</v>
      </c>
    </row>
    <row r="887" spans="2:65" s="1" customFormat="1" ht="25.5" customHeight="1">
      <c r="B887" s="46"/>
      <c r="C887" s="233" t="s">
        <v>1282</v>
      </c>
      <c r="D887" s="233" t="s">
        <v>210</v>
      </c>
      <c r="E887" s="234" t="s">
        <v>1283</v>
      </c>
      <c r="F887" s="235" t="s">
        <v>1284</v>
      </c>
      <c r="G887" s="236" t="s">
        <v>336</v>
      </c>
      <c r="H887" s="237">
        <v>239.58</v>
      </c>
      <c r="I887" s="238"/>
      <c r="J887" s="239">
        <f>ROUND(I887*H887,2)</f>
        <v>0</v>
      </c>
      <c r="K887" s="235" t="s">
        <v>214</v>
      </c>
      <c r="L887" s="72"/>
      <c r="M887" s="240" t="s">
        <v>38</v>
      </c>
      <c r="N887" s="241" t="s">
        <v>52</v>
      </c>
      <c r="O887" s="47"/>
      <c r="P887" s="242">
        <f>O887*H887</f>
        <v>0</v>
      </c>
      <c r="Q887" s="242">
        <v>0</v>
      </c>
      <c r="R887" s="242">
        <f>Q887*H887</f>
        <v>0</v>
      </c>
      <c r="S887" s="242">
        <v>0</v>
      </c>
      <c r="T887" s="243">
        <f>S887*H887</f>
        <v>0</v>
      </c>
      <c r="AR887" s="23" t="s">
        <v>215</v>
      </c>
      <c r="AT887" s="23" t="s">
        <v>210</v>
      </c>
      <c r="AU887" s="23" t="s">
        <v>90</v>
      </c>
      <c r="AY887" s="23" t="s">
        <v>208</v>
      </c>
      <c r="BE887" s="244">
        <f>IF(N887="základní",J887,0)</f>
        <v>0</v>
      </c>
      <c r="BF887" s="244">
        <f>IF(N887="snížená",J887,0)</f>
        <v>0</v>
      </c>
      <c r="BG887" s="244">
        <f>IF(N887="zákl. přenesená",J887,0)</f>
        <v>0</v>
      </c>
      <c r="BH887" s="244">
        <f>IF(N887="sníž. přenesená",J887,0)</f>
        <v>0</v>
      </c>
      <c r="BI887" s="244">
        <f>IF(N887="nulová",J887,0)</f>
        <v>0</v>
      </c>
      <c r="BJ887" s="23" t="s">
        <v>25</v>
      </c>
      <c r="BK887" s="244">
        <f>ROUND(I887*H887,2)</f>
        <v>0</v>
      </c>
      <c r="BL887" s="23" t="s">
        <v>215</v>
      </c>
      <c r="BM887" s="23" t="s">
        <v>1285</v>
      </c>
    </row>
    <row r="888" spans="2:51" s="13" customFormat="1" ht="13.5">
      <c r="B888" s="257"/>
      <c r="C888" s="258"/>
      <c r="D888" s="247" t="s">
        <v>217</v>
      </c>
      <c r="E888" s="259" t="s">
        <v>38</v>
      </c>
      <c r="F888" s="260" t="s">
        <v>426</v>
      </c>
      <c r="G888" s="258"/>
      <c r="H888" s="259" t="s">
        <v>38</v>
      </c>
      <c r="I888" s="261"/>
      <c r="J888" s="258"/>
      <c r="K888" s="258"/>
      <c r="L888" s="262"/>
      <c r="M888" s="263"/>
      <c r="N888" s="264"/>
      <c r="O888" s="264"/>
      <c r="P888" s="264"/>
      <c r="Q888" s="264"/>
      <c r="R888" s="264"/>
      <c r="S888" s="264"/>
      <c r="T888" s="265"/>
      <c r="AT888" s="266" t="s">
        <v>217</v>
      </c>
      <c r="AU888" s="266" t="s">
        <v>90</v>
      </c>
      <c r="AV888" s="13" t="s">
        <v>25</v>
      </c>
      <c r="AW888" s="13" t="s">
        <v>219</v>
      </c>
      <c r="AX888" s="13" t="s">
        <v>81</v>
      </c>
      <c r="AY888" s="266" t="s">
        <v>208</v>
      </c>
    </row>
    <row r="889" spans="2:51" s="12" customFormat="1" ht="13.5">
      <c r="B889" s="245"/>
      <c r="C889" s="246"/>
      <c r="D889" s="247" t="s">
        <v>217</v>
      </c>
      <c r="E889" s="248" t="s">
        <v>38</v>
      </c>
      <c r="F889" s="249" t="s">
        <v>1286</v>
      </c>
      <c r="G889" s="246"/>
      <c r="H889" s="250">
        <v>50.41</v>
      </c>
      <c r="I889" s="251"/>
      <c r="J889" s="246"/>
      <c r="K889" s="246"/>
      <c r="L889" s="252"/>
      <c r="M889" s="253"/>
      <c r="N889" s="254"/>
      <c r="O889" s="254"/>
      <c r="P889" s="254"/>
      <c r="Q889" s="254"/>
      <c r="R889" s="254"/>
      <c r="S889" s="254"/>
      <c r="T889" s="255"/>
      <c r="AT889" s="256" t="s">
        <v>217</v>
      </c>
      <c r="AU889" s="256" t="s">
        <v>90</v>
      </c>
      <c r="AV889" s="12" t="s">
        <v>90</v>
      </c>
      <c r="AW889" s="12" t="s">
        <v>219</v>
      </c>
      <c r="AX889" s="12" t="s">
        <v>81</v>
      </c>
      <c r="AY889" s="256" t="s">
        <v>208</v>
      </c>
    </row>
    <row r="890" spans="2:51" s="12" customFormat="1" ht="13.5">
      <c r="B890" s="245"/>
      <c r="C890" s="246"/>
      <c r="D890" s="247" t="s">
        <v>217</v>
      </c>
      <c r="E890" s="248" t="s">
        <v>38</v>
      </c>
      <c r="F890" s="249" t="s">
        <v>1287</v>
      </c>
      <c r="G890" s="246"/>
      <c r="H890" s="250">
        <v>74.5</v>
      </c>
      <c r="I890" s="251"/>
      <c r="J890" s="246"/>
      <c r="K890" s="246"/>
      <c r="L890" s="252"/>
      <c r="M890" s="253"/>
      <c r="N890" s="254"/>
      <c r="O890" s="254"/>
      <c r="P890" s="254"/>
      <c r="Q890" s="254"/>
      <c r="R890" s="254"/>
      <c r="S890" s="254"/>
      <c r="T890" s="255"/>
      <c r="AT890" s="256" t="s">
        <v>217</v>
      </c>
      <c r="AU890" s="256" t="s">
        <v>90</v>
      </c>
      <c r="AV890" s="12" t="s">
        <v>90</v>
      </c>
      <c r="AW890" s="12" t="s">
        <v>219</v>
      </c>
      <c r="AX890" s="12" t="s">
        <v>81</v>
      </c>
      <c r="AY890" s="256" t="s">
        <v>208</v>
      </c>
    </row>
    <row r="891" spans="2:51" s="13" customFormat="1" ht="13.5">
      <c r="B891" s="257"/>
      <c r="C891" s="258"/>
      <c r="D891" s="247" t="s">
        <v>217</v>
      </c>
      <c r="E891" s="259" t="s">
        <v>38</v>
      </c>
      <c r="F891" s="260" t="s">
        <v>429</v>
      </c>
      <c r="G891" s="258"/>
      <c r="H891" s="259" t="s">
        <v>38</v>
      </c>
      <c r="I891" s="261"/>
      <c r="J891" s="258"/>
      <c r="K891" s="258"/>
      <c r="L891" s="262"/>
      <c r="M891" s="263"/>
      <c r="N891" s="264"/>
      <c r="O891" s="264"/>
      <c r="P891" s="264"/>
      <c r="Q891" s="264"/>
      <c r="R891" s="264"/>
      <c r="S891" s="264"/>
      <c r="T891" s="265"/>
      <c r="AT891" s="266" t="s">
        <v>217</v>
      </c>
      <c r="AU891" s="266" t="s">
        <v>90</v>
      </c>
      <c r="AV891" s="13" t="s">
        <v>25</v>
      </c>
      <c r="AW891" s="13" t="s">
        <v>219</v>
      </c>
      <c r="AX891" s="13" t="s">
        <v>81</v>
      </c>
      <c r="AY891" s="266" t="s">
        <v>208</v>
      </c>
    </row>
    <row r="892" spans="2:51" s="12" customFormat="1" ht="13.5">
      <c r="B892" s="245"/>
      <c r="C892" s="246"/>
      <c r="D892" s="247" t="s">
        <v>217</v>
      </c>
      <c r="E892" s="248" t="s">
        <v>38</v>
      </c>
      <c r="F892" s="249" t="s">
        <v>1288</v>
      </c>
      <c r="G892" s="246"/>
      <c r="H892" s="250">
        <v>51.02</v>
      </c>
      <c r="I892" s="251"/>
      <c r="J892" s="246"/>
      <c r="K892" s="246"/>
      <c r="L892" s="252"/>
      <c r="M892" s="253"/>
      <c r="N892" s="254"/>
      <c r="O892" s="254"/>
      <c r="P892" s="254"/>
      <c r="Q892" s="254"/>
      <c r="R892" s="254"/>
      <c r="S892" s="254"/>
      <c r="T892" s="255"/>
      <c r="AT892" s="256" t="s">
        <v>217</v>
      </c>
      <c r="AU892" s="256" t="s">
        <v>90</v>
      </c>
      <c r="AV892" s="12" t="s">
        <v>90</v>
      </c>
      <c r="AW892" s="12" t="s">
        <v>219</v>
      </c>
      <c r="AX892" s="12" t="s">
        <v>81</v>
      </c>
      <c r="AY892" s="256" t="s">
        <v>208</v>
      </c>
    </row>
    <row r="893" spans="2:51" s="12" customFormat="1" ht="13.5">
      <c r="B893" s="245"/>
      <c r="C893" s="246"/>
      <c r="D893" s="247" t="s">
        <v>217</v>
      </c>
      <c r="E893" s="248" t="s">
        <v>38</v>
      </c>
      <c r="F893" s="249" t="s">
        <v>1289</v>
      </c>
      <c r="G893" s="246"/>
      <c r="H893" s="250">
        <v>63.65</v>
      </c>
      <c r="I893" s="251"/>
      <c r="J893" s="246"/>
      <c r="K893" s="246"/>
      <c r="L893" s="252"/>
      <c r="M893" s="253"/>
      <c r="N893" s="254"/>
      <c r="O893" s="254"/>
      <c r="P893" s="254"/>
      <c r="Q893" s="254"/>
      <c r="R893" s="254"/>
      <c r="S893" s="254"/>
      <c r="T893" s="255"/>
      <c r="AT893" s="256" t="s">
        <v>217</v>
      </c>
      <c r="AU893" s="256" t="s">
        <v>90</v>
      </c>
      <c r="AV893" s="12" t="s">
        <v>90</v>
      </c>
      <c r="AW893" s="12" t="s">
        <v>219</v>
      </c>
      <c r="AX893" s="12" t="s">
        <v>81</v>
      </c>
      <c r="AY893" s="256" t="s">
        <v>208</v>
      </c>
    </row>
    <row r="894" spans="2:65" s="1" customFormat="1" ht="25.5" customHeight="1">
      <c r="B894" s="46"/>
      <c r="C894" s="233" t="s">
        <v>1290</v>
      </c>
      <c r="D894" s="233" t="s">
        <v>210</v>
      </c>
      <c r="E894" s="234" t="s">
        <v>1291</v>
      </c>
      <c r="F894" s="235" t="s">
        <v>1292</v>
      </c>
      <c r="G894" s="236" t="s">
        <v>336</v>
      </c>
      <c r="H894" s="237">
        <v>137.925</v>
      </c>
      <c r="I894" s="238"/>
      <c r="J894" s="239">
        <f>ROUND(I894*H894,2)</f>
        <v>0</v>
      </c>
      <c r="K894" s="235" t="s">
        <v>214</v>
      </c>
      <c r="L894" s="72"/>
      <c r="M894" s="240" t="s">
        <v>38</v>
      </c>
      <c r="N894" s="241" t="s">
        <v>52</v>
      </c>
      <c r="O894" s="47"/>
      <c r="P894" s="242">
        <f>O894*H894</f>
        <v>0</v>
      </c>
      <c r="Q894" s="242">
        <v>1E-05</v>
      </c>
      <c r="R894" s="242">
        <f>Q894*H894</f>
        <v>0.0013792500000000003</v>
      </c>
      <c r="S894" s="242">
        <v>0</v>
      </c>
      <c r="T894" s="243">
        <f>S894*H894</f>
        <v>0</v>
      </c>
      <c r="AR894" s="23" t="s">
        <v>215</v>
      </c>
      <c r="AT894" s="23" t="s">
        <v>210</v>
      </c>
      <c r="AU894" s="23" t="s">
        <v>90</v>
      </c>
      <c r="AY894" s="23" t="s">
        <v>208</v>
      </c>
      <c r="BE894" s="244">
        <f>IF(N894="základní",J894,0)</f>
        <v>0</v>
      </c>
      <c r="BF894" s="244">
        <f>IF(N894="snížená",J894,0)</f>
        <v>0</v>
      </c>
      <c r="BG894" s="244">
        <f>IF(N894="zákl. přenesená",J894,0)</f>
        <v>0</v>
      </c>
      <c r="BH894" s="244">
        <f>IF(N894="sníž. přenesená",J894,0)</f>
        <v>0</v>
      </c>
      <c r="BI894" s="244">
        <f>IF(N894="nulová",J894,0)</f>
        <v>0</v>
      </c>
      <c r="BJ894" s="23" t="s">
        <v>25</v>
      </c>
      <c r="BK894" s="244">
        <f>ROUND(I894*H894,2)</f>
        <v>0</v>
      </c>
      <c r="BL894" s="23" t="s">
        <v>215</v>
      </c>
      <c r="BM894" s="23" t="s">
        <v>1293</v>
      </c>
    </row>
    <row r="895" spans="2:51" s="13" customFormat="1" ht="13.5">
      <c r="B895" s="257"/>
      <c r="C895" s="258"/>
      <c r="D895" s="247" t="s">
        <v>217</v>
      </c>
      <c r="E895" s="259" t="s">
        <v>38</v>
      </c>
      <c r="F895" s="260" t="s">
        <v>1294</v>
      </c>
      <c r="G895" s="258"/>
      <c r="H895" s="259" t="s">
        <v>38</v>
      </c>
      <c r="I895" s="261"/>
      <c r="J895" s="258"/>
      <c r="K895" s="258"/>
      <c r="L895" s="262"/>
      <c r="M895" s="263"/>
      <c r="N895" s="264"/>
      <c r="O895" s="264"/>
      <c r="P895" s="264"/>
      <c r="Q895" s="264"/>
      <c r="R895" s="264"/>
      <c r="S895" s="264"/>
      <c r="T895" s="265"/>
      <c r="AT895" s="266" t="s">
        <v>217</v>
      </c>
      <c r="AU895" s="266" t="s">
        <v>90</v>
      </c>
      <c r="AV895" s="13" t="s">
        <v>25</v>
      </c>
      <c r="AW895" s="13" t="s">
        <v>219</v>
      </c>
      <c r="AX895" s="13" t="s">
        <v>81</v>
      </c>
      <c r="AY895" s="266" t="s">
        <v>208</v>
      </c>
    </row>
    <row r="896" spans="2:51" s="12" customFormat="1" ht="13.5">
      <c r="B896" s="245"/>
      <c r="C896" s="246"/>
      <c r="D896" s="247" t="s">
        <v>217</v>
      </c>
      <c r="E896" s="248" t="s">
        <v>38</v>
      </c>
      <c r="F896" s="249" t="s">
        <v>1295</v>
      </c>
      <c r="G896" s="246"/>
      <c r="H896" s="250">
        <v>137.925</v>
      </c>
      <c r="I896" s="251"/>
      <c r="J896" s="246"/>
      <c r="K896" s="246"/>
      <c r="L896" s="252"/>
      <c r="M896" s="253"/>
      <c r="N896" s="254"/>
      <c r="O896" s="254"/>
      <c r="P896" s="254"/>
      <c r="Q896" s="254"/>
      <c r="R896" s="254"/>
      <c r="S896" s="254"/>
      <c r="T896" s="255"/>
      <c r="AT896" s="256" t="s">
        <v>217</v>
      </c>
      <c r="AU896" s="256" t="s">
        <v>90</v>
      </c>
      <c r="AV896" s="12" t="s">
        <v>90</v>
      </c>
      <c r="AW896" s="12" t="s">
        <v>219</v>
      </c>
      <c r="AX896" s="12" t="s">
        <v>81</v>
      </c>
      <c r="AY896" s="256" t="s">
        <v>208</v>
      </c>
    </row>
    <row r="897" spans="2:65" s="1" customFormat="1" ht="25.5" customHeight="1">
      <c r="B897" s="46"/>
      <c r="C897" s="233" t="s">
        <v>1296</v>
      </c>
      <c r="D897" s="233" t="s">
        <v>210</v>
      </c>
      <c r="E897" s="234" t="s">
        <v>1297</v>
      </c>
      <c r="F897" s="235" t="s">
        <v>1298</v>
      </c>
      <c r="G897" s="236" t="s">
        <v>213</v>
      </c>
      <c r="H897" s="237">
        <v>37.89</v>
      </c>
      <c r="I897" s="238"/>
      <c r="J897" s="239">
        <f>ROUND(I897*H897,2)</f>
        <v>0</v>
      </c>
      <c r="K897" s="235" t="s">
        <v>214</v>
      </c>
      <c r="L897" s="72"/>
      <c r="M897" s="240" t="s">
        <v>38</v>
      </c>
      <c r="N897" s="241" t="s">
        <v>52</v>
      </c>
      <c r="O897" s="47"/>
      <c r="P897" s="242">
        <f>O897*H897</f>
        <v>0</v>
      </c>
      <c r="Q897" s="242">
        <v>0.24217</v>
      </c>
      <c r="R897" s="242">
        <f>Q897*H897</f>
        <v>9.1758213</v>
      </c>
      <c r="S897" s="242">
        <v>0</v>
      </c>
      <c r="T897" s="243">
        <f>S897*H897</f>
        <v>0</v>
      </c>
      <c r="AR897" s="23" t="s">
        <v>215</v>
      </c>
      <c r="AT897" s="23" t="s">
        <v>210</v>
      </c>
      <c r="AU897" s="23" t="s">
        <v>90</v>
      </c>
      <c r="AY897" s="23" t="s">
        <v>208</v>
      </c>
      <c r="BE897" s="244">
        <f>IF(N897="základní",J897,0)</f>
        <v>0</v>
      </c>
      <c r="BF897" s="244">
        <f>IF(N897="snížená",J897,0)</f>
        <v>0</v>
      </c>
      <c r="BG897" s="244">
        <f>IF(N897="zákl. přenesená",J897,0)</f>
        <v>0</v>
      </c>
      <c r="BH897" s="244">
        <f>IF(N897="sníž. přenesená",J897,0)</f>
        <v>0</v>
      </c>
      <c r="BI897" s="244">
        <f>IF(N897="nulová",J897,0)</f>
        <v>0</v>
      </c>
      <c r="BJ897" s="23" t="s">
        <v>25</v>
      </c>
      <c r="BK897" s="244">
        <f>ROUND(I897*H897,2)</f>
        <v>0</v>
      </c>
      <c r="BL897" s="23" t="s">
        <v>215</v>
      </c>
      <c r="BM897" s="23" t="s">
        <v>1299</v>
      </c>
    </row>
    <row r="898" spans="2:51" s="13" customFormat="1" ht="13.5">
      <c r="B898" s="257"/>
      <c r="C898" s="258"/>
      <c r="D898" s="247" t="s">
        <v>217</v>
      </c>
      <c r="E898" s="259" t="s">
        <v>38</v>
      </c>
      <c r="F898" s="260" t="s">
        <v>1300</v>
      </c>
      <c r="G898" s="258"/>
      <c r="H898" s="259" t="s">
        <v>38</v>
      </c>
      <c r="I898" s="261"/>
      <c r="J898" s="258"/>
      <c r="K898" s="258"/>
      <c r="L898" s="262"/>
      <c r="M898" s="263"/>
      <c r="N898" s="264"/>
      <c r="O898" s="264"/>
      <c r="P898" s="264"/>
      <c r="Q898" s="264"/>
      <c r="R898" s="264"/>
      <c r="S898" s="264"/>
      <c r="T898" s="265"/>
      <c r="AT898" s="266" t="s">
        <v>217</v>
      </c>
      <c r="AU898" s="266" t="s">
        <v>90</v>
      </c>
      <c r="AV898" s="13" t="s">
        <v>25</v>
      </c>
      <c r="AW898" s="13" t="s">
        <v>219</v>
      </c>
      <c r="AX898" s="13" t="s">
        <v>81</v>
      </c>
      <c r="AY898" s="266" t="s">
        <v>208</v>
      </c>
    </row>
    <row r="899" spans="2:51" s="12" customFormat="1" ht="13.5">
      <c r="B899" s="245"/>
      <c r="C899" s="246"/>
      <c r="D899" s="247" t="s">
        <v>217</v>
      </c>
      <c r="E899" s="248" t="s">
        <v>38</v>
      </c>
      <c r="F899" s="249" t="s">
        <v>1301</v>
      </c>
      <c r="G899" s="246"/>
      <c r="H899" s="250">
        <v>24.32</v>
      </c>
      <c r="I899" s="251"/>
      <c r="J899" s="246"/>
      <c r="K899" s="246"/>
      <c r="L899" s="252"/>
      <c r="M899" s="253"/>
      <c r="N899" s="254"/>
      <c r="O899" s="254"/>
      <c r="P899" s="254"/>
      <c r="Q899" s="254"/>
      <c r="R899" s="254"/>
      <c r="S899" s="254"/>
      <c r="T899" s="255"/>
      <c r="AT899" s="256" t="s">
        <v>217</v>
      </c>
      <c r="AU899" s="256" t="s">
        <v>90</v>
      </c>
      <c r="AV899" s="12" t="s">
        <v>90</v>
      </c>
      <c r="AW899" s="12" t="s">
        <v>219</v>
      </c>
      <c r="AX899" s="12" t="s">
        <v>81</v>
      </c>
      <c r="AY899" s="256" t="s">
        <v>208</v>
      </c>
    </row>
    <row r="900" spans="2:51" s="13" customFormat="1" ht="13.5">
      <c r="B900" s="257"/>
      <c r="C900" s="258"/>
      <c r="D900" s="247" t="s">
        <v>217</v>
      </c>
      <c r="E900" s="259" t="s">
        <v>38</v>
      </c>
      <c r="F900" s="260" t="s">
        <v>346</v>
      </c>
      <c r="G900" s="258"/>
      <c r="H900" s="259" t="s">
        <v>38</v>
      </c>
      <c r="I900" s="261"/>
      <c r="J900" s="258"/>
      <c r="K900" s="258"/>
      <c r="L900" s="262"/>
      <c r="M900" s="263"/>
      <c r="N900" s="264"/>
      <c r="O900" s="264"/>
      <c r="P900" s="264"/>
      <c r="Q900" s="264"/>
      <c r="R900" s="264"/>
      <c r="S900" s="264"/>
      <c r="T900" s="265"/>
      <c r="AT900" s="266" t="s">
        <v>217</v>
      </c>
      <c r="AU900" s="266" t="s">
        <v>90</v>
      </c>
      <c r="AV900" s="13" t="s">
        <v>25</v>
      </c>
      <c r="AW900" s="13" t="s">
        <v>219</v>
      </c>
      <c r="AX900" s="13" t="s">
        <v>81</v>
      </c>
      <c r="AY900" s="266" t="s">
        <v>208</v>
      </c>
    </row>
    <row r="901" spans="2:51" s="12" customFormat="1" ht="13.5">
      <c r="B901" s="245"/>
      <c r="C901" s="246"/>
      <c r="D901" s="247" t="s">
        <v>217</v>
      </c>
      <c r="E901" s="248" t="s">
        <v>38</v>
      </c>
      <c r="F901" s="249" t="s">
        <v>1302</v>
      </c>
      <c r="G901" s="246"/>
      <c r="H901" s="250">
        <v>13.57</v>
      </c>
      <c r="I901" s="251"/>
      <c r="J901" s="246"/>
      <c r="K901" s="246"/>
      <c r="L901" s="252"/>
      <c r="M901" s="253"/>
      <c r="N901" s="254"/>
      <c r="O901" s="254"/>
      <c r="P901" s="254"/>
      <c r="Q901" s="254"/>
      <c r="R901" s="254"/>
      <c r="S901" s="254"/>
      <c r="T901" s="255"/>
      <c r="AT901" s="256" t="s">
        <v>217</v>
      </c>
      <c r="AU901" s="256" t="s">
        <v>90</v>
      </c>
      <c r="AV901" s="12" t="s">
        <v>90</v>
      </c>
      <c r="AW901" s="12" t="s">
        <v>219</v>
      </c>
      <c r="AX901" s="12" t="s">
        <v>81</v>
      </c>
      <c r="AY901" s="256" t="s">
        <v>208</v>
      </c>
    </row>
    <row r="902" spans="2:65" s="1" customFormat="1" ht="25.5" customHeight="1">
      <c r="B902" s="46"/>
      <c r="C902" s="233" t="s">
        <v>1303</v>
      </c>
      <c r="D902" s="233" t="s">
        <v>210</v>
      </c>
      <c r="E902" s="234" t="s">
        <v>1304</v>
      </c>
      <c r="F902" s="235" t="s">
        <v>1305</v>
      </c>
      <c r="G902" s="236" t="s">
        <v>213</v>
      </c>
      <c r="H902" s="237">
        <v>36.84</v>
      </c>
      <c r="I902" s="238"/>
      <c r="J902" s="239">
        <f>ROUND(I902*H902,2)</f>
        <v>0</v>
      </c>
      <c r="K902" s="235" t="s">
        <v>214</v>
      </c>
      <c r="L902" s="72"/>
      <c r="M902" s="240" t="s">
        <v>38</v>
      </c>
      <c r="N902" s="241" t="s">
        <v>52</v>
      </c>
      <c r="O902" s="47"/>
      <c r="P902" s="242">
        <f>O902*H902</f>
        <v>0</v>
      </c>
      <c r="Q902" s="242">
        <v>0.643</v>
      </c>
      <c r="R902" s="242">
        <f>Q902*H902</f>
        <v>23.68812</v>
      </c>
      <c r="S902" s="242">
        <v>0</v>
      </c>
      <c r="T902" s="243">
        <f>S902*H902</f>
        <v>0</v>
      </c>
      <c r="AR902" s="23" t="s">
        <v>215</v>
      </c>
      <c r="AT902" s="23" t="s">
        <v>210</v>
      </c>
      <c r="AU902" s="23" t="s">
        <v>90</v>
      </c>
      <c r="AY902" s="23" t="s">
        <v>208</v>
      </c>
      <c r="BE902" s="244">
        <f>IF(N902="základní",J902,0)</f>
        <v>0</v>
      </c>
      <c r="BF902" s="244">
        <f>IF(N902="snížená",J902,0)</f>
        <v>0</v>
      </c>
      <c r="BG902" s="244">
        <f>IF(N902="zákl. přenesená",J902,0)</f>
        <v>0</v>
      </c>
      <c r="BH902" s="244">
        <f>IF(N902="sníž. přenesená",J902,0)</f>
        <v>0</v>
      </c>
      <c r="BI902" s="244">
        <f>IF(N902="nulová",J902,0)</f>
        <v>0</v>
      </c>
      <c r="BJ902" s="23" t="s">
        <v>25</v>
      </c>
      <c r="BK902" s="244">
        <f>ROUND(I902*H902,2)</f>
        <v>0</v>
      </c>
      <c r="BL902" s="23" t="s">
        <v>215</v>
      </c>
      <c r="BM902" s="23" t="s">
        <v>1306</v>
      </c>
    </row>
    <row r="903" spans="2:51" s="12" customFormat="1" ht="13.5">
      <c r="B903" s="245"/>
      <c r="C903" s="246"/>
      <c r="D903" s="247" t="s">
        <v>217</v>
      </c>
      <c r="E903" s="248" t="s">
        <v>38</v>
      </c>
      <c r="F903" s="249" t="s">
        <v>1307</v>
      </c>
      <c r="G903" s="246"/>
      <c r="H903" s="250">
        <v>36.84</v>
      </c>
      <c r="I903" s="251"/>
      <c r="J903" s="246"/>
      <c r="K903" s="246"/>
      <c r="L903" s="252"/>
      <c r="M903" s="253"/>
      <c r="N903" s="254"/>
      <c r="O903" s="254"/>
      <c r="P903" s="254"/>
      <c r="Q903" s="254"/>
      <c r="R903" s="254"/>
      <c r="S903" s="254"/>
      <c r="T903" s="255"/>
      <c r="AT903" s="256" t="s">
        <v>217</v>
      </c>
      <c r="AU903" s="256" t="s">
        <v>90</v>
      </c>
      <c r="AV903" s="12" t="s">
        <v>90</v>
      </c>
      <c r="AW903" s="12" t="s">
        <v>219</v>
      </c>
      <c r="AX903" s="12" t="s">
        <v>81</v>
      </c>
      <c r="AY903" s="256" t="s">
        <v>208</v>
      </c>
    </row>
    <row r="904" spans="2:65" s="1" customFormat="1" ht="25.5" customHeight="1">
      <c r="B904" s="46"/>
      <c r="C904" s="233" t="s">
        <v>1308</v>
      </c>
      <c r="D904" s="233" t="s">
        <v>210</v>
      </c>
      <c r="E904" s="234" t="s">
        <v>1309</v>
      </c>
      <c r="F904" s="235" t="s">
        <v>1310</v>
      </c>
      <c r="G904" s="236" t="s">
        <v>213</v>
      </c>
      <c r="H904" s="237">
        <v>82.16</v>
      </c>
      <c r="I904" s="238"/>
      <c r="J904" s="239">
        <f>ROUND(I904*H904,2)</f>
        <v>0</v>
      </c>
      <c r="K904" s="235" t="s">
        <v>38</v>
      </c>
      <c r="L904" s="72"/>
      <c r="M904" s="240" t="s">
        <v>38</v>
      </c>
      <c r="N904" s="241" t="s">
        <v>52</v>
      </c>
      <c r="O904" s="47"/>
      <c r="P904" s="242">
        <f>O904*H904</f>
        <v>0</v>
      </c>
      <c r="Q904" s="242">
        <v>0</v>
      </c>
      <c r="R904" s="242">
        <f>Q904*H904</f>
        <v>0</v>
      </c>
      <c r="S904" s="242">
        <v>0</v>
      </c>
      <c r="T904" s="243">
        <f>S904*H904</f>
        <v>0</v>
      </c>
      <c r="AR904" s="23" t="s">
        <v>302</v>
      </c>
      <c r="AT904" s="23" t="s">
        <v>210</v>
      </c>
      <c r="AU904" s="23" t="s">
        <v>90</v>
      </c>
      <c r="AY904" s="23" t="s">
        <v>208</v>
      </c>
      <c r="BE904" s="244">
        <f>IF(N904="základní",J904,0)</f>
        <v>0</v>
      </c>
      <c r="BF904" s="244">
        <f>IF(N904="snížená",J904,0)</f>
        <v>0</v>
      </c>
      <c r="BG904" s="244">
        <f>IF(N904="zákl. přenesená",J904,0)</f>
        <v>0</v>
      </c>
      <c r="BH904" s="244">
        <f>IF(N904="sníž. přenesená",J904,0)</f>
        <v>0</v>
      </c>
      <c r="BI904" s="244">
        <f>IF(N904="nulová",J904,0)</f>
        <v>0</v>
      </c>
      <c r="BJ904" s="23" t="s">
        <v>25</v>
      </c>
      <c r="BK904" s="244">
        <f>ROUND(I904*H904,2)</f>
        <v>0</v>
      </c>
      <c r="BL904" s="23" t="s">
        <v>302</v>
      </c>
      <c r="BM904" s="23" t="s">
        <v>1311</v>
      </c>
    </row>
    <row r="905" spans="2:63" s="11" customFormat="1" ht="29.85" customHeight="1">
      <c r="B905" s="217"/>
      <c r="C905" s="218"/>
      <c r="D905" s="219" t="s">
        <v>80</v>
      </c>
      <c r="E905" s="231" t="s">
        <v>617</v>
      </c>
      <c r="F905" s="231" t="s">
        <v>1312</v>
      </c>
      <c r="G905" s="218"/>
      <c r="H905" s="218"/>
      <c r="I905" s="221"/>
      <c r="J905" s="232">
        <f>BK905</f>
        <v>0</v>
      </c>
      <c r="K905" s="218"/>
      <c r="L905" s="223"/>
      <c r="M905" s="224"/>
      <c r="N905" s="225"/>
      <c r="O905" s="225"/>
      <c r="P905" s="226">
        <f>SUM(P906:P917)</f>
        <v>0</v>
      </c>
      <c r="Q905" s="225"/>
      <c r="R905" s="226">
        <f>SUM(R906:R917)</f>
        <v>6.1377799999999985</v>
      </c>
      <c r="S905" s="225"/>
      <c r="T905" s="227">
        <f>SUM(T906:T917)</f>
        <v>0</v>
      </c>
      <c r="AR905" s="228" t="s">
        <v>25</v>
      </c>
      <c r="AT905" s="229" t="s">
        <v>80</v>
      </c>
      <c r="AU905" s="229" t="s">
        <v>25</v>
      </c>
      <c r="AY905" s="228" t="s">
        <v>208</v>
      </c>
      <c r="BK905" s="230">
        <f>SUM(BK906:BK917)</f>
        <v>0</v>
      </c>
    </row>
    <row r="906" spans="2:65" s="1" customFormat="1" ht="25.5" customHeight="1">
      <c r="B906" s="46"/>
      <c r="C906" s="233" t="s">
        <v>1313</v>
      </c>
      <c r="D906" s="233" t="s">
        <v>210</v>
      </c>
      <c r="E906" s="234" t="s">
        <v>1314</v>
      </c>
      <c r="F906" s="235" t="s">
        <v>1315</v>
      </c>
      <c r="G906" s="236" t="s">
        <v>331</v>
      </c>
      <c r="H906" s="237">
        <v>32</v>
      </c>
      <c r="I906" s="238"/>
      <c r="J906" s="239">
        <f>ROUND(I906*H906,2)</f>
        <v>0</v>
      </c>
      <c r="K906" s="235" t="s">
        <v>214</v>
      </c>
      <c r="L906" s="72"/>
      <c r="M906" s="240" t="s">
        <v>38</v>
      </c>
      <c r="N906" s="241" t="s">
        <v>52</v>
      </c>
      <c r="O906" s="47"/>
      <c r="P906" s="242">
        <f>O906*H906</f>
        <v>0</v>
      </c>
      <c r="Q906" s="242">
        <v>0.01698</v>
      </c>
      <c r="R906" s="242">
        <f>Q906*H906</f>
        <v>0.54336</v>
      </c>
      <c r="S906" s="242">
        <v>0</v>
      </c>
      <c r="T906" s="243">
        <f>S906*H906</f>
        <v>0</v>
      </c>
      <c r="AR906" s="23" t="s">
        <v>215</v>
      </c>
      <c r="AT906" s="23" t="s">
        <v>210</v>
      </c>
      <c r="AU906" s="23" t="s">
        <v>90</v>
      </c>
      <c r="AY906" s="23" t="s">
        <v>208</v>
      </c>
      <c r="BE906" s="244">
        <f>IF(N906="základní",J906,0)</f>
        <v>0</v>
      </c>
      <c r="BF906" s="244">
        <f>IF(N906="snížená",J906,0)</f>
        <v>0</v>
      </c>
      <c r="BG906" s="244">
        <f>IF(N906="zákl. přenesená",J906,0)</f>
        <v>0</v>
      </c>
      <c r="BH906" s="244">
        <f>IF(N906="sníž. přenesená",J906,0)</f>
        <v>0</v>
      </c>
      <c r="BI906" s="244">
        <f>IF(N906="nulová",J906,0)</f>
        <v>0</v>
      </c>
      <c r="BJ906" s="23" t="s">
        <v>25</v>
      </c>
      <c r="BK906" s="244">
        <f>ROUND(I906*H906,2)</f>
        <v>0</v>
      </c>
      <c r="BL906" s="23" t="s">
        <v>215</v>
      </c>
      <c r="BM906" s="23" t="s">
        <v>1316</v>
      </c>
    </row>
    <row r="907" spans="2:65" s="1" customFormat="1" ht="16.5" customHeight="1">
      <c r="B907" s="46"/>
      <c r="C907" s="267" t="s">
        <v>1317</v>
      </c>
      <c r="D907" s="267" t="s">
        <v>297</v>
      </c>
      <c r="E907" s="268" t="s">
        <v>1318</v>
      </c>
      <c r="F907" s="269" t="s">
        <v>1319</v>
      </c>
      <c r="G907" s="270" t="s">
        <v>331</v>
      </c>
      <c r="H907" s="271">
        <v>1</v>
      </c>
      <c r="I907" s="272"/>
      <c r="J907" s="273">
        <f>ROUND(I907*H907,2)</f>
        <v>0</v>
      </c>
      <c r="K907" s="269" t="s">
        <v>38</v>
      </c>
      <c r="L907" s="274"/>
      <c r="M907" s="275" t="s">
        <v>38</v>
      </c>
      <c r="N907" s="276" t="s">
        <v>52</v>
      </c>
      <c r="O907" s="47"/>
      <c r="P907" s="242">
        <f>O907*H907</f>
        <v>0</v>
      </c>
      <c r="Q907" s="242">
        <v>0.01622</v>
      </c>
      <c r="R907" s="242">
        <f>Q907*H907</f>
        <v>0.01622</v>
      </c>
      <c r="S907" s="242">
        <v>0</v>
      </c>
      <c r="T907" s="243">
        <f>S907*H907</f>
        <v>0</v>
      </c>
      <c r="AR907" s="23" t="s">
        <v>393</v>
      </c>
      <c r="AT907" s="23" t="s">
        <v>297</v>
      </c>
      <c r="AU907" s="23" t="s">
        <v>90</v>
      </c>
      <c r="AY907" s="23" t="s">
        <v>208</v>
      </c>
      <c r="BE907" s="244">
        <f>IF(N907="základní",J907,0)</f>
        <v>0</v>
      </c>
      <c r="BF907" s="244">
        <f>IF(N907="snížená",J907,0)</f>
        <v>0</v>
      </c>
      <c r="BG907" s="244">
        <f>IF(N907="zákl. přenesená",J907,0)</f>
        <v>0</v>
      </c>
      <c r="BH907" s="244">
        <f>IF(N907="sníž. přenesená",J907,0)</f>
        <v>0</v>
      </c>
      <c r="BI907" s="244">
        <f>IF(N907="nulová",J907,0)</f>
        <v>0</v>
      </c>
      <c r="BJ907" s="23" t="s">
        <v>25</v>
      </c>
      <c r="BK907" s="244">
        <f>ROUND(I907*H907,2)</f>
        <v>0</v>
      </c>
      <c r="BL907" s="23" t="s">
        <v>302</v>
      </c>
      <c r="BM907" s="23" t="s">
        <v>1320</v>
      </c>
    </row>
    <row r="908" spans="2:65" s="1" customFormat="1" ht="16.5" customHeight="1">
      <c r="B908" s="46"/>
      <c r="C908" s="267" t="s">
        <v>1321</v>
      </c>
      <c r="D908" s="267" t="s">
        <v>297</v>
      </c>
      <c r="E908" s="268" t="s">
        <v>1322</v>
      </c>
      <c r="F908" s="269" t="s">
        <v>1323</v>
      </c>
      <c r="G908" s="270" t="s">
        <v>331</v>
      </c>
      <c r="H908" s="271">
        <v>17</v>
      </c>
      <c r="I908" s="272"/>
      <c r="J908" s="273">
        <f>ROUND(I908*H908,2)</f>
        <v>0</v>
      </c>
      <c r="K908" s="269" t="s">
        <v>38</v>
      </c>
      <c r="L908" s="274"/>
      <c r="M908" s="275" t="s">
        <v>38</v>
      </c>
      <c r="N908" s="276" t="s">
        <v>52</v>
      </c>
      <c r="O908" s="47"/>
      <c r="P908" s="242">
        <f>O908*H908</f>
        <v>0</v>
      </c>
      <c r="Q908" s="242">
        <v>0.01656</v>
      </c>
      <c r="R908" s="242">
        <f>Q908*H908</f>
        <v>0.28152</v>
      </c>
      <c r="S908" s="242">
        <v>0</v>
      </c>
      <c r="T908" s="243">
        <f>S908*H908</f>
        <v>0</v>
      </c>
      <c r="AR908" s="23" t="s">
        <v>393</v>
      </c>
      <c r="AT908" s="23" t="s">
        <v>297</v>
      </c>
      <c r="AU908" s="23" t="s">
        <v>90</v>
      </c>
      <c r="AY908" s="23" t="s">
        <v>208</v>
      </c>
      <c r="BE908" s="244">
        <f>IF(N908="základní",J908,0)</f>
        <v>0</v>
      </c>
      <c r="BF908" s="244">
        <f>IF(N908="snížená",J908,0)</f>
        <v>0</v>
      </c>
      <c r="BG908" s="244">
        <f>IF(N908="zákl. přenesená",J908,0)</f>
        <v>0</v>
      </c>
      <c r="BH908" s="244">
        <f>IF(N908="sníž. přenesená",J908,0)</f>
        <v>0</v>
      </c>
      <c r="BI908" s="244">
        <f>IF(N908="nulová",J908,0)</f>
        <v>0</v>
      </c>
      <c r="BJ908" s="23" t="s">
        <v>25</v>
      </c>
      <c r="BK908" s="244">
        <f>ROUND(I908*H908,2)</f>
        <v>0</v>
      </c>
      <c r="BL908" s="23" t="s">
        <v>302</v>
      </c>
      <c r="BM908" s="23" t="s">
        <v>1324</v>
      </c>
    </row>
    <row r="909" spans="2:65" s="1" customFormat="1" ht="16.5" customHeight="1">
      <c r="B909" s="46"/>
      <c r="C909" s="267" t="s">
        <v>1325</v>
      </c>
      <c r="D909" s="267" t="s">
        <v>297</v>
      </c>
      <c r="E909" s="268" t="s">
        <v>1326</v>
      </c>
      <c r="F909" s="269" t="s">
        <v>1327</v>
      </c>
      <c r="G909" s="270" t="s">
        <v>331</v>
      </c>
      <c r="H909" s="271">
        <v>3</v>
      </c>
      <c r="I909" s="272"/>
      <c r="J909" s="273">
        <f>ROUND(I909*H909,2)</f>
        <v>0</v>
      </c>
      <c r="K909" s="269" t="s">
        <v>38</v>
      </c>
      <c r="L909" s="274"/>
      <c r="M909" s="275" t="s">
        <v>38</v>
      </c>
      <c r="N909" s="276" t="s">
        <v>52</v>
      </c>
      <c r="O909" s="47"/>
      <c r="P909" s="242">
        <f>O909*H909</f>
        <v>0</v>
      </c>
      <c r="Q909" s="242">
        <v>0.0169</v>
      </c>
      <c r="R909" s="242">
        <f>Q909*H909</f>
        <v>0.050699999999999995</v>
      </c>
      <c r="S909" s="242">
        <v>0</v>
      </c>
      <c r="T909" s="243">
        <f>S909*H909</f>
        <v>0</v>
      </c>
      <c r="AR909" s="23" t="s">
        <v>393</v>
      </c>
      <c r="AT909" s="23" t="s">
        <v>297</v>
      </c>
      <c r="AU909" s="23" t="s">
        <v>90</v>
      </c>
      <c r="AY909" s="23" t="s">
        <v>208</v>
      </c>
      <c r="BE909" s="244">
        <f>IF(N909="základní",J909,0)</f>
        <v>0</v>
      </c>
      <c r="BF909" s="244">
        <f>IF(N909="snížená",J909,0)</f>
        <v>0</v>
      </c>
      <c r="BG909" s="244">
        <f>IF(N909="zákl. přenesená",J909,0)</f>
        <v>0</v>
      </c>
      <c r="BH909" s="244">
        <f>IF(N909="sníž. přenesená",J909,0)</f>
        <v>0</v>
      </c>
      <c r="BI909" s="244">
        <f>IF(N909="nulová",J909,0)</f>
        <v>0</v>
      </c>
      <c r="BJ909" s="23" t="s">
        <v>25</v>
      </c>
      <c r="BK909" s="244">
        <f>ROUND(I909*H909,2)</f>
        <v>0</v>
      </c>
      <c r="BL909" s="23" t="s">
        <v>302</v>
      </c>
      <c r="BM909" s="23" t="s">
        <v>1328</v>
      </c>
    </row>
    <row r="910" spans="2:65" s="1" customFormat="1" ht="16.5" customHeight="1">
      <c r="B910" s="46"/>
      <c r="C910" s="267" t="s">
        <v>1329</v>
      </c>
      <c r="D910" s="267" t="s">
        <v>297</v>
      </c>
      <c r="E910" s="268" t="s">
        <v>1330</v>
      </c>
      <c r="F910" s="269" t="s">
        <v>1331</v>
      </c>
      <c r="G910" s="270" t="s">
        <v>331</v>
      </c>
      <c r="H910" s="271">
        <v>2</v>
      </c>
      <c r="I910" s="272"/>
      <c r="J910" s="273">
        <f>ROUND(I910*H910,2)</f>
        <v>0</v>
      </c>
      <c r="K910" s="269" t="s">
        <v>38</v>
      </c>
      <c r="L910" s="274"/>
      <c r="M910" s="275" t="s">
        <v>38</v>
      </c>
      <c r="N910" s="276" t="s">
        <v>52</v>
      </c>
      <c r="O910" s="47"/>
      <c r="P910" s="242">
        <f>O910*H910</f>
        <v>0</v>
      </c>
      <c r="Q910" s="242">
        <v>0.01767</v>
      </c>
      <c r="R910" s="242">
        <f>Q910*H910</f>
        <v>0.03534</v>
      </c>
      <c r="S910" s="242">
        <v>0</v>
      </c>
      <c r="T910" s="243">
        <f>S910*H910</f>
        <v>0</v>
      </c>
      <c r="AR910" s="23" t="s">
        <v>393</v>
      </c>
      <c r="AT910" s="23" t="s">
        <v>297</v>
      </c>
      <c r="AU910" s="23" t="s">
        <v>90</v>
      </c>
      <c r="AY910" s="23" t="s">
        <v>208</v>
      </c>
      <c r="BE910" s="244">
        <f>IF(N910="základní",J910,0)</f>
        <v>0</v>
      </c>
      <c r="BF910" s="244">
        <f>IF(N910="snížená",J910,0)</f>
        <v>0</v>
      </c>
      <c r="BG910" s="244">
        <f>IF(N910="zákl. přenesená",J910,0)</f>
        <v>0</v>
      </c>
      <c r="BH910" s="244">
        <f>IF(N910="sníž. přenesená",J910,0)</f>
        <v>0</v>
      </c>
      <c r="BI910" s="244">
        <f>IF(N910="nulová",J910,0)</f>
        <v>0</v>
      </c>
      <c r="BJ910" s="23" t="s">
        <v>25</v>
      </c>
      <c r="BK910" s="244">
        <f>ROUND(I910*H910,2)</f>
        <v>0</v>
      </c>
      <c r="BL910" s="23" t="s">
        <v>302</v>
      </c>
      <c r="BM910" s="23" t="s">
        <v>1332</v>
      </c>
    </row>
    <row r="911" spans="2:65" s="1" customFormat="1" ht="25.5" customHeight="1">
      <c r="B911" s="46"/>
      <c r="C911" s="233" t="s">
        <v>1333</v>
      </c>
      <c r="D911" s="233" t="s">
        <v>210</v>
      </c>
      <c r="E911" s="234" t="s">
        <v>1334</v>
      </c>
      <c r="F911" s="235" t="s">
        <v>1335</v>
      </c>
      <c r="G911" s="236" t="s">
        <v>331</v>
      </c>
      <c r="H911" s="237">
        <v>9</v>
      </c>
      <c r="I911" s="238"/>
      <c r="J911" s="239">
        <f>ROUND(I911*H911,2)</f>
        <v>0</v>
      </c>
      <c r="K911" s="235" t="s">
        <v>214</v>
      </c>
      <c r="L911" s="72"/>
      <c r="M911" s="240" t="s">
        <v>38</v>
      </c>
      <c r="N911" s="241" t="s">
        <v>52</v>
      </c>
      <c r="O911" s="47"/>
      <c r="P911" s="242">
        <f>O911*H911</f>
        <v>0</v>
      </c>
      <c r="Q911" s="242">
        <v>0.4417</v>
      </c>
      <c r="R911" s="242">
        <f>Q911*H911</f>
        <v>3.9753</v>
      </c>
      <c r="S911" s="242">
        <v>0</v>
      </c>
      <c r="T911" s="243">
        <f>S911*H911</f>
        <v>0</v>
      </c>
      <c r="AR911" s="23" t="s">
        <v>215</v>
      </c>
      <c r="AT911" s="23" t="s">
        <v>210</v>
      </c>
      <c r="AU911" s="23" t="s">
        <v>90</v>
      </c>
      <c r="AY911" s="23" t="s">
        <v>208</v>
      </c>
      <c r="BE911" s="244">
        <f>IF(N911="základní",J911,0)</f>
        <v>0</v>
      </c>
      <c r="BF911" s="244">
        <f>IF(N911="snížená",J911,0)</f>
        <v>0</v>
      </c>
      <c r="BG911" s="244">
        <f>IF(N911="zákl. přenesená",J911,0)</f>
        <v>0</v>
      </c>
      <c r="BH911" s="244">
        <f>IF(N911="sníž. přenesená",J911,0)</f>
        <v>0</v>
      </c>
      <c r="BI911" s="244">
        <f>IF(N911="nulová",J911,0)</f>
        <v>0</v>
      </c>
      <c r="BJ911" s="23" t="s">
        <v>25</v>
      </c>
      <c r="BK911" s="244">
        <f>ROUND(I911*H911,2)</f>
        <v>0</v>
      </c>
      <c r="BL911" s="23" t="s">
        <v>215</v>
      </c>
      <c r="BM911" s="23" t="s">
        <v>1336</v>
      </c>
    </row>
    <row r="912" spans="2:65" s="1" customFormat="1" ht="16.5" customHeight="1">
      <c r="B912" s="46"/>
      <c r="C912" s="267" t="s">
        <v>1337</v>
      </c>
      <c r="D912" s="267" t="s">
        <v>297</v>
      </c>
      <c r="E912" s="268" t="s">
        <v>1338</v>
      </c>
      <c r="F912" s="269" t="s">
        <v>1339</v>
      </c>
      <c r="G912" s="270" t="s">
        <v>331</v>
      </c>
      <c r="H912" s="271">
        <v>2</v>
      </c>
      <c r="I912" s="272"/>
      <c r="J912" s="273">
        <f>ROUND(I912*H912,2)</f>
        <v>0</v>
      </c>
      <c r="K912" s="269" t="s">
        <v>38</v>
      </c>
      <c r="L912" s="274"/>
      <c r="M912" s="275" t="s">
        <v>38</v>
      </c>
      <c r="N912" s="276" t="s">
        <v>52</v>
      </c>
      <c r="O912" s="47"/>
      <c r="P912" s="242">
        <f>O912*H912</f>
        <v>0</v>
      </c>
      <c r="Q912" s="242">
        <v>0.01</v>
      </c>
      <c r="R912" s="242">
        <f>Q912*H912</f>
        <v>0.02</v>
      </c>
      <c r="S912" s="242">
        <v>0</v>
      </c>
      <c r="T912" s="243">
        <f>S912*H912</f>
        <v>0</v>
      </c>
      <c r="AR912" s="23" t="s">
        <v>253</v>
      </c>
      <c r="AT912" s="23" t="s">
        <v>297</v>
      </c>
      <c r="AU912" s="23" t="s">
        <v>90</v>
      </c>
      <c r="AY912" s="23" t="s">
        <v>208</v>
      </c>
      <c r="BE912" s="244">
        <f>IF(N912="základní",J912,0)</f>
        <v>0</v>
      </c>
      <c r="BF912" s="244">
        <f>IF(N912="snížená",J912,0)</f>
        <v>0</v>
      </c>
      <c r="BG912" s="244">
        <f>IF(N912="zákl. přenesená",J912,0)</f>
        <v>0</v>
      </c>
      <c r="BH912" s="244">
        <f>IF(N912="sníž. přenesená",J912,0)</f>
        <v>0</v>
      </c>
      <c r="BI912" s="244">
        <f>IF(N912="nulová",J912,0)</f>
        <v>0</v>
      </c>
      <c r="BJ912" s="23" t="s">
        <v>25</v>
      </c>
      <c r="BK912" s="244">
        <f>ROUND(I912*H912,2)</f>
        <v>0</v>
      </c>
      <c r="BL912" s="23" t="s">
        <v>215</v>
      </c>
      <c r="BM912" s="23" t="s">
        <v>1340</v>
      </c>
    </row>
    <row r="913" spans="2:65" s="1" customFormat="1" ht="16.5" customHeight="1">
      <c r="B913" s="46"/>
      <c r="C913" s="267" t="s">
        <v>1341</v>
      </c>
      <c r="D913" s="267" t="s">
        <v>297</v>
      </c>
      <c r="E913" s="268" t="s">
        <v>1342</v>
      </c>
      <c r="F913" s="269" t="s">
        <v>1343</v>
      </c>
      <c r="G913" s="270" t="s">
        <v>331</v>
      </c>
      <c r="H913" s="271">
        <v>5</v>
      </c>
      <c r="I913" s="272"/>
      <c r="J913" s="273">
        <f>ROUND(I913*H913,2)</f>
        <v>0</v>
      </c>
      <c r="K913" s="269" t="s">
        <v>38</v>
      </c>
      <c r="L913" s="274"/>
      <c r="M913" s="275" t="s">
        <v>38</v>
      </c>
      <c r="N913" s="276" t="s">
        <v>52</v>
      </c>
      <c r="O913" s="47"/>
      <c r="P913" s="242">
        <f>O913*H913</f>
        <v>0</v>
      </c>
      <c r="Q913" s="242">
        <v>0.011</v>
      </c>
      <c r="R913" s="242">
        <f>Q913*H913</f>
        <v>0.05499999999999999</v>
      </c>
      <c r="S913" s="242">
        <v>0</v>
      </c>
      <c r="T913" s="243">
        <f>S913*H913</f>
        <v>0</v>
      </c>
      <c r="AR913" s="23" t="s">
        <v>253</v>
      </c>
      <c r="AT913" s="23" t="s">
        <v>297</v>
      </c>
      <c r="AU913" s="23" t="s">
        <v>90</v>
      </c>
      <c r="AY913" s="23" t="s">
        <v>208</v>
      </c>
      <c r="BE913" s="244">
        <f>IF(N913="základní",J913,0)</f>
        <v>0</v>
      </c>
      <c r="BF913" s="244">
        <f>IF(N913="snížená",J913,0)</f>
        <v>0</v>
      </c>
      <c r="BG913" s="244">
        <f>IF(N913="zákl. přenesená",J913,0)</f>
        <v>0</v>
      </c>
      <c r="BH913" s="244">
        <f>IF(N913="sníž. přenesená",J913,0)</f>
        <v>0</v>
      </c>
      <c r="BI913" s="244">
        <f>IF(N913="nulová",J913,0)</f>
        <v>0</v>
      </c>
      <c r="BJ913" s="23" t="s">
        <v>25</v>
      </c>
      <c r="BK913" s="244">
        <f>ROUND(I913*H913,2)</f>
        <v>0</v>
      </c>
      <c r="BL913" s="23" t="s">
        <v>215</v>
      </c>
      <c r="BM913" s="23" t="s">
        <v>1344</v>
      </c>
    </row>
    <row r="914" spans="2:65" s="1" customFormat="1" ht="16.5" customHeight="1">
      <c r="B914" s="46"/>
      <c r="C914" s="267" t="s">
        <v>1345</v>
      </c>
      <c r="D914" s="267" t="s">
        <v>297</v>
      </c>
      <c r="E914" s="268" t="s">
        <v>1346</v>
      </c>
      <c r="F914" s="269" t="s">
        <v>1347</v>
      </c>
      <c r="G914" s="270" t="s">
        <v>331</v>
      </c>
      <c r="H914" s="271">
        <v>2</v>
      </c>
      <c r="I914" s="272"/>
      <c r="J914" s="273">
        <f>ROUND(I914*H914,2)</f>
        <v>0</v>
      </c>
      <c r="K914" s="269" t="s">
        <v>38</v>
      </c>
      <c r="L914" s="274"/>
      <c r="M914" s="275" t="s">
        <v>38</v>
      </c>
      <c r="N914" s="276" t="s">
        <v>52</v>
      </c>
      <c r="O914" s="47"/>
      <c r="P914" s="242">
        <f>O914*H914</f>
        <v>0</v>
      </c>
      <c r="Q914" s="242">
        <v>0.0115</v>
      </c>
      <c r="R914" s="242">
        <f>Q914*H914</f>
        <v>0.023</v>
      </c>
      <c r="S914" s="242">
        <v>0</v>
      </c>
      <c r="T914" s="243">
        <f>S914*H914</f>
        <v>0</v>
      </c>
      <c r="AR914" s="23" t="s">
        <v>253</v>
      </c>
      <c r="AT914" s="23" t="s">
        <v>297</v>
      </c>
      <c r="AU914" s="23" t="s">
        <v>90</v>
      </c>
      <c r="AY914" s="23" t="s">
        <v>208</v>
      </c>
      <c r="BE914" s="244">
        <f>IF(N914="základní",J914,0)</f>
        <v>0</v>
      </c>
      <c r="BF914" s="244">
        <f>IF(N914="snížená",J914,0)</f>
        <v>0</v>
      </c>
      <c r="BG914" s="244">
        <f>IF(N914="zákl. přenesená",J914,0)</f>
        <v>0</v>
      </c>
      <c r="BH914" s="244">
        <f>IF(N914="sníž. přenesená",J914,0)</f>
        <v>0</v>
      </c>
      <c r="BI914" s="244">
        <f>IF(N914="nulová",J914,0)</f>
        <v>0</v>
      </c>
      <c r="BJ914" s="23" t="s">
        <v>25</v>
      </c>
      <c r="BK914" s="244">
        <f>ROUND(I914*H914,2)</f>
        <v>0</v>
      </c>
      <c r="BL914" s="23" t="s">
        <v>215</v>
      </c>
      <c r="BM914" s="23" t="s">
        <v>1348</v>
      </c>
    </row>
    <row r="915" spans="2:65" s="1" customFormat="1" ht="38.25" customHeight="1">
      <c r="B915" s="46"/>
      <c r="C915" s="233" t="s">
        <v>1349</v>
      </c>
      <c r="D915" s="233" t="s">
        <v>210</v>
      </c>
      <c r="E915" s="234" t="s">
        <v>1350</v>
      </c>
      <c r="F915" s="235" t="s">
        <v>1351</v>
      </c>
      <c r="G915" s="236" t="s">
        <v>331</v>
      </c>
      <c r="H915" s="237">
        <v>2</v>
      </c>
      <c r="I915" s="238"/>
      <c r="J915" s="239">
        <f>ROUND(I915*H915,2)</f>
        <v>0</v>
      </c>
      <c r="K915" s="235" t="s">
        <v>214</v>
      </c>
      <c r="L915" s="72"/>
      <c r="M915" s="240" t="s">
        <v>38</v>
      </c>
      <c r="N915" s="241" t="s">
        <v>52</v>
      </c>
      <c r="O915" s="47"/>
      <c r="P915" s="242">
        <f>O915*H915</f>
        <v>0</v>
      </c>
      <c r="Q915" s="242">
        <v>0.54769</v>
      </c>
      <c r="R915" s="242">
        <f>Q915*H915</f>
        <v>1.09538</v>
      </c>
      <c r="S915" s="242">
        <v>0</v>
      </c>
      <c r="T915" s="243">
        <f>S915*H915</f>
        <v>0</v>
      </c>
      <c r="AR915" s="23" t="s">
        <v>215</v>
      </c>
      <c r="AT915" s="23" t="s">
        <v>210</v>
      </c>
      <c r="AU915" s="23" t="s">
        <v>90</v>
      </c>
      <c r="AY915" s="23" t="s">
        <v>208</v>
      </c>
      <c r="BE915" s="244">
        <f>IF(N915="základní",J915,0)</f>
        <v>0</v>
      </c>
      <c r="BF915" s="244">
        <f>IF(N915="snížená",J915,0)</f>
        <v>0</v>
      </c>
      <c r="BG915" s="244">
        <f>IF(N915="zákl. přenesená",J915,0)</f>
        <v>0</v>
      </c>
      <c r="BH915" s="244">
        <f>IF(N915="sníž. přenesená",J915,0)</f>
        <v>0</v>
      </c>
      <c r="BI915" s="244">
        <f>IF(N915="nulová",J915,0)</f>
        <v>0</v>
      </c>
      <c r="BJ915" s="23" t="s">
        <v>25</v>
      </c>
      <c r="BK915" s="244">
        <f>ROUND(I915*H915,2)</f>
        <v>0</v>
      </c>
      <c r="BL915" s="23" t="s">
        <v>215</v>
      </c>
      <c r="BM915" s="23" t="s">
        <v>1352</v>
      </c>
    </row>
    <row r="916" spans="2:65" s="1" customFormat="1" ht="16.5" customHeight="1">
      <c r="B916" s="46"/>
      <c r="C916" s="267" t="s">
        <v>1353</v>
      </c>
      <c r="D916" s="267" t="s">
        <v>297</v>
      </c>
      <c r="E916" s="268" t="s">
        <v>1354</v>
      </c>
      <c r="F916" s="269" t="s">
        <v>1355</v>
      </c>
      <c r="G916" s="270" t="s">
        <v>331</v>
      </c>
      <c r="H916" s="271">
        <v>1</v>
      </c>
      <c r="I916" s="272"/>
      <c r="J916" s="273">
        <f>ROUND(I916*H916,2)</f>
        <v>0</v>
      </c>
      <c r="K916" s="269" t="s">
        <v>38</v>
      </c>
      <c r="L916" s="274"/>
      <c r="M916" s="275" t="s">
        <v>38</v>
      </c>
      <c r="N916" s="276" t="s">
        <v>52</v>
      </c>
      <c r="O916" s="47"/>
      <c r="P916" s="242">
        <f>O916*H916</f>
        <v>0</v>
      </c>
      <c r="Q916" s="242">
        <v>0.0205</v>
      </c>
      <c r="R916" s="242">
        <f>Q916*H916</f>
        <v>0.0205</v>
      </c>
      <c r="S916" s="242">
        <v>0</v>
      </c>
      <c r="T916" s="243">
        <f>S916*H916</f>
        <v>0</v>
      </c>
      <c r="AR916" s="23" t="s">
        <v>393</v>
      </c>
      <c r="AT916" s="23" t="s">
        <v>297</v>
      </c>
      <c r="AU916" s="23" t="s">
        <v>90</v>
      </c>
      <c r="AY916" s="23" t="s">
        <v>208</v>
      </c>
      <c r="BE916" s="244">
        <f>IF(N916="základní",J916,0)</f>
        <v>0</v>
      </c>
      <c r="BF916" s="244">
        <f>IF(N916="snížená",J916,0)</f>
        <v>0</v>
      </c>
      <c r="BG916" s="244">
        <f>IF(N916="zákl. přenesená",J916,0)</f>
        <v>0</v>
      </c>
      <c r="BH916" s="244">
        <f>IF(N916="sníž. přenesená",J916,0)</f>
        <v>0</v>
      </c>
      <c r="BI916" s="244">
        <f>IF(N916="nulová",J916,0)</f>
        <v>0</v>
      </c>
      <c r="BJ916" s="23" t="s">
        <v>25</v>
      </c>
      <c r="BK916" s="244">
        <f>ROUND(I916*H916,2)</f>
        <v>0</v>
      </c>
      <c r="BL916" s="23" t="s">
        <v>302</v>
      </c>
      <c r="BM916" s="23" t="s">
        <v>1356</v>
      </c>
    </row>
    <row r="917" spans="2:65" s="1" customFormat="1" ht="16.5" customHeight="1">
      <c r="B917" s="46"/>
      <c r="C917" s="267" t="s">
        <v>1357</v>
      </c>
      <c r="D917" s="267" t="s">
        <v>297</v>
      </c>
      <c r="E917" s="268" t="s">
        <v>1358</v>
      </c>
      <c r="F917" s="269" t="s">
        <v>1359</v>
      </c>
      <c r="G917" s="270" t="s">
        <v>331</v>
      </c>
      <c r="H917" s="271">
        <v>1</v>
      </c>
      <c r="I917" s="272"/>
      <c r="J917" s="273">
        <f>ROUND(I917*H917,2)</f>
        <v>0</v>
      </c>
      <c r="K917" s="269" t="s">
        <v>38</v>
      </c>
      <c r="L917" s="274"/>
      <c r="M917" s="275" t="s">
        <v>38</v>
      </c>
      <c r="N917" s="276" t="s">
        <v>52</v>
      </c>
      <c r="O917" s="47"/>
      <c r="P917" s="242">
        <f>O917*H917</f>
        <v>0</v>
      </c>
      <c r="Q917" s="242">
        <v>0.02146</v>
      </c>
      <c r="R917" s="242">
        <f>Q917*H917</f>
        <v>0.02146</v>
      </c>
      <c r="S917" s="242">
        <v>0</v>
      </c>
      <c r="T917" s="243">
        <f>S917*H917</f>
        <v>0</v>
      </c>
      <c r="AR917" s="23" t="s">
        <v>393</v>
      </c>
      <c r="AT917" s="23" t="s">
        <v>297</v>
      </c>
      <c r="AU917" s="23" t="s">
        <v>90</v>
      </c>
      <c r="AY917" s="23" t="s">
        <v>208</v>
      </c>
      <c r="BE917" s="244">
        <f>IF(N917="základní",J917,0)</f>
        <v>0</v>
      </c>
      <c r="BF917" s="244">
        <f>IF(N917="snížená",J917,0)</f>
        <v>0</v>
      </c>
      <c r="BG917" s="244">
        <f>IF(N917="zákl. přenesená",J917,0)</f>
        <v>0</v>
      </c>
      <c r="BH917" s="244">
        <f>IF(N917="sníž. přenesená",J917,0)</f>
        <v>0</v>
      </c>
      <c r="BI917" s="244">
        <f>IF(N917="nulová",J917,0)</f>
        <v>0</v>
      </c>
      <c r="BJ917" s="23" t="s">
        <v>25</v>
      </c>
      <c r="BK917" s="244">
        <f>ROUND(I917*H917,2)</f>
        <v>0</v>
      </c>
      <c r="BL917" s="23" t="s">
        <v>302</v>
      </c>
      <c r="BM917" s="23" t="s">
        <v>1360</v>
      </c>
    </row>
    <row r="918" spans="2:63" s="11" customFormat="1" ht="29.85" customHeight="1">
      <c r="B918" s="217"/>
      <c r="C918" s="218"/>
      <c r="D918" s="219" t="s">
        <v>80</v>
      </c>
      <c r="E918" s="231" t="s">
        <v>838</v>
      </c>
      <c r="F918" s="231" t="s">
        <v>1361</v>
      </c>
      <c r="G918" s="218"/>
      <c r="H918" s="218"/>
      <c r="I918" s="221"/>
      <c r="J918" s="232">
        <f>BK918</f>
        <v>0</v>
      </c>
      <c r="K918" s="218"/>
      <c r="L918" s="223"/>
      <c r="M918" s="224"/>
      <c r="N918" s="225"/>
      <c r="O918" s="225"/>
      <c r="P918" s="226">
        <f>SUM(P919:P939)</f>
        <v>0</v>
      </c>
      <c r="Q918" s="225"/>
      <c r="R918" s="226">
        <f>SUM(R919:R939)</f>
        <v>0.10163296</v>
      </c>
      <c r="S918" s="225"/>
      <c r="T918" s="227">
        <f>SUM(T919:T939)</f>
        <v>0</v>
      </c>
      <c r="AR918" s="228" t="s">
        <v>25</v>
      </c>
      <c r="AT918" s="229" t="s">
        <v>80</v>
      </c>
      <c r="AU918" s="229" t="s">
        <v>25</v>
      </c>
      <c r="AY918" s="228" t="s">
        <v>208</v>
      </c>
      <c r="BK918" s="230">
        <f>SUM(BK919:BK939)</f>
        <v>0</v>
      </c>
    </row>
    <row r="919" spans="2:65" s="1" customFormat="1" ht="38.25" customHeight="1">
      <c r="B919" s="46"/>
      <c r="C919" s="233" t="s">
        <v>1362</v>
      </c>
      <c r="D919" s="233" t="s">
        <v>210</v>
      </c>
      <c r="E919" s="234" t="s">
        <v>1363</v>
      </c>
      <c r="F919" s="235" t="s">
        <v>1364</v>
      </c>
      <c r="G919" s="236" t="s">
        <v>213</v>
      </c>
      <c r="H919" s="237">
        <v>1249.188</v>
      </c>
      <c r="I919" s="238"/>
      <c r="J919" s="239">
        <f>ROUND(I919*H919,2)</f>
        <v>0</v>
      </c>
      <c r="K919" s="235" t="s">
        <v>214</v>
      </c>
      <c r="L919" s="72"/>
      <c r="M919" s="240" t="s">
        <v>38</v>
      </c>
      <c r="N919" s="241" t="s">
        <v>52</v>
      </c>
      <c r="O919" s="47"/>
      <c r="P919" s="242">
        <f>O919*H919</f>
        <v>0</v>
      </c>
      <c r="Q919" s="242">
        <v>0</v>
      </c>
      <c r="R919" s="242">
        <f>Q919*H919</f>
        <v>0</v>
      </c>
      <c r="S919" s="242">
        <v>0</v>
      </c>
      <c r="T919" s="243">
        <f>S919*H919</f>
        <v>0</v>
      </c>
      <c r="AR919" s="23" t="s">
        <v>215</v>
      </c>
      <c r="AT919" s="23" t="s">
        <v>210</v>
      </c>
      <c r="AU919" s="23" t="s">
        <v>90</v>
      </c>
      <c r="AY919" s="23" t="s">
        <v>208</v>
      </c>
      <c r="BE919" s="244">
        <f>IF(N919="základní",J919,0)</f>
        <v>0</v>
      </c>
      <c r="BF919" s="244">
        <f>IF(N919="snížená",J919,0)</f>
        <v>0</v>
      </c>
      <c r="BG919" s="244">
        <f>IF(N919="zákl. přenesená",J919,0)</f>
        <v>0</v>
      </c>
      <c r="BH919" s="244">
        <f>IF(N919="sníž. přenesená",J919,0)</f>
        <v>0</v>
      </c>
      <c r="BI919" s="244">
        <f>IF(N919="nulová",J919,0)</f>
        <v>0</v>
      </c>
      <c r="BJ919" s="23" t="s">
        <v>25</v>
      </c>
      <c r="BK919" s="244">
        <f>ROUND(I919*H919,2)</f>
        <v>0</v>
      </c>
      <c r="BL919" s="23" t="s">
        <v>215</v>
      </c>
      <c r="BM919" s="23" t="s">
        <v>1365</v>
      </c>
    </row>
    <row r="920" spans="2:51" s="13" customFormat="1" ht="13.5">
      <c r="B920" s="257"/>
      <c r="C920" s="258"/>
      <c r="D920" s="247" t="s">
        <v>217</v>
      </c>
      <c r="E920" s="259" t="s">
        <v>38</v>
      </c>
      <c r="F920" s="260" t="s">
        <v>1366</v>
      </c>
      <c r="G920" s="258"/>
      <c r="H920" s="259" t="s">
        <v>38</v>
      </c>
      <c r="I920" s="261"/>
      <c r="J920" s="258"/>
      <c r="K920" s="258"/>
      <c r="L920" s="262"/>
      <c r="M920" s="263"/>
      <c r="N920" s="264"/>
      <c r="O920" s="264"/>
      <c r="P920" s="264"/>
      <c r="Q920" s="264"/>
      <c r="R920" s="264"/>
      <c r="S920" s="264"/>
      <c r="T920" s="265"/>
      <c r="AT920" s="266" t="s">
        <v>217</v>
      </c>
      <c r="AU920" s="266" t="s">
        <v>90</v>
      </c>
      <c r="AV920" s="13" t="s">
        <v>25</v>
      </c>
      <c r="AW920" s="13" t="s">
        <v>219</v>
      </c>
      <c r="AX920" s="13" t="s">
        <v>81</v>
      </c>
      <c r="AY920" s="266" t="s">
        <v>208</v>
      </c>
    </row>
    <row r="921" spans="2:51" s="12" customFormat="1" ht="13.5">
      <c r="B921" s="245"/>
      <c r="C921" s="246"/>
      <c r="D921" s="247" t="s">
        <v>217</v>
      </c>
      <c r="E921" s="248" t="s">
        <v>38</v>
      </c>
      <c r="F921" s="249" t="s">
        <v>1367</v>
      </c>
      <c r="G921" s="246"/>
      <c r="H921" s="250">
        <v>997.15</v>
      </c>
      <c r="I921" s="251"/>
      <c r="J921" s="246"/>
      <c r="K921" s="246"/>
      <c r="L921" s="252"/>
      <c r="M921" s="253"/>
      <c r="N921" s="254"/>
      <c r="O921" s="254"/>
      <c r="P921" s="254"/>
      <c r="Q921" s="254"/>
      <c r="R921" s="254"/>
      <c r="S921" s="254"/>
      <c r="T921" s="255"/>
      <c r="AT921" s="256" t="s">
        <v>217</v>
      </c>
      <c r="AU921" s="256" t="s">
        <v>90</v>
      </c>
      <c r="AV921" s="12" t="s">
        <v>90</v>
      </c>
      <c r="AW921" s="12" t="s">
        <v>219</v>
      </c>
      <c r="AX921" s="12" t="s">
        <v>81</v>
      </c>
      <c r="AY921" s="256" t="s">
        <v>208</v>
      </c>
    </row>
    <row r="922" spans="2:51" s="13" customFormat="1" ht="13.5">
      <c r="B922" s="257"/>
      <c r="C922" s="258"/>
      <c r="D922" s="247" t="s">
        <v>217</v>
      </c>
      <c r="E922" s="259" t="s">
        <v>38</v>
      </c>
      <c r="F922" s="260" t="s">
        <v>1368</v>
      </c>
      <c r="G922" s="258"/>
      <c r="H922" s="259" t="s">
        <v>38</v>
      </c>
      <c r="I922" s="261"/>
      <c r="J922" s="258"/>
      <c r="K922" s="258"/>
      <c r="L922" s="262"/>
      <c r="M922" s="263"/>
      <c r="N922" s="264"/>
      <c r="O922" s="264"/>
      <c r="P922" s="264"/>
      <c r="Q922" s="264"/>
      <c r="R922" s="264"/>
      <c r="S922" s="264"/>
      <c r="T922" s="265"/>
      <c r="AT922" s="266" t="s">
        <v>217</v>
      </c>
      <c r="AU922" s="266" t="s">
        <v>90</v>
      </c>
      <c r="AV922" s="13" t="s">
        <v>25</v>
      </c>
      <c r="AW922" s="13" t="s">
        <v>219</v>
      </c>
      <c r="AX922" s="13" t="s">
        <v>81</v>
      </c>
      <c r="AY922" s="266" t="s">
        <v>208</v>
      </c>
    </row>
    <row r="923" spans="2:51" s="12" customFormat="1" ht="13.5">
      <c r="B923" s="245"/>
      <c r="C923" s="246"/>
      <c r="D923" s="247" t="s">
        <v>217</v>
      </c>
      <c r="E923" s="248" t="s">
        <v>38</v>
      </c>
      <c r="F923" s="249" t="s">
        <v>1369</v>
      </c>
      <c r="G923" s="246"/>
      <c r="H923" s="250">
        <v>252.0375</v>
      </c>
      <c r="I923" s="251"/>
      <c r="J923" s="246"/>
      <c r="K923" s="246"/>
      <c r="L923" s="252"/>
      <c r="M923" s="253"/>
      <c r="N923" s="254"/>
      <c r="O923" s="254"/>
      <c r="P923" s="254"/>
      <c r="Q923" s="254"/>
      <c r="R923" s="254"/>
      <c r="S923" s="254"/>
      <c r="T923" s="255"/>
      <c r="AT923" s="256" t="s">
        <v>217</v>
      </c>
      <c r="AU923" s="256" t="s">
        <v>90</v>
      </c>
      <c r="AV923" s="12" t="s">
        <v>90</v>
      </c>
      <c r="AW923" s="12" t="s">
        <v>219</v>
      </c>
      <c r="AX923" s="12" t="s">
        <v>81</v>
      </c>
      <c r="AY923" s="256" t="s">
        <v>208</v>
      </c>
    </row>
    <row r="924" spans="2:65" s="1" customFormat="1" ht="38.25" customHeight="1">
      <c r="B924" s="46"/>
      <c r="C924" s="233" t="s">
        <v>1370</v>
      </c>
      <c r="D924" s="233" t="s">
        <v>210</v>
      </c>
      <c r="E924" s="234" t="s">
        <v>1371</v>
      </c>
      <c r="F924" s="235" t="s">
        <v>1372</v>
      </c>
      <c r="G924" s="236" t="s">
        <v>213</v>
      </c>
      <c r="H924" s="237">
        <v>112426.92</v>
      </c>
      <c r="I924" s="238"/>
      <c r="J924" s="239">
        <f>ROUND(I924*H924,2)</f>
        <v>0</v>
      </c>
      <c r="K924" s="235" t="s">
        <v>214</v>
      </c>
      <c r="L924" s="72"/>
      <c r="M924" s="240" t="s">
        <v>38</v>
      </c>
      <c r="N924" s="241" t="s">
        <v>52</v>
      </c>
      <c r="O924" s="47"/>
      <c r="P924" s="242">
        <f>O924*H924</f>
        <v>0</v>
      </c>
      <c r="Q924" s="242">
        <v>0</v>
      </c>
      <c r="R924" s="242">
        <f>Q924*H924</f>
        <v>0</v>
      </c>
      <c r="S924" s="242">
        <v>0</v>
      </c>
      <c r="T924" s="243">
        <f>S924*H924</f>
        <v>0</v>
      </c>
      <c r="AR924" s="23" t="s">
        <v>215</v>
      </c>
      <c r="AT924" s="23" t="s">
        <v>210</v>
      </c>
      <c r="AU924" s="23" t="s">
        <v>90</v>
      </c>
      <c r="AY924" s="23" t="s">
        <v>208</v>
      </c>
      <c r="BE924" s="244">
        <f>IF(N924="základní",J924,0)</f>
        <v>0</v>
      </c>
      <c r="BF924" s="244">
        <f>IF(N924="snížená",J924,0)</f>
        <v>0</v>
      </c>
      <c r="BG924" s="244">
        <f>IF(N924="zákl. přenesená",J924,0)</f>
        <v>0</v>
      </c>
      <c r="BH924" s="244">
        <f>IF(N924="sníž. přenesená",J924,0)</f>
        <v>0</v>
      </c>
      <c r="BI924" s="244">
        <f>IF(N924="nulová",J924,0)</f>
        <v>0</v>
      </c>
      <c r="BJ924" s="23" t="s">
        <v>25</v>
      </c>
      <c r="BK924" s="244">
        <f>ROUND(I924*H924,2)</f>
        <v>0</v>
      </c>
      <c r="BL924" s="23" t="s">
        <v>215</v>
      </c>
      <c r="BM924" s="23" t="s">
        <v>1373</v>
      </c>
    </row>
    <row r="925" spans="2:51" s="12" customFormat="1" ht="13.5">
      <c r="B925" s="245"/>
      <c r="C925" s="246"/>
      <c r="D925" s="247" t="s">
        <v>217</v>
      </c>
      <c r="E925" s="248" t="s">
        <v>38</v>
      </c>
      <c r="F925" s="249" t="s">
        <v>1374</v>
      </c>
      <c r="G925" s="246"/>
      <c r="H925" s="250">
        <v>112426.92</v>
      </c>
      <c r="I925" s="251"/>
      <c r="J925" s="246"/>
      <c r="K925" s="246"/>
      <c r="L925" s="252"/>
      <c r="M925" s="253"/>
      <c r="N925" s="254"/>
      <c r="O925" s="254"/>
      <c r="P925" s="254"/>
      <c r="Q925" s="254"/>
      <c r="R925" s="254"/>
      <c r="S925" s="254"/>
      <c r="T925" s="255"/>
      <c r="AT925" s="256" t="s">
        <v>217</v>
      </c>
      <c r="AU925" s="256" t="s">
        <v>90</v>
      </c>
      <c r="AV925" s="12" t="s">
        <v>90</v>
      </c>
      <c r="AW925" s="12" t="s">
        <v>219</v>
      </c>
      <c r="AX925" s="12" t="s">
        <v>81</v>
      </c>
      <c r="AY925" s="256" t="s">
        <v>208</v>
      </c>
    </row>
    <row r="926" spans="2:65" s="1" customFormat="1" ht="38.25" customHeight="1">
      <c r="B926" s="46"/>
      <c r="C926" s="233" t="s">
        <v>1375</v>
      </c>
      <c r="D926" s="233" t="s">
        <v>210</v>
      </c>
      <c r="E926" s="234" t="s">
        <v>1376</v>
      </c>
      <c r="F926" s="235" t="s">
        <v>1377</v>
      </c>
      <c r="G926" s="236" t="s">
        <v>213</v>
      </c>
      <c r="H926" s="237">
        <v>1249.188</v>
      </c>
      <c r="I926" s="238"/>
      <c r="J926" s="239">
        <f>ROUND(I926*H926,2)</f>
        <v>0</v>
      </c>
      <c r="K926" s="235" t="s">
        <v>214</v>
      </c>
      <c r="L926" s="72"/>
      <c r="M926" s="240" t="s">
        <v>38</v>
      </c>
      <c r="N926" s="241" t="s">
        <v>52</v>
      </c>
      <c r="O926" s="47"/>
      <c r="P926" s="242">
        <f>O926*H926</f>
        <v>0</v>
      </c>
      <c r="Q926" s="242">
        <v>0</v>
      </c>
      <c r="R926" s="242">
        <f>Q926*H926</f>
        <v>0</v>
      </c>
      <c r="S926" s="242">
        <v>0</v>
      </c>
      <c r="T926" s="243">
        <f>S926*H926</f>
        <v>0</v>
      </c>
      <c r="AR926" s="23" t="s">
        <v>215</v>
      </c>
      <c r="AT926" s="23" t="s">
        <v>210</v>
      </c>
      <c r="AU926" s="23" t="s">
        <v>90</v>
      </c>
      <c r="AY926" s="23" t="s">
        <v>208</v>
      </c>
      <c r="BE926" s="244">
        <f>IF(N926="základní",J926,0)</f>
        <v>0</v>
      </c>
      <c r="BF926" s="244">
        <f>IF(N926="snížená",J926,0)</f>
        <v>0</v>
      </c>
      <c r="BG926" s="244">
        <f>IF(N926="zákl. přenesená",J926,0)</f>
        <v>0</v>
      </c>
      <c r="BH926" s="244">
        <f>IF(N926="sníž. přenesená",J926,0)</f>
        <v>0</v>
      </c>
      <c r="BI926" s="244">
        <f>IF(N926="nulová",J926,0)</f>
        <v>0</v>
      </c>
      <c r="BJ926" s="23" t="s">
        <v>25</v>
      </c>
      <c r="BK926" s="244">
        <f>ROUND(I926*H926,2)</f>
        <v>0</v>
      </c>
      <c r="BL926" s="23" t="s">
        <v>215</v>
      </c>
      <c r="BM926" s="23" t="s">
        <v>1378</v>
      </c>
    </row>
    <row r="927" spans="2:65" s="1" customFormat="1" ht="25.5" customHeight="1">
      <c r="B927" s="46"/>
      <c r="C927" s="233" t="s">
        <v>1379</v>
      </c>
      <c r="D927" s="233" t="s">
        <v>210</v>
      </c>
      <c r="E927" s="234" t="s">
        <v>1380</v>
      </c>
      <c r="F927" s="235" t="s">
        <v>1381</v>
      </c>
      <c r="G927" s="236" t="s">
        <v>213</v>
      </c>
      <c r="H927" s="237">
        <v>1249.188</v>
      </c>
      <c r="I927" s="238"/>
      <c r="J927" s="239">
        <f>ROUND(I927*H927,2)</f>
        <v>0</v>
      </c>
      <c r="K927" s="235" t="s">
        <v>214</v>
      </c>
      <c r="L927" s="72"/>
      <c r="M927" s="240" t="s">
        <v>38</v>
      </c>
      <c r="N927" s="241" t="s">
        <v>52</v>
      </c>
      <c r="O927" s="47"/>
      <c r="P927" s="242">
        <f>O927*H927</f>
        <v>0</v>
      </c>
      <c r="Q927" s="242">
        <v>0</v>
      </c>
      <c r="R927" s="242">
        <f>Q927*H927</f>
        <v>0</v>
      </c>
      <c r="S927" s="242">
        <v>0</v>
      </c>
      <c r="T927" s="243">
        <f>S927*H927</f>
        <v>0</v>
      </c>
      <c r="AR927" s="23" t="s">
        <v>215</v>
      </c>
      <c r="AT927" s="23" t="s">
        <v>210</v>
      </c>
      <c r="AU927" s="23" t="s">
        <v>90</v>
      </c>
      <c r="AY927" s="23" t="s">
        <v>208</v>
      </c>
      <c r="BE927" s="244">
        <f>IF(N927="základní",J927,0)</f>
        <v>0</v>
      </c>
      <c r="BF927" s="244">
        <f>IF(N927="snížená",J927,0)</f>
        <v>0</v>
      </c>
      <c r="BG927" s="244">
        <f>IF(N927="zákl. přenesená",J927,0)</f>
        <v>0</v>
      </c>
      <c r="BH927" s="244">
        <f>IF(N927="sníž. přenesená",J927,0)</f>
        <v>0</v>
      </c>
      <c r="BI927" s="244">
        <f>IF(N927="nulová",J927,0)</f>
        <v>0</v>
      </c>
      <c r="BJ927" s="23" t="s">
        <v>25</v>
      </c>
      <c r="BK927" s="244">
        <f>ROUND(I927*H927,2)</f>
        <v>0</v>
      </c>
      <c r="BL927" s="23" t="s">
        <v>215</v>
      </c>
      <c r="BM927" s="23" t="s">
        <v>1382</v>
      </c>
    </row>
    <row r="928" spans="2:65" s="1" customFormat="1" ht="25.5" customHeight="1">
      <c r="B928" s="46"/>
      <c r="C928" s="233" t="s">
        <v>1383</v>
      </c>
      <c r="D928" s="233" t="s">
        <v>210</v>
      </c>
      <c r="E928" s="234" t="s">
        <v>1384</v>
      </c>
      <c r="F928" s="235" t="s">
        <v>1385</v>
      </c>
      <c r="G928" s="236" t="s">
        <v>213</v>
      </c>
      <c r="H928" s="237">
        <v>112426.92</v>
      </c>
      <c r="I928" s="238"/>
      <c r="J928" s="239">
        <f>ROUND(I928*H928,2)</f>
        <v>0</v>
      </c>
      <c r="K928" s="235" t="s">
        <v>214</v>
      </c>
      <c r="L928" s="72"/>
      <c r="M928" s="240" t="s">
        <v>38</v>
      </c>
      <c r="N928" s="241" t="s">
        <v>52</v>
      </c>
      <c r="O928" s="47"/>
      <c r="P928" s="242">
        <f>O928*H928</f>
        <v>0</v>
      </c>
      <c r="Q928" s="242">
        <v>0</v>
      </c>
      <c r="R928" s="242">
        <f>Q928*H928</f>
        <v>0</v>
      </c>
      <c r="S928" s="242">
        <v>0</v>
      </c>
      <c r="T928" s="243">
        <f>S928*H928</f>
        <v>0</v>
      </c>
      <c r="AR928" s="23" t="s">
        <v>215</v>
      </c>
      <c r="AT928" s="23" t="s">
        <v>210</v>
      </c>
      <c r="AU928" s="23" t="s">
        <v>90</v>
      </c>
      <c r="AY928" s="23" t="s">
        <v>208</v>
      </c>
      <c r="BE928" s="244">
        <f>IF(N928="základní",J928,0)</f>
        <v>0</v>
      </c>
      <c r="BF928" s="244">
        <f>IF(N928="snížená",J928,0)</f>
        <v>0</v>
      </c>
      <c r="BG928" s="244">
        <f>IF(N928="zákl. přenesená",J928,0)</f>
        <v>0</v>
      </c>
      <c r="BH928" s="244">
        <f>IF(N928="sníž. přenesená",J928,0)</f>
        <v>0</v>
      </c>
      <c r="BI928" s="244">
        <f>IF(N928="nulová",J928,0)</f>
        <v>0</v>
      </c>
      <c r="BJ928" s="23" t="s">
        <v>25</v>
      </c>
      <c r="BK928" s="244">
        <f>ROUND(I928*H928,2)</f>
        <v>0</v>
      </c>
      <c r="BL928" s="23" t="s">
        <v>215</v>
      </c>
      <c r="BM928" s="23" t="s">
        <v>1386</v>
      </c>
    </row>
    <row r="929" spans="2:51" s="12" customFormat="1" ht="13.5">
      <c r="B929" s="245"/>
      <c r="C929" s="246"/>
      <c r="D929" s="247" t="s">
        <v>217</v>
      </c>
      <c r="E929" s="248" t="s">
        <v>38</v>
      </c>
      <c r="F929" s="249" t="s">
        <v>1374</v>
      </c>
      <c r="G929" s="246"/>
      <c r="H929" s="250">
        <v>112426.92</v>
      </c>
      <c r="I929" s="251"/>
      <c r="J929" s="246"/>
      <c r="K929" s="246"/>
      <c r="L929" s="252"/>
      <c r="M929" s="253"/>
      <c r="N929" s="254"/>
      <c r="O929" s="254"/>
      <c r="P929" s="254"/>
      <c r="Q929" s="254"/>
      <c r="R929" s="254"/>
      <c r="S929" s="254"/>
      <c r="T929" s="255"/>
      <c r="AT929" s="256" t="s">
        <v>217</v>
      </c>
      <c r="AU929" s="256" t="s">
        <v>90</v>
      </c>
      <c r="AV929" s="12" t="s">
        <v>90</v>
      </c>
      <c r="AW929" s="12" t="s">
        <v>219</v>
      </c>
      <c r="AX929" s="12" t="s">
        <v>81</v>
      </c>
      <c r="AY929" s="256" t="s">
        <v>208</v>
      </c>
    </row>
    <row r="930" spans="2:65" s="1" customFormat="1" ht="25.5" customHeight="1">
      <c r="B930" s="46"/>
      <c r="C930" s="233" t="s">
        <v>1387</v>
      </c>
      <c r="D930" s="233" t="s">
        <v>210</v>
      </c>
      <c r="E930" s="234" t="s">
        <v>1388</v>
      </c>
      <c r="F930" s="235" t="s">
        <v>1389</v>
      </c>
      <c r="G930" s="236" t="s">
        <v>213</v>
      </c>
      <c r="H930" s="237">
        <v>1249.188</v>
      </c>
      <c r="I930" s="238"/>
      <c r="J930" s="239">
        <f>ROUND(I930*H930,2)</f>
        <v>0</v>
      </c>
      <c r="K930" s="235" t="s">
        <v>214</v>
      </c>
      <c r="L930" s="72"/>
      <c r="M930" s="240" t="s">
        <v>38</v>
      </c>
      <c r="N930" s="241" t="s">
        <v>52</v>
      </c>
      <c r="O930" s="47"/>
      <c r="P930" s="242">
        <f>O930*H930</f>
        <v>0</v>
      </c>
      <c r="Q930" s="242">
        <v>0</v>
      </c>
      <c r="R930" s="242">
        <f>Q930*H930</f>
        <v>0</v>
      </c>
      <c r="S930" s="242">
        <v>0</v>
      </c>
      <c r="T930" s="243">
        <f>S930*H930</f>
        <v>0</v>
      </c>
      <c r="AR930" s="23" t="s">
        <v>215</v>
      </c>
      <c r="AT930" s="23" t="s">
        <v>210</v>
      </c>
      <c r="AU930" s="23" t="s">
        <v>90</v>
      </c>
      <c r="AY930" s="23" t="s">
        <v>208</v>
      </c>
      <c r="BE930" s="244">
        <f>IF(N930="základní",J930,0)</f>
        <v>0</v>
      </c>
      <c r="BF930" s="244">
        <f>IF(N930="snížená",J930,0)</f>
        <v>0</v>
      </c>
      <c r="BG930" s="244">
        <f>IF(N930="zákl. přenesená",J930,0)</f>
        <v>0</v>
      </c>
      <c r="BH930" s="244">
        <f>IF(N930="sníž. přenesená",J930,0)</f>
        <v>0</v>
      </c>
      <c r="BI930" s="244">
        <f>IF(N930="nulová",J930,0)</f>
        <v>0</v>
      </c>
      <c r="BJ930" s="23" t="s">
        <v>25</v>
      </c>
      <c r="BK930" s="244">
        <f>ROUND(I930*H930,2)</f>
        <v>0</v>
      </c>
      <c r="BL930" s="23" t="s">
        <v>215</v>
      </c>
      <c r="BM930" s="23" t="s">
        <v>1390</v>
      </c>
    </row>
    <row r="931" spans="2:65" s="1" customFormat="1" ht="25.5" customHeight="1">
      <c r="B931" s="46"/>
      <c r="C931" s="233" t="s">
        <v>1391</v>
      </c>
      <c r="D931" s="233" t="s">
        <v>210</v>
      </c>
      <c r="E931" s="234" t="s">
        <v>1392</v>
      </c>
      <c r="F931" s="235" t="s">
        <v>1393</v>
      </c>
      <c r="G931" s="236" t="s">
        <v>213</v>
      </c>
      <c r="H931" s="237">
        <v>781.792</v>
      </c>
      <c r="I931" s="238"/>
      <c r="J931" s="239">
        <f>ROUND(I931*H931,2)</f>
        <v>0</v>
      </c>
      <c r="K931" s="235" t="s">
        <v>214</v>
      </c>
      <c r="L931" s="72"/>
      <c r="M931" s="240" t="s">
        <v>38</v>
      </c>
      <c r="N931" s="241" t="s">
        <v>52</v>
      </c>
      <c r="O931" s="47"/>
      <c r="P931" s="242">
        <f>O931*H931</f>
        <v>0</v>
      </c>
      <c r="Q931" s="242">
        <v>0.00013</v>
      </c>
      <c r="R931" s="242">
        <f>Q931*H931</f>
        <v>0.10163296</v>
      </c>
      <c r="S931" s="242">
        <v>0</v>
      </c>
      <c r="T931" s="243">
        <f>S931*H931</f>
        <v>0</v>
      </c>
      <c r="AR931" s="23" t="s">
        <v>215</v>
      </c>
      <c r="AT931" s="23" t="s">
        <v>210</v>
      </c>
      <c r="AU931" s="23" t="s">
        <v>90</v>
      </c>
      <c r="AY931" s="23" t="s">
        <v>208</v>
      </c>
      <c r="BE931" s="244">
        <f>IF(N931="základní",J931,0)</f>
        <v>0</v>
      </c>
      <c r="BF931" s="244">
        <f>IF(N931="snížená",J931,0)</f>
        <v>0</v>
      </c>
      <c r="BG931" s="244">
        <f>IF(N931="zákl. přenesená",J931,0)</f>
        <v>0</v>
      </c>
      <c r="BH931" s="244">
        <f>IF(N931="sníž. přenesená",J931,0)</f>
        <v>0</v>
      </c>
      <c r="BI931" s="244">
        <f>IF(N931="nulová",J931,0)</f>
        <v>0</v>
      </c>
      <c r="BJ931" s="23" t="s">
        <v>25</v>
      </c>
      <c r="BK931" s="244">
        <f>ROUND(I931*H931,2)</f>
        <v>0</v>
      </c>
      <c r="BL931" s="23" t="s">
        <v>215</v>
      </c>
      <c r="BM931" s="23" t="s">
        <v>1394</v>
      </c>
    </row>
    <row r="932" spans="2:65" s="1" customFormat="1" ht="25.5" customHeight="1">
      <c r="B932" s="46"/>
      <c r="C932" s="233" t="s">
        <v>1395</v>
      </c>
      <c r="D932" s="233" t="s">
        <v>210</v>
      </c>
      <c r="E932" s="234" t="s">
        <v>1396</v>
      </c>
      <c r="F932" s="235" t="s">
        <v>1397</v>
      </c>
      <c r="G932" s="236" t="s">
        <v>1398</v>
      </c>
      <c r="H932" s="237">
        <v>7</v>
      </c>
      <c r="I932" s="238"/>
      <c r="J932" s="239">
        <f>ROUND(I932*H932,2)</f>
        <v>0</v>
      </c>
      <c r="K932" s="235" t="s">
        <v>214</v>
      </c>
      <c r="L932" s="72"/>
      <c r="M932" s="240" t="s">
        <v>38</v>
      </c>
      <c r="N932" s="241" t="s">
        <v>52</v>
      </c>
      <c r="O932" s="47"/>
      <c r="P932" s="242">
        <f>O932*H932</f>
        <v>0</v>
      </c>
      <c r="Q932" s="242">
        <v>0</v>
      </c>
      <c r="R932" s="242">
        <f>Q932*H932</f>
        <v>0</v>
      </c>
      <c r="S932" s="242">
        <v>0</v>
      </c>
      <c r="T932" s="243">
        <f>S932*H932</f>
        <v>0</v>
      </c>
      <c r="AR932" s="23" t="s">
        <v>215</v>
      </c>
      <c r="AT932" s="23" t="s">
        <v>210</v>
      </c>
      <c r="AU932" s="23" t="s">
        <v>90</v>
      </c>
      <c r="AY932" s="23" t="s">
        <v>208</v>
      </c>
      <c r="BE932" s="244">
        <f>IF(N932="základní",J932,0)</f>
        <v>0</v>
      </c>
      <c r="BF932" s="244">
        <f>IF(N932="snížená",J932,0)</f>
        <v>0</v>
      </c>
      <c r="BG932" s="244">
        <f>IF(N932="zákl. přenesená",J932,0)</f>
        <v>0</v>
      </c>
      <c r="BH932" s="244">
        <f>IF(N932="sníž. přenesená",J932,0)</f>
        <v>0</v>
      </c>
      <c r="BI932" s="244">
        <f>IF(N932="nulová",J932,0)</f>
        <v>0</v>
      </c>
      <c r="BJ932" s="23" t="s">
        <v>25</v>
      </c>
      <c r="BK932" s="244">
        <f>ROUND(I932*H932,2)</f>
        <v>0</v>
      </c>
      <c r="BL932" s="23" t="s">
        <v>215</v>
      </c>
      <c r="BM932" s="23" t="s">
        <v>1399</v>
      </c>
    </row>
    <row r="933" spans="2:65" s="1" customFormat="1" ht="25.5" customHeight="1">
      <c r="B933" s="46"/>
      <c r="C933" s="233" t="s">
        <v>1400</v>
      </c>
      <c r="D933" s="233" t="s">
        <v>210</v>
      </c>
      <c r="E933" s="234" t="s">
        <v>1401</v>
      </c>
      <c r="F933" s="235" t="s">
        <v>1402</v>
      </c>
      <c r="G933" s="236" t="s">
        <v>1398</v>
      </c>
      <c r="H933" s="237">
        <v>7</v>
      </c>
      <c r="I933" s="238"/>
      <c r="J933" s="239">
        <f>ROUND(I933*H933,2)</f>
        <v>0</v>
      </c>
      <c r="K933" s="235" t="s">
        <v>214</v>
      </c>
      <c r="L933" s="72"/>
      <c r="M933" s="240" t="s">
        <v>38</v>
      </c>
      <c r="N933" s="241" t="s">
        <v>52</v>
      </c>
      <c r="O933" s="47"/>
      <c r="P933" s="242">
        <f>O933*H933</f>
        <v>0</v>
      </c>
      <c r="Q933" s="242">
        <v>0</v>
      </c>
      <c r="R933" s="242">
        <f>Q933*H933</f>
        <v>0</v>
      </c>
      <c r="S933" s="242">
        <v>0</v>
      </c>
      <c r="T933" s="243">
        <f>S933*H933</f>
        <v>0</v>
      </c>
      <c r="AR933" s="23" t="s">
        <v>215</v>
      </c>
      <c r="AT933" s="23" t="s">
        <v>210</v>
      </c>
      <c r="AU933" s="23" t="s">
        <v>90</v>
      </c>
      <c r="AY933" s="23" t="s">
        <v>208</v>
      </c>
      <c r="BE933" s="244">
        <f>IF(N933="základní",J933,0)</f>
        <v>0</v>
      </c>
      <c r="BF933" s="244">
        <f>IF(N933="snížená",J933,0)</f>
        <v>0</v>
      </c>
      <c r="BG933" s="244">
        <f>IF(N933="zákl. přenesená",J933,0)</f>
        <v>0</v>
      </c>
      <c r="BH933" s="244">
        <f>IF(N933="sníž. přenesená",J933,0)</f>
        <v>0</v>
      </c>
      <c r="BI933" s="244">
        <f>IF(N933="nulová",J933,0)</f>
        <v>0</v>
      </c>
      <c r="BJ933" s="23" t="s">
        <v>25</v>
      </c>
      <c r="BK933" s="244">
        <f>ROUND(I933*H933,2)</f>
        <v>0</v>
      </c>
      <c r="BL933" s="23" t="s">
        <v>215</v>
      </c>
      <c r="BM933" s="23" t="s">
        <v>1403</v>
      </c>
    </row>
    <row r="934" spans="2:65" s="1" customFormat="1" ht="25.5" customHeight="1">
      <c r="B934" s="46"/>
      <c r="C934" s="233" t="s">
        <v>1404</v>
      </c>
      <c r="D934" s="233" t="s">
        <v>210</v>
      </c>
      <c r="E934" s="234" t="s">
        <v>1405</v>
      </c>
      <c r="F934" s="235" t="s">
        <v>1406</v>
      </c>
      <c r="G934" s="236" t="s">
        <v>336</v>
      </c>
      <c r="H934" s="237">
        <v>20.25</v>
      </c>
      <c r="I934" s="238"/>
      <c r="J934" s="239">
        <f>ROUND(I934*H934,2)</f>
        <v>0</v>
      </c>
      <c r="K934" s="235" t="s">
        <v>214</v>
      </c>
      <c r="L934" s="72"/>
      <c r="M934" s="240" t="s">
        <v>38</v>
      </c>
      <c r="N934" s="241" t="s">
        <v>52</v>
      </c>
      <c r="O934" s="47"/>
      <c r="P934" s="242">
        <f>O934*H934</f>
        <v>0</v>
      </c>
      <c r="Q934" s="242">
        <v>0</v>
      </c>
      <c r="R934" s="242">
        <f>Q934*H934</f>
        <v>0</v>
      </c>
      <c r="S934" s="242">
        <v>0</v>
      </c>
      <c r="T934" s="243">
        <f>S934*H934</f>
        <v>0</v>
      </c>
      <c r="AR934" s="23" t="s">
        <v>215</v>
      </c>
      <c r="AT934" s="23" t="s">
        <v>210</v>
      </c>
      <c r="AU934" s="23" t="s">
        <v>90</v>
      </c>
      <c r="AY934" s="23" t="s">
        <v>208</v>
      </c>
      <c r="BE934" s="244">
        <f>IF(N934="základní",J934,0)</f>
        <v>0</v>
      </c>
      <c r="BF934" s="244">
        <f>IF(N934="snížená",J934,0)</f>
        <v>0</v>
      </c>
      <c r="BG934" s="244">
        <f>IF(N934="zákl. přenesená",J934,0)</f>
        <v>0</v>
      </c>
      <c r="BH934" s="244">
        <f>IF(N934="sníž. přenesená",J934,0)</f>
        <v>0</v>
      </c>
      <c r="BI934" s="244">
        <f>IF(N934="nulová",J934,0)</f>
        <v>0</v>
      </c>
      <c r="BJ934" s="23" t="s">
        <v>25</v>
      </c>
      <c r="BK934" s="244">
        <f>ROUND(I934*H934,2)</f>
        <v>0</v>
      </c>
      <c r="BL934" s="23" t="s">
        <v>215</v>
      </c>
      <c r="BM934" s="23" t="s">
        <v>1407</v>
      </c>
    </row>
    <row r="935" spans="2:65" s="1" customFormat="1" ht="25.5" customHeight="1">
      <c r="B935" s="46"/>
      <c r="C935" s="233" t="s">
        <v>1408</v>
      </c>
      <c r="D935" s="233" t="s">
        <v>210</v>
      </c>
      <c r="E935" s="234" t="s">
        <v>1409</v>
      </c>
      <c r="F935" s="235" t="s">
        <v>1410</v>
      </c>
      <c r="G935" s="236" t="s">
        <v>336</v>
      </c>
      <c r="H935" s="237">
        <v>20.25</v>
      </c>
      <c r="I935" s="238"/>
      <c r="J935" s="239">
        <f>ROUND(I935*H935,2)</f>
        <v>0</v>
      </c>
      <c r="K935" s="235" t="s">
        <v>214</v>
      </c>
      <c r="L935" s="72"/>
      <c r="M935" s="240" t="s">
        <v>38</v>
      </c>
      <c r="N935" s="241" t="s">
        <v>52</v>
      </c>
      <c r="O935" s="47"/>
      <c r="P935" s="242">
        <f>O935*H935</f>
        <v>0</v>
      </c>
      <c r="Q935" s="242">
        <v>0</v>
      </c>
      <c r="R935" s="242">
        <f>Q935*H935</f>
        <v>0</v>
      </c>
      <c r="S935" s="242">
        <v>0</v>
      </c>
      <c r="T935" s="243">
        <f>S935*H935</f>
        <v>0</v>
      </c>
      <c r="AR935" s="23" t="s">
        <v>215</v>
      </c>
      <c r="AT935" s="23" t="s">
        <v>210</v>
      </c>
      <c r="AU935" s="23" t="s">
        <v>90</v>
      </c>
      <c r="AY935" s="23" t="s">
        <v>208</v>
      </c>
      <c r="BE935" s="244">
        <f>IF(N935="základní",J935,0)</f>
        <v>0</v>
      </c>
      <c r="BF935" s="244">
        <f>IF(N935="snížená",J935,0)</f>
        <v>0</v>
      </c>
      <c r="BG935" s="244">
        <f>IF(N935="zákl. přenesená",J935,0)</f>
        <v>0</v>
      </c>
      <c r="BH935" s="244">
        <f>IF(N935="sníž. přenesená",J935,0)</f>
        <v>0</v>
      </c>
      <c r="BI935" s="244">
        <f>IF(N935="nulová",J935,0)</f>
        <v>0</v>
      </c>
      <c r="BJ935" s="23" t="s">
        <v>25</v>
      </c>
      <c r="BK935" s="244">
        <f>ROUND(I935*H935,2)</f>
        <v>0</v>
      </c>
      <c r="BL935" s="23" t="s">
        <v>215</v>
      </c>
      <c r="BM935" s="23" t="s">
        <v>1411</v>
      </c>
    </row>
    <row r="936" spans="2:51" s="12" customFormat="1" ht="13.5">
      <c r="B936" s="245"/>
      <c r="C936" s="246"/>
      <c r="D936" s="247" t="s">
        <v>217</v>
      </c>
      <c r="E936" s="248" t="s">
        <v>38</v>
      </c>
      <c r="F936" s="249" t="s">
        <v>1412</v>
      </c>
      <c r="G936" s="246"/>
      <c r="H936" s="250">
        <v>1.03</v>
      </c>
      <c r="I936" s="251"/>
      <c r="J936" s="246"/>
      <c r="K936" s="246"/>
      <c r="L936" s="252"/>
      <c r="M936" s="253"/>
      <c r="N936" s="254"/>
      <c r="O936" s="254"/>
      <c r="P936" s="254"/>
      <c r="Q936" s="254"/>
      <c r="R936" s="254"/>
      <c r="S936" s="254"/>
      <c r="T936" s="255"/>
      <c r="AT936" s="256" t="s">
        <v>217</v>
      </c>
      <c r="AU936" s="256" t="s">
        <v>90</v>
      </c>
      <c r="AV936" s="12" t="s">
        <v>90</v>
      </c>
      <c r="AW936" s="12" t="s">
        <v>219</v>
      </c>
      <c r="AX936" s="12" t="s">
        <v>81</v>
      </c>
      <c r="AY936" s="256" t="s">
        <v>208</v>
      </c>
    </row>
    <row r="937" spans="2:51" s="12" customFormat="1" ht="13.5">
      <c r="B937" s="245"/>
      <c r="C937" s="246"/>
      <c r="D937" s="247" t="s">
        <v>217</v>
      </c>
      <c r="E937" s="248" t="s">
        <v>38</v>
      </c>
      <c r="F937" s="249" t="s">
        <v>1413</v>
      </c>
      <c r="G937" s="246"/>
      <c r="H937" s="250">
        <v>9</v>
      </c>
      <c r="I937" s="251"/>
      <c r="J937" s="246"/>
      <c r="K937" s="246"/>
      <c r="L937" s="252"/>
      <c r="M937" s="253"/>
      <c r="N937" s="254"/>
      <c r="O937" s="254"/>
      <c r="P937" s="254"/>
      <c r="Q937" s="254"/>
      <c r="R937" s="254"/>
      <c r="S937" s="254"/>
      <c r="T937" s="255"/>
      <c r="AT937" s="256" t="s">
        <v>217</v>
      </c>
      <c r="AU937" s="256" t="s">
        <v>90</v>
      </c>
      <c r="AV937" s="12" t="s">
        <v>90</v>
      </c>
      <c r="AW937" s="12" t="s">
        <v>219</v>
      </c>
      <c r="AX937" s="12" t="s">
        <v>81</v>
      </c>
      <c r="AY937" s="256" t="s">
        <v>208</v>
      </c>
    </row>
    <row r="938" spans="2:51" s="12" customFormat="1" ht="13.5">
      <c r="B938" s="245"/>
      <c r="C938" s="246"/>
      <c r="D938" s="247" t="s">
        <v>217</v>
      </c>
      <c r="E938" s="248" t="s">
        <v>38</v>
      </c>
      <c r="F938" s="249" t="s">
        <v>1414</v>
      </c>
      <c r="G938" s="246"/>
      <c r="H938" s="250">
        <v>1.22</v>
      </c>
      <c r="I938" s="251"/>
      <c r="J938" s="246"/>
      <c r="K938" s="246"/>
      <c r="L938" s="252"/>
      <c r="M938" s="253"/>
      <c r="N938" s="254"/>
      <c r="O938" s="254"/>
      <c r="P938" s="254"/>
      <c r="Q938" s="254"/>
      <c r="R938" s="254"/>
      <c r="S938" s="254"/>
      <c r="T938" s="255"/>
      <c r="AT938" s="256" t="s">
        <v>217</v>
      </c>
      <c r="AU938" s="256" t="s">
        <v>90</v>
      </c>
      <c r="AV938" s="12" t="s">
        <v>90</v>
      </c>
      <c r="AW938" s="12" t="s">
        <v>219</v>
      </c>
      <c r="AX938" s="12" t="s">
        <v>81</v>
      </c>
      <c r="AY938" s="256" t="s">
        <v>208</v>
      </c>
    </row>
    <row r="939" spans="2:51" s="12" customFormat="1" ht="13.5">
      <c r="B939" s="245"/>
      <c r="C939" s="246"/>
      <c r="D939" s="247" t="s">
        <v>217</v>
      </c>
      <c r="E939" s="248" t="s">
        <v>38</v>
      </c>
      <c r="F939" s="249" t="s">
        <v>1413</v>
      </c>
      <c r="G939" s="246"/>
      <c r="H939" s="250">
        <v>9</v>
      </c>
      <c r="I939" s="251"/>
      <c r="J939" s="246"/>
      <c r="K939" s="246"/>
      <c r="L939" s="252"/>
      <c r="M939" s="253"/>
      <c r="N939" s="254"/>
      <c r="O939" s="254"/>
      <c r="P939" s="254"/>
      <c r="Q939" s="254"/>
      <c r="R939" s="254"/>
      <c r="S939" s="254"/>
      <c r="T939" s="255"/>
      <c r="AT939" s="256" t="s">
        <v>217</v>
      </c>
      <c r="AU939" s="256" t="s">
        <v>90</v>
      </c>
      <c r="AV939" s="12" t="s">
        <v>90</v>
      </c>
      <c r="AW939" s="12" t="s">
        <v>219</v>
      </c>
      <c r="AX939" s="12" t="s">
        <v>81</v>
      </c>
      <c r="AY939" s="256" t="s">
        <v>208</v>
      </c>
    </row>
    <row r="940" spans="2:63" s="11" customFormat="1" ht="29.85" customHeight="1">
      <c r="B940" s="217"/>
      <c r="C940" s="218"/>
      <c r="D940" s="219" t="s">
        <v>80</v>
      </c>
      <c r="E940" s="231" t="s">
        <v>843</v>
      </c>
      <c r="F940" s="231" t="s">
        <v>1415</v>
      </c>
      <c r="G940" s="218"/>
      <c r="H940" s="218"/>
      <c r="I940" s="221"/>
      <c r="J940" s="232">
        <f>BK940</f>
        <v>0</v>
      </c>
      <c r="K940" s="218"/>
      <c r="L940" s="223"/>
      <c r="M940" s="224"/>
      <c r="N940" s="225"/>
      <c r="O940" s="225"/>
      <c r="P940" s="226">
        <f>SUM(P941:P966)</f>
        <v>0</v>
      </c>
      <c r="Q940" s="225"/>
      <c r="R940" s="226">
        <f>SUM(R941:R966)</f>
        <v>14.950084799999997</v>
      </c>
      <c r="S940" s="225"/>
      <c r="T940" s="227">
        <f>SUM(T941:T966)</f>
        <v>0</v>
      </c>
      <c r="AR940" s="228" t="s">
        <v>25</v>
      </c>
      <c r="AT940" s="229" t="s">
        <v>80</v>
      </c>
      <c r="AU940" s="229" t="s">
        <v>25</v>
      </c>
      <c r="AY940" s="228" t="s">
        <v>208</v>
      </c>
      <c r="BK940" s="230">
        <f>SUM(BK941:BK966)</f>
        <v>0</v>
      </c>
    </row>
    <row r="941" spans="2:65" s="1" customFormat="1" ht="38.25" customHeight="1">
      <c r="B941" s="46"/>
      <c r="C941" s="233" t="s">
        <v>1416</v>
      </c>
      <c r="D941" s="233" t="s">
        <v>210</v>
      </c>
      <c r="E941" s="234" t="s">
        <v>1417</v>
      </c>
      <c r="F941" s="235" t="s">
        <v>1418</v>
      </c>
      <c r="G941" s="236" t="s">
        <v>336</v>
      </c>
      <c r="H941" s="237">
        <v>61.4</v>
      </c>
      <c r="I941" s="238"/>
      <c r="J941" s="239">
        <f>ROUND(I941*H941,2)</f>
        <v>0</v>
      </c>
      <c r="K941" s="235" t="s">
        <v>214</v>
      </c>
      <c r="L941" s="72"/>
      <c r="M941" s="240" t="s">
        <v>38</v>
      </c>
      <c r="N941" s="241" t="s">
        <v>52</v>
      </c>
      <c r="O941" s="47"/>
      <c r="P941" s="242">
        <f>O941*H941</f>
        <v>0</v>
      </c>
      <c r="Q941" s="242">
        <v>0.1295</v>
      </c>
      <c r="R941" s="242">
        <f>Q941*H941</f>
        <v>7.9513</v>
      </c>
      <c r="S941" s="242">
        <v>0</v>
      </c>
      <c r="T941" s="243">
        <f>S941*H941</f>
        <v>0</v>
      </c>
      <c r="AR941" s="23" t="s">
        <v>215</v>
      </c>
      <c r="AT941" s="23" t="s">
        <v>210</v>
      </c>
      <c r="AU941" s="23" t="s">
        <v>90</v>
      </c>
      <c r="AY941" s="23" t="s">
        <v>208</v>
      </c>
      <c r="BE941" s="244">
        <f>IF(N941="základní",J941,0)</f>
        <v>0</v>
      </c>
      <c r="BF941" s="244">
        <f>IF(N941="snížená",J941,0)</f>
        <v>0</v>
      </c>
      <c r="BG941" s="244">
        <f>IF(N941="zákl. přenesená",J941,0)</f>
        <v>0</v>
      </c>
      <c r="BH941" s="244">
        <f>IF(N941="sníž. přenesená",J941,0)</f>
        <v>0</v>
      </c>
      <c r="BI941" s="244">
        <f>IF(N941="nulová",J941,0)</f>
        <v>0</v>
      </c>
      <c r="BJ941" s="23" t="s">
        <v>25</v>
      </c>
      <c r="BK941" s="244">
        <f>ROUND(I941*H941,2)</f>
        <v>0</v>
      </c>
      <c r="BL941" s="23" t="s">
        <v>215</v>
      </c>
      <c r="BM941" s="23" t="s">
        <v>1419</v>
      </c>
    </row>
    <row r="942" spans="2:51" s="12" customFormat="1" ht="13.5">
      <c r="B942" s="245"/>
      <c r="C942" s="246"/>
      <c r="D942" s="247" t="s">
        <v>217</v>
      </c>
      <c r="E942" s="248" t="s">
        <v>38</v>
      </c>
      <c r="F942" s="249" t="s">
        <v>1420</v>
      </c>
      <c r="G942" s="246"/>
      <c r="H942" s="250">
        <v>37.6</v>
      </c>
      <c r="I942" s="251"/>
      <c r="J942" s="246"/>
      <c r="K942" s="246"/>
      <c r="L942" s="252"/>
      <c r="M942" s="253"/>
      <c r="N942" s="254"/>
      <c r="O942" s="254"/>
      <c r="P942" s="254"/>
      <c r="Q942" s="254"/>
      <c r="R942" s="254"/>
      <c r="S942" s="254"/>
      <c r="T942" s="255"/>
      <c r="AT942" s="256" t="s">
        <v>217</v>
      </c>
      <c r="AU942" s="256" t="s">
        <v>90</v>
      </c>
      <c r="AV942" s="12" t="s">
        <v>90</v>
      </c>
      <c r="AW942" s="12" t="s">
        <v>219</v>
      </c>
      <c r="AX942" s="12" t="s">
        <v>81</v>
      </c>
      <c r="AY942" s="256" t="s">
        <v>208</v>
      </c>
    </row>
    <row r="943" spans="2:51" s="12" customFormat="1" ht="13.5">
      <c r="B943" s="245"/>
      <c r="C943" s="246"/>
      <c r="D943" s="247" t="s">
        <v>217</v>
      </c>
      <c r="E943" s="248" t="s">
        <v>38</v>
      </c>
      <c r="F943" s="249" t="s">
        <v>1421</v>
      </c>
      <c r="G943" s="246"/>
      <c r="H943" s="250">
        <v>12.2</v>
      </c>
      <c r="I943" s="251"/>
      <c r="J943" s="246"/>
      <c r="K943" s="246"/>
      <c r="L943" s="252"/>
      <c r="M943" s="253"/>
      <c r="N943" s="254"/>
      <c r="O943" s="254"/>
      <c r="P943" s="254"/>
      <c r="Q943" s="254"/>
      <c r="R943" s="254"/>
      <c r="S943" s="254"/>
      <c r="T943" s="255"/>
      <c r="AT943" s="256" t="s">
        <v>217</v>
      </c>
      <c r="AU943" s="256" t="s">
        <v>90</v>
      </c>
      <c r="AV943" s="12" t="s">
        <v>90</v>
      </c>
      <c r="AW943" s="12" t="s">
        <v>219</v>
      </c>
      <c r="AX943" s="12" t="s">
        <v>81</v>
      </c>
      <c r="AY943" s="256" t="s">
        <v>208</v>
      </c>
    </row>
    <row r="944" spans="2:51" s="12" customFormat="1" ht="13.5">
      <c r="B944" s="245"/>
      <c r="C944" s="246"/>
      <c r="D944" s="247" t="s">
        <v>217</v>
      </c>
      <c r="E944" s="248" t="s">
        <v>38</v>
      </c>
      <c r="F944" s="249" t="s">
        <v>1422</v>
      </c>
      <c r="G944" s="246"/>
      <c r="H944" s="250">
        <v>11.6</v>
      </c>
      <c r="I944" s="251"/>
      <c r="J944" s="246"/>
      <c r="K944" s="246"/>
      <c r="L944" s="252"/>
      <c r="M944" s="253"/>
      <c r="N944" s="254"/>
      <c r="O944" s="254"/>
      <c r="P944" s="254"/>
      <c r="Q944" s="254"/>
      <c r="R944" s="254"/>
      <c r="S944" s="254"/>
      <c r="T944" s="255"/>
      <c r="AT944" s="256" t="s">
        <v>217</v>
      </c>
      <c r="AU944" s="256" t="s">
        <v>90</v>
      </c>
      <c r="AV944" s="12" t="s">
        <v>90</v>
      </c>
      <c r="AW944" s="12" t="s">
        <v>219</v>
      </c>
      <c r="AX944" s="12" t="s">
        <v>81</v>
      </c>
      <c r="AY944" s="256" t="s">
        <v>208</v>
      </c>
    </row>
    <row r="945" spans="2:65" s="1" customFormat="1" ht="16.5" customHeight="1">
      <c r="B945" s="46"/>
      <c r="C945" s="267" t="s">
        <v>1423</v>
      </c>
      <c r="D945" s="267" t="s">
        <v>297</v>
      </c>
      <c r="E945" s="268" t="s">
        <v>1424</v>
      </c>
      <c r="F945" s="269" t="s">
        <v>1425</v>
      </c>
      <c r="G945" s="270" t="s">
        <v>331</v>
      </c>
      <c r="H945" s="271">
        <v>135.08</v>
      </c>
      <c r="I945" s="272"/>
      <c r="J945" s="273">
        <f>ROUND(I945*H945,2)</f>
        <v>0</v>
      </c>
      <c r="K945" s="269" t="s">
        <v>214</v>
      </c>
      <c r="L945" s="274"/>
      <c r="M945" s="275" t="s">
        <v>38</v>
      </c>
      <c r="N945" s="276" t="s">
        <v>52</v>
      </c>
      <c r="O945" s="47"/>
      <c r="P945" s="242">
        <f>O945*H945</f>
        <v>0</v>
      </c>
      <c r="Q945" s="242">
        <v>0.01</v>
      </c>
      <c r="R945" s="242">
        <f>Q945*H945</f>
        <v>1.3508000000000002</v>
      </c>
      <c r="S945" s="242">
        <v>0</v>
      </c>
      <c r="T945" s="243">
        <f>S945*H945</f>
        <v>0</v>
      </c>
      <c r="AR945" s="23" t="s">
        <v>253</v>
      </c>
      <c r="AT945" s="23" t="s">
        <v>297</v>
      </c>
      <c r="AU945" s="23" t="s">
        <v>90</v>
      </c>
      <c r="AY945" s="23" t="s">
        <v>208</v>
      </c>
      <c r="BE945" s="244">
        <f>IF(N945="základní",J945,0)</f>
        <v>0</v>
      </c>
      <c r="BF945" s="244">
        <f>IF(N945="snížená",J945,0)</f>
        <v>0</v>
      </c>
      <c r="BG945" s="244">
        <f>IF(N945="zákl. přenesená",J945,0)</f>
        <v>0</v>
      </c>
      <c r="BH945" s="244">
        <f>IF(N945="sníž. přenesená",J945,0)</f>
        <v>0</v>
      </c>
      <c r="BI945" s="244">
        <f>IF(N945="nulová",J945,0)</f>
        <v>0</v>
      </c>
      <c r="BJ945" s="23" t="s">
        <v>25</v>
      </c>
      <c r="BK945" s="244">
        <f>ROUND(I945*H945,2)</f>
        <v>0</v>
      </c>
      <c r="BL945" s="23" t="s">
        <v>215</v>
      </c>
      <c r="BM945" s="23" t="s">
        <v>1426</v>
      </c>
    </row>
    <row r="946" spans="2:51" s="12" customFormat="1" ht="13.5">
      <c r="B946" s="245"/>
      <c r="C946" s="246"/>
      <c r="D946" s="247" t="s">
        <v>217</v>
      </c>
      <c r="E946" s="248" t="s">
        <v>38</v>
      </c>
      <c r="F946" s="249" t="s">
        <v>1427</v>
      </c>
      <c r="G946" s="246"/>
      <c r="H946" s="250">
        <v>135.08</v>
      </c>
      <c r="I946" s="251"/>
      <c r="J946" s="246"/>
      <c r="K946" s="246"/>
      <c r="L946" s="252"/>
      <c r="M946" s="253"/>
      <c r="N946" s="254"/>
      <c r="O946" s="254"/>
      <c r="P946" s="254"/>
      <c r="Q946" s="254"/>
      <c r="R946" s="254"/>
      <c r="S946" s="254"/>
      <c r="T946" s="255"/>
      <c r="AT946" s="256" t="s">
        <v>217</v>
      </c>
      <c r="AU946" s="256" t="s">
        <v>90</v>
      </c>
      <c r="AV946" s="12" t="s">
        <v>90</v>
      </c>
      <c r="AW946" s="12" t="s">
        <v>219</v>
      </c>
      <c r="AX946" s="12" t="s">
        <v>81</v>
      </c>
      <c r="AY946" s="256" t="s">
        <v>208</v>
      </c>
    </row>
    <row r="947" spans="2:65" s="1" customFormat="1" ht="25.5" customHeight="1">
      <c r="B947" s="46"/>
      <c r="C947" s="233" t="s">
        <v>1428</v>
      </c>
      <c r="D947" s="233" t="s">
        <v>210</v>
      </c>
      <c r="E947" s="234" t="s">
        <v>1429</v>
      </c>
      <c r="F947" s="235" t="s">
        <v>1430</v>
      </c>
      <c r="G947" s="236" t="s">
        <v>232</v>
      </c>
      <c r="H947" s="237">
        <v>2.456</v>
      </c>
      <c r="I947" s="238"/>
      <c r="J947" s="239">
        <f>ROUND(I947*H947,2)</f>
        <v>0</v>
      </c>
      <c r="K947" s="235" t="s">
        <v>214</v>
      </c>
      <c r="L947" s="72"/>
      <c r="M947" s="240" t="s">
        <v>38</v>
      </c>
      <c r="N947" s="241" t="s">
        <v>52</v>
      </c>
      <c r="O947" s="47"/>
      <c r="P947" s="242">
        <f>O947*H947</f>
        <v>0</v>
      </c>
      <c r="Q947" s="242">
        <v>2.25634</v>
      </c>
      <c r="R947" s="242">
        <f>Q947*H947</f>
        <v>5.541571039999999</v>
      </c>
      <c r="S947" s="242">
        <v>0</v>
      </c>
      <c r="T947" s="243">
        <f>S947*H947</f>
        <v>0</v>
      </c>
      <c r="AR947" s="23" t="s">
        <v>215</v>
      </c>
      <c r="AT947" s="23" t="s">
        <v>210</v>
      </c>
      <c r="AU947" s="23" t="s">
        <v>90</v>
      </c>
      <c r="AY947" s="23" t="s">
        <v>208</v>
      </c>
      <c r="BE947" s="244">
        <f>IF(N947="základní",J947,0)</f>
        <v>0</v>
      </c>
      <c r="BF947" s="244">
        <f>IF(N947="snížená",J947,0)</f>
        <v>0</v>
      </c>
      <c r="BG947" s="244">
        <f>IF(N947="zákl. přenesená",J947,0)</f>
        <v>0</v>
      </c>
      <c r="BH947" s="244">
        <f>IF(N947="sníž. přenesená",J947,0)</f>
        <v>0</v>
      </c>
      <c r="BI947" s="244">
        <f>IF(N947="nulová",J947,0)</f>
        <v>0</v>
      </c>
      <c r="BJ947" s="23" t="s">
        <v>25</v>
      </c>
      <c r="BK947" s="244">
        <f>ROUND(I947*H947,2)</f>
        <v>0</v>
      </c>
      <c r="BL947" s="23" t="s">
        <v>215</v>
      </c>
      <c r="BM947" s="23" t="s">
        <v>1431</v>
      </c>
    </row>
    <row r="948" spans="2:51" s="12" customFormat="1" ht="13.5">
      <c r="B948" s="245"/>
      <c r="C948" s="246"/>
      <c r="D948" s="247" t="s">
        <v>217</v>
      </c>
      <c r="E948" s="248" t="s">
        <v>38</v>
      </c>
      <c r="F948" s="249" t="s">
        <v>1432</v>
      </c>
      <c r="G948" s="246"/>
      <c r="H948" s="250">
        <v>2.456</v>
      </c>
      <c r="I948" s="251"/>
      <c r="J948" s="246"/>
      <c r="K948" s="246"/>
      <c r="L948" s="252"/>
      <c r="M948" s="253"/>
      <c r="N948" s="254"/>
      <c r="O948" s="254"/>
      <c r="P948" s="254"/>
      <c r="Q948" s="254"/>
      <c r="R948" s="254"/>
      <c r="S948" s="254"/>
      <c r="T948" s="255"/>
      <c r="AT948" s="256" t="s">
        <v>217</v>
      </c>
      <c r="AU948" s="256" t="s">
        <v>90</v>
      </c>
      <c r="AV948" s="12" t="s">
        <v>90</v>
      </c>
      <c r="AW948" s="12" t="s">
        <v>219</v>
      </c>
      <c r="AX948" s="12" t="s">
        <v>81</v>
      </c>
      <c r="AY948" s="256" t="s">
        <v>208</v>
      </c>
    </row>
    <row r="949" spans="2:65" s="1" customFormat="1" ht="16.5" customHeight="1">
      <c r="B949" s="46"/>
      <c r="C949" s="233" t="s">
        <v>1433</v>
      </c>
      <c r="D949" s="233" t="s">
        <v>210</v>
      </c>
      <c r="E949" s="234" t="s">
        <v>1434</v>
      </c>
      <c r="F949" s="235" t="s">
        <v>1435</v>
      </c>
      <c r="G949" s="236" t="s">
        <v>331</v>
      </c>
      <c r="H949" s="237">
        <v>25</v>
      </c>
      <c r="I949" s="238"/>
      <c r="J949" s="239">
        <f>ROUND(I949*H949,2)</f>
        <v>0</v>
      </c>
      <c r="K949" s="235" t="s">
        <v>214</v>
      </c>
      <c r="L949" s="72"/>
      <c r="M949" s="240" t="s">
        <v>38</v>
      </c>
      <c r="N949" s="241" t="s">
        <v>52</v>
      </c>
      <c r="O949" s="47"/>
      <c r="P949" s="242">
        <f>O949*H949</f>
        <v>0</v>
      </c>
      <c r="Q949" s="242">
        <v>0</v>
      </c>
      <c r="R949" s="242">
        <f>Q949*H949</f>
        <v>0</v>
      </c>
      <c r="S949" s="242">
        <v>0</v>
      </c>
      <c r="T949" s="243">
        <f>S949*H949</f>
        <v>0</v>
      </c>
      <c r="AR949" s="23" t="s">
        <v>215</v>
      </c>
      <c r="AT949" s="23" t="s">
        <v>210</v>
      </c>
      <c r="AU949" s="23" t="s">
        <v>90</v>
      </c>
      <c r="AY949" s="23" t="s">
        <v>208</v>
      </c>
      <c r="BE949" s="244">
        <f>IF(N949="základní",J949,0)</f>
        <v>0</v>
      </c>
      <c r="BF949" s="244">
        <f>IF(N949="snížená",J949,0)</f>
        <v>0</v>
      </c>
      <c r="BG949" s="244">
        <f>IF(N949="zákl. přenesená",J949,0)</f>
        <v>0</v>
      </c>
      <c r="BH949" s="244">
        <f>IF(N949="sníž. přenesená",J949,0)</f>
        <v>0</v>
      </c>
      <c r="BI949" s="244">
        <f>IF(N949="nulová",J949,0)</f>
        <v>0</v>
      </c>
      <c r="BJ949" s="23" t="s">
        <v>25</v>
      </c>
      <c r="BK949" s="244">
        <f>ROUND(I949*H949,2)</f>
        <v>0</v>
      </c>
      <c r="BL949" s="23" t="s">
        <v>215</v>
      </c>
      <c r="BM949" s="23" t="s">
        <v>1436</v>
      </c>
    </row>
    <row r="950" spans="2:51" s="13" customFormat="1" ht="13.5">
      <c r="B950" s="257"/>
      <c r="C950" s="258"/>
      <c r="D950" s="247" t="s">
        <v>217</v>
      </c>
      <c r="E950" s="259" t="s">
        <v>38</v>
      </c>
      <c r="F950" s="260" t="s">
        <v>1437</v>
      </c>
      <c r="G950" s="258"/>
      <c r="H950" s="259" t="s">
        <v>38</v>
      </c>
      <c r="I950" s="261"/>
      <c r="J950" s="258"/>
      <c r="K950" s="258"/>
      <c r="L950" s="262"/>
      <c r="M950" s="263"/>
      <c r="N950" s="264"/>
      <c r="O950" s="264"/>
      <c r="P950" s="264"/>
      <c r="Q950" s="264"/>
      <c r="R950" s="264"/>
      <c r="S950" s="264"/>
      <c r="T950" s="265"/>
      <c r="AT950" s="266" t="s">
        <v>217</v>
      </c>
      <c r="AU950" s="266" t="s">
        <v>90</v>
      </c>
      <c r="AV950" s="13" t="s">
        <v>25</v>
      </c>
      <c r="AW950" s="13" t="s">
        <v>219</v>
      </c>
      <c r="AX950" s="13" t="s">
        <v>81</v>
      </c>
      <c r="AY950" s="266" t="s">
        <v>208</v>
      </c>
    </row>
    <row r="951" spans="2:51" s="12" customFormat="1" ht="13.5">
      <c r="B951" s="245"/>
      <c r="C951" s="246"/>
      <c r="D951" s="247" t="s">
        <v>217</v>
      </c>
      <c r="E951" s="248" t="s">
        <v>38</v>
      </c>
      <c r="F951" s="249" t="s">
        <v>357</v>
      </c>
      <c r="G951" s="246"/>
      <c r="H951" s="250">
        <v>25</v>
      </c>
      <c r="I951" s="251"/>
      <c r="J951" s="246"/>
      <c r="K951" s="246"/>
      <c r="L951" s="252"/>
      <c r="M951" s="253"/>
      <c r="N951" s="254"/>
      <c r="O951" s="254"/>
      <c r="P951" s="254"/>
      <c r="Q951" s="254"/>
      <c r="R951" s="254"/>
      <c r="S951" s="254"/>
      <c r="T951" s="255"/>
      <c r="AT951" s="256" t="s">
        <v>217</v>
      </c>
      <c r="AU951" s="256" t="s">
        <v>90</v>
      </c>
      <c r="AV951" s="12" t="s">
        <v>90</v>
      </c>
      <c r="AW951" s="12" t="s">
        <v>219</v>
      </c>
      <c r="AX951" s="12" t="s">
        <v>81</v>
      </c>
      <c r="AY951" s="256" t="s">
        <v>208</v>
      </c>
    </row>
    <row r="952" spans="2:65" s="1" customFormat="1" ht="16.5" customHeight="1">
      <c r="B952" s="46"/>
      <c r="C952" s="267" t="s">
        <v>1438</v>
      </c>
      <c r="D952" s="267" t="s">
        <v>297</v>
      </c>
      <c r="E952" s="268" t="s">
        <v>1439</v>
      </c>
      <c r="F952" s="269" t="s">
        <v>1440</v>
      </c>
      <c r="G952" s="270" t="s">
        <v>331</v>
      </c>
      <c r="H952" s="271">
        <v>25</v>
      </c>
      <c r="I952" s="272"/>
      <c r="J952" s="273">
        <f>ROUND(I952*H952,2)</f>
        <v>0</v>
      </c>
      <c r="K952" s="269" t="s">
        <v>214</v>
      </c>
      <c r="L952" s="274"/>
      <c r="M952" s="275" t="s">
        <v>38</v>
      </c>
      <c r="N952" s="276" t="s">
        <v>52</v>
      </c>
      <c r="O952" s="47"/>
      <c r="P952" s="242">
        <f>O952*H952</f>
        <v>0</v>
      </c>
      <c r="Q952" s="242">
        <v>0.0013</v>
      </c>
      <c r="R952" s="242">
        <f>Q952*H952</f>
        <v>0.0325</v>
      </c>
      <c r="S952" s="242">
        <v>0</v>
      </c>
      <c r="T952" s="243">
        <f>S952*H952</f>
        <v>0</v>
      </c>
      <c r="AR952" s="23" t="s">
        <v>253</v>
      </c>
      <c r="AT952" s="23" t="s">
        <v>297</v>
      </c>
      <c r="AU952" s="23" t="s">
        <v>90</v>
      </c>
      <c r="AY952" s="23" t="s">
        <v>208</v>
      </c>
      <c r="BE952" s="244">
        <f>IF(N952="základní",J952,0)</f>
        <v>0</v>
      </c>
      <c r="BF952" s="244">
        <f>IF(N952="snížená",J952,0)</f>
        <v>0</v>
      </c>
      <c r="BG952" s="244">
        <f>IF(N952="zákl. přenesená",J952,0)</f>
        <v>0</v>
      </c>
      <c r="BH952" s="244">
        <f>IF(N952="sníž. přenesená",J952,0)</f>
        <v>0</v>
      </c>
      <c r="BI952" s="244">
        <f>IF(N952="nulová",J952,0)</f>
        <v>0</v>
      </c>
      <c r="BJ952" s="23" t="s">
        <v>25</v>
      </c>
      <c r="BK952" s="244">
        <f>ROUND(I952*H952,2)</f>
        <v>0</v>
      </c>
      <c r="BL952" s="23" t="s">
        <v>215</v>
      </c>
      <c r="BM952" s="23" t="s">
        <v>1441</v>
      </c>
    </row>
    <row r="953" spans="2:65" s="1" customFormat="1" ht="25.5" customHeight="1">
      <c r="B953" s="46"/>
      <c r="C953" s="233" t="s">
        <v>1442</v>
      </c>
      <c r="D953" s="233" t="s">
        <v>210</v>
      </c>
      <c r="E953" s="234" t="s">
        <v>1443</v>
      </c>
      <c r="F953" s="235" t="s">
        <v>1444</v>
      </c>
      <c r="G953" s="236" t="s">
        <v>331</v>
      </c>
      <c r="H953" s="237">
        <v>13</v>
      </c>
      <c r="I953" s="238"/>
      <c r="J953" s="239">
        <f>ROUND(I953*H953,2)</f>
        <v>0</v>
      </c>
      <c r="K953" s="235" t="s">
        <v>214</v>
      </c>
      <c r="L953" s="72"/>
      <c r="M953" s="240" t="s">
        <v>38</v>
      </c>
      <c r="N953" s="241" t="s">
        <v>52</v>
      </c>
      <c r="O953" s="47"/>
      <c r="P953" s="242">
        <f>O953*H953</f>
        <v>0</v>
      </c>
      <c r="Q953" s="242">
        <v>0</v>
      </c>
      <c r="R953" s="242">
        <f>Q953*H953</f>
        <v>0</v>
      </c>
      <c r="S953" s="242">
        <v>0</v>
      </c>
      <c r="T953" s="243">
        <f>S953*H953</f>
        <v>0</v>
      </c>
      <c r="AR953" s="23" t="s">
        <v>215</v>
      </c>
      <c r="AT953" s="23" t="s">
        <v>210</v>
      </c>
      <c r="AU953" s="23" t="s">
        <v>90</v>
      </c>
      <c r="AY953" s="23" t="s">
        <v>208</v>
      </c>
      <c r="BE953" s="244">
        <f>IF(N953="základní",J953,0)</f>
        <v>0</v>
      </c>
      <c r="BF953" s="244">
        <f>IF(N953="snížená",J953,0)</f>
        <v>0</v>
      </c>
      <c r="BG953" s="244">
        <f>IF(N953="zákl. přenesená",J953,0)</f>
        <v>0</v>
      </c>
      <c r="BH953" s="244">
        <f>IF(N953="sníž. přenesená",J953,0)</f>
        <v>0</v>
      </c>
      <c r="BI953" s="244">
        <f>IF(N953="nulová",J953,0)</f>
        <v>0</v>
      </c>
      <c r="BJ953" s="23" t="s">
        <v>25</v>
      </c>
      <c r="BK953" s="244">
        <f>ROUND(I953*H953,2)</f>
        <v>0</v>
      </c>
      <c r="BL953" s="23" t="s">
        <v>215</v>
      </c>
      <c r="BM953" s="23" t="s">
        <v>1445</v>
      </c>
    </row>
    <row r="954" spans="2:51" s="13" customFormat="1" ht="13.5">
      <c r="B954" s="257"/>
      <c r="C954" s="258"/>
      <c r="D954" s="247" t="s">
        <v>217</v>
      </c>
      <c r="E954" s="259" t="s">
        <v>38</v>
      </c>
      <c r="F954" s="260" t="s">
        <v>1446</v>
      </c>
      <c r="G954" s="258"/>
      <c r="H954" s="259" t="s">
        <v>38</v>
      </c>
      <c r="I954" s="261"/>
      <c r="J954" s="258"/>
      <c r="K954" s="258"/>
      <c r="L954" s="262"/>
      <c r="M954" s="263"/>
      <c r="N954" s="264"/>
      <c r="O954" s="264"/>
      <c r="P954" s="264"/>
      <c r="Q954" s="264"/>
      <c r="R954" s="264"/>
      <c r="S954" s="264"/>
      <c r="T954" s="265"/>
      <c r="AT954" s="266" t="s">
        <v>217</v>
      </c>
      <c r="AU954" s="266" t="s">
        <v>90</v>
      </c>
      <c r="AV954" s="13" t="s">
        <v>25</v>
      </c>
      <c r="AW954" s="13" t="s">
        <v>219</v>
      </c>
      <c r="AX954" s="13" t="s">
        <v>81</v>
      </c>
      <c r="AY954" s="266" t="s">
        <v>208</v>
      </c>
    </row>
    <row r="955" spans="2:51" s="12" customFormat="1" ht="13.5">
      <c r="B955" s="245"/>
      <c r="C955" s="246"/>
      <c r="D955" s="247" t="s">
        <v>217</v>
      </c>
      <c r="E955" s="248" t="s">
        <v>38</v>
      </c>
      <c r="F955" s="249" t="s">
        <v>1447</v>
      </c>
      <c r="G955" s="246"/>
      <c r="H955" s="250">
        <v>8</v>
      </c>
      <c r="I955" s="251"/>
      <c r="J955" s="246"/>
      <c r="K955" s="246"/>
      <c r="L955" s="252"/>
      <c r="M955" s="253"/>
      <c r="N955" s="254"/>
      <c r="O955" s="254"/>
      <c r="P955" s="254"/>
      <c r="Q955" s="254"/>
      <c r="R955" s="254"/>
      <c r="S955" s="254"/>
      <c r="T955" s="255"/>
      <c r="AT955" s="256" t="s">
        <v>217</v>
      </c>
      <c r="AU955" s="256" t="s">
        <v>90</v>
      </c>
      <c r="AV955" s="12" t="s">
        <v>90</v>
      </c>
      <c r="AW955" s="12" t="s">
        <v>219</v>
      </c>
      <c r="AX955" s="12" t="s">
        <v>81</v>
      </c>
      <c r="AY955" s="256" t="s">
        <v>208</v>
      </c>
    </row>
    <row r="956" spans="2:51" s="13" customFormat="1" ht="13.5">
      <c r="B956" s="257"/>
      <c r="C956" s="258"/>
      <c r="D956" s="247" t="s">
        <v>217</v>
      </c>
      <c r="E956" s="259" t="s">
        <v>38</v>
      </c>
      <c r="F956" s="260" t="s">
        <v>1448</v>
      </c>
      <c r="G956" s="258"/>
      <c r="H956" s="259" t="s">
        <v>38</v>
      </c>
      <c r="I956" s="261"/>
      <c r="J956" s="258"/>
      <c r="K956" s="258"/>
      <c r="L956" s="262"/>
      <c r="M956" s="263"/>
      <c r="N956" s="264"/>
      <c r="O956" s="264"/>
      <c r="P956" s="264"/>
      <c r="Q956" s="264"/>
      <c r="R956" s="264"/>
      <c r="S956" s="264"/>
      <c r="T956" s="265"/>
      <c r="AT956" s="266" t="s">
        <v>217</v>
      </c>
      <c r="AU956" s="266" t="s">
        <v>90</v>
      </c>
      <c r="AV956" s="13" t="s">
        <v>25</v>
      </c>
      <c r="AW956" s="13" t="s">
        <v>219</v>
      </c>
      <c r="AX956" s="13" t="s">
        <v>81</v>
      </c>
      <c r="AY956" s="266" t="s">
        <v>208</v>
      </c>
    </row>
    <row r="957" spans="2:51" s="12" customFormat="1" ht="13.5">
      <c r="B957" s="245"/>
      <c r="C957" s="246"/>
      <c r="D957" s="247" t="s">
        <v>217</v>
      </c>
      <c r="E957" s="248" t="s">
        <v>38</v>
      </c>
      <c r="F957" s="249" t="s">
        <v>237</v>
      </c>
      <c r="G957" s="246"/>
      <c r="H957" s="250">
        <v>5</v>
      </c>
      <c r="I957" s="251"/>
      <c r="J957" s="246"/>
      <c r="K957" s="246"/>
      <c r="L957" s="252"/>
      <c r="M957" s="253"/>
      <c r="N957" s="254"/>
      <c r="O957" s="254"/>
      <c r="P957" s="254"/>
      <c r="Q957" s="254"/>
      <c r="R957" s="254"/>
      <c r="S957" s="254"/>
      <c r="T957" s="255"/>
      <c r="AT957" s="256" t="s">
        <v>217</v>
      </c>
      <c r="AU957" s="256" t="s">
        <v>90</v>
      </c>
      <c r="AV957" s="12" t="s">
        <v>90</v>
      </c>
      <c r="AW957" s="12" t="s">
        <v>219</v>
      </c>
      <c r="AX957" s="12" t="s">
        <v>81</v>
      </c>
      <c r="AY957" s="256" t="s">
        <v>208</v>
      </c>
    </row>
    <row r="958" spans="2:65" s="1" customFormat="1" ht="16.5" customHeight="1">
      <c r="B958" s="46"/>
      <c r="C958" s="267" t="s">
        <v>1449</v>
      </c>
      <c r="D958" s="267" t="s">
        <v>297</v>
      </c>
      <c r="E958" s="268" t="s">
        <v>1450</v>
      </c>
      <c r="F958" s="269" t="s">
        <v>1451</v>
      </c>
      <c r="G958" s="270" t="s">
        <v>331</v>
      </c>
      <c r="H958" s="271">
        <v>13</v>
      </c>
      <c r="I958" s="272"/>
      <c r="J958" s="273">
        <f>ROUND(I958*H958,2)</f>
        <v>0</v>
      </c>
      <c r="K958" s="269" t="s">
        <v>214</v>
      </c>
      <c r="L958" s="274"/>
      <c r="M958" s="275" t="s">
        <v>38</v>
      </c>
      <c r="N958" s="276" t="s">
        <v>52</v>
      </c>
      <c r="O958" s="47"/>
      <c r="P958" s="242">
        <f>O958*H958</f>
        <v>0</v>
      </c>
      <c r="Q958" s="242">
        <v>0.00046</v>
      </c>
      <c r="R958" s="242">
        <f>Q958*H958</f>
        <v>0.00598</v>
      </c>
      <c r="S958" s="242">
        <v>0</v>
      </c>
      <c r="T958" s="243">
        <f>S958*H958</f>
        <v>0</v>
      </c>
      <c r="AR958" s="23" t="s">
        <v>253</v>
      </c>
      <c r="AT958" s="23" t="s">
        <v>297</v>
      </c>
      <c r="AU958" s="23" t="s">
        <v>90</v>
      </c>
      <c r="AY958" s="23" t="s">
        <v>208</v>
      </c>
      <c r="BE958" s="244">
        <f>IF(N958="základní",J958,0)</f>
        <v>0</v>
      </c>
      <c r="BF958" s="244">
        <f>IF(N958="snížená",J958,0)</f>
        <v>0</v>
      </c>
      <c r="BG958" s="244">
        <f>IF(N958="zákl. přenesená",J958,0)</f>
        <v>0</v>
      </c>
      <c r="BH958" s="244">
        <f>IF(N958="sníž. přenesená",J958,0)</f>
        <v>0</v>
      </c>
      <c r="BI958" s="244">
        <f>IF(N958="nulová",J958,0)</f>
        <v>0</v>
      </c>
      <c r="BJ958" s="23" t="s">
        <v>25</v>
      </c>
      <c r="BK958" s="244">
        <f>ROUND(I958*H958,2)</f>
        <v>0</v>
      </c>
      <c r="BL958" s="23" t="s">
        <v>215</v>
      </c>
      <c r="BM958" s="23" t="s">
        <v>1452</v>
      </c>
    </row>
    <row r="959" spans="2:65" s="1" customFormat="1" ht="63.75" customHeight="1">
      <c r="B959" s="46"/>
      <c r="C959" s="233" t="s">
        <v>1453</v>
      </c>
      <c r="D959" s="233" t="s">
        <v>210</v>
      </c>
      <c r="E959" s="234" t="s">
        <v>1454</v>
      </c>
      <c r="F959" s="235" t="s">
        <v>1455</v>
      </c>
      <c r="G959" s="236" t="s">
        <v>213</v>
      </c>
      <c r="H959" s="237">
        <v>1348.344</v>
      </c>
      <c r="I959" s="238"/>
      <c r="J959" s="239">
        <f>ROUND(I959*H959,2)</f>
        <v>0</v>
      </c>
      <c r="K959" s="235" t="s">
        <v>214</v>
      </c>
      <c r="L959" s="72"/>
      <c r="M959" s="240" t="s">
        <v>38</v>
      </c>
      <c r="N959" s="241" t="s">
        <v>52</v>
      </c>
      <c r="O959" s="47"/>
      <c r="P959" s="242">
        <f>O959*H959</f>
        <v>0</v>
      </c>
      <c r="Q959" s="242">
        <v>4E-05</v>
      </c>
      <c r="R959" s="242">
        <f>Q959*H959</f>
        <v>0.053933760000000004</v>
      </c>
      <c r="S959" s="242">
        <v>0</v>
      </c>
      <c r="T959" s="243">
        <f>S959*H959</f>
        <v>0</v>
      </c>
      <c r="AR959" s="23" t="s">
        <v>215</v>
      </c>
      <c r="AT959" s="23" t="s">
        <v>210</v>
      </c>
      <c r="AU959" s="23" t="s">
        <v>90</v>
      </c>
      <c r="AY959" s="23" t="s">
        <v>208</v>
      </c>
      <c r="BE959" s="244">
        <f>IF(N959="základní",J959,0)</f>
        <v>0</v>
      </c>
      <c r="BF959" s="244">
        <f>IF(N959="snížená",J959,0)</f>
        <v>0</v>
      </c>
      <c r="BG959" s="244">
        <f>IF(N959="zákl. přenesená",J959,0)</f>
        <v>0</v>
      </c>
      <c r="BH959" s="244">
        <f>IF(N959="sníž. přenesená",J959,0)</f>
        <v>0</v>
      </c>
      <c r="BI959" s="244">
        <f>IF(N959="nulová",J959,0)</f>
        <v>0</v>
      </c>
      <c r="BJ959" s="23" t="s">
        <v>25</v>
      </c>
      <c r="BK959" s="244">
        <f>ROUND(I959*H959,2)</f>
        <v>0</v>
      </c>
      <c r="BL959" s="23" t="s">
        <v>215</v>
      </c>
      <c r="BM959" s="23" t="s">
        <v>1456</v>
      </c>
    </row>
    <row r="960" spans="2:51" s="12" customFormat="1" ht="13.5">
      <c r="B960" s="245"/>
      <c r="C960" s="246"/>
      <c r="D960" s="247" t="s">
        <v>217</v>
      </c>
      <c r="E960" s="248" t="s">
        <v>38</v>
      </c>
      <c r="F960" s="249" t="s">
        <v>1457</v>
      </c>
      <c r="G960" s="246"/>
      <c r="H960" s="250">
        <v>1026.48</v>
      </c>
      <c r="I960" s="251"/>
      <c r="J960" s="246"/>
      <c r="K960" s="246"/>
      <c r="L960" s="252"/>
      <c r="M960" s="253"/>
      <c r="N960" s="254"/>
      <c r="O960" s="254"/>
      <c r="P960" s="254"/>
      <c r="Q960" s="254"/>
      <c r="R960" s="254"/>
      <c r="S960" s="254"/>
      <c r="T960" s="255"/>
      <c r="AT960" s="256" t="s">
        <v>217</v>
      </c>
      <c r="AU960" s="256" t="s">
        <v>90</v>
      </c>
      <c r="AV960" s="12" t="s">
        <v>90</v>
      </c>
      <c r="AW960" s="12" t="s">
        <v>219</v>
      </c>
      <c r="AX960" s="12" t="s">
        <v>81</v>
      </c>
      <c r="AY960" s="256" t="s">
        <v>208</v>
      </c>
    </row>
    <row r="961" spans="2:51" s="12" customFormat="1" ht="13.5">
      <c r="B961" s="245"/>
      <c r="C961" s="246"/>
      <c r="D961" s="247" t="s">
        <v>217</v>
      </c>
      <c r="E961" s="248" t="s">
        <v>38</v>
      </c>
      <c r="F961" s="249" t="s">
        <v>1458</v>
      </c>
      <c r="G961" s="246"/>
      <c r="H961" s="250">
        <v>321.864375</v>
      </c>
      <c r="I961" s="251"/>
      <c r="J961" s="246"/>
      <c r="K961" s="246"/>
      <c r="L961" s="252"/>
      <c r="M961" s="253"/>
      <c r="N961" s="254"/>
      <c r="O961" s="254"/>
      <c r="P961" s="254"/>
      <c r="Q961" s="254"/>
      <c r="R961" s="254"/>
      <c r="S961" s="254"/>
      <c r="T961" s="255"/>
      <c r="AT961" s="256" t="s">
        <v>217</v>
      </c>
      <c r="AU961" s="256" t="s">
        <v>90</v>
      </c>
      <c r="AV961" s="12" t="s">
        <v>90</v>
      </c>
      <c r="AW961" s="12" t="s">
        <v>219</v>
      </c>
      <c r="AX961" s="12" t="s">
        <v>81</v>
      </c>
      <c r="AY961" s="256" t="s">
        <v>208</v>
      </c>
    </row>
    <row r="962" spans="2:65" s="1" customFormat="1" ht="16.5" customHeight="1">
      <c r="B962" s="46"/>
      <c r="C962" s="233" t="s">
        <v>1459</v>
      </c>
      <c r="D962" s="233" t="s">
        <v>210</v>
      </c>
      <c r="E962" s="234" t="s">
        <v>1460</v>
      </c>
      <c r="F962" s="235" t="s">
        <v>1461</v>
      </c>
      <c r="G962" s="236" t="s">
        <v>331</v>
      </c>
      <c r="H962" s="237">
        <v>11</v>
      </c>
      <c r="I962" s="238"/>
      <c r="J962" s="239">
        <f>ROUND(I962*H962,2)</f>
        <v>0</v>
      </c>
      <c r="K962" s="235" t="s">
        <v>38</v>
      </c>
      <c r="L962" s="72"/>
      <c r="M962" s="240" t="s">
        <v>38</v>
      </c>
      <c r="N962" s="241" t="s">
        <v>52</v>
      </c>
      <c r="O962" s="47"/>
      <c r="P962" s="242">
        <f>O962*H962</f>
        <v>0</v>
      </c>
      <c r="Q962" s="242">
        <v>0</v>
      </c>
      <c r="R962" s="242">
        <f>Q962*H962</f>
        <v>0</v>
      </c>
      <c r="S962" s="242">
        <v>0</v>
      </c>
      <c r="T962" s="243">
        <f>S962*H962</f>
        <v>0</v>
      </c>
      <c r="AR962" s="23" t="s">
        <v>215</v>
      </c>
      <c r="AT962" s="23" t="s">
        <v>210</v>
      </c>
      <c r="AU962" s="23" t="s">
        <v>90</v>
      </c>
      <c r="AY962" s="23" t="s">
        <v>208</v>
      </c>
      <c r="BE962" s="244">
        <f>IF(N962="základní",J962,0)</f>
        <v>0</v>
      </c>
      <c r="BF962" s="244">
        <f>IF(N962="snížená",J962,0)</f>
        <v>0</v>
      </c>
      <c r="BG962" s="244">
        <f>IF(N962="zákl. přenesená",J962,0)</f>
        <v>0</v>
      </c>
      <c r="BH962" s="244">
        <f>IF(N962="sníž. přenesená",J962,0)</f>
        <v>0</v>
      </c>
      <c r="BI962" s="244">
        <f>IF(N962="nulová",J962,0)</f>
        <v>0</v>
      </c>
      <c r="BJ962" s="23" t="s">
        <v>25</v>
      </c>
      <c r="BK962" s="244">
        <f>ROUND(I962*H962,2)</f>
        <v>0</v>
      </c>
      <c r="BL962" s="23" t="s">
        <v>215</v>
      </c>
      <c r="BM962" s="23" t="s">
        <v>1462</v>
      </c>
    </row>
    <row r="963" spans="2:65" s="1" customFormat="1" ht="16.5" customHeight="1">
      <c r="B963" s="46"/>
      <c r="C963" s="267" t="s">
        <v>1463</v>
      </c>
      <c r="D963" s="267" t="s">
        <v>297</v>
      </c>
      <c r="E963" s="268" t="s">
        <v>1464</v>
      </c>
      <c r="F963" s="269" t="s">
        <v>1465</v>
      </c>
      <c r="G963" s="270" t="s">
        <v>331</v>
      </c>
      <c r="H963" s="271">
        <v>1</v>
      </c>
      <c r="I963" s="272"/>
      <c r="J963" s="273">
        <f>ROUND(I963*H963,2)</f>
        <v>0</v>
      </c>
      <c r="K963" s="269" t="s">
        <v>38</v>
      </c>
      <c r="L963" s="274"/>
      <c r="M963" s="275" t="s">
        <v>38</v>
      </c>
      <c r="N963" s="276" t="s">
        <v>52</v>
      </c>
      <c r="O963" s="47"/>
      <c r="P963" s="242">
        <f>O963*H963</f>
        <v>0</v>
      </c>
      <c r="Q963" s="242">
        <v>0.014</v>
      </c>
      <c r="R963" s="242">
        <f>Q963*H963</f>
        <v>0.014</v>
      </c>
      <c r="S963" s="242">
        <v>0</v>
      </c>
      <c r="T963" s="243">
        <f>S963*H963</f>
        <v>0</v>
      </c>
      <c r="AR963" s="23" t="s">
        <v>253</v>
      </c>
      <c r="AT963" s="23" t="s">
        <v>297</v>
      </c>
      <c r="AU963" s="23" t="s">
        <v>90</v>
      </c>
      <c r="AY963" s="23" t="s">
        <v>208</v>
      </c>
      <c r="BE963" s="244">
        <f>IF(N963="základní",J963,0)</f>
        <v>0</v>
      </c>
      <c r="BF963" s="244">
        <f>IF(N963="snížená",J963,0)</f>
        <v>0</v>
      </c>
      <c r="BG963" s="244">
        <f>IF(N963="zákl. přenesená",J963,0)</f>
        <v>0</v>
      </c>
      <c r="BH963" s="244">
        <f>IF(N963="sníž. přenesená",J963,0)</f>
        <v>0</v>
      </c>
      <c r="BI963" s="244">
        <f>IF(N963="nulová",J963,0)</f>
        <v>0</v>
      </c>
      <c r="BJ963" s="23" t="s">
        <v>25</v>
      </c>
      <c r="BK963" s="244">
        <f>ROUND(I963*H963,2)</f>
        <v>0</v>
      </c>
      <c r="BL963" s="23" t="s">
        <v>215</v>
      </c>
      <c r="BM963" s="23" t="s">
        <v>1466</v>
      </c>
    </row>
    <row r="964" spans="2:65" s="1" customFormat="1" ht="16.5" customHeight="1">
      <c r="B964" s="46"/>
      <c r="C964" s="267" t="s">
        <v>1467</v>
      </c>
      <c r="D964" s="267" t="s">
        <v>297</v>
      </c>
      <c r="E964" s="268" t="s">
        <v>1468</v>
      </c>
      <c r="F964" s="269" t="s">
        <v>1469</v>
      </c>
      <c r="G964" s="270" t="s">
        <v>331</v>
      </c>
      <c r="H964" s="271">
        <v>10</v>
      </c>
      <c r="I964" s="272"/>
      <c r="J964" s="273">
        <f>ROUND(I964*H964,2)</f>
        <v>0</v>
      </c>
      <c r="K964" s="269" t="s">
        <v>38</v>
      </c>
      <c r="L964" s="274"/>
      <c r="M964" s="275" t="s">
        <v>38</v>
      </c>
      <c r="N964" s="276" t="s">
        <v>52</v>
      </c>
      <c r="O964" s="47"/>
      <c r="P964" s="242">
        <f>O964*H964</f>
        <v>0</v>
      </c>
      <c r="Q964" s="242">
        <v>0</v>
      </c>
      <c r="R964" s="242">
        <f>Q964*H964</f>
        <v>0</v>
      </c>
      <c r="S964" s="242">
        <v>0</v>
      </c>
      <c r="T964" s="243">
        <f>S964*H964</f>
        <v>0</v>
      </c>
      <c r="AR964" s="23" t="s">
        <v>253</v>
      </c>
      <c r="AT964" s="23" t="s">
        <v>297</v>
      </c>
      <c r="AU964" s="23" t="s">
        <v>90</v>
      </c>
      <c r="AY964" s="23" t="s">
        <v>208</v>
      </c>
      <c r="BE964" s="244">
        <f>IF(N964="základní",J964,0)</f>
        <v>0</v>
      </c>
      <c r="BF964" s="244">
        <f>IF(N964="snížená",J964,0)</f>
        <v>0</v>
      </c>
      <c r="BG964" s="244">
        <f>IF(N964="zákl. přenesená",J964,0)</f>
        <v>0</v>
      </c>
      <c r="BH964" s="244">
        <f>IF(N964="sníž. přenesená",J964,0)</f>
        <v>0</v>
      </c>
      <c r="BI964" s="244">
        <f>IF(N964="nulová",J964,0)</f>
        <v>0</v>
      </c>
      <c r="BJ964" s="23" t="s">
        <v>25</v>
      </c>
      <c r="BK964" s="244">
        <f>ROUND(I964*H964,2)</f>
        <v>0</v>
      </c>
      <c r="BL964" s="23" t="s">
        <v>215</v>
      </c>
      <c r="BM964" s="23" t="s">
        <v>1470</v>
      </c>
    </row>
    <row r="965" spans="2:65" s="1" customFormat="1" ht="16.5" customHeight="1">
      <c r="B965" s="46"/>
      <c r="C965" s="233" t="s">
        <v>1471</v>
      </c>
      <c r="D965" s="233" t="s">
        <v>210</v>
      </c>
      <c r="E965" s="234" t="s">
        <v>1472</v>
      </c>
      <c r="F965" s="235" t="s">
        <v>1473</v>
      </c>
      <c r="G965" s="236" t="s">
        <v>574</v>
      </c>
      <c r="H965" s="237">
        <v>1</v>
      </c>
      <c r="I965" s="238"/>
      <c r="J965" s="239">
        <f>ROUND(I965*H965,2)</f>
        <v>0</v>
      </c>
      <c r="K965" s="235" t="s">
        <v>38</v>
      </c>
      <c r="L965" s="72"/>
      <c r="M965" s="240" t="s">
        <v>38</v>
      </c>
      <c r="N965" s="241" t="s">
        <v>52</v>
      </c>
      <c r="O965" s="47"/>
      <c r="P965" s="242">
        <f>O965*H965</f>
        <v>0</v>
      </c>
      <c r="Q965" s="242">
        <v>0</v>
      </c>
      <c r="R965" s="242">
        <f>Q965*H965</f>
        <v>0</v>
      </c>
      <c r="S965" s="242">
        <v>0</v>
      </c>
      <c r="T965" s="243">
        <f>S965*H965</f>
        <v>0</v>
      </c>
      <c r="AR965" s="23" t="s">
        <v>215</v>
      </c>
      <c r="AT965" s="23" t="s">
        <v>210</v>
      </c>
      <c r="AU965" s="23" t="s">
        <v>90</v>
      </c>
      <c r="AY965" s="23" t="s">
        <v>208</v>
      </c>
      <c r="BE965" s="244">
        <f>IF(N965="základní",J965,0)</f>
        <v>0</v>
      </c>
      <c r="BF965" s="244">
        <f>IF(N965="snížená",J965,0)</f>
        <v>0</v>
      </c>
      <c r="BG965" s="244">
        <f>IF(N965="zákl. přenesená",J965,0)</f>
        <v>0</v>
      </c>
      <c r="BH965" s="244">
        <f>IF(N965="sníž. přenesená",J965,0)</f>
        <v>0</v>
      </c>
      <c r="BI965" s="244">
        <f>IF(N965="nulová",J965,0)</f>
        <v>0</v>
      </c>
      <c r="BJ965" s="23" t="s">
        <v>25</v>
      </c>
      <c r="BK965" s="244">
        <f>ROUND(I965*H965,2)</f>
        <v>0</v>
      </c>
      <c r="BL965" s="23" t="s">
        <v>215</v>
      </c>
      <c r="BM965" s="23" t="s">
        <v>1474</v>
      </c>
    </row>
    <row r="966" spans="2:65" s="1" customFormat="1" ht="16.5" customHeight="1">
      <c r="B966" s="46"/>
      <c r="C966" s="233" t="s">
        <v>1475</v>
      </c>
      <c r="D966" s="233" t="s">
        <v>210</v>
      </c>
      <c r="E966" s="234" t="s">
        <v>1476</v>
      </c>
      <c r="F966" s="235" t="s">
        <v>1477</v>
      </c>
      <c r="G966" s="236" t="s">
        <v>574</v>
      </c>
      <c r="H966" s="237">
        <v>1</v>
      </c>
      <c r="I966" s="238"/>
      <c r="J966" s="239">
        <f>ROUND(I966*H966,2)</f>
        <v>0</v>
      </c>
      <c r="K966" s="235" t="s">
        <v>38</v>
      </c>
      <c r="L966" s="72"/>
      <c r="M966" s="240" t="s">
        <v>38</v>
      </c>
      <c r="N966" s="241" t="s">
        <v>52</v>
      </c>
      <c r="O966" s="47"/>
      <c r="P966" s="242">
        <f>O966*H966</f>
        <v>0</v>
      </c>
      <c r="Q966" s="242">
        <v>0</v>
      </c>
      <c r="R966" s="242">
        <f>Q966*H966</f>
        <v>0</v>
      </c>
      <c r="S966" s="242">
        <v>0</v>
      </c>
      <c r="T966" s="243">
        <f>S966*H966</f>
        <v>0</v>
      </c>
      <c r="AR966" s="23" t="s">
        <v>215</v>
      </c>
      <c r="AT966" s="23" t="s">
        <v>210</v>
      </c>
      <c r="AU966" s="23" t="s">
        <v>90</v>
      </c>
      <c r="AY966" s="23" t="s">
        <v>208</v>
      </c>
      <c r="BE966" s="244">
        <f>IF(N966="základní",J966,0)</f>
        <v>0</v>
      </c>
      <c r="BF966" s="244">
        <f>IF(N966="snížená",J966,0)</f>
        <v>0</v>
      </c>
      <c r="BG966" s="244">
        <f>IF(N966="zákl. přenesená",J966,0)</f>
        <v>0</v>
      </c>
      <c r="BH966" s="244">
        <f>IF(N966="sníž. přenesená",J966,0)</f>
        <v>0</v>
      </c>
      <c r="BI966" s="244">
        <f>IF(N966="nulová",J966,0)</f>
        <v>0</v>
      </c>
      <c r="BJ966" s="23" t="s">
        <v>25</v>
      </c>
      <c r="BK966" s="244">
        <f>ROUND(I966*H966,2)</f>
        <v>0</v>
      </c>
      <c r="BL966" s="23" t="s">
        <v>215</v>
      </c>
      <c r="BM966" s="23" t="s">
        <v>1478</v>
      </c>
    </row>
    <row r="967" spans="2:63" s="11" customFormat="1" ht="29.85" customHeight="1">
      <c r="B967" s="217"/>
      <c r="C967" s="218"/>
      <c r="D967" s="219" t="s">
        <v>80</v>
      </c>
      <c r="E967" s="231" t="s">
        <v>1479</v>
      </c>
      <c r="F967" s="231" t="s">
        <v>1480</v>
      </c>
      <c r="G967" s="218"/>
      <c r="H967" s="218"/>
      <c r="I967" s="221"/>
      <c r="J967" s="232">
        <f>BK967</f>
        <v>0</v>
      </c>
      <c r="K967" s="218"/>
      <c r="L967" s="223"/>
      <c r="M967" s="224"/>
      <c r="N967" s="225"/>
      <c r="O967" s="225"/>
      <c r="P967" s="226">
        <f>SUM(P968:P972)</f>
        <v>0</v>
      </c>
      <c r="Q967" s="225"/>
      <c r="R967" s="226">
        <f>SUM(R968:R972)</f>
        <v>0</v>
      </c>
      <c r="S967" s="225"/>
      <c r="T967" s="227">
        <f>SUM(T968:T972)</f>
        <v>0</v>
      </c>
      <c r="AR967" s="228" t="s">
        <v>25</v>
      </c>
      <c r="AT967" s="229" t="s">
        <v>80</v>
      </c>
      <c r="AU967" s="229" t="s">
        <v>25</v>
      </c>
      <c r="AY967" s="228" t="s">
        <v>208</v>
      </c>
      <c r="BK967" s="230">
        <f>SUM(BK968:BK972)</f>
        <v>0</v>
      </c>
    </row>
    <row r="968" spans="2:65" s="1" customFormat="1" ht="38.25" customHeight="1">
      <c r="B968" s="46"/>
      <c r="C968" s="233" t="s">
        <v>1481</v>
      </c>
      <c r="D968" s="233" t="s">
        <v>210</v>
      </c>
      <c r="E968" s="234" t="s">
        <v>1482</v>
      </c>
      <c r="F968" s="235" t="s">
        <v>1483</v>
      </c>
      <c r="G968" s="236" t="s">
        <v>283</v>
      </c>
      <c r="H968" s="237">
        <v>10.912</v>
      </c>
      <c r="I968" s="238"/>
      <c r="J968" s="239">
        <f>ROUND(I968*H968,2)</f>
        <v>0</v>
      </c>
      <c r="K968" s="235" t="s">
        <v>214</v>
      </c>
      <c r="L968" s="72"/>
      <c r="M968" s="240" t="s">
        <v>38</v>
      </c>
      <c r="N968" s="241" t="s">
        <v>52</v>
      </c>
      <c r="O968" s="47"/>
      <c r="P968" s="242">
        <f>O968*H968</f>
        <v>0</v>
      </c>
      <c r="Q968" s="242">
        <v>0</v>
      </c>
      <c r="R968" s="242">
        <f>Q968*H968</f>
        <v>0</v>
      </c>
      <c r="S968" s="242">
        <v>0</v>
      </c>
      <c r="T968" s="243">
        <f>S968*H968</f>
        <v>0</v>
      </c>
      <c r="AR968" s="23" t="s">
        <v>215</v>
      </c>
      <c r="AT968" s="23" t="s">
        <v>210</v>
      </c>
      <c r="AU968" s="23" t="s">
        <v>90</v>
      </c>
      <c r="AY968" s="23" t="s">
        <v>208</v>
      </c>
      <c r="BE968" s="244">
        <f>IF(N968="základní",J968,0)</f>
        <v>0</v>
      </c>
      <c r="BF968" s="244">
        <f>IF(N968="snížená",J968,0)</f>
        <v>0</v>
      </c>
      <c r="BG968" s="244">
        <f>IF(N968="zákl. přenesená",J968,0)</f>
        <v>0</v>
      </c>
      <c r="BH968" s="244">
        <f>IF(N968="sníž. přenesená",J968,0)</f>
        <v>0</v>
      </c>
      <c r="BI968" s="244">
        <f>IF(N968="nulová",J968,0)</f>
        <v>0</v>
      </c>
      <c r="BJ968" s="23" t="s">
        <v>25</v>
      </c>
      <c r="BK968" s="244">
        <f>ROUND(I968*H968,2)</f>
        <v>0</v>
      </c>
      <c r="BL968" s="23" t="s">
        <v>215</v>
      </c>
      <c r="BM968" s="23" t="s">
        <v>1484</v>
      </c>
    </row>
    <row r="969" spans="2:51" s="12" customFormat="1" ht="13.5">
      <c r="B969" s="245"/>
      <c r="C969" s="246"/>
      <c r="D969" s="247" t="s">
        <v>217</v>
      </c>
      <c r="E969" s="246"/>
      <c r="F969" s="249" t="s">
        <v>1485</v>
      </c>
      <c r="G969" s="246"/>
      <c r="H969" s="250">
        <v>10.912</v>
      </c>
      <c r="I969" s="251"/>
      <c r="J969" s="246"/>
      <c r="K969" s="246"/>
      <c r="L969" s="252"/>
      <c r="M969" s="253"/>
      <c r="N969" s="254"/>
      <c r="O969" s="254"/>
      <c r="P969" s="254"/>
      <c r="Q969" s="254"/>
      <c r="R969" s="254"/>
      <c r="S969" s="254"/>
      <c r="T969" s="255"/>
      <c r="AT969" s="256" t="s">
        <v>217</v>
      </c>
      <c r="AU969" s="256" t="s">
        <v>90</v>
      </c>
      <c r="AV969" s="12" t="s">
        <v>90</v>
      </c>
      <c r="AW969" s="12" t="s">
        <v>6</v>
      </c>
      <c r="AX969" s="12" t="s">
        <v>25</v>
      </c>
      <c r="AY969" s="256" t="s">
        <v>208</v>
      </c>
    </row>
    <row r="970" spans="2:65" s="1" customFormat="1" ht="25.5" customHeight="1">
      <c r="B970" s="46"/>
      <c r="C970" s="233" t="s">
        <v>1486</v>
      </c>
      <c r="D970" s="233" t="s">
        <v>210</v>
      </c>
      <c r="E970" s="234" t="s">
        <v>1487</v>
      </c>
      <c r="F970" s="235" t="s">
        <v>1488</v>
      </c>
      <c r="G970" s="236" t="s">
        <v>283</v>
      </c>
      <c r="H970" s="237">
        <v>1.364</v>
      </c>
      <c r="I970" s="238"/>
      <c r="J970" s="239">
        <f>ROUND(I970*H970,2)</f>
        <v>0</v>
      </c>
      <c r="K970" s="235" t="s">
        <v>214</v>
      </c>
      <c r="L970" s="72"/>
      <c r="M970" s="240" t="s">
        <v>38</v>
      </c>
      <c r="N970" s="241" t="s">
        <v>52</v>
      </c>
      <c r="O970" s="47"/>
      <c r="P970" s="242">
        <f>O970*H970</f>
        <v>0</v>
      </c>
      <c r="Q970" s="242">
        <v>0</v>
      </c>
      <c r="R970" s="242">
        <f>Q970*H970</f>
        <v>0</v>
      </c>
      <c r="S970" s="242">
        <v>0</v>
      </c>
      <c r="T970" s="243">
        <f>S970*H970</f>
        <v>0</v>
      </c>
      <c r="AR970" s="23" t="s">
        <v>215</v>
      </c>
      <c r="AT970" s="23" t="s">
        <v>210</v>
      </c>
      <c r="AU970" s="23" t="s">
        <v>90</v>
      </c>
      <c r="AY970" s="23" t="s">
        <v>208</v>
      </c>
      <c r="BE970" s="244">
        <f>IF(N970="základní",J970,0)</f>
        <v>0</v>
      </c>
      <c r="BF970" s="244">
        <f>IF(N970="snížená",J970,0)</f>
        <v>0</v>
      </c>
      <c r="BG970" s="244">
        <f>IF(N970="zákl. přenesená",J970,0)</f>
        <v>0</v>
      </c>
      <c r="BH970" s="244">
        <f>IF(N970="sníž. přenesená",J970,0)</f>
        <v>0</v>
      </c>
      <c r="BI970" s="244">
        <f>IF(N970="nulová",J970,0)</f>
        <v>0</v>
      </c>
      <c r="BJ970" s="23" t="s">
        <v>25</v>
      </c>
      <c r="BK970" s="244">
        <f>ROUND(I970*H970,2)</f>
        <v>0</v>
      </c>
      <c r="BL970" s="23" t="s">
        <v>215</v>
      </c>
      <c r="BM970" s="23" t="s">
        <v>1489</v>
      </c>
    </row>
    <row r="971" spans="2:65" s="1" customFormat="1" ht="25.5" customHeight="1">
      <c r="B971" s="46"/>
      <c r="C971" s="233" t="s">
        <v>1490</v>
      </c>
      <c r="D971" s="233" t="s">
        <v>210</v>
      </c>
      <c r="E971" s="234" t="s">
        <v>1491</v>
      </c>
      <c r="F971" s="235" t="s">
        <v>1492</v>
      </c>
      <c r="G971" s="236" t="s">
        <v>283</v>
      </c>
      <c r="H971" s="237">
        <v>1.364</v>
      </c>
      <c r="I971" s="238"/>
      <c r="J971" s="239">
        <f>ROUND(I971*H971,2)</f>
        <v>0</v>
      </c>
      <c r="K971" s="235" t="s">
        <v>214</v>
      </c>
      <c r="L971" s="72"/>
      <c r="M971" s="240" t="s">
        <v>38</v>
      </c>
      <c r="N971" s="241" t="s">
        <v>52</v>
      </c>
      <c r="O971" s="47"/>
      <c r="P971" s="242">
        <f>O971*H971</f>
        <v>0</v>
      </c>
      <c r="Q971" s="242">
        <v>0</v>
      </c>
      <c r="R971" s="242">
        <f>Q971*H971</f>
        <v>0</v>
      </c>
      <c r="S971" s="242">
        <v>0</v>
      </c>
      <c r="T971" s="243">
        <f>S971*H971</f>
        <v>0</v>
      </c>
      <c r="AR971" s="23" t="s">
        <v>215</v>
      </c>
      <c r="AT971" s="23" t="s">
        <v>210</v>
      </c>
      <c r="AU971" s="23" t="s">
        <v>90</v>
      </c>
      <c r="AY971" s="23" t="s">
        <v>208</v>
      </c>
      <c r="BE971" s="244">
        <f>IF(N971="základní",J971,0)</f>
        <v>0</v>
      </c>
      <c r="BF971" s="244">
        <f>IF(N971="snížená",J971,0)</f>
        <v>0</v>
      </c>
      <c r="BG971" s="244">
        <f>IF(N971="zákl. přenesená",J971,0)</f>
        <v>0</v>
      </c>
      <c r="BH971" s="244">
        <f>IF(N971="sníž. přenesená",J971,0)</f>
        <v>0</v>
      </c>
      <c r="BI971" s="244">
        <f>IF(N971="nulová",J971,0)</f>
        <v>0</v>
      </c>
      <c r="BJ971" s="23" t="s">
        <v>25</v>
      </c>
      <c r="BK971" s="244">
        <f>ROUND(I971*H971,2)</f>
        <v>0</v>
      </c>
      <c r="BL971" s="23" t="s">
        <v>215</v>
      </c>
      <c r="BM971" s="23" t="s">
        <v>1493</v>
      </c>
    </row>
    <row r="972" spans="2:65" s="1" customFormat="1" ht="16.5" customHeight="1">
      <c r="B972" s="46"/>
      <c r="C972" s="233" t="s">
        <v>1494</v>
      </c>
      <c r="D972" s="233" t="s">
        <v>210</v>
      </c>
      <c r="E972" s="234" t="s">
        <v>1495</v>
      </c>
      <c r="F972" s="235" t="s">
        <v>1496</v>
      </c>
      <c r="G972" s="236" t="s">
        <v>283</v>
      </c>
      <c r="H972" s="237">
        <v>1.364</v>
      </c>
      <c r="I972" s="238"/>
      <c r="J972" s="239">
        <f>ROUND(I972*H972,2)</f>
        <v>0</v>
      </c>
      <c r="K972" s="235" t="s">
        <v>214</v>
      </c>
      <c r="L972" s="72"/>
      <c r="M972" s="240" t="s">
        <v>38</v>
      </c>
      <c r="N972" s="241" t="s">
        <v>52</v>
      </c>
      <c r="O972" s="47"/>
      <c r="P972" s="242">
        <f>O972*H972</f>
        <v>0</v>
      </c>
      <c r="Q972" s="242">
        <v>0</v>
      </c>
      <c r="R972" s="242">
        <f>Q972*H972</f>
        <v>0</v>
      </c>
      <c r="S972" s="242">
        <v>0</v>
      </c>
      <c r="T972" s="243">
        <f>S972*H972</f>
        <v>0</v>
      </c>
      <c r="AR972" s="23" t="s">
        <v>215</v>
      </c>
      <c r="AT972" s="23" t="s">
        <v>210</v>
      </c>
      <c r="AU972" s="23" t="s">
        <v>90</v>
      </c>
      <c r="AY972" s="23" t="s">
        <v>208</v>
      </c>
      <c r="BE972" s="244">
        <f>IF(N972="základní",J972,0)</f>
        <v>0</v>
      </c>
      <c r="BF972" s="244">
        <f>IF(N972="snížená",J972,0)</f>
        <v>0</v>
      </c>
      <c r="BG972" s="244">
        <f>IF(N972="zákl. přenesená",J972,0)</f>
        <v>0</v>
      </c>
      <c r="BH972" s="244">
        <f>IF(N972="sníž. přenesená",J972,0)</f>
        <v>0</v>
      </c>
      <c r="BI972" s="244">
        <f>IF(N972="nulová",J972,0)</f>
        <v>0</v>
      </c>
      <c r="BJ972" s="23" t="s">
        <v>25</v>
      </c>
      <c r="BK972" s="244">
        <f>ROUND(I972*H972,2)</f>
        <v>0</v>
      </c>
      <c r="BL972" s="23" t="s">
        <v>215</v>
      </c>
      <c r="BM972" s="23" t="s">
        <v>1497</v>
      </c>
    </row>
    <row r="973" spans="2:63" s="11" customFormat="1" ht="29.85" customHeight="1">
      <c r="B973" s="217"/>
      <c r="C973" s="218"/>
      <c r="D973" s="219" t="s">
        <v>80</v>
      </c>
      <c r="E973" s="231" t="s">
        <v>1498</v>
      </c>
      <c r="F973" s="231" t="s">
        <v>1499</v>
      </c>
      <c r="G973" s="218"/>
      <c r="H973" s="218"/>
      <c r="I973" s="221"/>
      <c r="J973" s="232">
        <f>BK973</f>
        <v>0</v>
      </c>
      <c r="K973" s="218"/>
      <c r="L973" s="223"/>
      <c r="M973" s="224"/>
      <c r="N973" s="225"/>
      <c r="O973" s="225"/>
      <c r="P973" s="226">
        <f>P974</f>
        <v>0</v>
      </c>
      <c r="Q973" s="225"/>
      <c r="R973" s="226">
        <f>R974</f>
        <v>0</v>
      </c>
      <c r="S973" s="225"/>
      <c r="T973" s="227">
        <f>T974</f>
        <v>0</v>
      </c>
      <c r="AR973" s="228" t="s">
        <v>25</v>
      </c>
      <c r="AT973" s="229" t="s">
        <v>80</v>
      </c>
      <c r="AU973" s="229" t="s">
        <v>25</v>
      </c>
      <c r="AY973" s="228" t="s">
        <v>208</v>
      </c>
      <c r="BK973" s="230">
        <f>BK974</f>
        <v>0</v>
      </c>
    </row>
    <row r="974" spans="2:65" s="1" customFormat="1" ht="38.25" customHeight="1">
      <c r="B974" s="46"/>
      <c r="C974" s="233" t="s">
        <v>1500</v>
      </c>
      <c r="D974" s="233" t="s">
        <v>210</v>
      </c>
      <c r="E974" s="234" t="s">
        <v>1501</v>
      </c>
      <c r="F974" s="235" t="s">
        <v>1502</v>
      </c>
      <c r="G974" s="236" t="s">
        <v>283</v>
      </c>
      <c r="H974" s="237">
        <v>4001.633</v>
      </c>
      <c r="I974" s="238"/>
      <c r="J974" s="239">
        <f>ROUND(I974*H974,2)</f>
        <v>0</v>
      </c>
      <c r="K974" s="235" t="s">
        <v>214</v>
      </c>
      <c r="L974" s="72"/>
      <c r="M974" s="240" t="s">
        <v>38</v>
      </c>
      <c r="N974" s="241" t="s">
        <v>52</v>
      </c>
      <c r="O974" s="47"/>
      <c r="P974" s="242">
        <f>O974*H974</f>
        <v>0</v>
      </c>
      <c r="Q974" s="242">
        <v>0</v>
      </c>
      <c r="R974" s="242">
        <f>Q974*H974</f>
        <v>0</v>
      </c>
      <c r="S974" s="242">
        <v>0</v>
      </c>
      <c r="T974" s="243">
        <f>S974*H974</f>
        <v>0</v>
      </c>
      <c r="AR974" s="23" t="s">
        <v>215</v>
      </c>
      <c r="AT974" s="23" t="s">
        <v>210</v>
      </c>
      <c r="AU974" s="23" t="s">
        <v>90</v>
      </c>
      <c r="AY974" s="23" t="s">
        <v>208</v>
      </c>
      <c r="BE974" s="244">
        <f>IF(N974="základní",J974,0)</f>
        <v>0</v>
      </c>
      <c r="BF974" s="244">
        <f>IF(N974="snížená",J974,0)</f>
        <v>0</v>
      </c>
      <c r="BG974" s="244">
        <f>IF(N974="zákl. přenesená",J974,0)</f>
        <v>0</v>
      </c>
      <c r="BH974" s="244">
        <f>IF(N974="sníž. přenesená",J974,0)</f>
        <v>0</v>
      </c>
      <c r="BI974" s="244">
        <f>IF(N974="nulová",J974,0)</f>
        <v>0</v>
      </c>
      <c r="BJ974" s="23" t="s">
        <v>25</v>
      </c>
      <c r="BK974" s="244">
        <f>ROUND(I974*H974,2)</f>
        <v>0</v>
      </c>
      <c r="BL974" s="23" t="s">
        <v>215</v>
      </c>
      <c r="BM974" s="23" t="s">
        <v>1503</v>
      </c>
    </row>
    <row r="975" spans="2:63" s="11" customFormat="1" ht="37.4" customHeight="1">
      <c r="B975" s="217"/>
      <c r="C975" s="218"/>
      <c r="D975" s="219" t="s">
        <v>80</v>
      </c>
      <c r="E975" s="220" t="s">
        <v>1504</v>
      </c>
      <c r="F975" s="220" t="s">
        <v>1505</v>
      </c>
      <c r="G975" s="218"/>
      <c r="H975" s="218"/>
      <c r="I975" s="221"/>
      <c r="J975" s="222">
        <f>BK975</f>
        <v>0</v>
      </c>
      <c r="K975" s="218"/>
      <c r="L975" s="223"/>
      <c r="M975" s="224"/>
      <c r="N975" s="225"/>
      <c r="O975" s="225"/>
      <c r="P975" s="226">
        <f>P976+P1027+P1056+P1131+P1159+P1184+P1219+P1255+P1388+P1426+P1442+P1476+P1480+P1631+P1637+P1644+P1650+P1654</f>
        <v>0</v>
      </c>
      <c r="Q975" s="225"/>
      <c r="R975" s="226">
        <f>R976+R1027+R1056+R1131+R1159+R1184+R1219+R1255+R1388+R1426+R1442+R1476+R1480+R1631+R1637+R1644+R1650+R1654</f>
        <v>112.57651041000001</v>
      </c>
      <c r="S975" s="225"/>
      <c r="T975" s="227">
        <f>T976+T1027+T1056+T1131+T1159+T1184+T1219+T1255+T1388+T1426+T1442+T1476+T1480+T1631+T1637+T1644+T1650+T1654</f>
        <v>1.364</v>
      </c>
      <c r="AR975" s="228" t="s">
        <v>90</v>
      </c>
      <c r="AT975" s="229" t="s">
        <v>80</v>
      </c>
      <c r="AU975" s="229" t="s">
        <v>81</v>
      </c>
      <c r="AY975" s="228" t="s">
        <v>208</v>
      </c>
      <c r="BK975" s="230">
        <f>BK976+BK1027+BK1056+BK1131+BK1159+BK1184+BK1219+BK1255+BK1388+BK1426+BK1442+BK1476+BK1480+BK1631+BK1637+BK1644+BK1650+BK1654</f>
        <v>0</v>
      </c>
    </row>
    <row r="976" spans="2:63" s="11" customFormat="1" ht="19.9" customHeight="1">
      <c r="B976" s="217"/>
      <c r="C976" s="218"/>
      <c r="D976" s="219" t="s">
        <v>80</v>
      </c>
      <c r="E976" s="231" t="s">
        <v>1506</v>
      </c>
      <c r="F976" s="231" t="s">
        <v>1507</v>
      </c>
      <c r="G976" s="218"/>
      <c r="H976" s="218"/>
      <c r="I976" s="221"/>
      <c r="J976" s="232">
        <f>BK976</f>
        <v>0</v>
      </c>
      <c r="K976" s="218"/>
      <c r="L976" s="223"/>
      <c r="M976" s="224"/>
      <c r="N976" s="225"/>
      <c r="O976" s="225"/>
      <c r="P976" s="226">
        <f>SUM(P977:P1026)</f>
        <v>0</v>
      </c>
      <c r="Q976" s="225"/>
      <c r="R976" s="226">
        <f>SUM(R977:R1026)</f>
        <v>10.4064931</v>
      </c>
      <c r="S976" s="225"/>
      <c r="T976" s="227">
        <f>SUM(T977:T1026)</f>
        <v>0</v>
      </c>
      <c r="AR976" s="228" t="s">
        <v>90</v>
      </c>
      <c r="AT976" s="229" t="s">
        <v>80</v>
      </c>
      <c r="AU976" s="229" t="s">
        <v>25</v>
      </c>
      <c r="AY976" s="228" t="s">
        <v>208</v>
      </c>
      <c r="BK976" s="230">
        <f>SUM(BK977:BK1026)</f>
        <v>0</v>
      </c>
    </row>
    <row r="977" spans="2:65" s="1" customFormat="1" ht="25.5" customHeight="1">
      <c r="B977" s="46"/>
      <c r="C977" s="233" t="s">
        <v>1508</v>
      </c>
      <c r="D977" s="233" t="s">
        <v>210</v>
      </c>
      <c r="E977" s="234" t="s">
        <v>1509</v>
      </c>
      <c r="F977" s="235" t="s">
        <v>1510</v>
      </c>
      <c r="G977" s="236" t="s">
        <v>213</v>
      </c>
      <c r="H977" s="237">
        <v>794.462</v>
      </c>
      <c r="I977" s="238"/>
      <c r="J977" s="239">
        <f>ROUND(I977*H977,2)</f>
        <v>0</v>
      </c>
      <c r="K977" s="235" t="s">
        <v>214</v>
      </c>
      <c r="L977" s="72"/>
      <c r="M977" s="240" t="s">
        <v>38</v>
      </c>
      <c r="N977" s="241" t="s">
        <v>52</v>
      </c>
      <c r="O977" s="47"/>
      <c r="P977" s="242">
        <f>O977*H977</f>
        <v>0</v>
      </c>
      <c r="Q977" s="242">
        <v>0</v>
      </c>
      <c r="R977" s="242">
        <f>Q977*H977</f>
        <v>0</v>
      </c>
      <c r="S977" s="242">
        <v>0</v>
      </c>
      <c r="T977" s="243">
        <f>S977*H977</f>
        <v>0</v>
      </c>
      <c r="AR977" s="23" t="s">
        <v>302</v>
      </c>
      <c r="AT977" s="23" t="s">
        <v>210</v>
      </c>
      <c r="AU977" s="23" t="s">
        <v>90</v>
      </c>
      <c r="AY977" s="23" t="s">
        <v>208</v>
      </c>
      <c r="BE977" s="244">
        <f>IF(N977="základní",J977,0)</f>
        <v>0</v>
      </c>
      <c r="BF977" s="244">
        <f>IF(N977="snížená",J977,0)</f>
        <v>0</v>
      </c>
      <c r="BG977" s="244">
        <f>IF(N977="zákl. přenesená",J977,0)</f>
        <v>0</v>
      </c>
      <c r="BH977" s="244">
        <f>IF(N977="sníž. přenesená",J977,0)</f>
        <v>0</v>
      </c>
      <c r="BI977" s="244">
        <f>IF(N977="nulová",J977,0)</f>
        <v>0</v>
      </c>
      <c r="BJ977" s="23" t="s">
        <v>25</v>
      </c>
      <c r="BK977" s="244">
        <f>ROUND(I977*H977,2)</f>
        <v>0</v>
      </c>
      <c r="BL977" s="23" t="s">
        <v>302</v>
      </c>
      <c r="BM977" s="23" t="s">
        <v>1511</v>
      </c>
    </row>
    <row r="978" spans="2:51" s="12" customFormat="1" ht="13.5">
      <c r="B978" s="245"/>
      <c r="C978" s="246"/>
      <c r="D978" s="247" t="s">
        <v>217</v>
      </c>
      <c r="E978" s="248" t="s">
        <v>38</v>
      </c>
      <c r="F978" s="249" t="s">
        <v>1512</v>
      </c>
      <c r="G978" s="246"/>
      <c r="H978" s="250">
        <v>794.461875</v>
      </c>
      <c r="I978" s="251"/>
      <c r="J978" s="246"/>
      <c r="K978" s="246"/>
      <c r="L978" s="252"/>
      <c r="M978" s="253"/>
      <c r="N978" s="254"/>
      <c r="O978" s="254"/>
      <c r="P978" s="254"/>
      <c r="Q978" s="254"/>
      <c r="R978" s="254"/>
      <c r="S978" s="254"/>
      <c r="T978" s="255"/>
      <c r="AT978" s="256" t="s">
        <v>217</v>
      </c>
      <c r="AU978" s="256" t="s">
        <v>90</v>
      </c>
      <c r="AV978" s="12" t="s">
        <v>90</v>
      </c>
      <c r="AW978" s="12" t="s">
        <v>219</v>
      </c>
      <c r="AX978" s="12" t="s">
        <v>81</v>
      </c>
      <c r="AY978" s="256" t="s">
        <v>208</v>
      </c>
    </row>
    <row r="979" spans="2:65" s="1" customFormat="1" ht="25.5" customHeight="1">
      <c r="B979" s="46"/>
      <c r="C979" s="233" t="s">
        <v>1513</v>
      </c>
      <c r="D979" s="233" t="s">
        <v>210</v>
      </c>
      <c r="E979" s="234" t="s">
        <v>1514</v>
      </c>
      <c r="F979" s="235" t="s">
        <v>1515</v>
      </c>
      <c r="G979" s="236" t="s">
        <v>213</v>
      </c>
      <c r="H979" s="237">
        <v>102.85</v>
      </c>
      <c r="I979" s="238"/>
      <c r="J979" s="239">
        <f>ROUND(I979*H979,2)</f>
        <v>0</v>
      </c>
      <c r="K979" s="235" t="s">
        <v>214</v>
      </c>
      <c r="L979" s="72"/>
      <c r="M979" s="240" t="s">
        <v>38</v>
      </c>
      <c r="N979" s="241" t="s">
        <v>52</v>
      </c>
      <c r="O979" s="47"/>
      <c r="P979" s="242">
        <f>O979*H979</f>
        <v>0</v>
      </c>
      <c r="Q979" s="242">
        <v>0</v>
      </c>
      <c r="R979" s="242">
        <f>Q979*H979</f>
        <v>0</v>
      </c>
      <c r="S979" s="242">
        <v>0</v>
      </c>
      <c r="T979" s="243">
        <f>S979*H979</f>
        <v>0</v>
      </c>
      <c r="AR979" s="23" t="s">
        <v>302</v>
      </c>
      <c r="AT979" s="23" t="s">
        <v>210</v>
      </c>
      <c r="AU979" s="23" t="s">
        <v>90</v>
      </c>
      <c r="AY979" s="23" t="s">
        <v>208</v>
      </c>
      <c r="BE979" s="244">
        <f>IF(N979="základní",J979,0)</f>
        <v>0</v>
      </c>
      <c r="BF979" s="244">
        <f>IF(N979="snížená",J979,0)</f>
        <v>0</v>
      </c>
      <c r="BG979" s="244">
        <f>IF(N979="zákl. přenesená",J979,0)</f>
        <v>0</v>
      </c>
      <c r="BH979" s="244">
        <f>IF(N979="sníž. přenesená",J979,0)</f>
        <v>0</v>
      </c>
      <c r="BI979" s="244">
        <f>IF(N979="nulová",J979,0)</f>
        <v>0</v>
      </c>
      <c r="BJ979" s="23" t="s">
        <v>25</v>
      </c>
      <c r="BK979" s="244">
        <f>ROUND(I979*H979,2)</f>
        <v>0</v>
      </c>
      <c r="BL979" s="23" t="s">
        <v>302</v>
      </c>
      <c r="BM979" s="23" t="s">
        <v>1516</v>
      </c>
    </row>
    <row r="980" spans="2:51" s="13" customFormat="1" ht="13.5">
      <c r="B980" s="257"/>
      <c r="C980" s="258"/>
      <c r="D980" s="247" t="s">
        <v>217</v>
      </c>
      <c r="E980" s="259" t="s">
        <v>38</v>
      </c>
      <c r="F980" s="260" t="s">
        <v>405</v>
      </c>
      <c r="G980" s="258"/>
      <c r="H980" s="259" t="s">
        <v>38</v>
      </c>
      <c r="I980" s="261"/>
      <c r="J980" s="258"/>
      <c r="K980" s="258"/>
      <c r="L980" s="262"/>
      <c r="M980" s="263"/>
      <c r="N980" s="264"/>
      <c r="O980" s="264"/>
      <c r="P980" s="264"/>
      <c r="Q980" s="264"/>
      <c r="R980" s="264"/>
      <c r="S980" s="264"/>
      <c r="T980" s="265"/>
      <c r="AT980" s="266" t="s">
        <v>217</v>
      </c>
      <c r="AU980" s="266" t="s">
        <v>90</v>
      </c>
      <c r="AV980" s="13" t="s">
        <v>25</v>
      </c>
      <c r="AW980" s="13" t="s">
        <v>219</v>
      </c>
      <c r="AX980" s="13" t="s">
        <v>81</v>
      </c>
      <c r="AY980" s="266" t="s">
        <v>208</v>
      </c>
    </row>
    <row r="981" spans="2:51" s="12" customFormat="1" ht="13.5">
      <c r="B981" s="245"/>
      <c r="C981" s="246"/>
      <c r="D981" s="247" t="s">
        <v>217</v>
      </c>
      <c r="E981" s="248" t="s">
        <v>38</v>
      </c>
      <c r="F981" s="249" t="s">
        <v>1517</v>
      </c>
      <c r="G981" s="246"/>
      <c r="H981" s="250">
        <v>67.16175</v>
      </c>
      <c r="I981" s="251"/>
      <c r="J981" s="246"/>
      <c r="K981" s="246"/>
      <c r="L981" s="252"/>
      <c r="M981" s="253"/>
      <c r="N981" s="254"/>
      <c r="O981" s="254"/>
      <c r="P981" s="254"/>
      <c r="Q981" s="254"/>
      <c r="R981" s="254"/>
      <c r="S981" s="254"/>
      <c r="T981" s="255"/>
      <c r="AT981" s="256" t="s">
        <v>217</v>
      </c>
      <c r="AU981" s="256" t="s">
        <v>90</v>
      </c>
      <c r="AV981" s="12" t="s">
        <v>90</v>
      </c>
      <c r="AW981" s="12" t="s">
        <v>219</v>
      </c>
      <c r="AX981" s="12" t="s">
        <v>81</v>
      </c>
      <c r="AY981" s="256" t="s">
        <v>208</v>
      </c>
    </row>
    <row r="982" spans="2:51" s="12" customFormat="1" ht="13.5">
      <c r="B982" s="245"/>
      <c r="C982" s="246"/>
      <c r="D982" s="247" t="s">
        <v>217</v>
      </c>
      <c r="E982" s="248" t="s">
        <v>38</v>
      </c>
      <c r="F982" s="249" t="s">
        <v>1518</v>
      </c>
      <c r="G982" s="246"/>
      <c r="H982" s="250">
        <v>22.26</v>
      </c>
      <c r="I982" s="251"/>
      <c r="J982" s="246"/>
      <c r="K982" s="246"/>
      <c r="L982" s="252"/>
      <c r="M982" s="253"/>
      <c r="N982" s="254"/>
      <c r="O982" s="254"/>
      <c r="P982" s="254"/>
      <c r="Q982" s="254"/>
      <c r="R982" s="254"/>
      <c r="S982" s="254"/>
      <c r="T982" s="255"/>
      <c r="AT982" s="256" t="s">
        <v>217</v>
      </c>
      <c r="AU982" s="256" t="s">
        <v>90</v>
      </c>
      <c r="AV982" s="12" t="s">
        <v>90</v>
      </c>
      <c r="AW982" s="12" t="s">
        <v>219</v>
      </c>
      <c r="AX982" s="12" t="s">
        <v>81</v>
      </c>
      <c r="AY982" s="256" t="s">
        <v>208</v>
      </c>
    </row>
    <row r="983" spans="2:51" s="13" customFormat="1" ht="13.5">
      <c r="B983" s="257"/>
      <c r="C983" s="258"/>
      <c r="D983" s="247" t="s">
        <v>217</v>
      </c>
      <c r="E983" s="259" t="s">
        <v>38</v>
      </c>
      <c r="F983" s="260" t="s">
        <v>1519</v>
      </c>
      <c r="G983" s="258"/>
      <c r="H983" s="259" t="s">
        <v>38</v>
      </c>
      <c r="I983" s="261"/>
      <c r="J983" s="258"/>
      <c r="K983" s="258"/>
      <c r="L983" s="262"/>
      <c r="M983" s="263"/>
      <c r="N983" s="264"/>
      <c r="O983" s="264"/>
      <c r="P983" s="264"/>
      <c r="Q983" s="264"/>
      <c r="R983" s="264"/>
      <c r="S983" s="264"/>
      <c r="T983" s="265"/>
      <c r="AT983" s="266" t="s">
        <v>217</v>
      </c>
      <c r="AU983" s="266" t="s">
        <v>90</v>
      </c>
      <c r="AV983" s="13" t="s">
        <v>25</v>
      </c>
      <c r="AW983" s="13" t="s">
        <v>219</v>
      </c>
      <c r="AX983" s="13" t="s">
        <v>81</v>
      </c>
      <c r="AY983" s="266" t="s">
        <v>208</v>
      </c>
    </row>
    <row r="984" spans="2:51" s="12" customFormat="1" ht="13.5">
      <c r="B984" s="245"/>
      <c r="C984" s="246"/>
      <c r="D984" s="247" t="s">
        <v>217</v>
      </c>
      <c r="E984" s="248" t="s">
        <v>38</v>
      </c>
      <c r="F984" s="249" t="s">
        <v>1520</v>
      </c>
      <c r="G984" s="246"/>
      <c r="H984" s="250">
        <v>13.428</v>
      </c>
      <c r="I984" s="251"/>
      <c r="J984" s="246"/>
      <c r="K984" s="246"/>
      <c r="L984" s="252"/>
      <c r="M984" s="253"/>
      <c r="N984" s="254"/>
      <c r="O984" s="254"/>
      <c r="P984" s="254"/>
      <c r="Q984" s="254"/>
      <c r="R984" s="254"/>
      <c r="S984" s="254"/>
      <c r="T984" s="255"/>
      <c r="AT984" s="256" t="s">
        <v>217</v>
      </c>
      <c r="AU984" s="256" t="s">
        <v>90</v>
      </c>
      <c r="AV984" s="12" t="s">
        <v>90</v>
      </c>
      <c r="AW984" s="12" t="s">
        <v>219</v>
      </c>
      <c r="AX984" s="12" t="s">
        <v>81</v>
      </c>
      <c r="AY984" s="256" t="s">
        <v>208</v>
      </c>
    </row>
    <row r="985" spans="2:65" s="1" customFormat="1" ht="16.5" customHeight="1">
      <c r="B985" s="46"/>
      <c r="C985" s="267" t="s">
        <v>1521</v>
      </c>
      <c r="D985" s="267" t="s">
        <v>297</v>
      </c>
      <c r="E985" s="268" t="s">
        <v>1522</v>
      </c>
      <c r="F985" s="269" t="s">
        <v>1523</v>
      </c>
      <c r="G985" s="270" t="s">
        <v>283</v>
      </c>
      <c r="H985" s="271">
        <v>0.359</v>
      </c>
      <c r="I985" s="272"/>
      <c r="J985" s="273">
        <f>ROUND(I985*H985,2)</f>
        <v>0</v>
      </c>
      <c r="K985" s="269" t="s">
        <v>214</v>
      </c>
      <c r="L985" s="274"/>
      <c r="M985" s="275" t="s">
        <v>38</v>
      </c>
      <c r="N985" s="276" t="s">
        <v>52</v>
      </c>
      <c r="O985" s="47"/>
      <c r="P985" s="242">
        <f>O985*H985</f>
        <v>0</v>
      </c>
      <c r="Q985" s="242">
        <v>1</v>
      </c>
      <c r="R985" s="242">
        <f>Q985*H985</f>
        <v>0.359</v>
      </c>
      <c r="S985" s="242">
        <v>0</v>
      </c>
      <c r="T985" s="243">
        <f>S985*H985</f>
        <v>0</v>
      </c>
      <c r="AR985" s="23" t="s">
        <v>393</v>
      </c>
      <c r="AT985" s="23" t="s">
        <v>297</v>
      </c>
      <c r="AU985" s="23" t="s">
        <v>90</v>
      </c>
      <c r="AY985" s="23" t="s">
        <v>208</v>
      </c>
      <c r="BE985" s="244">
        <f>IF(N985="základní",J985,0)</f>
        <v>0</v>
      </c>
      <c r="BF985" s="244">
        <f>IF(N985="snížená",J985,0)</f>
        <v>0</v>
      </c>
      <c r="BG985" s="244">
        <f>IF(N985="zákl. přenesená",J985,0)</f>
        <v>0</v>
      </c>
      <c r="BH985" s="244">
        <f>IF(N985="sníž. přenesená",J985,0)</f>
        <v>0</v>
      </c>
      <c r="BI985" s="244">
        <f>IF(N985="nulová",J985,0)</f>
        <v>0</v>
      </c>
      <c r="BJ985" s="23" t="s">
        <v>25</v>
      </c>
      <c r="BK985" s="244">
        <f>ROUND(I985*H985,2)</f>
        <v>0</v>
      </c>
      <c r="BL985" s="23" t="s">
        <v>302</v>
      </c>
      <c r="BM985" s="23" t="s">
        <v>1524</v>
      </c>
    </row>
    <row r="986" spans="2:47" s="1" customFormat="1" ht="13.5">
      <c r="B986" s="46"/>
      <c r="C986" s="74"/>
      <c r="D986" s="247" t="s">
        <v>835</v>
      </c>
      <c r="E986" s="74"/>
      <c r="F986" s="277" t="s">
        <v>1525</v>
      </c>
      <c r="G986" s="74"/>
      <c r="H986" s="74"/>
      <c r="I986" s="203"/>
      <c r="J986" s="74"/>
      <c r="K986" s="74"/>
      <c r="L986" s="72"/>
      <c r="M986" s="278"/>
      <c r="N986" s="47"/>
      <c r="O986" s="47"/>
      <c r="P986" s="47"/>
      <c r="Q986" s="47"/>
      <c r="R986" s="47"/>
      <c r="S986" s="47"/>
      <c r="T986" s="95"/>
      <c r="AT986" s="23" t="s">
        <v>835</v>
      </c>
      <c r="AU986" s="23" t="s">
        <v>90</v>
      </c>
    </row>
    <row r="987" spans="2:51" s="12" customFormat="1" ht="13.5">
      <c r="B987" s="245"/>
      <c r="C987" s="246"/>
      <c r="D987" s="247" t="s">
        <v>217</v>
      </c>
      <c r="E987" s="248" t="s">
        <v>38</v>
      </c>
      <c r="F987" s="249" t="s">
        <v>1526</v>
      </c>
      <c r="G987" s="246"/>
      <c r="H987" s="250">
        <v>0.3589248</v>
      </c>
      <c r="I987" s="251"/>
      <c r="J987" s="246"/>
      <c r="K987" s="246"/>
      <c r="L987" s="252"/>
      <c r="M987" s="253"/>
      <c r="N987" s="254"/>
      <c r="O987" s="254"/>
      <c r="P987" s="254"/>
      <c r="Q987" s="254"/>
      <c r="R987" s="254"/>
      <c r="S987" s="254"/>
      <c r="T987" s="255"/>
      <c r="AT987" s="256" t="s">
        <v>217</v>
      </c>
      <c r="AU987" s="256" t="s">
        <v>90</v>
      </c>
      <c r="AV987" s="12" t="s">
        <v>90</v>
      </c>
      <c r="AW987" s="12" t="s">
        <v>219</v>
      </c>
      <c r="AX987" s="12" t="s">
        <v>81</v>
      </c>
      <c r="AY987" s="256" t="s">
        <v>208</v>
      </c>
    </row>
    <row r="988" spans="2:65" s="1" customFormat="1" ht="16.5" customHeight="1">
      <c r="B988" s="46"/>
      <c r="C988" s="233" t="s">
        <v>1527</v>
      </c>
      <c r="D988" s="233" t="s">
        <v>210</v>
      </c>
      <c r="E988" s="234" t="s">
        <v>1528</v>
      </c>
      <c r="F988" s="235" t="s">
        <v>1529</v>
      </c>
      <c r="G988" s="236" t="s">
        <v>213</v>
      </c>
      <c r="H988" s="237">
        <v>73.679</v>
      </c>
      <c r="I988" s="238"/>
      <c r="J988" s="239">
        <f>ROUND(I988*H988,2)</f>
        <v>0</v>
      </c>
      <c r="K988" s="235" t="s">
        <v>38</v>
      </c>
      <c r="L988" s="72"/>
      <c r="M988" s="240" t="s">
        <v>38</v>
      </c>
      <c r="N988" s="241" t="s">
        <v>52</v>
      </c>
      <c r="O988" s="47"/>
      <c r="P988" s="242">
        <f>O988*H988</f>
        <v>0</v>
      </c>
      <c r="Q988" s="242">
        <v>0.003</v>
      </c>
      <c r="R988" s="242">
        <f>Q988*H988</f>
        <v>0.221037</v>
      </c>
      <c r="S988" s="242">
        <v>0</v>
      </c>
      <c r="T988" s="243">
        <f>S988*H988</f>
        <v>0</v>
      </c>
      <c r="AR988" s="23" t="s">
        <v>302</v>
      </c>
      <c r="AT988" s="23" t="s">
        <v>210</v>
      </c>
      <c r="AU988" s="23" t="s">
        <v>90</v>
      </c>
      <c r="AY988" s="23" t="s">
        <v>208</v>
      </c>
      <c r="BE988" s="244">
        <f>IF(N988="základní",J988,0)</f>
        <v>0</v>
      </c>
      <c r="BF988" s="244">
        <f>IF(N988="snížená",J988,0)</f>
        <v>0</v>
      </c>
      <c r="BG988" s="244">
        <f>IF(N988="zákl. přenesená",J988,0)</f>
        <v>0</v>
      </c>
      <c r="BH988" s="244">
        <f>IF(N988="sníž. přenesená",J988,0)</f>
        <v>0</v>
      </c>
      <c r="BI988" s="244">
        <f>IF(N988="nulová",J988,0)</f>
        <v>0</v>
      </c>
      <c r="BJ988" s="23" t="s">
        <v>25</v>
      </c>
      <c r="BK988" s="244">
        <f>ROUND(I988*H988,2)</f>
        <v>0</v>
      </c>
      <c r="BL988" s="23" t="s">
        <v>302</v>
      </c>
      <c r="BM988" s="23" t="s">
        <v>1530</v>
      </c>
    </row>
    <row r="989" spans="2:51" s="13" customFormat="1" ht="13.5">
      <c r="B989" s="257"/>
      <c r="C989" s="258"/>
      <c r="D989" s="247" t="s">
        <v>217</v>
      </c>
      <c r="E989" s="259" t="s">
        <v>38</v>
      </c>
      <c r="F989" s="260" t="s">
        <v>426</v>
      </c>
      <c r="G989" s="258"/>
      <c r="H989" s="259" t="s">
        <v>38</v>
      </c>
      <c r="I989" s="261"/>
      <c r="J989" s="258"/>
      <c r="K989" s="258"/>
      <c r="L989" s="262"/>
      <c r="M989" s="263"/>
      <c r="N989" s="264"/>
      <c r="O989" s="264"/>
      <c r="P989" s="264"/>
      <c r="Q989" s="264"/>
      <c r="R989" s="264"/>
      <c r="S989" s="264"/>
      <c r="T989" s="265"/>
      <c r="AT989" s="266" t="s">
        <v>217</v>
      </c>
      <c r="AU989" s="266" t="s">
        <v>90</v>
      </c>
      <c r="AV989" s="13" t="s">
        <v>25</v>
      </c>
      <c r="AW989" s="13" t="s">
        <v>219</v>
      </c>
      <c r="AX989" s="13" t="s">
        <v>81</v>
      </c>
      <c r="AY989" s="266" t="s">
        <v>208</v>
      </c>
    </row>
    <row r="990" spans="2:51" s="13" customFormat="1" ht="13.5">
      <c r="B990" s="257"/>
      <c r="C990" s="258"/>
      <c r="D990" s="247" t="s">
        <v>217</v>
      </c>
      <c r="E990" s="259" t="s">
        <v>38</v>
      </c>
      <c r="F990" s="260" t="s">
        <v>1531</v>
      </c>
      <c r="G990" s="258"/>
      <c r="H990" s="259" t="s">
        <v>38</v>
      </c>
      <c r="I990" s="261"/>
      <c r="J990" s="258"/>
      <c r="K990" s="258"/>
      <c r="L990" s="262"/>
      <c r="M990" s="263"/>
      <c r="N990" s="264"/>
      <c r="O990" s="264"/>
      <c r="P990" s="264"/>
      <c r="Q990" s="264"/>
      <c r="R990" s="264"/>
      <c r="S990" s="264"/>
      <c r="T990" s="265"/>
      <c r="AT990" s="266" t="s">
        <v>217</v>
      </c>
      <c r="AU990" s="266" t="s">
        <v>90</v>
      </c>
      <c r="AV990" s="13" t="s">
        <v>25</v>
      </c>
      <c r="AW990" s="13" t="s">
        <v>219</v>
      </c>
      <c r="AX990" s="13" t="s">
        <v>81</v>
      </c>
      <c r="AY990" s="266" t="s">
        <v>208</v>
      </c>
    </row>
    <row r="991" spans="2:51" s="12" customFormat="1" ht="13.5">
      <c r="B991" s="245"/>
      <c r="C991" s="246"/>
      <c r="D991" s="247" t="s">
        <v>217</v>
      </c>
      <c r="E991" s="248" t="s">
        <v>38</v>
      </c>
      <c r="F991" s="249" t="s">
        <v>1532</v>
      </c>
      <c r="G991" s="246"/>
      <c r="H991" s="250">
        <v>17.623175</v>
      </c>
      <c r="I991" s="251"/>
      <c r="J991" s="246"/>
      <c r="K991" s="246"/>
      <c r="L991" s="252"/>
      <c r="M991" s="253"/>
      <c r="N991" s="254"/>
      <c r="O991" s="254"/>
      <c r="P991" s="254"/>
      <c r="Q991" s="254"/>
      <c r="R991" s="254"/>
      <c r="S991" s="254"/>
      <c r="T991" s="255"/>
      <c r="AT991" s="256" t="s">
        <v>217</v>
      </c>
      <c r="AU991" s="256" t="s">
        <v>90</v>
      </c>
      <c r="AV991" s="12" t="s">
        <v>90</v>
      </c>
      <c r="AW991" s="12" t="s">
        <v>219</v>
      </c>
      <c r="AX991" s="12" t="s">
        <v>81</v>
      </c>
      <c r="AY991" s="256" t="s">
        <v>208</v>
      </c>
    </row>
    <row r="992" spans="2:51" s="13" customFormat="1" ht="13.5">
      <c r="B992" s="257"/>
      <c r="C992" s="258"/>
      <c r="D992" s="247" t="s">
        <v>217</v>
      </c>
      <c r="E992" s="259" t="s">
        <v>38</v>
      </c>
      <c r="F992" s="260" t="s">
        <v>876</v>
      </c>
      <c r="G992" s="258"/>
      <c r="H992" s="259" t="s">
        <v>38</v>
      </c>
      <c r="I992" s="261"/>
      <c r="J992" s="258"/>
      <c r="K992" s="258"/>
      <c r="L992" s="262"/>
      <c r="M992" s="263"/>
      <c r="N992" s="264"/>
      <c r="O992" s="264"/>
      <c r="P992" s="264"/>
      <c r="Q992" s="264"/>
      <c r="R992" s="264"/>
      <c r="S992" s="264"/>
      <c r="T992" s="265"/>
      <c r="AT992" s="266" t="s">
        <v>217</v>
      </c>
      <c r="AU992" s="266" t="s">
        <v>90</v>
      </c>
      <c r="AV992" s="13" t="s">
        <v>25</v>
      </c>
      <c r="AW992" s="13" t="s">
        <v>219</v>
      </c>
      <c r="AX992" s="13" t="s">
        <v>81</v>
      </c>
      <c r="AY992" s="266" t="s">
        <v>208</v>
      </c>
    </row>
    <row r="993" spans="2:51" s="12" customFormat="1" ht="13.5">
      <c r="B993" s="245"/>
      <c r="C993" s="246"/>
      <c r="D993" s="247" t="s">
        <v>217</v>
      </c>
      <c r="E993" s="248" t="s">
        <v>38</v>
      </c>
      <c r="F993" s="249" t="s">
        <v>1533</v>
      </c>
      <c r="G993" s="246"/>
      <c r="H993" s="250">
        <v>30.8</v>
      </c>
      <c r="I993" s="251"/>
      <c r="J993" s="246"/>
      <c r="K993" s="246"/>
      <c r="L993" s="252"/>
      <c r="M993" s="253"/>
      <c r="N993" s="254"/>
      <c r="O993" s="254"/>
      <c r="P993" s="254"/>
      <c r="Q993" s="254"/>
      <c r="R993" s="254"/>
      <c r="S993" s="254"/>
      <c r="T993" s="255"/>
      <c r="AT993" s="256" t="s">
        <v>217</v>
      </c>
      <c r="AU993" s="256" t="s">
        <v>90</v>
      </c>
      <c r="AV993" s="12" t="s">
        <v>90</v>
      </c>
      <c r="AW993" s="12" t="s">
        <v>219</v>
      </c>
      <c r="AX993" s="12" t="s">
        <v>81</v>
      </c>
      <c r="AY993" s="256" t="s">
        <v>208</v>
      </c>
    </row>
    <row r="994" spans="2:51" s="12" customFormat="1" ht="13.5">
      <c r="B994" s="245"/>
      <c r="C994" s="246"/>
      <c r="D994" s="247" t="s">
        <v>217</v>
      </c>
      <c r="E994" s="248" t="s">
        <v>38</v>
      </c>
      <c r="F994" s="249" t="s">
        <v>868</v>
      </c>
      <c r="G994" s="246"/>
      <c r="H994" s="250">
        <v>-1.68</v>
      </c>
      <c r="I994" s="251"/>
      <c r="J994" s="246"/>
      <c r="K994" s="246"/>
      <c r="L994" s="252"/>
      <c r="M994" s="253"/>
      <c r="N994" s="254"/>
      <c r="O994" s="254"/>
      <c r="P994" s="254"/>
      <c r="Q994" s="254"/>
      <c r="R994" s="254"/>
      <c r="S994" s="254"/>
      <c r="T994" s="255"/>
      <c r="AT994" s="256" t="s">
        <v>217</v>
      </c>
      <c r="AU994" s="256" t="s">
        <v>90</v>
      </c>
      <c r="AV994" s="12" t="s">
        <v>90</v>
      </c>
      <c r="AW994" s="12" t="s">
        <v>219</v>
      </c>
      <c r="AX994" s="12" t="s">
        <v>81</v>
      </c>
      <c r="AY994" s="256" t="s">
        <v>208</v>
      </c>
    </row>
    <row r="995" spans="2:51" s="13" customFormat="1" ht="13.5">
      <c r="B995" s="257"/>
      <c r="C995" s="258"/>
      <c r="D995" s="247" t="s">
        <v>217</v>
      </c>
      <c r="E995" s="259" t="s">
        <v>38</v>
      </c>
      <c r="F995" s="260" t="s">
        <v>429</v>
      </c>
      <c r="G995" s="258"/>
      <c r="H995" s="259" t="s">
        <v>38</v>
      </c>
      <c r="I995" s="261"/>
      <c r="J995" s="258"/>
      <c r="K995" s="258"/>
      <c r="L995" s="262"/>
      <c r="M995" s="263"/>
      <c r="N995" s="264"/>
      <c r="O995" s="264"/>
      <c r="P995" s="264"/>
      <c r="Q995" s="264"/>
      <c r="R995" s="264"/>
      <c r="S995" s="264"/>
      <c r="T995" s="265"/>
      <c r="AT995" s="266" t="s">
        <v>217</v>
      </c>
      <c r="AU995" s="266" t="s">
        <v>90</v>
      </c>
      <c r="AV995" s="13" t="s">
        <v>25</v>
      </c>
      <c r="AW995" s="13" t="s">
        <v>219</v>
      </c>
      <c r="AX995" s="13" t="s">
        <v>81</v>
      </c>
      <c r="AY995" s="266" t="s">
        <v>208</v>
      </c>
    </row>
    <row r="996" spans="2:51" s="13" customFormat="1" ht="13.5">
      <c r="B996" s="257"/>
      <c r="C996" s="258"/>
      <c r="D996" s="247" t="s">
        <v>217</v>
      </c>
      <c r="E996" s="259" t="s">
        <v>38</v>
      </c>
      <c r="F996" s="260" t="s">
        <v>878</v>
      </c>
      <c r="G996" s="258"/>
      <c r="H996" s="259" t="s">
        <v>38</v>
      </c>
      <c r="I996" s="261"/>
      <c r="J996" s="258"/>
      <c r="K996" s="258"/>
      <c r="L996" s="262"/>
      <c r="M996" s="263"/>
      <c r="N996" s="264"/>
      <c r="O996" s="264"/>
      <c r="P996" s="264"/>
      <c r="Q996" s="264"/>
      <c r="R996" s="264"/>
      <c r="S996" s="264"/>
      <c r="T996" s="265"/>
      <c r="AT996" s="266" t="s">
        <v>217</v>
      </c>
      <c r="AU996" s="266" t="s">
        <v>90</v>
      </c>
      <c r="AV996" s="13" t="s">
        <v>25</v>
      </c>
      <c r="AW996" s="13" t="s">
        <v>219</v>
      </c>
      <c r="AX996" s="13" t="s">
        <v>81</v>
      </c>
      <c r="AY996" s="266" t="s">
        <v>208</v>
      </c>
    </row>
    <row r="997" spans="2:51" s="12" customFormat="1" ht="13.5">
      <c r="B997" s="245"/>
      <c r="C997" s="246"/>
      <c r="D997" s="247" t="s">
        <v>217</v>
      </c>
      <c r="E997" s="248" t="s">
        <v>38</v>
      </c>
      <c r="F997" s="249" t="s">
        <v>1534</v>
      </c>
      <c r="G997" s="246"/>
      <c r="H997" s="250">
        <v>28.615625</v>
      </c>
      <c r="I997" s="251"/>
      <c r="J997" s="246"/>
      <c r="K997" s="246"/>
      <c r="L997" s="252"/>
      <c r="M997" s="253"/>
      <c r="N997" s="254"/>
      <c r="O997" s="254"/>
      <c r="P997" s="254"/>
      <c r="Q997" s="254"/>
      <c r="R997" s="254"/>
      <c r="S997" s="254"/>
      <c r="T997" s="255"/>
      <c r="AT997" s="256" t="s">
        <v>217</v>
      </c>
      <c r="AU997" s="256" t="s">
        <v>90</v>
      </c>
      <c r="AV997" s="12" t="s">
        <v>90</v>
      </c>
      <c r="AW997" s="12" t="s">
        <v>219</v>
      </c>
      <c r="AX997" s="12" t="s">
        <v>81</v>
      </c>
      <c r="AY997" s="256" t="s">
        <v>208</v>
      </c>
    </row>
    <row r="998" spans="2:51" s="12" customFormat="1" ht="13.5">
      <c r="B998" s="245"/>
      <c r="C998" s="246"/>
      <c r="D998" s="247" t="s">
        <v>217</v>
      </c>
      <c r="E998" s="248" t="s">
        <v>38</v>
      </c>
      <c r="F998" s="249" t="s">
        <v>1535</v>
      </c>
      <c r="G998" s="246"/>
      <c r="H998" s="250">
        <v>-1.68</v>
      </c>
      <c r="I998" s="251"/>
      <c r="J998" s="246"/>
      <c r="K998" s="246"/>
      <c r="L998" s="252"/>
      <c r="M998" s="253"/>
      <c r="N998" s="254"/>
      <c r="O998" s="254"/>
      <c r="P998" s="254"/>
      <c r="Q998" s="254"/>
      <c r="R998" s="254"/>
      <c r="S998" s="254"/>
      <c r="T998" s="255"/>
      <c r="AT998" s="256" t="s">
        <v>217</v>
      </c>
      <c r="AU998" s="256" t="s">
        <v>90</v>
      </c>
      <c r="AV998" s="12" t="s">
        <v>90</v>
      </c>
      <c r="AW998" s="12" t="s">
        <v>219</v>
      </c>
      <c r="AX998" s="12" t="s">
        <v>81</v>
      </c>
      <c r="AY998" s="256" t="s">
        <v>208</v>
      </c>
    </row>
    <row r="999" spans="2:65" s="1" customFormat="1" ht="25.5" customHeight="1">
      <c r="B999" s="46"/>
      <c r="C999" s="233" t="s">
        <v>1536</v>
      </c>
      <c r="D999" s="233" t="s">
        <v>210</v>
      </c>
      <c r="E999" s="234" t="s">
        <v>1537</v>
      </c>
      <c r="F999" s="235" t="s">
        <v>1538</v>
      </c>
      <c r="G999" s="236" t="s">
        <v>213</v>
      </c>
      <c r="H999" s="237">
        <v>1588.924</v>
      </c>
      <c r="I999" s="238"/>
      <c r="J999" s="239">
        <f>ROUND(I999*H999,2)</f>
        <v>0</v>
      </c>
      <c r="K999" s="235" t="s">
        <v>214</v>
      </c>
      <c r="L999" s="72"/>
      <c r="M999" s="240" t="s">
        <v>38</v>
      </c>
      <c r="N999" s="241" t="s">
        <v>52</v>
      </c>
      <c r="O999" s="47"/>
      <c r="P999" s="242">
        <f>O999*H999</f>
        <v>0</v>
      </c>
      <c r="Q999" s="242">
        <v>0.0004</v>
      </c>
      <c r="R999" s="242">
        <f>Q999*H999</f>
        <v>0.6355696000000001</v>
      </c>
      <c r="S999" s="242">
        <v>0</v>
      </c>
      <c r="T999" s="243">
        <f>S999*H999</f>
        <v>0</v>
      </c>
      <c r="AR999" s="23" t="s">
        <v>302</v>
      </c>
      <c r="AT999" s="23" t="s">
        <v>210</v>
      </c>
      <c r="AU999" s="23" t="s">
        <v>90</v>
      </c>
      <c r="AY999" s="23" t="s">
        <v>208</v>
      </c>
      <c r="BE999" s="244">
        <f>IF(N999="základní",J999,0)</f>
        <v>0</v>
      </c>
      <c r="BF999" s="244">
        <f>IF(N999="snížená",J999,0)</f>
        <v>0</v>
      </c>
      <c r="BG999" s="244">
        <f>IF(N999="zákl. přenesená",J999,0)</f>
        <v>0</v>
      </c>
      <c r="BH999" s="244">
        <f>IF(N999="sníž. přenesená",J999,0)</f>
        <v>0</v>
      </c>
      <c r="BI999" s="244">
        <f>IF(N999="nulová",J999,0)</f>
        <v>0</v>
      </c>
      <c r="BJ999" s="23" t="s">
        <v>25</v>
      </c>
      <c r="BK999" s="244">
        <f>ROUND(I999*H999,2)</f>
        <v>0</v>
      </c>
      <c r="BL999" s="23" t="s">
        <v>302</v>
      </c>
      <c r="BM999" s="23" t="s">
        <v>1539</v>
      </c>
    </row>
    <row r="1000" spans="2:51" s="12" customFormat="1" ht="13.5">
      <c r="B1000" s="245"/>
      <c r="C1000" s="246"/>
      <c r="D1000" s="247" t="s">
        <v>217</v>
      </c>
      <c r="E1000" s="248" t="s">
        <v>38</v>
      </c>
      <c r="F1000" s="249" t="s">
        <v>1540</v>
      </c>
      <c r="G1000" s="246"/>
      <c r="H1000" s="250">
        <v>1588.924</v>
      </c>
      <c r="I1000" s="251"/>
      <c r="J1000" s="246"/>
      <c r="K1000" s="246"/>
      <c r="L1000" s="252"/>
      <c r="M1000" s="253"/>
      <c r="N1000" s="254"/>
      <c r="O1000" s="254"/>
      <c r="P1000" s="254"/>
      <c r="Q1000" s="254"/>
      <c r="R1000" s="254"/>
      <c r="S1000" s="254"/>
      <c r="T1000" s="255"/>
      <c r="AT1000" s="256" t="s">
        <v>217</v>
      </c>
      <c r="AU1000" s="256" t="s">
        <v>90</v>
      </c>
      <c r="AV1000" s="12" t="s">
        <v>90</v>
      </c>
      <c r="AW1000" s="12" t="s">
        <v>219</v>
      </c>
      <c r="AX1000" s="12" t="s">
        <v>81</v>
      </c>
      <c r="AY1000" s="256" t="s">
        <v>208</v>
      </c>
    </row>
    <row r="1001" spans="2:65" s="1" customFormat="1" ht="25.5" customHeight="1">
      <c r="B1001" s="46"/>
      <c r="C1001" s="233" t="s">
        <v>1541</v>
      </c>
      <c r="D1001" s="233" t="s">
        <v>210</v>
      </c>
      <c r="E1001" s="234" t="s">
        <v>1542</v>
      </c>
      <c r="F1001" s="235" t="s">
        <v>1543</v>
      </c>
      <c r="G1001" s="236" t="s">
        <v>213</v>
      </c>
      <c r="H1001" s="237">
        <v>205.7</v>
      </c>
      <c r="I1001" s="238"/>
      <c r="J1001" s="239">
        <f>ROUND(I1001*H1001,2)</f>
        <v>0</v>
      </c>
      <c r="K1001" s="235" t="s">
        <v>214</v>
      </c>
      <c r="L1001" s="72"/>
      <c r="M1001" s="240" t="s">
        <v>38</v>
      </c>
      <c r="N1001" s="241" t="s">
        <v>52</v>
      </c>
      <c r="O1001" s="47"/>
      <c r="P1001" s="242">
        <f>O1001*H1001</f>
        <v>0</v>
      </c>
      <c r="Q1001" s="242">
        <v>0.0004</v>
      </c>
      <c r="R1001" s="242">
        <f>Q1001*H1001</f>
        <v>0.08228</v>
      </c>
      <c r="S1001" s="242">
        <v>0</v>
      </c>
      <c r="T1001" s="243">
        <f>S1001*H1001</f>
        <v>0</v>
      </c>
      <c r="AR1001" s="23" t="s">
        <v>302</v>
      </c>
      <c r="AT1001" s="23" t="s">
        <v>210</v>
      </c>
      <c r="AU1001" s="23" t="s">
        <v>90</v>
      </c>
      <c r="AY1001" s="23" t="s">
        <v>208</v>
      </c>
      <c r="BE1001" s="244">
        <f>IF(N1001="základní",J1001,0)</f>
        <v>0</v>
      </c>
      <c r="BF1001" s="244">
        <f>IF(N1001="snížená",J1001,0)</f>
        <v>0</v>
      </c>
      <c r="BG1001" s="244">
        <f>IF(N1001="zákl. přenesená",J1001,0)</f>
        <v>0</v>
      </c>
      <c r="BH1001" s="244">
        <f>IF(N1001="sníž. přenesená",J1001,0)</f>
        <v>0</v>
      </c>
      <c r="BI1001" s="244">
        <f>IF(N1001="nulová",J1001,0)</f>
        <v>0</v>
      </c>
      <c r="BJ1001" s="23" t="s">
        <v>25</v>
      </c>
      <c r="BK1001" s="244">
        <f>ROUND(I1001*H1001,2)</f>
        <v>0</v>
      </c>
      <c r="BL1001" s="23" t="s">
        <v>302</v>
      </c>
      <c r="BM1001" s="23" t="s">
        <v>1544</v>
      </c>
    </row>
    <row r="1002" spans="2:51" s="12" customFormat="1" ht="13.5">
      <c r="B1002" s="245"/>
      <c r="C1002" s="246"/>
      <c r="D1002" s="247" t="s">
        <v>217</v>
      </c>
      <c r="E1002" s="248" t="s">
        <v>38</v>
      </c>
      <c r="F1002" s="249" t="s">
        <v>1545</v>
      </c>
      <c r="G1002" s="246"/>
      <c r="H1002" s="250">
        <v>205.7</v>
      </c>
      <c r="I1002" s="251"/>
      <c r="J1002" s="246"/>
      <c r="K1002" s="246"/>
      <c r="L1002" s="252"/>
      <c r="M1002" s="253"/>
      <c r="N1002" s="254"/>
      <c r="O1002" s="254"/>
      <c r="P1002" s="254"/>
      <c r="Q1002" s="254"/>
      <c r="R1002" s="254"/>
      <c r="S1002" s="254"/>
      <c r="T1002" s="255"/>
      <c r="AT1002" s="256" t="s">
        <v>217</v>
      </c>
      <c r="AU1002" s="256" t="s">
        <v>90</v>
      </c>
      <c r="AV1002" s="12" t="s">
        <v>90</v>
      </c>
      <c r="AW1002" s="12" t="s">
        <v>219</v>
      </c>
      <c r="AX1002" s="12" t="s">
        <v>81</v>
      </c>
      <c r="AY1002" s="256" t="s">
        <v>208</v>
      </c>
    </row>
    <row r="1003" spans="2:65" s="1" customFormat="1" ht="25.5" customHeight="1">
      <c r="B1003" s="46"/>
      <c r="C1003" s="267" t="s">
        <v>1546</v>
      </c>
      <c r="D1003" s="267" t="s">
        <v>297</v>
      </c>
      <c r="E1003" s="268" t="s">
        <v>1547</v>
      </c>
      <c r="F1003" s="269" t="s">
        <v>1548</v>
      </c>
      <c r="G1003" s="270" t="s">
        <v>213</v>
      </c>
      <c r="H1003" s="271">
        <v>1984.371</v>
      </c>
      <c r="I1003" s="272"/>
      <c r="J1003" s="273">
        <f>ROUND(I1003*H1003,2)</f>
        <v>0</v>
      </c>
      <c r="K1003" s="269" t="s">
        <v>860</v>
      </c>
      <c r="L1003" s="274"/>
      <c r="M1003" s="275" t="s">
        <v>38</v>
      </c>
      <c r="N1003" s="276" t="s">
        <v>52</v>
      </c>
      <c r="O1003" s="47"/>
      <c r="P1003" s="242">
        <f>O1003*H1003</f>
        <v>0</v>
      </c>
      <c r="Q1003" s="242">
        <v>0.0045</v>
      </c>
      <c r="R1003" s="242">
        <f>Q1003*H1003</f>
        <v>8.9296695</v>
      </c>
      <c r="S1003" s="242">
        <v>0</v>
      </c>
      <c r="T1003" s="243">
        <f>S1003*H1003</f>
        <v>0</v>
      </c>
      <c r="AR1003" s="23" t="s">
        <v>393</v>
      </c>
      <c r="AT1003" s="23" t="s">
        <v>297</v>
      </c>
      <c r="AU1003" s="23" t="s">
        <v>90</v>
      </c>
      <c r="AY1003" s="23" t="s">
        <v>208</v>
      </c>
      <c r="BE1003" s="244">
        <f>IF(N1003="základní",J1003,0)</f>
        <v>0</v>
      </c>
      <c r="BF1003" s="244">
        <f>IF(N1003="snížená",J1003,0)</f>
        <v>0</v>
      </c>
      <c r="BG1003" s="244">
        <f>IF(N1003="zákl. přenesená",J1003,0)</f>
        <v>0</v>
      </c>
      <c r="BH1003" s="244">
        <f>IF(N1003="sníž. přenesená",J1003,0)</f>
        <v>0</v>
      </c>
      <c r="BI1003" s="244">
        <f>IF(N1003="nulová",J1003,0)</f>
        <v>0</v>
      </c>
      <c r="BJ1003" s="23" t="s">
        <v>25</v>
      </c>
      <c r="BK1003" s="244">
        <f>ROUND(I1003*H1003,2)</f>
        <v>0</v>
      </c>
      <c r="BL1003" s="23" t="s">
        <v>302</v>
      </c>
      <c r="BM1003" s="23" t="s">
        <v>1549</v>
      </c>
    </row>
    <row r="1004" spans="2:51" s="12" customFormat="1" ht="13.5">
      <c r="B1004" s="245"/>
      <c r="C1004" s="246"/>
      <c r="D1004" s="247" t="s">
        <v>217</v>
      </c>
      <c r="E1004" s="248" t="s">
        <v>38</v>
      </c>
      <c r="F1004" s="249" t="s">
        <v>1550</v>
      </c>
      <c r="G1004" s="246"/>
      <c r="H1004" s="250">
        <v>1747.8164</v>
      </c>
      <c r="I1004" s="251"/>
      <c r="J1004" s="246"/>
      <c r="K1004" s="246"/>
      <c r="L1004" s="252"/>
      <c r="M1004" s="253"/>
      <c r="N1004" s="254"/>
      <c r="O1004" s="254"/>
      <c r="P1004" s="254"/>
      <c r="Q1004" s="254"/>
      <c r="R1004" s="254"/>
      <c r="S1004" s="254"/>
      <c r="T1004" s="255"/>
      <c r="AT1004" s="256" t="s">
        <v>217</v>
      </c>
      <c r="AU1004" s="256" t="s">
        <v>90</v>
      </c>
      <c r="AV1004" s="12" t="s">
        <v>90</v>
      </c>
      <c r="AW1004" s="12" t="s">
        <v>219</v>
      </c>
      <c r="AX1004" s="12" t="s">
        <v>81</v>
      </c>
      <c r="AY1004" s="256" t="s">
        <v>208</v>
      </c>
    </row>
    <row r="1005" spans="2:51" s="12" customFormat="1" ht="13.5">
      <c r="B1005" s="245"/>
      <c r="C1005" s="246"/>
      <c r="D1005" s="247" t="s">
        <v>217</v>
      </c>
      <c r="E1005" s="248" t="s">
        <v>38</v>
      </c>
      <c r="F1005" s="249" t="s">
        <v>1551</v>
      </c>
      <c r="G1005" s="246"/>
      <c r="H1005" s="250">
        <v>236.555</v>
      </c>
      <c r="I1005" s="251"/>
      <c r="J1005" s="246"/>
      <c r="K1005" s="246"/>
      <c r="L1005" s="252"/>
      <c r="M1005" s="253"/>
      <c r="N1005" s="254"/>
      <c r="O1005" s="254"/>
      <c r="P1005" s="254"/>
      <c r="Q1005" s="254"/>
      <c r="R1005" s="254"/>
      <c r="S1005" s="254"/>
      <c r="T1005" s="255"/>
      <c r="AT1005" s="256" t="s">
        <v>217</v>
      </c>
      <c r="AU1005" s="256" t="s">
        <v>90</v>
      </c>
      <c r="AV1005" s="12" t="s">
        <v>90</v>
      </c>
      <c r="AW1005" s="12" t="s">
        <v>219</v>
      </c>
      <c r="AX1005" s="12" t="s">
        <v>81</v>
      </c>
      <c r="AY1005" s="256" t="s">
        <v>208</v>
      </c>
    </row>
    <row r="1006" spans="2:65" s="1" customFormat="1" ht="25.5" customHeight="1">
      <c r="B1006" s="46"/>
      <c r="C1006" s="233" t="s">
        <v>1552</v>
      </c>
      <c r="D1006" s="233" t="s">
        <v>210</v>
      </c>
      <c r="E1006" s="234" t="s">
        <v>1553</v>
      </c>
      <c r="F1006" s="235" t="s">
        <v>1554</v>
      </c>
      <c r="G1006" s="236" t="s">
        <v>213</v>
      </c>
      <c r="H1006" s="237">
        <v>92.625</v>
      </c>
      <c r="I1006" s="238"/>
      <c r="J1006" s="239">
        <f>ROUND(I1006*H1006,2)</f>
        <v>0</v>
      </c>
      <c r="K1006" s="235" t="s">
        <v>214</v>
      </c>
      <c r="L1006" s="72"/>
      <c r="M1006" s="240" t="s">
        <v>38</v>
      </c>
      <c r="N1006" s="241" t="s">
        <v>52</v>
      </c>
      <c r="O1006" s="47"/>
      <c r="P1006" s="242">
        <f>O1006*H1006</f>
        <v>0</v>
      </c>
      <c r="Q1006" s="242">
        <v>0.00084</v>
      </c>
      <c r="R1006" s="242">
        <f>Q1006*H1006</f>
        <v>0.077805</v>
      </c>
      <c r="S1006" s="242">
        <v>0</v>
      </c>
      <c r="T1006" s="243">
        <f>S1006*H1006</f>
        <v>0</v>
      </c>
      <c r="AR1006" s="23" t="s">
        <v>302</v>
      </c>
      <c r="AT1006" s="23" t="s">
        <v>210</v>
      </c>
      <c r="AU1006" s="23" t="s">
        <v>90</v>
      </c>
      <c r="AY1006" s="23" t="s">
        <v>208</v>
      </c>
      <c r="BE1006" s="244">
        <f>IF(N1006="základní",J1006,0)</f>
        <v>0</v>
      </c>
      <c r="BF1006" s="244">
        <f>IF(N1006="snížená",J1006,0)</f>
        <v>0</v>
      </c>
      <c r="BG1006" s="244">
        <f>IF(N1006="zákl. přenesená",J1006,0)</f>
        <v>0</v>
      </c>
      <c r="BH1006" s="244">
        <f>IF(N1006="sníž. přenesená",J1006,0)</f>
        <v>0</v>
      </c>
      <c r="BI1006" s="244">
        <f>IF(N1006="nulová",J1006,0)</f>
        <v>0</v>
      </c>
      <c r="BJ1006" s="23" t="s">
        <v>25</v>
      </c>
      <c r="BK1006" s="244">
        <f>ROUND(I1006*H1006,2)</f>
        <v>0</v>
      </c>
      <c r="BL1006" s="23" t="s">
        <v>302</v>
      </c>
      <c r="BM1006" s="23" t="s">
        <v>1555</v>
      </c>
    </row>
    <row r="1007" spans="2:51" s="12" customFormat="1" ht="13.5">
      <c r="B1007" s="245"/>
      <c r="C1007" s="246"/>
      <c r="D1007" s="247" t="s">
        <v>217</v>
      </c>
      <c r="E1007" s="248" t="s">
        <v>38</v>
      </c>
      <c r="F1007" s="249" t="s">
        <v>1556</v>
      </c>
      <c r="G1007" s="246"/>
      <c r="H1007" s="250">
        <v>92.625</v>
      </c>
      <c r="I1007" s="251"/>
      <c r="J1007" s="246"/>
      <c r="K1007" s="246"/>
      <c r="L1007" s="252"/>
      <c r="M1007" s="253"/>
      <c r="N1007" s="254"/>
      <c r="O1007" s="254"/>
      <c r="P1007" s="254"/>
      <c r="Q1007" s="254"/>
      <c r="R1007" s="254"/>
      <c r="S1007" s="254"/>
      <c r="T1007" s="255"/>
      <c r="AT1007" s="256" t="s">
        <v>217</v>
      </c>
      <c r="AU1007" s="256" t="s">
        <v>90</v>
      </c>
      <c r="AV1007" s="12" t="s">
        <v>90</v>
      </c>
      <c r="AW1007" s="12" t="s">
        <v>219</v>
      </c>
      <c r="AX1007" s="12" t="s">
        <v>81</v>
      </c>
      <c r="AY1007" s="256" t="s">
        <v>208</v>
      </c>
    </row>
    <row r="1008" spans="2:65" s="1" customFormat="1" ht="25.5" customHeight="1">
      <c r="B1008" s="46"/>
      <c r="C1008" s="233" t="s">
        <v>1557</v>
      </c>
      <c r="D1008" s="233" t="s">
        <v>210</v>
      </c>
      <c r="E1008" s="234" t="s">
        <v>1558</v>
      </c>
      <c r="F1008" s="235" t="s">
        <v>1559</v>
      </c>
      <c r="G1008" s="236" t="s">
        <v>336</v>
      </c>
      <c r="H1008" s="237">
        <v>123.5</v>
      </c>
      <c r="I1008" s="238"/>
      <c r="J1008" s="239">
        <f>ROUND(I1008*H1008,2)</f>
        <v>0</v>
      </c>
      <c r="K1008" s="235" t="s">
        <v>214</v>
      </c>
      <c r="L1008" s="72"/>
      <c r="M1008" s="240" t="s">
        <v>38</v>
      </c>
      <c r="N1008" s="241" t="s">
        <v>52</v>
      </c>
      <c r="O1008" s="47"/>
      <c r="P1008" s="242">
        <f>O1008*H1008</f>
        <v>0</v>
      </c>
      <c r="Q1008" s="242">
        <v>0.00028</v>
      </c>
      <c r="R1008" s="242">
        <f>Q1008*H1008</f>
        <v>0.03458</v>
      </c>
      <c r="S1008" s="242">
        <v>0</v>
      </c>
      <c r="T1008" s="243">
        <f>S1008*H1008</f>
        <v>0</v>
      </c>
      <c r="AR1008" s="23" t="s">
        <v>302</v>
      </c>
      <c r="AT1008" s="23" t="s">
        <v>210</v>
      </c>
      <c r="AU1008" s="23" t="s">
        <v>90</v>
      </c>
      <c r="AY1008" s="23" t="s">
        <v>208</v>
      </c>
      <c r="BE1008" s="244">
        <f>IF(N1008="základní",J1008,0)</f>
        <v>0</v>
      </c>
      <c r="BF1008" s="244">
        <f>IF(N1008="snížená",J1008,0)</f>
        <v>0</v>
      </c>
      <c r="BG1008" s="244">
        <f>IF(N1008="zákl. přenesená",J1008,0)</f>
        <v>0</v>
      </c>
      <c r="BH1008" s="244">
        <f>IF(N1008="sníž. přenesená",J1008,0)</f>
        <v>0</v>
      </c>
      <c r="BI1008" s="244">
        <f>IF(N1008="nulová",J1008,0)</f>
        <v>0</v>
      </c>
      <c r="BJ1008" s="23" t="s">
        <v>25</v>
      </c>
      <c r="BK1008" s="244">
        <f>ROUND(I1008*H1008,2)</f>
        <v>0</v>
      </c>
      <c r="BL1008" s="23" t="s">
        <v>302</v>
      </c>
      <c r="BM1008" s="23" t="s">
        <v>1560</v>
      </c>
    </row>
    <row r="1009" spans="2:51" s="12" customFormat="1" ht="13.5">
      <c r="B1009" s="245"/>
      <c r="C1009" s="246"/>
      <c r="D1009" s="247" t="s">
        <v>217</v>
      </c>
      <c r="E1009" s="248" t="s">
        <v>38</v>
      </c>
      <c r="F1009" s="249" t="s">
        <v>1561</v>
      </c>
      <c r="G1009" s="246"/>
      <c r="H1009" s="250">
        <v>123.5</v>
      </c>
      <c r="I1009" s="251"/>
      <c r="J1009" s="246"/>
      <c r="K1009" s="246"/>
      <c r="L1009" s="252"/>
      <c r="M1009" s="253"/>
      <c r="N1009" s="254"/>
      <c r="O1009" s="254"/>
      <c r="P1009" s="254"/>
      <c r="Q1009" s="254"/>
      <c r="R1009" s="254"/>
      <c r="S1009" s="254"/>
      <c r="T1009" s="255"/>
      <c r="AT1009" s="256" t="s">
        <v>217</v>
      </c>
      <c r="AU1009" s="256" t="s">
        <v>90</v>
      </c>
      <c r="AV1009" s="12" t="s">
        <v>90</v>
      </c>
      <c r="AW1009" s="12" t="s">
        <v>219</v>
      </c>
      <c r="AX1009" s="12" t="s">
        <v>81</v>
      </c>
      <c r="AY1009" s="256" t="s">
        <v>208</v>
      </c>
    </row>
    <row r="1010" spans="2:65" s="1" customFormat="1" ht="25.5" customHeight="1">
      <c r="B1010" s="46"/>
      <c r="C1010" s="233" t="s">
        <v>1562</v>
      </c>
      <c r="D1010" s="233" t="s">
        <v>210</v>
      </c>
      <c r="E1010" s="234" t="s">
        <v>1563</v>
      </c>
      <c r="F1010" s="235" t="s">
        <v>1564</v>
      </c>
      <c r="G1010" s="236" t="s">
        <v>336</v>
      </c>
      <c r="H1010" s="237">
        <v>37.2</v>
      </c>
      <c r="I1010" s="238"/>
      <c r="J1010" s="239">
        <f>ROUND(I1010*H1010,2)</f>
        <v>0</v>
      </c>
      <c r="K1010" s="235" t="s">
        <v>214</v>
      </c>
      <c r="L1010" s="72"/>
      <c r="M1010" s="240" t="s">
        <v>38</v>
      </c>
      <c r="N1010" s="241" t="s">
        <v>52</v>
      </c>
      <c r="O1010" s="47"/>
      <c r="P1010" s="242">
        <f>O1010*H1010</f>
        <v>0</v>
      </c>
      <c r="Q1010" s="242">
        <v>0.001</v>
      </c>
      <c r="R1010" s="242">
        <f>Q1010*H1010</f>
        <v>0.037200000000000004</v>
      </c>
      <c r="S1010" s="242">
        <v>0</v>
      </c>
      <c r="T1010" s="243">
        <f>S1010*H1010</f>
        <v>0</v>
      </c>
      <c r="AR1010" s="23" t="s">
        <v>302</v>
      </c>
      <c r="AT1010" s="23" t="s">
        <v>210</v>
      </c>
      <c r="AU1010" s="23" t="s">
        <v>90</v>
      </c>
      <c r="AY1010" s="23" t="s">
        <v>208</v>
      </c>
      <c r="BE1010" s="244">
        <f>IF(N1010="základní",J1010,0)</f>
        <v>0</v>
      </c>
      <c r="BF1010" s="244">
        <f>IF(N1010="snížená",J1010,0)</f>
        <v>0</v>
      </c>
      <c r="BG1010" s="244">
        <f>IF(N1010="zákl. přenesená",J1010,0)</f>
        <v>0</v>
      </c>
      <c r="BH1010" s="244">
        <f>IF(N1010="sníž. přenesená",J1010,0)</f>
        <v>0</v>
      </c>
      <c r="BI1010" s="244">
        <f>IF(N1010="nulová",J1010,0)</f>
        <v>0</v>
      </c>
      <c r="BJ1010" s="23" t="s">
        <v>25</v>
      </c>
      <c r="BK1010" s="244">
        <f>ROUND(I1010*H1010,2)</f>
        <v>0</v>
      </c>
      <c r="BL1010" s="23" t="s">
        <v>302</v>
      </c>
      <c r="BM1010" s="23" t="s">
        <v>1565</v>
      </c>
    </row>
    <row r="1011" spans="2:51" s="13" customFormat="1" ht="13.5">
      <c r="B1011" s="257"/>
      <c r="C1011" s="258"/>
      <c r="D1011" s="247" t="s">
        <v>217</v>
      </c>
      <c r="E1011" s="259" t="s">
        <v>38</v>
      </c>
      <c r="F1011" s="260" t="s">
        <v>1566</v>
      </c>
      <c r="G1011" s="258"/>
      <c r="H1011" s="259" t="s">
        <v>38</v>
      </c>
      <c r="I1011" s="261"/>
      <c r="J1011" s="258"/>
      <c r="K1011" s="258"/>
      <c r="L1011" s="262"/>
      <c r="M1011" s="263"/>
      <c r="N1011" s="264"/>
      <c r="O1011" s="264"/>
      <c r="P1011" s="264"/>
      <c r="Q1011" s="264"/>
      <c r="R1011" s="264"/>
      <c r="S1011" s="264"/>
      <c r="T1011" s="265"/>
      <c r="AT1011" s="266" t="s">
        <v>217</v>
      </c>
      <c r="AU1011" s="266" t="s">
        <v>90</v>
      </c>
      <c r="AV1011" s="13" t="s">
        <v>25</v>
      </c>
      <c r="AW1011" s="13" t="s">
        <v>219</v>
      </c>
      <c r="AX1011" s="13" t="s">
        <v>81</v>
      </c>
      <c r="AY1011" s="266" t="s">
        <v>208</v>
      </c>
    </row>
    <row r="1012" spans="2:51" s="12" customFormat="1" ht="13.5">
      <c r="B1012" s="245"/>
      <c r="C1012" s="246"/>
      <c r="D1012" s="247" t="s">
        <v>217</v>
      </c>
      <c r="E1012" s="248" t="s">
        <v>38</v>
      </c>
      <c r="F1012" s="249" t="s">
        <v>1567</v>
      </c>
      <c r="G1012" s="246"/>
      <c r="H1012" s="250">
        <v>37.2</v>
      </c>
      <c r="I1012" s="251"/>
      <c r="J1012" s="246"/>
      <c r="K1012" s="246"/>
      <c r="L1012" s="252"/>
      <c r="M1012" s="253"/>
      <c r="N1012" s="254"/>
      <c r="O1012" s="254"/>
      <c r="P1012" s="254"/>
      <c r="Q1012" s="254"/>
      <c r="R1012" s="254"/>
      <c r="S1012" s="254"/>
      <c r="T1012" s="255"/>
      <c r="AT1012" s="256" t="s">
        <v>217</v>
      </c>
      <c r="AU1012" s="256" t="s">
        <v>90</v>
      </c>
      <c r="AV1012" s="12" t="s">
        <v>90</v>
      </c>
      <c r="AW1012" s="12" t="s">
        <v>219</v>
      </c>
      <c r="AX1012" s="12" t="s">
        <v>81</v>
      </c>
      <c r="AY1012" s="256" t="s">
        <v>208</v>
      </c>
    </row>
    <row r="1013" spans="2:65" s="1" customFormat="1" ht="16.5" customHeight="1">
      <c r="B1013" s="46"/>
      <c r="C1013" s="267" t="s">
        <v>1568</v>
      </c>
      <c r="D1013" s="267" t="s">
        <v>297</v>
      </c>
      <c r="E1013" s="268" t="s">
        <v>1569</v>
      </c>
      <c r="F1013" s="269" t="s">
        <v>1570</v>
      </c>
      <c r="G1013" s="270" t="s">
        <v>1571</v>
      </c>
      <c r="H1013" s="271">
        <v>11.16</v>
      </c>
      <c r="I1013" s="272"/>
      <c r="J1013" s="273">
        <f>ROUND(I1013*H1013,2)</f>
        <v>0</v>
      </c>
      <c r="K1013" s="269" t="s">
        <v>214</v>
      </c>
      <c r="L1013" s="274"/>
      <c r="M1013" s="275" t="s">
        <v>38</v>
      </c>
      <c r="N1013" s="276" t="s">
        <v>52</v>
      </c>
      <c r="O1013" s="47"/>
      <c r="P1013" s="242">
        <f>O1013*H1013</f>
        <v>0</v>
      </c>
      <c r="Q1013" s="242">
        <v>0.001</v>
      </c>
      <c r="R1013" s="242">
        <f>Q1013*H1013</f>
        <v>0.01116</v>
      </c>
      <c r="S1013" s="242">
        <v>0</v>
      </c>
      <c r="T1013" s="243">
        <f>S1013*H1013</f>
        <v>0</v>
      </c>
      <c r="AR1013" s="23" t="s">
        <v>393</v>
      </c>
      <c r="AT1013" s="23" t="s">
        <v>297</v>
      </c>
      <c r="AU1013" s="23" t="s">
        <v>90</v>
      </c>
      <c r="AY1013" s="23" t="s">
        <v>208</v>
      </c>
      <c r="BE1013" s="244">
        <f>IF(N1013="základní",J1013,0)</f>
        <v>0</v>
      </c>
      <c r="BF1013" s="244">
        <f>IF(N1013="snížená",J1013,0)</f>
        <v>0</v>
      </c>
      <c r="BG1013" s="244">
        <f>IF(N1013="zákl. přenesená",J1013,0)</f>
        <v>0</v>
      </c>
      <c r="BH1013" s="244">
        <f>IF(N1013="sníž. přenesená",J1013,0)</f>
        <v>0</v>
      </c>
      <c r="BI1013" s="244">
        <f>IF(N1013="nulová",J1013,0)</f>
        <v>0</v>
      </c>
      <c r="BJ1013" s="23" t="s">
        <v>25</v>
      </c>
      <c r="BK1013" s="244">
        <f>ROUND(I1013*H1013,2)</f>
        <v>0</v>
      </c>
      <c r="BL1013" s="23" t="s">
        <v>302</v>
      </c>
      <c r="BM1013" s="23" t="s">
        <v>1572</v>
      </c>
    </row>
    <row r="1014" spans="2:51" s="12" customFormat="1" ht="13.5">
      <c r="B1014" s="245"/>
      <c r="C1014" s="246"/>
      <c r="D1014" s="247" t="s">
        <v>217</v>
      </c>
      <c r="E1014" s="248" t="s">
        <v>38</v>
      </c>
      <c r="F1014" s="249" t="s">
        <v>1573</v>
      </c>
      <c r="G1014" s="246"/>
      <c r="H1014" s="250">
        <v>11.16</v>
      </c>
      <c r="I1014" s="251"/>
      <c r="J1014" s="246"/>
      <c r="K1014" s="246"/>
      <c r="L1014" s="252"/>
      <c r="M1014" s="253"/>
      <c r="N1014" s="254"/>
      <c r="O1014" s="254"/>
      <c r="P1014" s="254"/>
      <c r="Q1014" s="254"/>
      <c r="R1014" s="254"/>
      <c r="S1014" s="254"/>
      <c r="T1014" s="255"/>
      <c r="AT1014" s="256" t="s">
        <v>217</v>
      </c>
      <c r="AU1014" s="256" t="s">
        <v>90</v>
      </c>
      <c r="AV1014" s="12" t="s">
        <v>90</v>
      </c>
      <c r="AW1014" s="12" t="s">
        <v>219</v>
      </c>
      <c r="AX1014" s="12" t="s">
        <v>81</v>
      </c>
      <c r="AY1014" s="256" t="s">
        <v>208</v>
      </c>
    </row>
    <row r="1015" spans="2:65" s="1" customFormat="1" ht="25.5" customHeight="1">
      <c r="B1015" s="46"/>
      <c r="C1015" s="233" t="s">
        <v>1574</v>
      </c>
      <c r="D1015" s="233" t="s">
        <v>210</v>
      </c>
      <c r="E1015" s="234" t="s">
        <v>1575</v>
      </c>
      <c r="F1015" s="235" t="s">
        <v>1576</v>
      </c>
      <c r="G1015" s="236" t="s">
        <v>213</v>
      </c>
      <c r="H1015" s="237">
        <v>3.79</v>
      </c>
      <c r="I1015" s="238"/>
      <c r="J1015" s="239">
        <f>ROUND(I1015*H1015,2)</f>
        <v>0</v>
      </c>
      <c r="K1015" s="235" t="s">
        <v>214</v>
      </c>
      <c r="L1015" s="72"/>
      <c r="M1015" s="240" t="s">
        <v>38</v>
      </c>
      <c r="N1015" s="241" t="s">
        <v>52</v>
      </c>
      <c r="O1015" s="47"/>
      <c r="P1015" s="242">
        <f>O1015*H1015</f>
        <v>0</v>
      </c>
      <c r="Q1015" s="242">
        <v>0</v>
      </c>
      <c r="R1015" s="242">
        <f>Q1015*H1015</f>
        <v>0</v>
      </c>
      <c r="S1015" s="242">
        <v>0</v>
      </c>
      <c r="T1015" s="243">
        <f>S1015*H1015</f>
        <v>0</v>
      </c>
      <c r="AR1015" s="23" t="s">
        <v>302</v>
      </c>
      <c r="AT1015" s="23" t="s">
        <v>210</v>
      </c>
      <c r="AU1015" s="23" t="s">
        <v>90</v>
      </c>
      <c r="AY1015" s="23" t="s">
        <v>208</v>
      </c>
      <c r="BE1015" s="244">
        <f>IF(N1015="základní",J1015,0)</f>
        <v>0</v>
      </c>
      <c r="BF1015" s="244">
        <f>IF(N1015="snížená",J1015,0)</f>
        <v>0</v>
      </c>
      <c r="BG1015" s="244">
        <f>IF(N1015="zákl. přenesená",J1015,0)</f>
        <v>0</v>
      </c>
      <c r="BH1015" s="244">
        <f>IF(N1015="sníž. přenesená",J1015,0)</f>
        <v>0</v>
      </c>
      <c r="BI1015" s="244">
        <f>IF(N1015="nulová",J1015,0)</f>
        <v>0</v>
      </c>
      <c r="BJ1015" s="23" t="s">
        <v>25</v>
      </c>
      <c r="BK1015" s="244">
        <f>ROUND(I1015*H1015,2)</f>
        <v>0</v>
      </c>
      <c r="BL1015" s="23" t="s">
        <v>302</v>
      </c>
      <c r="BM1015" s="23" t="s">
        <v>1577</v>
      </c>
    </row>
    <row r="1016" spans="2:51" s="13" customFormat="1" ht="13.5">
      <c r="B1016" s="257"/>
      <c r="C1016" s="258"/>
      <c r="D1016" s="247" t="s">
        <v>217</v>
      </c>
      <c r="E1016" s="259" t="s">
        <v>38</v>
      </c>
      <c r="F1016" s="260" t="s">
        <v>1578</v>
      </c>
      <c r="G1016" s="258"/>
      <c r="H1016" s="259" t="s">
        <v>38</v>
      </c>
      <c r="I1016" s="261"/>
      <c r="J1016" s="258"/>
      <c r="K1016" s="258"/>
      <c r="L1016" s="262"/>
      <c r="M1016" s="263"/>
      <c r="N1016" s="264"/>
      <c r="O1016" s="264"/>
      <c r="P1016" s="264"/>
      <c r="Q1016" s="264"/>
      <c r="R1016" s="264"/>
      <c r="S1016" s="264"/>
      <c r="T1016" s="265"/>
      <c r="AT1016" s="266" t="s">
        <v>217</v>
      </c>
      <c r="AU1016" s="266" t="s">
        <v>90</v>
      </c>
      <c r="AV1016" s="13" t="s">
        <v>25</v>
      </c>
      <c r="AW1016" s="13" t="s">
        <v>219</v>
      </c>
      <c r="AX1016" s="13" t="s">
        <v>81</v>
      </c>
      <c r="AY1016" s="266" t="s">
        <v>208</v>
      </c>
    </row>
    <row r="1017" spans="2:51" s="12" customFormat="1" ht="13.5">
      <c r="B1017" s="245"/>
      <c r="C1017" s="246"/>
      <c r="D1017" s="247" t="s">
        <v>217</v>
      </c>
      <c r="E1017" s="248" t="s">
        <v>38</v>
      </c>
      <c r="F1017" s="249" t="s">
        <v>1579</v>
      </c>
      <c r="G1017" s="246"/>
      <c r="H1017" s="250">
        <v>2.5</v>
      </c>
      <c r="I1017" s="251"/>
      <c r="J1017" s="246"/>
      <c r="K1017" s="246"/>
      <c r="L1017" s="252"/>
      <c r="M1017" s="253"/>
      <c r="N1017" s="254"/>
      <c r="O1017" s="254"/>
      <c r="P1017" s="254"/>
      <c r="Q1017" s="254"/>
      <c r="R1017" s="254"/>
      <c r="S1017" s="254"/>
      <c r="T1017" s="255"/>
      <c r="AT1017" s="256" t="s">
        <v>217</v>
      </c>
      <c r="AU1017" s="256" t="s">
        <v>90</v>
      </c>
      <c r="AV1017" s="12" t="s">
        <v>90</v>
      </c>
      <c r="AW1017" s="12" t="s">
        <v>219</v>
      </c>
      <c r="AX1017" s="12" t="s">
        <v>81</v>
      </c>
      <c r="AY1017" s="256" t="s">
        <v>208</v>
      </c>
    </row>
    <row r="1018" spans="2:51" s="13" customFormat="1" ht="13.5">
      <c r="B1018" s="257"/>
      <c r="C1018" s="258"/>
      <c r="D1018" s="247" t="s">
        <v>217</v>
      </c>
      <c r="E1018" s="259" t="s">
        <v>38</v>
      </c>
      <c r="F1018" s="260" t="s">
        <v>306</v>
      </c>
      <c r="G1018" s="258"/>
      <c r="H1018" s="259" t="s">
        <v>38</v>
      </c>
      <c r="I1018" s="261"/>
      <c r="J1018" s="258"/>
      <c r="K1018" s="258"/>
      <c r="L1018" s="262"/>
      <c r="M1018" s="263"/>
      <c r="N1018" s="264"/>
      <c r="O1018" s="264"/>
      <c r="P1018" s="264"/>
      <c r="Q1018" s="264"/>
      <c r="R1018" s="264"/>
      <c r="S1018" s="264"/>
      <c r="T1018" s="265"/>
      <c r="AT1018" s="266" t="s">
        <v>217</v>
      </c>
      <c r="AU1018" s="266" t="s">
        <v>90</v>
      </c>
      <c r="AV1018" s="13" t="s">
        <v>25</v>
      </c>
      <c r="AW1018" s="13" t="s">
        <v>219</v>
      </c>
      <c r="AX1018" s="13" t="s">
        <v>81</v>
      </c>
      <c r="AY1018" s="266" t="s">
        <v>208</v>
      </c>
    </row>
    <row r="1019" spans="2:51" s="12" customFormat="1" ht="13.5">
      <c r="B1019" s="245"/>
      <c r="C1019" s="246"/>
      <c r="D1019" s="247" t="s">
        <v>217</v>
      </c>
      <c r="E1019" s="248" t="s">
        <v>38</v>
      </c>
      <c r="F1019" s="249" t="s">
        <v>1580</v>
      </c>
      <c r="G1019" s="246"/>
      <c r="H1019" s="250">
        <v>0.54</v>
      </c>
      <c r="I1019" s="251"/>
      <c r="J1019" s="246"/>
      <c r="K1019" s="246"/>
      <c r="L1019" s="252"/>
      <c r="M1019" s="253"/>
      <c r="N1019" s="254"/>
      <c r="O1019" s="254"/>
      <c r="P1019" s="254"/>
      <c r="Q1019" s="254"/>
      <c r="R1019" s="254"/>
      <c r="S1019" s="254"/>
      <c r="T1019" s="255"/>
      <c r="AT1019" s="256" t="s">
        <v>217</v>
      </c>
      <c r="AU1019" s="256" t="s">
        <v>90</v>
      </c>
      <c r="AV1019" s="12" t="s">
        <v>90</v>
      </c>
      <c r="AW1019" s="12" t="s">
        <v>219</v>
      </c>
      <c r="AX1019" s="12" t="s">
        <v>81</v>
      </c>
      <c r="AY1019" s="256" t="s">
        <v>208</v>
      </c>
    </row>
    <row r="1020" spans="2:51" s="13" customFormat="1" ht="13.5">
      <c r="B1020" s="257"/>
      <c r="C1020" s="258"/>
      <c r="D1020" s="247" t="s">
        <v>217</v>
      </c>
      <c r="E1020" s="259" t="s">
        <v>38</v>
      </c>
      <c r="F1020" s="260" t="s">
        <v>1581</v>
      </c>
      <c r="G1020" s="258"/>
      <c r="H1020" s="259" t="s">
        <v>38</v>
      </c>
      <c r="I1020" s="261"/>
      <c r="J1020" s="258"/>
      <c r="K1020" s="258"/>
      <c r="L1020" s="262"/>
      <c r="M1020" s="263"/>
      <c r="N1020" s="264"/>
      <c r="O1020" s="264"/>
      <c r="P1020" s="264"/>
      <c r="Q1020" s="264"/>
      <c r="R1020" s="264"/>
      <c r="S1020" s="264"/>
      <c r="T1020" s="265"/>
      <c r="AT1020" s="266" t="s">
        <v>217</v>
      </c>
      <c r="AU1020" s="266" t="s">
        <v>90</v>
      </c>
      <c r="AV1020" s="13" t="s">
        <v>25</v>
      </c>
      <c r="AW1020" s="13" t="s">
        <v>219</v>
      </c>
      <c r="AX1020" s="13" t="s">
        <v>81</v>
      </c>
      <c r="AY1020" s="266" t="s">
        <v>208</v>
      </c>
    </row>
    <row r="1021" spans="2:51" s="12" customFormat="1" ht="13.5">
      <c r="B1021" s="245"/>
      <c r="C1021" s="246"/>
      <c r="D1021" s="247" t="s">
        <v>217</v>
      </c>
      <c r="E1021" s="248" t="s">
        <v>38</v>
      </c>
      <c r="F1021" s="249" t="s">
        <v>1582</v>
      </c>
      <c r="G1021" s="246"/>
      <c r="H1021" s="250">
        <v>0.5</v>
      </c>
      <c r="I1021" s="251"/>
      <c r="J1021" s="246"/>
      <c r="K1021" s="246"/>
      <c r="L1021" s="252"/>
      <c r="M1021" s="253"/>
      <c r="N1021" s="254"/>
      <c r="O1021" s="254"/>
      <c r="P1021" s="254"/>
      <c r="Q1021" s="254"/>
      <c r="R1021" s="254"/>
      <c r="S1021" s="254"/>
      <c r="T1021" s="255"/>
      <c r="AT1021" s="256" t="s">
        <v>217</v>
      </c>
      <c r="AU1021" s="256" t="s">
        <v>90</v>
      </c>
      <c r="AV1021" s="12" t="s">
        <v>90</v>
      </c>
      <c r="AW1021" s="12" t="s">
        <v>219</v>
      </c>
      <c r="AX1021" s="12" t="s">
        <v>81</v>
      </c>
      <c r="AY1021" s="256" t="s">
        <v>208</v>
      </c>
    </row>
    <row r="1022" spans="2:51" s="13" customFormat="1" ht="13.5">
      <c r="B1022" s="257"/>
      <c r="C1022" s="258"/>
      <c r="D1022" s="247" t="s">
        <v>217</v>
      </c>
      <c r="E1022" s="259" t="s">
        <v>38</v>
      </c>
      <c r="F1022" s="260" t="s">
        <v>1583</v>
      </c>
      <c r="G1022" s="258"/>
      <c r="H1022" s="259" t="s">
        <v>38</v>
      </c>
      <c r="I1022" s="261"/>
      <c r="J1022" s="258"/>
      <c r="K1022" s="258"/>
      <c r="L1022" s="262"/>
      <c r="M1022" s="263"/>
      <c r="N1022" s="264"/>
      <c r="O1022" s="264"/>
      <c r="P1022" s="264"/>
      <c r="Q1022" s="264"/>
      <c r="R1022" s="264"/>
      <c r="S1022" s="264"/>
      <c r="T1022" s="265"/>
      <c r="AT1022" s="266" t="s">
        <v>217</v>
      </c>
      <c r="AU1022" s="266" t="s">
        <v>90</v>
      </c>
      <c r="AV1022" s="13" t="s">
        <v>25</v>
      </c>
      <c r="AW1022" s="13" t="s">
        <v>219</v>
      </c>
      <c r="AX1022" s="13" t="s">
        <v>81</v>
      </c>
      <c r="AY1022" s="266" t="s">
        <v>208</v>
      </c>
    </row>
    <row r="1023" spans="2:51" s="12" customFormat="1" ht="13.5">
      <c r="B1023" s="245"/>
      <c r="C1023" s="246"/>
      <c r="D1023" s="247" t="s">
        <v>217</v>
      </c>
      <c r="E1023" s="248" t="s">
        <v>38</v>
      </c>
      <c r="F1023" s="249" t="s">
        <v>1584</v>
      </c>
      <c r="G1023" s="246"/>
      <c r="H1023" s="250">
        <v>0.25</v>
      </c>
      <c r="I1023" s="251"/>
      <c r="J1023" s="246"/>
      <c r="K1023" s="246"/>
      <c r="L1023" s="252"/>
      <c r="M1023" s="253"/>
      <c r="N1023" s="254"/>
      <c r="O1023" s="254"/>
      <c r="P1023" s="254"/>
      <c r="Q1023" s="254"/>
      <c r="R1023" s="254"/>
      <c r="S1023" s="254"/>
      <c r="T1023" s="255"/>
      <c r="AT1023" s="256" t="s">
        <v>217</v>
      </c>
      <c r="AU1023" s="256" t="s">
        <v>90</v>
      </c>
      <c r="AV1023" s="12" t="s">
        <v>90</v>
      </c>
      <c r="AW1023" s="12" t="s">
        <v>219</v>
      </c>
      <c r="AX1023" s="12" t="s">
        <v>81</v>
      </c>
      <c r="AY1023" s="256" t="s">
        <v>208</v>
      </c>
    </row>
    <row r="1024" spans="2:65" s="1" customFormat="1" ht="16.5" customHeight="1">
      <c r="B1024" s="46"/>
      <c r="C1024" s="267" t="s">
        <v>1585</v>
      </c>
      <c r="D1024" s="267" t="s">
        <v>297</v>
      </c>
      <c r="E1024" s="268" t="s">
        <v>1586</v>
      </c>
      <c r="F1024" s="269" t="s">
        <v>1587</v>
      </c>
      <c r="G1024" s="270" t="s">
        <v>1571</v>
      </c>
      <c r="H1024" s="271">
        <v>18.192</v>
      </c>
      <c r="I1024" s="272"/>
      <c r="J1024" s="273">
        <f>ROUND(I1024*H1024,2)</f>
        <v>0</v>
      </c>
      <c r="K1024" s="269" t="s">
        <v>214</v>
      </c>
      <c r="L1024" s="274"/>
      <c r="M1024" s="275" t="s">
        <v>38</v>
      </c>
      <c r="N1024" s="276" t="s">
        <v>52</v>
      </c>
      <c r="O1024" s="47"/>
      <c r="P1024" s="242">
        <f>O1024*H1024</f>
        <v>0</v>
      </c>
      <c r="Q1024" s="242">
        <v>0.001</v>
      </c>
      <c r="R1024" s="242">
        <f>Q1024*H1024</f>
        <v>0.018192</v>
      </c>
      <c r="S1024" s="242">
        <v>0</v>
      </c>
      <c r="T1024" s="243">
        <f>S1024*H1024</f>
        <v>0</v>
      </c>
      <c r="AR1024" s="23" t="s">
        <v>393</v>
      </c>
      <c r="AT1024" s="23" t="s">
        <v>297</v>
      </c>
      <c r="AU1024" s="23" t="s">
        <v>90</v>
      </c>
      <c r="AY1024" s="23" t="s">
        <v>208</v>
      </c>
      <c r="BE1024" s="244">
        <f>IF(N1024="základní",J1024,0)</f>
        <v>0</v>
      </c>
      <c r="BF1024" s="244">
        <f>IF(N1024="snížená",J1024,0)</f>
        <v>0</v>
      </c>
      <c r="BG1024" s="244">
        <f>IF(N1024="zákl. přenesená",J1024,0)</f>
        <v>0</v>
      </c>
      <c r="BH1024" s="244">
        <f>IF(N1024="sníž. přenesená",J1024,0)</f>
        <v>0</v>
      </c>
      <c r="BI1024" s="244">
        <f>IF(N1024="nulová",J1024,0)</f>
        <v>0</v>
      </c>
      <c r="BJ1024" s="23" t="s">
        <v>25</v>
      </c>
      <c r="BK1024" s="244">
        <f>ROUND(I1024*H1024,2)</f>
        <v>0</v>
      </c>
      <c r="BL1024" s="23" t="s">
        <v>302</v>
      </c>
      <c r="BM1024" s="23" t="s">
        <v>1588</v>
      </c>
    </row>
    <row r="1025" spans="2:51" s="12" customFormat="1" ht="13.5">
      <c r="B1025" s="245"/>
      <c r="C1025" s="246"/>
      <c r="D1025" s="247" t="s">
        <v>217</v>
      </c>
      <c r="E1025" s="248" t="s">
        <v>38</v>
      </c>
      <c r="F1025" s="249" t="s">
        <v>1589</v>
      </c>
      <c r="G1025" s="246"/>
      <c r="H1025" s="250">
        <v>18.192</v>
      </c>
      <c r="I1025" s="251"/>
      <c r="J1025" s="246"/>
      <c r="K1025" s="246"/>
      <c r="L1025" s="252"/>
      <c r="M1025" s="253"/>
      <c r="N1025" s="254"/>
      <c r="O1025" s="254"/>
      <c r="P1025" s="254"/>
      <c r="Q1025" s="254"/>
      <c r="R1025" s="254"/>
      <c r="S1025" s="254"/>
      <c r="T1025" s="255"/>
      <c r="AT1025" s="256" t="s">
        <v>217</v>
      </c>
      <c r="AU1025" s="256" t="s">
        <v>90</v>
      </c>
      <c r="AV1025" s="12" t="s">
        <v>90</v>
      </c>
      <c r="AW1025" s="12" t="s">
        <v>219</v>
      </c>
      <c r="AX1025" s="12" t="s">
        <v>81</v>
      </c>
      <c r="AY1025" s="256" t="s">
        <v>208</v>
      </c>
    </row>
    <row r="1026" spans="2:65" s="1" customFormat="1" ht="38.25" customHeight="1">
      <c r="B1026" s="46"/>
      <c r="C1026" s="233" t="s">
        <v>1590</v>
      </c>
      <c r="D1026" s="233" t="s">
        <v>210</v>
      </c>
      <c r="E1026" s="234" t="s">
        <v>1591</v>
      </c>
      <c r="F1026" s="235" t="s">
        <v>1592</v>
      </c>
      <c r="G1026" s="236" t="s">
        <v>283</v>
      </c>
      <c r="H1026" s="237">
        <v>10.406</v>
      </c>
      <c r="I1026" s="238"/>
      <c r="J1026" s="239">
        <f>ROUND(I1026*H1026,2)</f>
        <v>0</v>
      </c>
      <c r="K1026" s="235" t="s">
        <v>214</v>
      </c>
      <c r="L1026" s="72"/>
      <c r="M1026" s="240" t="s">
        <v>38</v>
      </c>
      <c r="N1026" s="241" t="s">
        <v>52</v>
      </c>
      <c r="O1026" s="47"/>
      <c r="P1026" s="242">
        <f>O1026*H1026</f>
        <v>0</v>
      </c>
      <c r="Q1026" s="242">
        <v>0</v>
      </c>
      <c r="R1026" s="242">
        <f>Q1026*H1026</f>
        <v>0</v>
      </c>
      <c r="S1026" s="242">
        <v>0</v>
      </c>
      <c r="T1026" s="243">
        <f>S1026*H1026</f>
        <v>0</v>
      </c>
      <c r="AR1026" s="23" t="s">
        <v>302</v>
      </c>
      <c r="AT1026" s="23" t="s">
        <v>210</v>
      </c>
      <c r="AU1026" s="23" t="s">
        <v>90</v>
      </c>
      <c r="AY1026" s="23" t="s">
        <v>208</v>
      </c>
      <c r="BE1026" s="244">
        <f>IF(N1026="základní",J1026,0)</f>
        <v>0</v>
      </c>
      <c r="BF1026" s="244">
        <f>IF(N1026="snížená",J1026,0)</f>
        <v>0</v>
      </c>
      <c r="BG1026" s="244">
        <f>IF(N1026="zákl. přenesená",J1026,0)</f>
        <v>0</v>
      </c>
      <c r="BH1026" s="244">
        <f>IF(N1026="sníž. přenesená",J1026,0)</f>
        <v>0</v>
      </c>
      <c r="BI1026" s="244">
        <f>IF(N1026="nulová",J1026,0)</f>
        <v>0</v>
      </c>
      <c r="BJ1026" s="23" t="s">
        <v>25</v>
      </c>
      <c r="BK1026" s="244">
        <f>ROUND(I1026*H1026,2)</f>
        <v>0</v>
      </c>
      <c r="BL1026" s="23" t="s">
        <v>302</v>
      </c>
      <c r="BM1026" s="23" t="s">
        <v>1593</v>
      </c>
    </row>
    <row r="1027" spans="2:63" s="11" customFormat="1" ht="29.85" customHeight="1">
      <c r="B1027" s="217"/>
      <c r="C1027" s="218"/>
      <c r="D1027" s="219" t="s">
        <v>80</v>
      </c>
      <c r="E1027" s="231" t="s">
        <v>1594</v>
      </c>
      <c r="F1027" s="231" t="s">
        <v>1595</v>
      </c>
      <c r="G1027" s="218"/>
      <c r="H1027" s="218"/>
      <c r="I1027" s="221"/>
      <c r="J1027" s="232">
        <f>BK1027</f>
        <v>0</v>
      </c>
      <c r="K1027" s="218"/>
      <c r="L1027" s="223"/>
      <c r="M1027" s="224"/>
      <c r="N1027" s="225"/>
      <c r="O1027" s="225"/>
      <c r="P1027" s="226">
        <f>SUM(P1028:P1055)</f>
        <v>0</v>
      </c>
      <c r="Q1027" s="225"/>
      <c r="R1027" s="226">
        <f>SUM(R1028:R1055)</f>
        <v>11.460910809999998</v>
      </c>
      <c r="S1027" s="225"/>
      <c r="T1027" s="227">
        <f>SUM(T1028:T1055)</f>
        <v>0</v>
      </c>
      <c r="AR1027" s="228" t="s">
        <v>90</v>
      </c>
      <c r="AT1027" s="229" t="s">
        <v>80</v>
      </c>
      <c r="AU1027" s="229" t="s">
        <v>25</v>
      </c>
      <c r="AY1027" s="228" t="s">
        <v>208</v>
      </c>
      <c r="BK1027" s="230">
        <f>SUM(BK1028:BK1055)</f>
        <v>0</v>
      </c>
    </row>
    <row r="1028" spans="2:65" s="1" customFormat="1" ht="25.5" customHeight="1">
      <c r="B1028" s="46"/>
      <c r="C1028" s="233" t="s">
        <v>1596</v>
      </c>
      <c r="D1028" s="233" t="s">
        <v>210</v>
      </c>
      <c r="E1028" s="234" t="s">
        <v>1597</v>
      </c>
      <c r="F1028" s="235" t="s">
        <v>1598</v>
      </c>
      <c r="G1028" s="236" t="s">
        <v>213</v>
      </c>
      <c r="H1028" s="237">
        <v>454.727</v>
      </c>
      <c r="I1028" s="238"/>
      <c r="J1028" s="239">
        <f>ROUND(I1028*H1028,2)</f>
        <v>0</v>
      </c>
      <c r="K1028" s="235" t="s">
        <v>214</v>
      </c>
      <c r="L1028" s="72"/>
      <c r="M1028" s="240" t="s">
        <v>38</v>
      </c>
      <c r="N1028" s="241" t="s">
        <v>52</v>
      </c>
      <c r="O1028" s="47"/>
      <c r="P1028" s="242">
        <f>O1028*H1028</f>
        <v>0</v>
      </c>
      <c r="Q1028" s="242">
        <v>0</v>
      </c>
      <c r="R1028" s="242">
        <f>Q1028*H1028</f>
        <v>0</v>
      </c>
      <c r="S1028" s="242">
        <v>0</v>
      </c>
      <c r="T1028" s="243">
        <f>S1028*H1028</f>
        <v>0</v>
      </c>
      <c r="AR1028" s="23" t="s">
        <v>302</v>
      </c>
      <c r="AT1028" s="23" t="s">
        <v>210</v>
      </c>
      <c r="AU1028" s="23" t="s">
        <v>90</v>
      </c>
      <c r="AY1028" s="23" t="s">
        <v>208</v>
      </c>
      <c r="BE1028" s="244">
        <f>IF(N1028="základní",J1028,0)</f>
        <v>0</v>
      </c>
      <c r="BF1028" s="244">
        <f>IF(N1028="snížená",J1028,0)</f>
        <v>0</v>
      </c>
      <c r="BG1028" s="244">
        <f>IF(N1028="zákl. přenesená",J1028,0)</f>
        <v>0</v>
      </c>
      <c r="BH1028" s="244">
        <f>IF(N1028="sníž. přenesená",J1028,0)</f>
        <v>0</v>
      </c>
      <c r="BI1028" s="244">
        <f>IF(N1028="nulová",J1028,0)</f>
        <v>0</v>
      </c>
      <c r="BJ1028" s="23" t="s">
        <v>25</v>
      </c>
      <c r="BK1028" s="244">
        <f>ROUND(I1028*H1028,2)</f>
        <v>0</v>
      </c>
      <c r="BL1028" s="23" t="s">
        <v>302</v>
      </c>
      <c r="BM1028" s="23" t="s">
        <v>1599</v>
      </c>
    </row>
    <row r="1029" spans="2:51" s="12" customFormat="1" ht="13.5">
      <c r="B1029" s="245"/>
      <c r="C1029" s="246"/>
      <c r="D1029" s="247" t="s">
        <v>217</v>
      </c>
      <c r="E1029" s="248" t="s">
        <v>38</v>
      </c>
      <c r="F1029" s="249" t="s">
        <v>1255</v>
      </c>
      <c r="G1029" s="246"/>
      <c r="H1029" s="250">
        <v>465.5625</v>
      </c>
      <c r="I1029" s="251"/>
      <c r="J1029" s="246"/>
      <c r="K1029" s="246"/>
      <c r="L1029" s="252"/>
      <c r="M1029" s="253"/>
      <c r="N1029" s="254"/>
      <c r="O1029" s="254"/>
      <c r="P1029" s="254"/>
      <c r="Q1029" s="254"/>
      <c r="R1029" s="254"/>
      <c r="S1029" s="254"/>
      <c r="T1029" s="255"/>
      <c r="AT1029" s="256" t="s">
        <v>217</v>
      </c>
      <c r="AU1029" s="256" t="s">
        <v>90</v>
      </c>
      <c r="AV1029" s="12" t="s">
        <v>90</v>
      </c>
      <c r="AW1029" s="12" t="s">
        <v>219</v>
      </c>
      <c r="AX1029" s="12" t="s">
        <v>81</v>
      </c>
      <c r="AY1029" s="256" t="s">
        <v>208</v>
      </c>
    </row>
    <row r="1030" spans="2:51" s="12" customFormat="1" ht="13.5">
      <c r="B1030" s="245"/>
      <c r="C1030" s="246"/>
      <c r="D1030" s="247" t="s">
        <v>217</v>
      </c>
      <c r="E1030" s="248" t="s">
        <v>38</v>
      </c>
      <c r="F1030" s="249" t="s">
        <v>1256</v>
      </c>
      <c r="G1030" s="246"/>
      <c r="H1030" s="250">
        <v>-10.836</v>
      </c>
      <c r="I1030" s="251"/>
      <c r="J1030" s="246"/>
      <c r="K1030" s="246"/>
      <c r="L1030" s="252"/>
      <c r="M1030" s="253"/>
      <c r="N1030" s="254"/>
      <c r="O1030" s="254"/>
      <c r="P1030" s="254"/>
      <c r="Q1030" s="254"/>
      <c r="R1030" s="254"/>
      <c r="S1030" s="254"/>
      <c r="T1030" s="255"/>
      <c r="AT1030" s="256" t="s">
        <v>217</v>
      </c>
      <c r="AU1030" s="256" t="s">
        <v>90</v>
      </c>
      <c r="AV1030" s="12" t="s">
        <v>90</v>
      </c>
      <c r="AW1030" s="12" t="s">
        <v>219</v>
      </c>
      <c r="AX1030" s="12" t="s">
        <v>81</v>
      </c>
      <c r="AY1030" s="256" t="s">
        <v>208</v>
      </c>
    </row>
    <row r="1031" spans="2:65" s="1" customFormat="1" ht="16.5" customHeight="1">
      <c r="B1031" s="46"/>
      <c r="C1031" s="267" t="s">
        <v>1600</v>
      </c>
      <c r="D1031" s="267" t="s">
        <v>297</v>
      </c>
      <c r="E1031" s="268" t="s">
        <v>1522</v>
      </c>
      <c r="F1031" s="269" t="s">
        <v>1523</v>
      </c>
      <c r="G1031" s="270" t="s">
        <v>283</v>
      </c>
      <c r="H1031" s="271">
        <v>0.182</v>
      </c>
      <c r="I1031" s="272"/>
      <c r="J1031" s="273">
        <f>ROUND(I1031*H1031,2)</f>
        <v>0</v>
      </c>
      <c r="K1031" s="269" t="s">
        <v>214</v>
      </c>
      <c r="L1031" s="274"/>
      <c r="M1031" s="275" t="s">
        <v>38</v>
      </c>
      <c r="N1031" s="276" t="s">
        <v>52</v>
      </c>
      <c r="O1031" s="47"/>
      <c r="P1031" s="242">
        <f>O1031*H1031</f>
        <v>0</v>
      </c>
      <c r="Q1031" s="242">
        <v>1</v>
      </c>
      <c r="R1031" s="242">
        <f>Q1031*H1031</f>
        <v>0.182</v>
      </c>
      <c r="S1031" s="242">
        <v>0</v>
      </c>
      <c r="T1031" s="243">
        <f>S1031*H1031</f>
        <v>0</v>
      </c>
      <c r="AR1031" s="23" t="s">
        <v>393</v>
      </c>
      <c r="AT1031" s="23" t="s">
        <v>297</v>
      </c>
      <c r="AU1031" s="23" t="s">
        <v>90</v>
      </c>
      <c r="AY1031" s="23" t="s">
        <v>208</v>
      </c>
      <c r="BE1031" s="244">
        <f>IF(N1031="základní",J1031,0)</f>
        <v>0</v>
      </c>
      <c r="BF1031" s="244">
        <f>IF(N1031="snížená",J1031,0)</f>
        <v>0</v>
      </c>
      <c r="BG1031" s="244">
        <f>IF(N1031="zákl. přenesená",J1031,0)</f>
        <v>0</v>
      </c>
      <c r="BH1031" s="244">
        <f>IF(N1031="sníž. přenesená",J1031,0)</f>
        <v>0</v>
      </c>
      <c r="BI1031" s="244">
        <f>IF(N1031="nulová",J1031,0)</f>
        <v>0</v>
      </c>
      <c r="BJ1031" s="23" t="s">
        <v>25</v>
      </c>
      <c r="BK1031" s="244">
        <f>ROUND(I1031*H1031,2)</f>
        <v>0</v>
      </c>
      <c r="BL1031" s="23" t="s">
        <v>302</v>
      </c>
      <c r="BM1031" s="23" t="s">
        <v>1601</v>
      </c>
    </row>
    <row r="1032" spans="2:47" s="1" customFormat="1" ht="13.5">
      <c r="B1032" s="46"/>
      <c r="C1032" s="74"/>
      <c r="D1032" s="247" t="s">
        <v>835</v>
      </c>
      <c r="E1032" s="74"/>
      <c r="F1032" s="277" t="s">
        <v>1525</v>
      </c>
      <c r="G1032" s="74"/>
      <c r="H1032" s="74"/>
      <c r="I1032" s="203"/>
      <c r="J1032" s="74"/>
      <c r="K1032" s="74"/>
      <c r="L1032" s="72"/>
      <c r="M1032" s="278"/>
      <c r="N1032" s="47"/>
      <c r="O1032" s="47"/>
      <c r="P1032" s="47"/>
      <c r="Q1032" s="47"/>
      <c r="R1032" s="47"/>
      <c r="S1032" s="47"/>
      <c r="T1032" s="95"/>
      <c r="AT1032" s="23" t="s">
        <v>835</v>
      </c>
      <c r="AU1032" s="23" t="s">
        <v>90</v>
      </c>
    </row>
    <row r="1033" spans="2:51" s="12" customFormat="1" ht="13.5">
      <c r="B1033" s="245"/>
      <c r="C1033" s="246"/>
      <c r="D1033" s="247" t="s">
        <v>217</v>
      </c>
      <c r="E1033" s="248" t="s">
        <v>38</v>
      </c>
      <c r="F1033" s="249" t="s">
        <v>1602</v>
      </c>
      <c r="G1033" s="246"/>
      <c r="H1033" s="250">
        <v>0.1818908</v>
      </c>
      <c r="I1033" s="251"/>
      <c r="J1033" s="246"/>
      <c r="K1033" s="246"/>
      <c r="L1033" s="252"/>
      <c r="M1033" s="253"/>
      <c r="N1033" s="254"/>
      <c r="O1033" s="254"/>
      <c r="P1033" s="254"/>
      <c r="Q1033" s="254"/>
      <c r="R1033" s="254"/>
      <c r="S1033" s="254"/>
      <c r="T1033" s="255"/>
      <c r="AT1033" s="256" t="s">
        <v>217</v>
      </c>
      <c r="AU1033" s="256" t="s">
        <v>90</v>
      </c>
      <c r="AV1033" s="12" t="s">
        <v>90</v>
      </c>
      <c r="AW1033" s="12" t="s">
        <v>219</v>
      </c>
      <c r="AX1033" s="12" t="s">
        <v>81</v>
      </c>
      <c r="AY1033" s="256" t="s">
        <v>208</v>
      </c>
    </row>
    <row r="1034" spans="2:65" s="1" customFormat="1" ht="25.5" customHeight="1">
      <c r="B1034" s="46"/>
      <c r="C1034" s="233" t="s">
        <v>1603</v>
      </c>
      <c r="D1034" s="233" t="s">
        <v>210</v>
      </c>
      <c r="E1034" s="234" t="s">
        <v>1604</v>
      </c>
      <c r="F1034" s="235" t="s">
        <v>1605</v>
      </c>
      <c r="G1034" s="236" t="s">
        <v>213</v>
      </c>
      <c r="H1034" s="237">
        <v>667.895</v>
      </c>
      <c r="I1034" s="238"/>
      <c r="J1034" s="239">
        <f>ROUND(I1034*H1034,2)</f>
        <v>0</v>
      </c>
      <c r="K1034" s="235" t="s">
        <v>214</v>
      </c>
      <c r="L1034" s="72"/>
      <c r="M1034" s="240" t="s">
        <v>38</v>
      </c>
      <c r="N1034" s="241" t="s">
        <v>52</v>
      </c>
      <c r="O1034" s="47"/>
      <c r="P1034" s="242">
        <f>O1034*H1034</f>
        <v>0</v>
      </c>
      <c r="Q1034" s="242">
        <v>0</v>
      </c>
      <c r="R1034" s="242">
        <f>Q1034*H1034</f>
        <v>0</v>
      </c>
      <c r="S1034" s="242">
        <v>0</v>
      </c>
      <c r="T1034" s="243">
        <f>S1034*H1034</f>
        <v>0</v>
      </c>
      <c r="AR1034" s="23" t="s">
        <v>302</v>
      </c>
      <c r="AT1034" s="23" t="s">
        <v>210</v>
      </c>
      <c r="AU1034" s="23" t="s">
        <v>90</v>
      </c>
      <c r="AY1034" s="23" t="s">
        <v>208</v>
      </c>
      <c r="BE1034" s="244">
        <f>IF(N1034="základní",J1034,0)</f>
        <v>0</v>
      </c>
      <c r="BF1034" s="244">
        <f>IF(N1034="snížená",J1034,0)</f>
        <v>0</v>
      </c>
      <c r="BG1034" s="244">
        <f>IF(N1034="zákl. přenesená",J1034,0)</f>
        <v>0</v>
      </c>
      <c r="BH1034" s="244">
        <f>IF(N1034="sníž. přenesená",J1034,0)</f>
        <v>0</v>
      </c>
      <c r="BI1034" s="244">
        <f>IF(N1034="nulová",J1034,0)</f>
        <v>0</v>
      </c>
      <c r="BJ1034" s="23" t="s">
        <v>25</v>
      </c>
      <c r="BK1034" s="244">
        <f>ROUND(I1034*H1034,2)</f>
        <v>0</v>
      </c>
      <c r="BL1034" s="23" t="s">
        <v>302</v>
      </c>
      <c r="BM1034" s="23" t="s">
        <v>1606</v>
      </c>
    </row>
    <row r="1035" spans="2:51" s="13" customFormat="1" ht="13.5">
      <c r="B1035" s="257"/>
      <c r="C1035" s="258"/>
      <c r="D1035" s="247" t="s">
        <v>217</v>
      </c>
      <c r="E1035" s="259" t="s">
        <v>38</v>
      </c>
      <c r="F1035" s="260" t="s">
        <v>1607</v>
      </c>
      <c r="G1035" s="258"/>
      <c r="H1035" s="259" t="s">
        <v>38</v>
      </c>
      <c r="I1035" s="261"/>
      <c r="J1035" s="258"/>
      <c r="K1035" s="258"/>
      <c r="L1035" s="262"/>
      <c r="M1035" s="263"/>
      <c r="N1035" s="264"/>
      <c r="O1035" s="264"/>
      <c r="P1035" s="264"/>
      <c r="Q1035" s="264"/>
      <c r="R1035" s="264"/>
      <c r="S1035" s="264"/>
      <c r="T1035" s="265"/>
      <c r="AT1035" s="266" t="s">
        <v>217</v>
      </c>
      <c r="AU1035" s="266" t="s">
        <v>90</v>
      </c>
      <c r="AV1035" s="13" t="s">
        <v>25</v>
      </c>
      <c r="AW1035" s="13" t="s">
        <v>219</v>
      </c>
      <c r="AX1035" s="13" t="s">
        <v>81</v>
      </c>
      <c r="AY1035" s="266" t="s">
        <v>208</v>
      </c>
    </row>
    <row r="1036" spans="2:51" s="12" customFormat="1" ht="13.5">
      <c r="B1036" s="245"/>
      <c r="C1036" s="246"/>
      <c r="D1036" s="247" t="s">
        <v>217</v>
      </c>
      <c r="E1036" s="248" t="s">
        <v>38</v>
      </c>
      <c r="F1036" s="249" t="s">
        <v>1608</v>
      </c>
      <c r="G1036" s="246"/>
      <c r="H1036" s="250">
        <v>454.727</v>
      </c>
      <c r="I1036" s="251"/>
      <c r="J1036" s="246"/>
      <c r="K1036" s="246"/>
      <c r="L1036" s="252"/>
      <c r="M1036" s="253"/>
      <c r="N1036" s="254"/>
      <c r="O1036" s="254"/>
      <c r="P1036" s="254"/>
      <c r="Q1036" s="254"/>
      <c r="R1036" s="254"/>
      <c r="S1036" s="254"/>
      <c r="T1036" s="255"/>
      <c r="AT1036" s="256" t="s">
        <v>217</v>
      </c>
      <c r="AU1036" s="256" t="s">
        <v>90</v>
      </c>
      <c r="AV1036" s="12" t="s">
        <v>90</v>
      </c>
      <c r="AW1036" s="12" t="s">
        <v>219</v>
      </c>
      <c r="AX1036" s="12" t="s">
        <v>81</v>
      </c>
      <c r="AY1036" s="256" t="s">
        <v>208</v>
      </c>
    </row>
    <row r="1037" spans="2:51" s="13" customFormat="1" ht="13.5">
      <c r="B1037" s="257"/>
      <c r="C1037" s="258"/>
      <c r="D1037" s="247" t="s">
        <v>217</v>
      </c>
      <c r="E1037" s="259" t="s">
        <v>38</v>
      </c>
      <c r="F1037" s="260" t="s">
        <v>1609</v>
      </c>
      <c r="G1037" s="258"/>
      <c r="H1037" s="259" t="s">
        <v>38</v>
      </c>
      <c r="I1037" s="261"/>
      <c r="J1037" s="258"/>
      <c r="K1037" s="258"/>
      <c r="L1037" s="262"/>
      <c r="M1037" s="263"/>
      <c r="N1037" s="264"/>
      <c r="O1037" s="264"/>
      <c r="P1037" s="264"/>
      <c r="Q1037" s="264"/>
      <c r="R1037" s="264"/>
      <c r="S1037" s="264"/>
      <c r="T1037" s="265"/>
      <c r="AT1037" s="266" t="s">
        <v>217</v>
      </c>
      <c r="AU1037" s="266" t="s">
        <v>90</v>
      </c>
      <c r="AV1037" s="13" t="s">
        <v>25</v>
      </c>
      <c r="AW1037" s="13" t="s">
        <v>219</v>
      </c>
      <c r="AX1037" s="13" t="s">
        <v>81</v>
      </c>
      <c r="AY1037" s="266" t="s">
        <v>208</v>
      </c>
    </row>
    <row r="1038" spans="2:51" s="12" customFormat="1" ht="13.5">
      <c r="B1038" s="245"/>
      <c r="C1038" s="246"/>
      <c r="D1038" s="247" t="s">
        <v>217</v>
      </c>
      <c r="E1038" s="248" t="s">
        <v>38</v>
      </c>
      <c r="F1038" s="249" t="s">
        <v>1610</v>
      </c>
      <c r="G1038" s="246"/>
      <c r="H1038" s="250">
        <v>52.155</v>
      </c>
      <c r="I1038" s="251"/>
      <c r="J1038" s="246"/>
      <c r="K1038" s="246"/>
      <c r="L1038" s="252"/>
      <c r="M1038" s="253"/>
      <c r="N1038" s="254"/>
      <c r="O1038" s="254"/>
      <c r="P1038" s="254"/>
      <c r="Q1038" s="254"/>
      <c r="R1038" s="254"/>
      <c r="S1038" s="254"/>
      <c r="T1038" s="255"/>
      <c r="AT1038" s="256" t="s">
        <v>217</v>
      </c>
      <c r="AU1038" s="256" t="s">
        <v>90</v>
      </c>
      <c r="AV1038" s="12" t="s">
        <v>90</v>
      </c>
      <c r="AW1038" s="12" t="s">
        <v>219</v>
      </c>
      <c r="AX1038" s="12" t="s">
        <v>81</v>
      </c>
      <c r="AY1038" s="256" t="s">
        <v>208</v>
      </c>
    </row>
    <row r="1039" spans="2:51" s="13" customFormat="1" ht="13.5">
      <c r="B1039" s="257"/>
      <c r="C1039" s="258"/>
      <c r="D1039" s="247" t="s">
        <v>217</v>
      </c>
      <c r="E1039" s="259" t="s">
        <v>38</v>
      </c>
      <c r="F1039" s="260" t="s">
        <v>1611</v>
      </c>
      <c r="G1039" s="258"/>
      <c r="H1039" s="259" t="s">
        <v>38</v>
      </c>
      <c r="I1039" s="261"/>
      <c r="J1039" s="258"/>
      <c r="K1039" s="258"/>
      <c r="L1039" s="262"/>
      <c r="M1039" s="263"/>
      <c r="N1039" s="264"/>
      <c r="O1039" s="264"/>
      <c r="P1039" s="264"/>
      <c r="Q1039" s="264"/>
      <c r="R1039" s="264"/>
      <c r="S1039" s="264"/>
      <c r="T1039" s="265"/>
      <c r="AT1039" s="266" t="s">
        <v>217</v>
      </c>
      <c r="AU1039" s="266" t="s">
        <v>90</v>
      </c>
      <c r="AV1039" s="13" t="s">
        <v>25</v>
      </c>
      <c r="AW1039" s="13" t="s">
        <v>219</v>
      </c>
      <c r="AX1039" s="13" t="s">
        <v>81</v>
      </c>
      <c r="AY1039" s="266" t="s">
        <v>208</v>
      </c>
    </row>
    <row r="1040" spans="2:51" s="12" customFormat="1" ht="13.5">
      <c r="B1040" s="245"/>
      <c r="C1040" s="246"/>
      <c r="D1040" s="247" t="s">
        <v>217</v>
      </c>
      <c r="E1040" s="248" t="s">
        <v>38</v>
      </c>
      <c r="F1040" s="249" t="s">
        <v>1612</v>
      </c>
      <c r="G1040" s="246"/>
      <c r="H1040" s="250">
        <v>113.65</v>
      </c>
      <c r="I1040" s="251"/>
      <c r="J1040" s="246"/>
      <c r="K1040" s="246"/>
      <c r="L1040" s="252"/>
      <c r="M1040" s="253"/>
      <c r="N1040" s="254"/>
      <c r="O1040" s="254"/>
      <c r="P1040" s="254"/>
      <c r="Q1040" s="254"/>
      <c r="R1040" s="254"/>
      <c r="S1040" s="254"/>
      <c r="T1040" s="255"/>
      <c r="AT1040" s="256" t="s">
        <v>217</v>
      </c>
      <c r="AU1040" s="256" t="s">
        <v>90</v>
      </c>
      <c r="AV1040" s="12" t="s">
        <v>90</v>
      </c>
      <c r="AW1040" s="12" t="s">
        <v>219</v>
      </c>
      <c r="AX1040" s="12" t="s">
        <v>81</v>
      </c>
      <c r="AY1040" s="256" t="s">
        <v>208</v>
      </c>
    </row>
    <row r="1041" spans="2:51" s="13" customFormat="1" ht="13.5">
      <c r="B1041" s="257"/>
      <c r="C1041" s="258"/>
      <c r="D1041" s="247" t="s">
        <v>217</v>
      </c>
      <c r="E1041" s="259" t="s">
        <v>38</v>
      </c>
      <c r="F1041" s="260" t="s">
        <v>519</v>
      </c>
      <c r="G1041" s="258"/>
      <c r="H1041" s="259" t="s">
        <v>38</v>
      </c>
      <c r="I1041" s="261"/>
      <c r="J1041" s="258"/>
      <c r="K1041" s="258"/>
      <c r="L1041" s="262"/>
      <c r="M1041" s="263"/>
      <c r="N1041" s="264"/>
      <c r="O1041" s="264"/>
      <c r="P1041" s="264"/>
      <c r="Q1041" s="264"/>
      <c r="R1041" s="264"/>
      <c r="S1041" s="264"/>
      <c r="T1041" s="265"/>
      <c r="AT1041" s="266" t="s">
        <v>217</v>
      </c>
      <c r="AU1041" s="266" t="s">
        <v>90</v>
      </c>
      <c r="AV1041" s="13" t="s">
        <v>25</v>
      </c>
      <c r="AW1041" s="13" t="s">
        <v>219</v>
      </c>
      <c r="AX1041" s="13" t="s">
        <v>81</v>
      </c>
      <c r="AY1041" s="266" t="s">
        <v>208</v>
      </c>
    </row>
    <row r="1042" spans="2:51" s="12" customFormat="1" ht="13.5">
      <c r="B1042" s="245"/>
      <c r="C1042" s="246"/>
      <c r="D1042" s="247" t="s">
        <v>217</v>
      </c>
      <c r="E1042" s="248" t="s">
        <v>38</v>
      </c>
      <c r="F1042" s="249" t="s">
        <v>520</v>
      </c>
      <c r="G1042" s="246"/>
      <c r="H1042" s="250">
        <v>34.55</v>
      </c>
      <c r="I1042" s="251"/>
      <c r="J1042" s="246"/>
      <c r="K1042" s="246"/>
      <c r="L1042" s="252"/>
      <c r="M1042" s="253"/>
      <c r="N1042" s="254"/>
      <c r="O1042" s="254"/>
      <c r="P1042" s="254"/>
      <c r="Q1042" s="254"/>
      <c r="R1042" s="254"/>
      <c r="S1042" s="254"/>
      <c r="T1042" s="255"/>
      <c r="AT1042" s="256" t="s">
        <v>217</v>
      </c>
      <c r="AU1042" s="256" t="s">
        <v>90</v>
      </c>
      <c r="AV1042" s="12" t="s">
        <v>90</v>
      </c>
      <c r="AW1042" s="12" t="s">
        <v>219</v>
      </c>
      <c r="AX1042" s="12" t="s">
        <v>81</v>
      </c>
      <c r="AY1042" s="256" t="s">
        <v>208</v>
      </c>
    </row>
    <row r="1043" spans="2:51" s="13" customFormat="1" ht="13.5">
      <c r="B1043" s="257"/>
      <c r="C1043" s="258"/>
      <c r="D1043" s="247" t="s">
        <v>217</v>
      </c>
      <c r="E1043" s="259" t="s">
        <v>38</v>
      </c>
      <c r="F1043" s="260" t="s">
        <v>1613</v>
      </c>
      <c r="G1043" s="258"/>
      <c r="H1043" s="259" t="s">
        <v>38</v>
      </c>
      <c r="I1043" s="261"/>
      <c r="J1043" s="258"/>
      <c r="K1043" s="258"/>
      <c r="L1043" s="262"/>
      <c r="M1043" s="263"/>
      <c r="N1043" s="264"/>
      <c r="O1043" s="264"/>
      <c r="P1043" s="264"/>
      <c r="Q1043" s="264"/>
      <c r="R1043" s="264"/>
      <c r="S1043" s="264"/>
      <c r="T1043" s="265"/>
      <c r="AT1043" s="266" t="s">
        <v>217</v>
      </c>
      <c r="AU1043" s="266" t="s">
        <v>90</v>
      </c>
      <c r="AV1043" s="13" t="s">
        <v>25</v>
      </c>
      <c r="AW1043" s="13" t="s">
        <v>219</v>
      </c>
      <c r="AX1043" s="13" t="s">
        <v>81</v>
      </c>
      <c r="AY1043" s="266" t="s">
        <v>208</v>
      </c>
    </row>
    <row r="1044" spans="2:51" s="12" customFormat="1" ht="13.5">
      <c r="B1044" s="245"/>
      <c r="C1044" s="246"/>
      <c r="D1044" s="247" t="s">
        <v>217</v>
      </c>
      <c r="E1044" s="248" t="s">
        <v>38</v>
      </c>
      <c r="F1044" s="249" t="s">
        <v>1614</v>
      </c>
      <c r="G1044" s="246"/>
      <c r="H1044" s="250">
        <v>12.8125</v>
      </c>
      <c r="I1044" s="251"/>
      <c r="J1044" s="246"/>
      <c r="K1044" s="246"/>
      <c r="L1044" s="252"/>
      <c r="M1044" s="253"/>
      <c r="N1044" s="254"/>
      <c r="O1044" s="254"/>
      <c r="P1044" s="254"/>
      <c r="Q1044" s="254"/>
      <c r="R1044" s="254"/>
      <c r="S1044" s="254"/>
      <c r="T1044" s="255"/>
      <c r="AT1044" s="256" t="s">
        <v>217</v>
      </c>
      <c r="AU1044" s="256" t="s">
        <v>90</v>
      </c>
      <c r="AV1044" s="12" t="s">
        <v>90</v>
      </c>
      <c r="AW1044" s="12" t="s">
        <v>219</v>
      </c>
      <c r="AX1044" s="12" t="s">
        <v>81</v>
      </c>
      <c r="AY1044" s="256" t="s">
        <v>208</v>
      </c>
    </row>
    <row r="1045" spans="2:65" s="1" customFormat="1" ht="16.5" customHeight="1">
      <c r="B1045" s="46"/>
      <c r="C1045" s="267" t="s">
        <v>1615</v>
      </c>
      <c r="D1045" s="267" t="s">
        <v>297</v>
      </c>
      <c r="E1045" s="268" t="s">
        <v>1616</v>
      </c>
      <c r="F1045" s="269" t="s">
        <v>1617</v>
      </c>
      <c r="G1045" s="270" t="s">
        <v>213</v>
      </c>
      <c r="H1045" s="271">
        <v>768.079</v>
      </c>
      <c r="I1045" s="272"/>
      <c r="J1045" s="273">
        <f>ROUND(I1045*H1045,2)</f>
        <v>0</v>
      </c>
      <c r="K1045" s="269" t="s">
        <v>214</v>
      </c>
      <c r="L1045" s="274"/>
      <c r="M1045" s="275" t="s">
        <v>38</v>
      </c>
      <c r="N1045" s="276" t="s">
        <v>52</v>
      </c>
      <c r="O1045" s="47"/>
      <c r="P1045" s="242">
        <f>O1045*H1045</f>
        <v>0</v>
      </c>
      <c r="Q1045" s="242">
        <v>0.003</v>
      </c>
      <c r="R1045" s="242">
        <f>Q1045*H1045</f>
        <v>2.304237</v>
      </c>
      <c r="S1045" s="242">
        <v>0</v>
      </c>
      <c r="T1045" s="243">
        <f>S1045*H1045</f>
        <v>0</v>
      </c>
      <c r="AR1045" s="23" t="s">
        <v>393</v>
      </c>
      <c r="AT1045" s="23" t="s">
        <v>297</v>
      </c>
      <c r="AU1045" s="23" t="s">
        <v>90</v>
      </c>
      <c r="AY1045" s="23" t="s">
        <v>208</v>
      </c>
      <c r="BE1045" s="244">
        <f>IF(N1045="základní",J1045,0)</f>
        <v>0</v>
      </c>
      <c r="BF1045" s="244">
        <f>IF(N1045="snížená",J1045,0)</f>
        <v>0</v>
      </c>
      <c r="BG1045" s="244">
        <f>IF(N1045="zákl. přenesená",J1045,0)</f>
        <v>0</v>
      </c>
      <c r="BH1045" s="244">
        <f>IF(N1045="sníž. přenesená",J1045,0)</f>
        <v>0</v>
      </c>
      <c r="BI1045" s="244">
        <f>IF(N1045="nulová",J1045,0)</f>
        <v>0</v>
      </c>
      <c r="BJ1045" s="23" t="s">
        <v>25</v>
      </c>
      <c r="BK1045" s="244">
        <f>ROUND(I1045*H1045,2)</f>
        <v>0</v>
      </c>
      <c r="BL1045" s="23" t="s">
        <v>302</v>
      </c>
      <c r="BM1045" s="23" t="s">
        <v>1618</v>
      </c>
    </row>
    <row r="1046" spans="2:51" s="12" customFormat="1" ht="13.5">
      <c r="B1046" s="245"/>
      <c r="C1046" s="246"/>
      <c r="D1046" s="247" t="s">
        <v>217</v>
      </c>
      <c r="E1046" s="248" t="s">
        <v>38</v>
      </c>
      <c r="F1046" s="249" t="s">
        <v>1619</v>
      </c>
      <c r="G1046" s="246"/>
      <c r="H1046" s="250">
        <v>768.07925</v>
      </c>
      <c r="I1046" s="251"/>
      <c r="J1046" s="246"/>
      <c r="K1046" s="246"/>
      <c r="L1046" s="252"/>
      <c r="M1046" s="253"/>
      <c r="N1046" s="254"/>
      <c r="O1046" s="254"/>
      <c r="P1046" s="254"/>
      <c r="Q1046" s="254"/>
      <c r="R1046" s="254"/>
      <c r="S1046" s="254"/>
      <c r="T1046" s="255"/>
      <c r="AT1046" s="256" t="s">
        <v>217</v>
      </c>
      <c r="AU1046" s="256" t="s">
        <v>90</v>
      </c>
      <c r="AV1046" s="12" t="s">
        <v>90</v>
      </c>
      <c r="AW1046" s="12" t="s">
        <v>219</v>
      </c>
      <c r="AX1046" s="12" t="s">
        <v>81</v>
      </c>
      <c r="AY1046" s="256" t="s">
        <v>208</v>
      </c>
    </row>
    <row r="1047" spans="2:65" s="1" customFormat="1" ht="25.5" customHeight="1">
      <c r="B1047" s="46"/>
      <c r="C1047" s="233" t="s">
        <v>1620</v>
      </c>
      <c r="D1047" s="233" t="s">
        <v>210</v>
      </c>
      <c r="E1047" s="234" t="s">
        <v>1621</v>
      </c>
      <c r="F1047" s="235" t="s">
        <v>1622</v>
      </c>
      <c r="G1047" s="236" t="s">
        <v>213</v>
      </c>
      <c r="H1047" s="237">
        <v>454.727</v>
      </c>
      <c r="I1047" s="238"/>
      <c r="J1047" s="239">
        <f>ROUND(I1047*H1047,2)</f>
        <v>0</v>
      </c>
      <c r="K1047" s="235" t="s">
        <v>214</v>
      </c>
      <c r="L1047" s="72"/>
      <c r="M1047" s="240" t="s">
        <v>38</v>
      </c>
      <c r="N1047" s="241" t="s">
        <v>52</v>
      </c>
      <c r="O1047" s="47"/>
      <c r="P1047" s="242">
        <f>O1047*H1047</f>
        <v>0</v>
      </c>
      <c r="Q1047" s="242">
        <v>0.00088</v>
      </c>
      <c r="R1047" s="242">
        <f>Q1047*H1047</f>
        <v>0.40015976</v>
      </c>
      <c r="S1047" s="242">
        <v>0</v>
      </c>
      <c r="T1047" s="243">
        <f>S1047*H1047</f>
        <v>0</v>
      </c>
      <c r="AR1047" s="23" t="s">
        <v>302</v>
      </c>
      <c r="AT1047" s="23" t="s">
        <v>210</v>
      </c>
      <c r="AU1047" s="23" t="s">
        <v>90</v>
      </c>
      <c r="AY1047" s="23" t="s">
        <v>208</v>
      </c>
      <c r="BE1047" s="244">
        <f>IF(N1047="základní",J1047,0)</f>
        <v>0</v>
      </c>
      <c r="BF1047" s="244">
        <f>IF(N1047="snížená",J1047,0)</f>
        <v>0</v>
      </c>
      <c r="BG1047" s="244">
        <f>IF(N1047="zákl. přenesená",J1047,0)</f>
        <v>0</v>
      </c>
      <c r="BH1047" s="244">
        <f>IF(N1047="sníž. přenesená",J1047,0)</f>
        <v>0</v>
      </c>
      <c r="BI1047" s="244">
        <f>IF(N1047="nulová",J1047,0)</f>
        <v>0</v>
      </c>
      <c r="BJ1047" s="23" t="s">
        <v>25</v>
      </c>
      <c r="BK1047" s="244">
        <f>ROUND(I1047*H1047,2)</f>
        <v>0</v>
      </c>
      <c r="BL1047" s="23" t="s">
        <v>302</v>
      </c>
      <c r="BM1047" s="23" t="s">
        <v>1623</v>
      </c>
    </row>
    <row r="1048" spans="2:51" s="13" customFormat="1" ht="13.5">
      <c r="B1048" s="257"/>
      <c r="C1048" s="258"/>
      <c r="D1048" s="247" t="s">
        <v>217</v>
      </c>
      <c r="E1048" s="259" t="s">
        <v>38</v>
      </c>
      <c r="F1048" s="260" t="s">
        <v>1624</v>
      </c>
      <c r="G1048" s="258"/>
      <c r="H1048" s="259" t="s">
        <v>38</v>
      </c>
      <c r="I1048" s="261"/>
      <c r="J1048" s="258"/>
      <c r="K1048" s="258"/>
      <c r="L1048" s="262"/>
      <c r="M1048" s="263"/>
      <c r="N1048" s="264"/>
      <c r="O1048" s="264"/>
      <c r="P1048" s="264"/>
      <c r="Q1048" s="264"/>
      <c r="R1048" s="264"/>
      <c r="S1048" s="264"/>
      <c r="T1048" s="265"/>
      <c r="AT1048" s="266" t="s">
        <v>217</v>
      </c>
      <c r="AU1048" s="266" t="s">
        <v>90</v>
      </c>
      <c r="AV1048" s="13" t="s">
        <v>25</v>
      </c>
      <c r="AW1048" s="13" t="s">
        <v>219</v>
      </c>
      <c r="AX1048" s="13" t="s">
        <v>81</v>
      </c>
      <c r="AY1048" s="266" t="s">
        <v>208</v>
      </c>
    </row>
    <row r="1049" spans="2:51" s="12" customFormat="1" ht="13.5">
      <c r="B1049" s="245"/>
      <c r="C1049" s="246"/>
      <c r="D1049" s="247" t="s">
        <v>217</v>
      </c>
      <c r="E1049" s="248" t="s">
        <v>38</v>
      </c>
      <c r="F1049" s="249" t="s">
        <v>1608</v>
      </c>
      <c r="G1049" s="246"/>
      <c r="H1049" s="250">
        <v>454.727</v>
      </c>
      <c r="I1049" s="251"/>
      <c r="J1049" s="246"/>
      <c r="K1049" s="246"/>
      <c r="L1049" s="252"/>
      <c r="M1049" s="253"/>
      <c r="N1049" s="254"/>
      <c r="O1049" s="254"/>
      <c r="P1049" s="254"/>
      <c r="Q1049" s="254"/>
      <c r="R1049" s="254"/>
      <c r="S1049" s="254"/>
      <c r="T1049" s="255"/>
      <c r="AT1049" s="256" t="s">
        <v>217</v>
      </c>
      <c r="AU1049" s="256" t="s">
        <v>90</v>
      </c>
      <c r="AV1049" s="12" t="s">
        <v>90</v>
      </c>
      <c r="AW1049" s="12" t="s">
        <v>219</v>
      </c>
      <c r="AX1049" s="12" t="s">
        <v>81</v>
      </c>
      <c r="AY1049" s="256" t="s">
        <v>208</v>
      </c>
    </row>
    <row r="1050" spans="2:65" s="1" customFormat="1" ht="16.5" customHeight="1">
      <c r="B1050" s="46"/>
      <c r="C1050" s="267" t="s">
        <v>1625</v>
      </c>
      <c r="D1050" s="267" t="s">
        <v>297</v>
      </c>
      <c r="E1050" s="268" t="s">
        <v>1626</v>
      </c>
      <c r="F1050" s="269" t="s">
        <v>1627</v>
      </c>
      <c r="G1050" s="270" t="s">
        <v>213</v>
      </c>
      <c r="H1050" s="271">
        <v>500.2</v>
      </c>
      <c r="I1050" s="272"/>
      <c r="J1050" s="273">
        <f>ROUND(I1050*H1050,2)</f>
        <v>0</v>
      </c>
      <c r="K1050" s="269" t="s">
        <v>214</v>
      </c>
      <c r="L1050" s="274"/>
      <c r="M1050" s="275" t="s">
        <v>38</v>
      </c>
      <c r="N1050" s="276" t="s">
        <v>52</v>
      </c>
      <c r="O1050" s="47"/>
      <c r="P1050" s="242">
        <f>O1050*H1050</f>
        <v>0</v>
      </c>
      <c r="Q1050" s="242">
        <v>0.0045</v>
      </c>
      <c r="R1050" s="242">
        <f>Q1050*H1050</f>
        <v>2.2508999999999997</v>
      </c>
      <c r="S1050" s="242">
        <v>0</v>
      </c>
      <c r="T1050" s="243">
        <f>S1050*H1050</f>
        <v>0</v>
      </c>
      <c r="AR1050" s="23" t="s">
        <v>393</v>
      </c>
      <c r="AT1050" s="23" t="s">
        <v>297</v>
      </c>
      <c r="AU1050" s="23" t="s">
        <v>90</v>
      </c>
      <c r="AY1050" s="23" t="s">
        <v>208</v>
      </c>
      <c r="BE1050" s="244">
        <f>IF(N1050="základní",J1050,0)</f>
        <v>0</v>
      </c>
      <c r="BF1050" s="244">
        <f>IF(N1050="snížená",J1050,0)</f>
        <v>0</v>
      </c>
      <c r="BG1050" s="244">
        <f>IF(N1050="zákl. přenesená",J1050,0)</f>
        <v>0</v>
      </c>
      <c r="BH1050" s="244">
        <f>IF(N1050="sníž. přenesená",J1050,0)</f>
        <v>0</v>
      </c>
      <c r="BI1050" s="244">
        <f>IF(N1050="nulová",J1050,0)</f>
        <v>0</v>
      </c>
      <c r="BJ1050" s="23" t="s">
        <v>25</v>
      </c>
      <c r="BK1050" s="244">
        <f>ROUND(I1050*H1050,2)</f>
        <v>0</v>
      </c>
      <c r="BL1050" s="23" t="s">
        <v>302</v>
      </c>
      <c r="BM1050" s="23" t="s">
        <v>1628</v>
      </c>
    </row>
    <row r="1051" spans="2:51" s="12" customFormat="1" ht="13.5">
      <c r="B1051" s="245"/>
      <c r="C1051" s="246"/>
      <c r="D1051" s="247" t="s">
        <v>217</v>
      </c>
      <c r="E1051" s="248" t="s">
        <v>38</v>
      </c>
      <c r="F1051" s="249" t="s">
        <v>1629</v>
      </c>
      <c r="G1051" s="246"/>
      <c r="H1051" s="250">
        <v>500.1997</v>
      </c>
      <c r="I1051" s="251"/>
      <c r="J1051" s="246"/>
      <c r="K1051" s="246"/>
      <c r="L1051" s="252"/>
      <c r="M1051" s="253"/>
      <c r="N1051" s="254"/>
      <c r="O1051" s="254"/>
      <c r="P1051" s="254"/>
      <c r="Q1051" s="254"/>
      <c r="R1051" s="254"/>
      <c r="S1051" s="254"/>
      <c r="T1051" s="255"/>
      <c r="AT1051" s="256" t="s">
        <v>217</v>
      </c>
      <c r="AU1051" s="256" t="s">
        <v>90</v>
      </c>
      <c r="AV1051" s="12" t="s">
        <v>90</v>
      </c>
      <c r="AW1051" s="12" t="s">
        <v>219</v>
      </c>
      <c r="AX1051" s="12" t="s">
        <v>81</v>
      </c>
      <c r="AY1051" s="256" t="s">
        <v>208</v>
      </c>
    </row>
    <row r="1052" spans="2:65" s="1" customFormat="1" ht="25.5" customHeight="1">
      <c r="B1052" s="46"/>
      <c r="C1052" s="233" t="s">
        <v>1630</v>
      </c>
      <c r="D1052" s="233" t="s">
        <v>210</v>
      </c>
      <c r="E1052" s="234" t="s">
        <v>1604</v>
      </c>
      <c r="F1052" s="235" t="s">
        <v>1605</v>
      </c>
      <c r="G1052" s="236" t="s">
        <v>213</v>
      </c>
      <c r="H1052" s="237">
        <v>667.895</v>
      </c>
      <c r="I1052" s="238"/>
      <c r="J1052" s="239">
        <f>ROUND(I1052*H1052,2)</f>
        <v>0</v>
      </c>
      <c r="K1052" s="235" t="s">
        <v>214</v>
      </c>
      <c r="L1052" s="72"/>
      <c r="M1052" s="240" t="s">
        <v>38</v>
      </c>
      <c r="N1052" s="241" t="s">
        <v>52</v>
      </c>
      <c r="O1052" s="47"/>
      <c r="P1052" s="242">
        <f>O1052*H1052</f>
        <v>0</v>
      </c>
      <c r="Q1052" s="242">
        <v>0</v>
      </c>
      <c r="R1052" s="242">
        <f>Q1052*H1052</f>
        <v>0</v>
      </c>
      <c r="S1052" s="242">
        <v>0</v>
      </c>
      <c r="T1052" s="243">
        <f>S1052*H1052</f>
        <v>0</v>
      </c>
      <c r="AR1052" s="23" t="s">
        <v>302</v>
      </c>
      <c r="AT1052" s="23" t="s">
        <v>210</v>
      </c>
      <c r="AU1052" s="23" t="s">
        <v>90</v>
      </c>
      <c r="AY1052" s="23" t="s">
        <v>208</v>
      </c>
      <c r="BE1052" s="244">
        <f>IF(N1052="základní",J1052,0)</f>
        <v>0</v>
      </c>
      <c r="BF1052" s="244">
        <f>IF(N1052="snížená",J1052,0)</f>
        <v>0</v>
      </c>
      <c r="BG1052" s="244">
        <f>IF(N1052="zákl. přenesená",J1052,0)</f>
        <v>0</v>
      </c>
      <c r="BH1052" s="244">
        <f>IF(N1052="sníž. přenesená",J1052,0)</f>
        <v>0</v>
      </c>
      <c r="BI1052" s="244">
        <f>IF(N1052="nulová",J1052,0)</f>
        <v>0</v>
      </c>
      <c r="BJ1052" s="23" t="s">
        <v>25</v>
      </c>
      <c r="BK1052" s="244">
        <f>ROUND(I1052*H1052,2)</f>
        <v>0</v>
      </c>
      <c r="BL1052" s="23" t="s">
        <v>302</v>
      </c>
      <c r="BM1052" s="23" t="s">
        <v>1631</v>
      </c>
    </row>
    <row r="1053" spans="2:65" s="1" customFormat="1" ht="16.5" customHeight="1">
      <c r="B1053" s="46"/>
      <c r="C1053" s="267" t="s">
        <v>1632</v>
      </c>
      <c r="D1053" s="267" t="s">
        <v>297</v>
      </c>
      <c r="E1053" s="268" t="s">
        <v>1633</v>
      </c>
      <c r="F1053" s="269" t="s">
        <v>1634</v>
      </c>
      <c r="G1053" s="270" t="s">
        <v>213</v>
      </c>
      <c r="H1053" s="271">
        <v>768.079</v>
      </c>
      <c r="I1053" s="272"/>
      <c r="J1053" s="273">
        <f>ROUND(I1053*H1053,2)</f>
        <v>0</v>
      </c>
      <c r="K1053" s="269" t="s">
        <v>214</v>
      </c>
      <c r="L1053" s="274"/>
      <c r="M1053" s="275" t="s">
        <v>38</v>
      </c>
      <c r="N1053" s="276" t="s">
        <v>52</v>
      </c>
      <c r="O1053" s="47"/>
      <c r="P1053" s="242">
        <f>O1053*H1053</f>
        <v>0</v>
      </c>
      <c r="Q1053" s="242">
        <v>0.004</v>
      </c>
      <c r="R1053" s="242">
        <f>Q1053*H1053</f>
        <v>3.072316</v>
      </c>
      <c r="S1053" s="242">
        <v>0</v>
      </c>
      <c r="T1053" s="243">
        <f>S1053*H1053</f>
        <v>0</v>
      </c>
      <c r="AR1053" s="23" t="s">
        <v>393</v>
      </c>
      <c r="AT1053" s="23" t="s">
        <v>297</v>
      </c>
      <c r="AU1053" s="23" t="s">
        <v>90</v>
      </c>
      <c r="AY1053" s="23" t="s">
        <v>208</v>
      </c>
      <c r="BE1053" s="244">
        <f>IF(N1053="základní",J1053,0)</f>
        <v>0</v>
      </c>
      <c r="BF1053" s="244">
        <f>IF(N1053="snížená",J1053,0)</f>
        <v>0</v>
      </c>
      <c r="BG1053" s="244">
        <f>IF(N1053="zákl. přenesená",J1053,0)</f>
        <v>0</v>
      </c>
      <c r="BH1053" s="244">
        <f>IF(N1053="sníž. přenesená",J1053,0)</f>
        <v>0</v>
      </c>
      <c r="BI1053" s="244">
        <f>IF(N1053="nulová",J1053,0)</f>
        <v>0</v>
      </c>
      <c r="BJ1053" s="23" t="s">
        <v>25</v>
      </c>
      <c r="BK1053" s="244">
        <f>ROUND(I1053*H1053,2)</f>
        <v>0</v>
      </c>
      <c r="BL1053" s="23" t="s">
        <v>302</v>
      </c>
      <c r="BM1053" s="23" t="s">
        <v>1635</v>
      </c>
    </row>
    <row r="1054" spans="2:65" s="1" customFormat="1" ht="25.5" customHeight="1">
      <c r="B1054" s="46"/>
      <c r="C1054" s="233" t="s">
        <v>1636</v>
      </c>
      <c r="D1054" s="233" t="s">
        <v>210</v>
      </c>
      <c r="E1054" s="234" t="s">
        <v>1637</v>
      </c>
      <c r="F1054" s="235" t="s">
        <v>1638</v>
      </c>
      <c r="G1054" s="236" t="s">
        <v>213</v>
      </c>
      <c r="H1054" s="237">
        <v>454.727</v>
      </c>
      <c r="I1054" s="238"/>
      <c r="J1054" s="239">
        <f>ROUND(I1054*H1054,2)</f>
        <v>0</v>
      </c>
      <c r="K1054" s="235" t="s">
        <v>214</v>
      </c>
      <c r="L1054" s="72"/>
      <c r="M1054" s="240" t="s">
        <v>38</v>
      </c>
      <c r="N1054" s="241" t="s">
        <v>52</v>
      </c>
      <c r="O1054" s="47"/>
      <c r="P1054" s="242">
        <f>O1054*H1054</f>
        <v>0</v>
      </c>
      <c r="Q1054" s="242">
        <v>0.00715</v>
      </c>
      <c r="R1054" s="242">
        <f>Q1054*H1054</f>
        <v>3.25129805</v>
      </c>
      <c r="S1054" s="242">
        <v>0</v>
      </c>
      <c r="T1054" s="243">
        <f>S1054*H1054</f>
        <v>0</v>
      </c>
      <c r="AR1054" s="23" t="s">
        <v>302</v>
      </c>
      <c r="AT1054" s="23" t="s">
        <v>210</v>
      </c>
      <c r="AU1054" s="23" t="s">
        <v>90</v>
      </c>
      <c r="AY1054" s="23" t="s">
        <v>208</v>
      </c>
      <c r="BE1054" s="244">
        <f>IF(N1054="základní",J1054,0)</f>
        <v>0</v>
      </c>
      <c r="BF1054" s="244">
        <f>IF(N1054="snížená",J1054,0)</f>
        <v>0</v>
      </c>
      <c r="BG1054" s="244">
        <f>IF(N1054="zákl. přenesená",J1054,0)</f>
        <v>0</v>
      </c>
      <c r="BH1054" s="244">
        <f>IF(N1054="sníž. přenesená",J1054,0)</f>
        <v>0</v>
      </c>
      <c r="BI1054" s="244">
        <f>IF(N1054="nulová",J1054,0)</f>
        <v>0</v>
      </c>
      <c r="BJ1054" s="23" t="s">
        <v>25</v>
      </c>
      <c r="BK1054" s="244">
        <f>ROUND(I1054*H1054,2)</f>
        <v>0</v>
      </c>
      <c r="BL1054" s="23" t="s">
        <v>302</v>
      </c>
      <c r="BM1054" s="23" t="s">
        <v>1639</v>
      </c>
    </row>
    <row r="1055" spans="2:65" s="1" customFormat="1" ht="38.25" customHeight="1">
      <c r="B1055" s="46"/>
      <c r="C1055" s="233" t="s">
        <v>1640</v>
      </c>
      <c r="D1055" s="233" t="s">
        <v>210</v>
      </c>
      <c r="E1055" s="234" t="s">
        <v>1641</v>
      </c>
      <c r="F1055" s="235" t="s">
        <v>1642</v>
      </c>
      <c r="G1055" s="236" t="s">
        <v>283</v>
      </c>
      <c r="H1055" s="237">
        <v>11.461</v>
      </c>
      <c r="I1055" s="238"/>
      <c r="J1055" s="239">
        <f>ROUND(I1055*H1055,2)</f>
        <v>0</v>
      </c>
      <c r="K1055" s="235" t="s">
        <v>214</v>
      </c>
      <c r="L1055" s="72"/>
      <c r="M1055" s="240" t="s">
        <v>38</v>
      </c>
      <c r="N1055" s="241" t="s">
        <v>52</v>
      </c>
      <c r="O1055" s="47"/>
      <c r="P1055" s="242">
        <f>O1055*H1055</f>
        <v>0</v>
      </c>
      <c r="Q1055" s="242">
        <v>0</v>
      </c>
      <c r="R1055" s="242">
        <f>Q1055*H1055</f>
        <v>0</v>
      </c>
      <c r="S1055" s="242">
        <v>0</v>
      </c>
      <c r="T1055" s="243">
        <f>S1055*H1055</f>
        <v>0</v>
      </c>
      <c r="AR1055" s="23" t="s">
        <v>302</v>
      </c>
      <c r="AT1055" s="23" t="s">
        <v>210</v>
      </c>
      <c r="AU1055" s="23" t="s">
        <v>90</v>
      </c>
      <c r="AY1055" s="23" t="s">
        <v>208</v>
      </c>
      <c r="BE1055" s="244">
        <f>IF(N1055="základní",J1055,0)</f>
        <v>0</v>
      </c>
      <c r="BF1055" s="244">
        <f>IF(N1055="snížená",J1055,0)</f>
        <v>0</v>
      </c>
      <c r="BG1055" s="244">
        <f>IF(N1055="zákl. přenesená",J1055,0)</f>
        <v>0</v>
      </c>
      <c r="BH1055" s="244">
        <f>IF(N1055="sníž. přenesená",J1055,0)</f>
        <v>0</v>
      </c>
      <c r="BI1055" s="244">
        <f>IF(N1055="nulová",J1055,0)</f>
        <v>0</v>
      </c>
      <c r="BJ1055" s="23" t="s">
        <v>25</v>
      </c>
      <c r="BK1055" s="244">
        <f>ROUND(I1055*H1055,2)</f>
        <v>0</v>
      </c>
      <c r="BL1055" s="23" t="s">
        <v>302</v>
      </c>
      <c r="BM1055" s="23" t="s">
        <v>1643</v>
      </c>
    </row>
    <row r="1056" spans="2:63" s="11" customFormat="1" ht="29.85" customHeight="1">
      <c r="B1056" s="217"/>
      <c r="C1056" s="218"/>
      <c r="D1056" s="219" t="s">
        <v>80</v>
      </c>
      <c r="E1056" s="231" t="s">
        <v>1644</v>
      </c>
      <c r="F1056" s="231" t="s">
        <v>1645</v>
      </c>
      <c r="G1056" s="218"/>
      <c r="H1056" s="218"/>
      <c r="I1056" s="221"/>
      <c r="J1056" s="232">
        <f>BK1056</f>
        <v>0</v>
      </c>
      <c r="K1056" s="218"/>
      <c r="L1056" s="223"/>
      <c r="M1056" s="224"/>
      <c r="N1056" s="225"/>
      <c r="O1056" s="225"/>
      <c r="P1056" s="226">
        <f>SUM(P1057:P1130)</f>
        <v>0</v>
      </c>
      <c r="Q1056" s="225"/>
      <c r="R1056" s="226">
        <f>SUM(R1057:R1130)</f>
        <v>13.414812060000003</v>
      </c>
      <c r="S1056" s="225"/>
      <c r="T1056" s="227">
        <f>SUM(T1057:T1130)</f>
        <v>0</v>
      </c>
      <c r="AR1056" s="228" t="s">
        <v>90</v>
      </c>
      <c r="AT1056" s="229" t="s">
        <v>80</v>
      </c>
      <c r="AU1056" s="229" t="s">
        <v>25</v>
      </c>
      <c r="AY1056" s="228" t="s">
        <v>208</v>
      </c>
      <c r="BK1056" s="230">
        <f>SUM(BK1057:BK1130)</f>
        <v>0</v>
      </c>
    </row>
    <row r="1057" spans="2:65" s="1" customFormat="1" ht="25.5" customHeight="1">
      <c r="B1057" s="46"/>
      <c r="C1057" s="233" t="s">
        <v>1646</v>
      </c>
      <c r="D1057" s="233" t="s">
        <v>210</v>
      </c>
      <c r="E1057" s="234" t="s">
        <v>1647</v>
      </c>
      <c r="F1057" s="235" t="s">
        <v>1648</v>
      </c>
      <c r="G1057" s="236" t="s">
        <v>213</v>
      </c>
      <c r="H1057" s="237">
        <v>1761.478</v>
      </c>
      <c r="I1057" s="238"/>
      <c r="J1057" s="239">
        <f>ROUND(I1057*H1057,2)</f>
        <v>0</v>
      </c>
      <c r="K1057" s="235" t="s">
        <v>214</v>
      </c>
      <c r="L1057" s="72"/>
      <c r="M1057" s="240" t="s">
        <v>38</v>
      </c>
      <c r="N1057" s="241" t="s">
        <v>52</v>
      </c>
      <c r="O1057" s="47"/>
      <c r="P1057" s="242">
        <f>O1057*H1057</f>
        <v>0</v>
      </c>
      <c r="Q1057" s="242">
        <v>0</v>
      </c>
      <c r="R1057" s="242">
        <f>Q1057*H1057</f>
        <v>0</v>
      </c>
      <c r="S1057" s="242">
        <v>0</v>
      </c>
      <c r="T1057" s="243">
        <f>S1057*H1057</f>
        <v>0</v>
      </c>
      <c r="AR1057" s="23" t="s">
        <v>302</v>
      </c>
      <c r="AT1057" s="23" t="s">
        <v>210</v>
      </c>
      <c r="AU1057" s="23" t="s">
        <v>90</v>
      </c>
      <c r="AY1057" s="23" t="s">
        <v>208</v>
      </c>
      <c r="BE1057" s="244">
        <f>IF(N1057="základní",J1057,0)</f>
        <v>0</v>
      </c>
      <c r="BF1057" s="244">
        <f>IF(N1057="snížená",J1057,0)</f>
        <v>0</v>
      </c>
      <c r="BG1057" s="244">
        <f>IF(N1057="zákl. přenesená",J1057,0)</f>
        <v>0</v>
      </c>
      <c r="BH1057" s="244">
        <f>IF(N1057="sníž. přenesená",J1057,0)</f>
        <v>0</v>
      </c>
      <c r="BI1057" s="244">
        <f>IF(N1057="nulová",J1057,0)</f>
        <v>0</v>
      </c>
      <c r="BJ1057" s="23" t="s">
        <v>25</v>
      </c>
      <c r="BK1057" s="244">
        <f>ROUND(I1057*H1057,2)</f>
        <v>0</v>
      </c>
      <c r="BL1057" s="23" t="s">
        <v>302</v>
      </c>
      <c r="BM1057" s="23" t="s">
        <v>1649</v>
      </c>
    </row>
    <row r="1058" spans="2:51" s="13" customFormat="1" ht="13.5">
      <c r="B1058" s="257"/>
      <c r="C1058" s="258"/>
      <c r="D1058" s="247" t="s">
        <v>217</v>
      </c>
      <c r="E1058" s="259" t="s">
        <v>38</v>
      </c>
      <c r="F1058" s="260" t="s">
        <v>1650</v>
      </c>
      <c r="G1058" s="258"/>
      <c r="H1058" s="259" t="s">
        <v>38</v>
      </c>
      <c r="I1058" s="261"/>
      <c r="J1058" s="258"/>
      <c r="K1058" s="258"/>
      <c r="L1058" s="262"/>
      <c r="M1058" s="263"/>
      <c r="N1058" s="264"/>
      <c r="O1058" s="264"/>
      <c r="P1058" s="264"/>
      <c r="Q1058" s="264"/>
      <c r="R1058" s="264"/>
      <c r="S1058" s="264"/>
      <c r="T1058" s="265"/>
      <c r="AT1058" s="266" t="s">
        <v>217</v>
      </c>
      <c r="AU1058" s="266" t="s">
        <v>90</v>
      </c>
      <c r="AV1058" s="13" t="s">
        <v>25</v>
      </c>
      <c r="AW1058" s="13" t="s">
        <v>219</v>
      </c>
      <c r="AX1058" s="13" t="s">
        <v>81</v>
      </c>
      <c r="AY1058" s="266" t="s">
        <v>208</v>
      </c>
    </row>
    <row r="1059" spans="2:51" s="12" customFormat="1" ht="13.5">
      <c r="B1059" s="245"/>
      <c r="C1059" s="246"/>
      <c r="D1059" s="247" t="s">
        <v>217</v>
      </c>
      <c r="E1059" s="248" t="s">
        <v>38</v>
      </c>
      <c r="F1059" s="249" t="s">
        <v>1651</v>
      </c>
      <c r="G1059" s="246"/>
      <c r="H1059" s="250">
        <v>94.7875</v>
      </c>
      <c r="I1059" s="251"/>
      <c r="J1059" s="246"/>
      <c r="K1059" s="246"/>
      <c r="L1059" s="252"/>
      <c r="M1059" s="253"/>
      <c r="N1059" s="254"/>
      <c r="O1059" s="254"/>
      <c r="P1059" s="254"/>
      <c r="Q1059" s="254"/>
      <c r="R1059" s="254"/>
      <c r="S1059" s="254"/>
      <c r="T1059" s="255"/>
      <c r="AT1059" s="256" t="s">
        <v>217</v>
      </c>
      <c r="AU1059" s="256" t="s">
        <v>90</v>
      </c>
      <c r="AV1059" s="12" t="s">
        <v>90</v>
      </c>
      <c r="AW1059" s="12" t="s">
        <v>219</v>
      </c>
      <c r="AX1059" s="12" t="s">
        <v>81</v>
      </c>
      <c r="AY1059" s="256" t="s">
        <v>208</v>
      </c>
    </row>
    <row r="1060" spans="2:51" s="12" customFormat="1" ht="13.5">
      <c r="B1060" s="245"/>
      <c r="C1060" s="246"/>
      <c r="D1060" s="247" t="s">
        <v>217</v>
      </c>
      <c r="E1060" s="248" t="s">
        <v>38</v>
      </c>
      <c r="F1060" s="249" t="s">
        <v>1652</v>
      </c>
      <c r="G1060" s="246"/>
      <c r="H1060" s="250">
        <v>64.9556</v>
      </c>
      <c r="I1060" s="251"/>
      <c r="J1060" s="246"/>
      <c r="K1060" s="246"/>
      <c r="L1060" s="252"/>
      <c r="M1060" s="253"/>
      <c r="N1060" s="254"/>
      <c r="O1060" s="254"/>
      <c r="P1060" s="254"/>
      <c r="Q1060" s="254"/>
      <c r="R1060" s="254"/>
      <c r="S1060" s="254"/>
      <c r="T1060" s="255"/>
      <c r="AT1060" s="256" t="s">
        <v>217</v>
      </c>
      <c r="AU1060" s="256" t="s">
        <v>90</v>
      </c>
      <c r="AV1060" s="12" t="s">
        <v>90</v>
      </c>
      <c r="AW1060" s="12" t="s">
        <v>219</v>
      </c>
      <c r="AX1060" s="12" t="s">
        <v>81</v>
      </c>
      <c r="AY1060" s="256" t="s">
        <v>208</v>
      </c>
    </row>
    <row r="1061" spans="2:51" s="12" customFormat="1" ht="13.5">
      <c r="B1061" s="245"/>
      <c r="C1061" s="246"/>
      <c r="D1061" s="247" t="s">
        <v>217</v>
      </c>
      <c r="E1061" s="248" t="s">
        <v>38</v>
      </c>
      <c r="F1061" s="249" t="s">
        <v>1653</v>
      </c>
      <c r="G1061" s="246"/>
      <c r="H1061" s="250">
        <v>230.3455</v>
      </c>
      <c r="I1061" s="251"/>
      <c r="J1061" s="246"/>
      <c r="K1061" s="246"/>
      <c r="L1061" s="252"/>
      <c r="M1061" s="253"/>
      <c r="N1061" s="254"/>
      <c r="O1061" s="254"/>
      <c r="P1061" s="254"/>
      <c r="Q1061" s="254"/>
      <c r="R1061" s="254"/>
      <c r="S1061" s="254"/>
      <c r="T1061" s="255"/>
      <c r="AT1061" s="256" t="s">
        <v>217</v>
      </c>
      <c r="AU1061" s="256" t="s">
        <v>90</v>
      </c>
      <c r="AV1061" s="12" t="s">
        <v>90</v>
      </c>
      <c r="AW1061" s="12" t="s">
        <v>219</v>
      </c>
      <c r="AX1061" s="12" t="s">
        <v>81</v>
      </c>
      <c r="AY1061" s="256" t="s">
        <v>208</v>
      </c>
    </row>
    <row r="1062" spans="2:51" s="12" customFormat="1" ht="13.5">
      <c r="B1062" s="245"/>
      <c r="C1062" s="246"/>
      <c r="D1062" s="247" t="s">
        <v>217</v>
      </c>
      <c r="E1062" s="248" t="s">
        <v>38</v>
      </c>
      <c r="F1062" s="249" t="s">
        <v>1654</v>
      </c>
      <c r="G1062" s="246"/>
      <c r="H1062" s="250">
        <v>315.48</v>
      </c>
      <c r="I1062" s="251"/>
      <c r="J1062" s="246"/>
      <c r="K1062" s="246"/>
      <c r="L1062" s="252"/>
      <c r="M1062" s="253"/>
      <c r="N1062" s="254"/>
      <c r="O1062" s="254"/>
      <c r="P1062" s="254"/>
      <c r="Q1062" s="254"/>
      <c r="R1062" s="254"/>
      <c r="S1062" s="254"/>
      <c r="T1062" s="255"/>
      <c r="AT1062" s="256" t="s">
        <v>217</v>
      </c>
      <c r="AU1062" s="256" t="s">
        <v>90</v>
      </c>
      <c r="AV1062" s="12" t="s">
        <v>90</v>
      </c>
      <c r="AW1062" s="12" t="s">
        <v>219</v>
      </c>
      <c r="AX1062" s="12" t="s">
        <v>81</v>
      </c>
      <c r="AY1062" s="256" t="s">
        <v>208</v>
      </c>
    </row>
    <row r="1063" spans="2:51" s="13" customFormat="1" ht="13.5">
      <c r="B1063" s="257"/>
      <c r="C1063" s="258"/>
      <c r="D1063" s="247" t="s">
        <v>217</v>
      </c>
      <c r="E1063" s="259" t="s">
        <v>38</v>
      </c>
      <c r="F1063" s="260" t="s">
        <v>1655</v>
      </c>
      <c r="G1063" s="258"/>
      <c r="H1063" s="259" t="s">
        <v>38</v>
      </c>
      <c r="I1063" s="261"/>
      <c r="J1063" s="258"/>
      <c r="K1063" s="258"/>
      <c r="L1063" s="262"/>
      <c r="M1063" s="263"/>
      <c r="N1063" s="264"/>
      <c r="O1063" s="264"/>
      <c r="P1063" s="264"/>
      <c r="Q1063" s="264"/>
      <c r="R1063" s="264"/>
      <c r="S1063" s="264"/>
      <c r="T1063" s="265"/>
      <c r="AT1063" s="266" t="s">
        <v>217</v>
      </c>
      <c r="AU1063" s="266" t="s">
        <v>90</v>
      </c>
      <c r="AV1063" s="13" t="s">
        <v>25</v>
      </c>
      <c r="AW1063" s="13" t="s">
        <v>219</v>
      </c>
      <c r="AX1063" s="13" t="s">
        <v>81</v>
      </c>
      <c r="AY1063" s="266" t="s">
        <v>208</v>
      </c>
    </row>
    <row r="1064" spans="2:51" s="12" customFormat="1" ht="13.5">
      <c r="B1064" s="245"/>
      <c r="C1064" s="246"/>
      <c r="D1064" s="247" t="s">
        <v>217</v>
      </c>
      <c r="E1064" s="248" t="s">
        <v>38</v>
      </c>
      <c r="F1064" s="249" t="s">
        <v>1652</v>
      </c>
      <c r="G1064" s="246"/>
      <c r="H1064" s="250">
        <v>64.9556</v>
      </c>
      <c r="I1064" s="251"/>
      <c r="J1064" s="246"/>
      <c r="K1064" s="246"/>
      <c r="L1064" s="252"/>
      <c r="M1064" s="253"/>
      <c r="N1064" s="254"/>
      <c r="O1064" s="254"/>
      <c r="P1064" s="254"/>
      <c r="Q1064" s="254"/>
      <c r="R1064" s="254"/>
      <c r="S1064" s="254"/>
      <c r="T1064" s="255"/>
      <c r="AT1064" s="256" t="s">
        <v>217</v>
      </c>
      <c r="AU1064" s="256" t="s">
        <v>90</v>
      </c>
      <c r="AV1064" s="12" t="s">
        <v>90</v>
      </c>
      <c r="AW1064" s="12" t="s">
        <v>219</v>
      </c>
      <c r="AX1064" s="12" t="s">
        <v>81</v>
      </c>
      <c r="AY1064" s="256" t="s">
        <v>208</v>
      </c>
    </row>
    <row r="1065" spans="2:51" s="12" customFormat="1" ht="13.5">
      <c r="B1065" s="245"/>
      <c r="C1065" s="246"/>
      <c r="D1065" s="247" t="s">
        <v>217</v>
      </c>
      <c r="E1065" s="248" t="s">
        <v>38</v>
      </c>
      <c r="F1065" s="249" t="s">
        <v>1653</v>
      </c>
      <c r="G1065" s="246"/>
      <c r="H1065" s="250">
        <v>230.3455</v>
      </c>
      <c r="I1065" s="251"/>
      <c r="J1065" s="246"/>
      <c r="K1065" s="246"/>
      <c r="L1065" s="252"/>
      <c r="M1065" s="253"/>
      <c r="N1065" s="254"/>
      <c r="O1065" s="254"/>
      <c r="P1065" s="254"/>
      <c r="Q1065" s="254"/>
      <c r="R1065" s="254"/>
      <c r="S1065" s="254"/>
      <c r="T1065" s="255"/>
      <c r="AT1065" s="256" t="s">
        <v>217</v>
      </c>
      <c r="AU1065" s="256" t="s">
        <v>90</v>
      </c>
      <c r="AV1065" s="12" t="s">
        <v>90</v>
      </c>
      <c r="AW1065" s="12" t="s">
        <v>219</v>
      </c>
      <c r="AX1065" s="12" t="s">
        <v>81</v>
      </c>
      <c r="AY1065" s="256" t="s">
        <v>208</v>
      </c>
    </row>
    <row r="1066" spans="2:51" s="13" customFormat="1" ht="13.5">
      <c r="B1066" s="257"/>
      <c r="C1066" s="258"/>
      <c r="D1066" s="247" t="s">
        <v>217</v>
      </c>
      <c r="E1066" s="259" t="s">
        <v>38</v>
      </c>
      <c r="F1066" s="260" t="s">
        <v>1656</v>
      </c>
      <c r="G1066" s="258"/>
      <c r="H1066" s="259" t="s">
        <v>38</v>
      </c>
      <c r="I1066" s="261"/>
      <c r="J1066" s="258"/>
      <c r="K1066" s="258"/>
      <c r="L1066" s="262"/>
      <c r="M1066" s="263"/>
      <c r="N1066" s="264"/>
      <c r="O1066" s="264"/>
      <c r="P1066" s="264"/>
      <c r="Q1066" s="264"/>
      <c r="R1066" s="264"/>
      <c r="S1066" s="264"/>
      <c r="T1066" s="265"/>
      <c r="AT1066" s="266" t="s">
        <v>217</v>
      </c>
      <c r="AU1066" s="266" t="s">
        <v>90</v>
      </c>
      <c r="AV1066" s="13" t="s">
        <v>25</v>
      </c>
      <c r="AW1066" s="13" t="s">
        <v>219</v>
      </c>
      <c r="AX1066" s="13" t="s">
        <v>81</v>
      </c>
      <c r="AY1066" s="266" t="s">
        <v>208</v>
      </c>
    </row>
    <row r="1067" spans="2:51" s="12" customFormat="1" ht="13.5">
      <c r="B1067" s="245"/>
      <c r="C1067" s="246"/>
      <c r="D1067" s="247" t="s">
        <v>217</v>
      </c>
      <c r="E1067" s="248" t="s">
        <v>38</v>
      </c>
      <c r="F1067" s="249" t="s">
        <v>1657</v>
      </c>
      <c r="G1067" s="246"/>
      <c r="H1067" s="250">
        <v>65.79475</v>
      </c>
      <c r="I1067" s="251"/>
      <c r="J1067" s="246"/>
      <c r="K1067" s="246"/>
      <c r="L1067" s="252"/>
      <c r="M1067" s="253"/>
      <c r="N1067" s="254"/>
      <c r="O1067" s="254"/>
      <c r="P1067" s="254"/>
      <c r="Q1067" s="254"/>
      <c r="R1067" s="254"/>
      <c r="S1067" s="254"/>
      <c r="T1067" s="255"/>
      <c r="AT1067" s="256" t="s">
        <v>217</v>
      </c>
      <c r="AU1067" s="256" t="s">
        <v>90</v>
      </c>
      <c r="AV1067" s="12" t="s">
        <v>90</v>
      </c>
      <c r="AW1067" s="12" t="s">
        <v>219</v>
      </c>
      <c r="AX1067" s="12" t="s">
        <v>81</v>
      </c>
      <c r="AY1067" s="256" t="s">
        <v>208</v>
      </c>
    </row>
    <row r="1068" spans="2:51" s="12" customFormat="1" ht="13.5">
      <c r="B1068" s="245"/>
      <c r="C1068" s="246"/>
      <c r="D1068" s="247" t="s">
        <v>217</v>
      </c>
      <c r="E1068" s="248" t="s">
        <v>38</v>
      </c>
      <c r="F1068" s="249" t="s">
        <v>1658</v>
      </c>
      <c r="G1068" s="246"/>
      <c r="H1068" s="250">
        <v>314.509175</v>
      </c>
      <c r="I1068" s="251"/>
      <c r="J1068" s="246"/>
      <c r="K1068" s="246"/>
      <c r="L1068" s="252"/>
      <c r="M1068" s="253"/>
      <c r="N1068" s="254"/>
      <c r="O1068" s="254"/>
      <c r="P1068" s="254"/>
      <c r="Q1068" s="254"/>
      <c r="R1068" s="254"/>
      <c r="S1068" s="254"/>
      <c r="T1068" s="255"/>
      <c r="AT1068" s="256" t="s">
        <v>217</v>
      </c>
      <c r="AU1068" s="256" t="s">
        <v>90</v>
      </c>
      <c r="AV1068" s="12" t="s">
        <v>90</v>
      </c>
      <c r="AW1068" s="12" t="s">
        <v>219</v>
      </c>
      <c r="AX1068" s="12" t="s">
        <v>81</v>
      </c>
      <c r="AY1068" s="256" t="s">
        <v>208</v>
      </c>
    </row>
    <row r="1069" spans="2:51" s="13" customFormat="1" ht="13.5">
      <c r="B1069" s="257"/>
      <c r="C1069" s="258"/>
      <c r="D1069" s="247" t="s">
        <v>217</v>
      </c>
      <c r="E1069" s="259" t="s">
        <v>38</v>
      </c>
      <c r="F1069" s="260" t="s">
        <v>1659</v>
      </c>
      <c r="G1069" s="258"/>
      <c r="H1069" s="259" t="s">
        <v>38</v>
      </c>
      <c r="I1069" s="261"/>
      <c r="J1069" s="258"/>
      <c r="K1069" s="258"/>
      <c r="L1069" s="262"/>
      <c r="M1069" s="263"/>
      <c r="N1069" s="264"/>
      <c r="O1069" s="264"/>
      <c r="P1069" s="264"/>
      <c r="Q1069" s="264"/>
      <c r="R1069" s="264"/>
      <c r="S1069" s="264"/>
      <c r="T1069" s="265"/>
      <c r="AT1069" s="266" t="s">
        <v>217</v>
      </c>
      <c r="AU1069" s="266" t="s">
        <v>90</v>
      </c>
      <c r="AV1069" s="13" t="s">
        <v>25</v>
      </c>
      <c r="AW1069" s="13" t="s">
        <v>219</v>
      </c>
      <c r="AX1069" s="13" t="s">
        <v>81</v>
      </c>
      <c r="AY1069" s="266" t="s">
        <v>208</v>
      </c>
    </row>
    <row r="1070" spans="2:51" s="12" customFormat="1" ht="13.5">
      <c r="B1070" s="245"/>
      <c r="C1070" s="246"/>
      <c r="D1070" s="247" t="s">
        <v>217</v>
      </c>
      <c r="E1070" s="248" t="s">
        <v>38</v>
      </c>
      <c r="F1070" s="249" t="s">
        <v>1660</v>
      </c>
      <c r="G1070" s="246"/>
      <c r="H1070" s="250">
        <v>45.047425</v>
      </c>
      <c r="I1070" s="251"/>
      <c r="J1070" s="246"/>
      <c r="K1070" s="246"/>
      <c r="L1070" s="252"/>
      <c r="M1070" s="253"/>
      <c r="N1070" s="254"/>
      <c r="O1070" s="254"/>
      <c r="P1070" s="254"/>
      <c r="Q1070" s="254"/>
      <c r="R1070" s="254"/>
      <c r="S1070" s="254"/>
      <c r="T1070" s="255"/>
      <c r="AT1070" s="256" t="s">
        <v>217</v>
      </c>
      <c r="AU1070" s="256" t="s">
        <v>90</v>
      </c>
      <c r="AV1070" s="12" t="s">
        <v>90</v>
      </c>
      <c r="AW1070" s="12" t="s">
        <v>219</v>
      </c>
      <c r="AX1070" s="12" t="s">
        <v>81</v>
      </c>
      <c r="AY1070" s="256" t="s">
        <v>208</v>
      </c>
    </row>
    <row r="1071" spans="2:51" s="12" customFormat="1" ht="13.5">
      <c r="B1071" s="245"/>
      <c r="C1071" s="246"/>
      <c r="D1071" s="247" t="s">
        <v>217</v>
      </c>
      <c r="E1071" s="248" t="s">
        <v>38</v>
      </c>
      <c r="F1071" s="249" t="s">
        <v>1661</v>
      </c>
      <c r="G1071" s="246"/>
      <c r="H1071" s="250">
        <v>335.2565</v>
      </c>
      <c r="I1071" s="251"/>
      <c r="J1071" s="246"/>
      <c r="K1071" s="246"/>
      <c r="L1071" s="252"/>
      <c r="M1071" s="253"/>
      <c r="N1071" s="254"/>
      <c r="O1071" s="254"/>
      <c r="P1071" s="254"/>
      <c r="Q1071" s="254"/>
      <c r="R1071" s="254"/>
      <c r="S1071" s="254"/>
      <c r="T1071" s="255"/>
      <c r="AT1071" s="256" t="s">
        <v>217</v>
      </c>
      <c r="AU1071" s="256" t="s">
        <v>90</v>
      </c>
      <c r="AV1071" s="12" t="s">
        <v>90</v>
      </c>
      <c r="AW1071" s="12" t="s">
        <v>219</v>
      </c>
      <c r="AX1071" s="12" t="s">
        <v>81</v>
      </c>
      <c r="AY1071" s="256" t="s">
        <v>208</v>
      </c>
    </row>
    <row r="1072" spans="2:65" s="1" customFormat="1" ht="16.5" customHeight="1">
      <c r="B1072" s="46"/>
      <c r="C1072" s="267" t="s">
        <v>1662</v>
      </c>
      <c r="D1072" s="267" t="s">
        <v>297</v>
      </c>
      <c r="E1072" s="268" t="s">
        <v>1663</v>
      </c>
      <c r="F1072" s="269" t="s">
        <v>1664</v>
      </c>
      <c r="G1072" s="270" t="s">
        <v>213</v>
      </c>
      <c r="H1072" s="271">
        <v>418.334</v>
      </c>
      <c r="I1072" s="272"/>
      <c r="J1072" s="273">
        <f>ROUND(I1072*H1072,2)</f>
        <v>0</v>
      </c>
      <c r="K1072" s="269" t="s">
        <v>214</v>
      </c>
      <c r="L1072" s="274"/>
      <c r="M1072" s="275" t="s">
        <v>38</v>
      </c>
      <c r="N1072" s="276" t="s">
        <v>52</v>
      </c>
      <c r="O1072" s="47"/>
      <c r="P1072" s="242">
        <f>O1072*H1072</f>
        <v>0</v>
      </c>
      <c r="Q1072" s="242">
        <v>0.00338</v>
      </c>
      <c r="R1072" s="242">
        <f>Q1072*H1072</f>
        <v>1.41396892</v>
      </c>
      <c r="S1072" s="242">
        <v>0</v>
      </c>
      <c r="T1072" s="243">
        <f>S1072*H1072</f>
        <v>0</v>
      </c>
      <c r="AR1072" s="23" t="s">
        <v>393</v>
      </c>
      <c r="AT1072" s="23" t="s">
        <v>297</v>
      </c>
      <c r="AU1072" s="23" t="s">
        <v>90</v>
      </c>
      <c r="AY1072" s="23" t="s">
        <v>208</v>
      </c>
      <c r="BE1072" s="244">
        <f>IF(N1072="základní",J1072,0)</f>
        <v>0</v>
      </c>
      <c r="BF1072" s="244">
        <f>IF(N1072="snížená",J1072,0)</f>
        <v>0</v>
      </c>
      <c r="BG1072" s="244">
        <f>IF(N1072="zákl. přenesená",J1072,0)</f>
        <v>0</v>
      </c>
      <c r="BH1072" s="244">
        <f>IF(N1072="sníž. přenesená",J1072,0)</f>
        <v>0</v>
      </c>
      <c r="BI1072" s="244">
        <f>IF(N1072="nulová",J1072,0)</f>
        <v>0</v>
      </c>
      <c r="BJ1072" s="23" t="s">
        <v>25</v>
      </c>
      <c r="BK1072" s="244">
        <f>ROUND(I1072*H1072,2)</f>
        <v>0</v>
      </c>
      <c r="BL1072" s="23" t="s">
        <v>302</v>
      </c>
      <c r="BM1072" s="23" t="s">
        <v>1665</v>
      </c>
    </row>
    <row r="1073" spans="2:51" s="13" customFormat="1" ht="13.5">
      <c r="B1073" s="257"/>
      <c r="C1073" s="258"/>
      <c r="D1073" s="247" t="s">
        <v>217</v>
      </c>
      <c r="E1073" s="259" t="s">
        <v>38</v>
      </c>
      <c r="F1073" s="260" t="s">
        <v>1656</v>
      </c>
      <c r="G1073" s="258"/>
      <c r="H1073" s="259" t="s">
        <v>38</v>
      </c>
      <c r="I1073" s="261"/>
      <c r="J1073" s="258"/>
      <c r="K1073" s="258"/>
      <c r="L1073" s="262"/>
      <c r="M1073" s="263"/>
      <c r="N1073" s="264"/>
      <c r="O1073" s="264"/>
      <c r="P1073" s="264"/>
      <c r="Q1073" s="264"/>
      <c r="R1073" s="264"/>
      <c r="S1073" s="264"/>
      <c r="T1073" s="265"/>
      <c r="AT1073" s="266" t="s">
        <v>217</v>
      </c>
      <c r="AU1073" s="266" t="s">
        <v>90</v>
      </c>
      <c r="AV1073" s="13" t="s">
        <v>25</v>
      </c>
      <c r="AW1073" s="13" t="s">
        <v>219</v>
      </c>
      <c r="AX1073" s="13" t="s">
        <v>81</v>
      </c>
      <c r="AY1073" s="266" t="s">
        <v>208</v>
      </c>
    </row>
    <row r="1074" spans="2:51" s="12" customFormat="1" ht="13.5">
      <c r="B1074" s="245"/>
      <c r="C1074" s="246"/>
      <c r="D1074" s="247" t="s">
        <v>217</v>
      </c>
      <c r="E1074" s="248" t="s">
        <v>38</v>
      </c>
      <c r="F1074" s="249" t="s">
        <v>1666</v>
      </c>
      <c r="G1074" s="246"/>
      <c r="H1074" s="250">
        <v>72.374225</v>
      </c>
      <c r="I1074" s="251"/>
      <c r="J1074" s="246"/>
      <c r="K1074" s="246"/>
      <c r="L1074" s="252"/>
      <c r="M1074" s="253"/>
      <c r="N1074" s="254"/>
      <c r="O1074" s="254"/>
      <c r="P1074" s="254"/>
      <c r="Q1074" s="254"/>
      <c r="R1074" s="254"/>
      <c r="S1074" s="254"/>
      <c r="T1074" s="255"/>
      <c r="AT1074" s="256" t="s">
        <v>217</v>
      </c>
      <c r="AU1074" s="256" t="s">
        <v>90</v>
      </c>
      <c r="AV1074" s="12" t="s">
        <v>90</v>
      </c>
      <c r="AW1074" s="12" t="s">
        <v>219</v>
      </c>
      <c r="AX1074" s="12" t="s">
        <v>81</v>
      </c>
      <c r="AY1074" s="256" t="s">
        <v>208</v>
      </c>
    </row>
    <row r="1075" spans="2:51" s="12" customFormat="1" ht="13.5">
      <c r="B1075" s="245"/>
      <c r="C1075" s="246"/>
      <c r="D1075" s="247" t="s">
        <v>217</v>
      </c>
      <c r="E1075" s="248" t="s">
        <v>38</v>
      </c>
      <c r="F1075" s="249" t="s">
        <v>1667</v>
      </c>
      <c r="G1075" s="246"/>
      <c r="H1075" s="250">
        <v>345.9600925</v>
      </c>
      <c r="I1075" s="251"/>
      <c r="J1075" s="246"/>
      <c r="K1075" s="246"/>
      <c r="L1075" s="252"/>
      <c r="M1075" s="253"/>
      <c r="N1075" s="254"/>
      <c r="O1075" s="254"/>
      <c r="P1075" s="254"/>
      <c r="Q1075" s="254"/>
      <c r="R1075" s="254"/>
      <c r="S1075" s="254"/>
      <c r="T1075" s="255"/>
      <c r="AT1075" s="256" t="s">
        <v>217</v>
      </c>
      <c r="AU1075" s="256" t="s">
        <v>90</v>
      </c>
      <c r="AV1075" s="12" t="s">
        <v>90</v>
      </c>
      <c r="AW1075" s="12" t="s">
        <v>219</v>
      </c>
      <c r="AX1075" s="12" t="s">
        <v>81</v>
      </c>
      <c r="AY1075" s="256" t="s">
        <v>208</v>
      </c>
    </row>
    <row r="1076" spans="2:65" s="1" customFormat="1" ht="25.5" customHeight="1">
      <c r="B1076" s="46"/>
      <c r="C1076" s="267" t="s">
        <v>1668</v>
      </c>
      <c r="D1076" s="267" t="s">
        <v>297</v>
      </c>
      <c r="E1076" s="268" t="s">
        <v>1669</v>
      </c>
      <c r="F1076" s="269" t="s">
        <v>1670</v>
      </c>
      <c r="G1076" s="270" t="s">
        <v>232</v>
      </c>
      <c r="H1076" s="271">
        <v>114.914</v>
      </c>
      <c r="I1076" s="272"/>
      <c r="J1076" s="273">
        <f>ROUND(I1076*H1076,2)</f>
        <v>0</v>
      </c>
      <c r="K1076" s="269" t="s">
        <v>214</v>
      </c>
      <c r="L1076" s="274"/>
      <c r="M1076" s="275" t="s">
        <v>38</v>
      </c>
      <c r="N1076" s="276" t="s">
        <v>52</v>
      </c>
      <c r="O1076" s="47"/>
      <c r="P1076" s="242">
        <f>O1076*H1076</f>
        <v>0</v>
      </c>
      <c r="Q1076" s="242">
        <v>0.025</v>
      </c>
      <c r="R1076" s="242">
        <f>Q1076*H1076</f>
        <v>2.87285</v>
      </c>
      <c r="S1076" s="242">
        <v>0</v>
      </c>
      <c r="T1076" s="243">
        <f>S1076*H1076</f>
        <v>0</v>
      </c>
      <c r="AR1076" s="23" t="s">
        <v>393</v>
      </c>
      <c r="AT1076" s="23" t="s">
        <v>297</v>
      </c>
      <c r="AU1076" s="23" t="s">
        <v>90</v>
      </c>
      <c r="AY1076" s="23" t="s">
        <v>208</v>
      </c>
      <c r="BE1076" s="244">
        <f>IF(N1076="základní",J1076,0)</f>
        <v>0</v>
      </c>
      <c r="BF1076" s="244">
        <f>IF(N1076="snížená",J1076,0)</f>
        <v>0</v>
      </c>
      <c r="BG1076" s="244">
        <f>IF(N1076="zákl. přenesená",J1076,0)</f>
        <v>0</v>
      </c>
      <c r="BH1076" s="244">
        <f>IF(N1076="sníž. přenesená",J1076,0)</f>
        <v>0</v>
      </c>
      <c r="BI1076" s="244">
        <f>IF(N1076="nulová",J1076,0)</f>
        <v>0</v>
      </c>
      <c r="BJ1076" s="23" t="s">
        <v>25</v>
      </c>
      <c r="BK1076" s="244">
        <f>ROUND(I1076*H1076,2)</f>
        <v>0</v>
      </c>
      <c r="BL1076" s="23" t="s">
        <v>302</v>
      </c>
      <c r="BM1076" s="23" t="s">
        <v>1671</v>
      </c>
    </row>
    <row r="1077" spans="2:47" s="1" customFormat="1" ht="13.5">
      <c r="B1077" s="46"/>
      <c r="C1077" s="74"/>
      <c r="D1077" s="247" t="s">
        <v>835</v>
      </c>
      <c r="E1077" s="74"/>
      <c r="F1077" s="277" t="s">
        <v>1672</v>
      </c>
      <c r="G1077" s="74"/>
      <c r="H1077" s="74"/>
      <c r="I1077" s="203"/>
      <c r="J1077" s="74"/>
      <c r="K1077" s="74"/>
      <c r="L1077" s="72"/>
      <c r="M1077" s="278"/>
      <c r="N1077" s="47"/>
      <c r="O1077" s="47"/>
      <c r="P1077" s="47"/>
      <c r="Q1077" s="47"/>
      <c r="R1077" s="47"/>
      <c r="S1077" s="47"/>
      <c r="T1077" s="95"/>
      <c r="AT1077" s="23" t="s">
        <v>835</v>
      </c>
      <c r="AU1077" s="23" t="s">
        <v>90</v>
      </c>
    </row>
    <row r="1078" spans="2:51" s="13" customFormat="1" ht="13.5">
      <c r="B1078" s="257"/>
      <c r="C1078" s="258"/>
      <c r="D1078" s="247" t="s">
        <v>217</v>
      </c>
      <c r="E1078" s="259" t="s">
        <v>38</v>
      </c>
      <c r="F1078" s="260" t="s">
        <v>1650</v>
      </c>
      <c r="G1078" s="258"/>
      <c r="H1078" s="259" t="s">
        <v>38</v>
      </c>
      <c r="I1078" s="261"/>
      <c r="J1078" s="258"/>
      <c r="K1078" s="258"/>
      <c r="L1078" s="262"/>
      <c r="M1078" s="263"/>
      <c r="N1078" s="264"/>
      <c r="O1078" s="264"/>
      <c r="P1078" s="264"/>
      <c r="Q1078" s="264"/>
      <c r="R1078" s="264"/>
      <c r="S1078" s="264"/>
      <c r="T1078" s="265"/>
      <c r="AT1078" s="266" t="s">
        <v>217</v>
      </c>
      <c r="AU1078" s="266" t="s">
        <v>90</v>
      </c>
      <c r="AV1078" s="13" t="s">
        <v>25</v>
      </c>
      <c r="AW1078" s="13" t="s">
        <v>219</v>
      </c>
      <c r="AX1078" s="13" t="s">
        <v>81</v>
      </c>
      <c r="AY1078" s="266" t="s">
        <v>208</v>
      </c>
    </row>
    <row r="1079" spans="2:51" s="12" customFormat="1" ht="13.5">
      <c r="B1079" s="245"/>
      <c r="C1079" s="246"/>
      <c r="D1079" s="247" t="s">
        <v>217</v>
      </c>
      <c r="E1079" s="248" t="s">
        <v>38</v>
      </c>
      <c r="F1079" s="249" t="s">
        <v>1673</v>
      </c>
      <c r="G1079" s="246"/>
      <c r="H1079" s="250">
        <v>20.85325</v>
      </c>
      <c r="I1079" s="251"/>
      <c r="J1079" s="246"/>
      <c r="K1079" s="246"/>
      <c r="L1079" s="252"/>
      <c r="M1079" s="253"/>
      <c r="N1079" s="254"/>
      <c r="O1079" s="254"/>
      <c r="P1079" s="254"/>
      <c r="Q1079" s="254"/>
      <c r="R1079" s="254"/>
      <c r="S1079" s="254"/>
      <c r="T1079" s="255"/>
      <c r="AT1079" s="256" t="s">
        <v>217</v>
      </c>
      <c r="AU1079" s="256" t="s">
        <v>90</v>
      </c>
      <c r="AV1079" s="12" t="s">
        <v>90</v>
      </c>
      <c r="AW1079" s="12" t="s">
        <v>219</v>
      </c>
      <c r="AX1079" s="12" t="s">
        <v>81</v>
      </c>
      <c r="AY1079" s="256" t="s">
        <v>208</v>
      </c>
    </row>
    <row r="1080" spans="2:51" s="12" customFormat="1" ht="13.5">
      <c r="B1080" s="245"/>
      <c r="C1080" s="246"/>
      <c r="D1080" s="247" t="s">
        <v>217</v>
      </c>
      <c r="E1080" s="248" t="s">
        <v>38</v>
      </c>
      <c r="F1080" s="249" t="s">
        <v>1674</v>
      </c>
      <c r="G1080" s="246"/>
      <c r="H1080" s="250">
        <v>10.0031624</v>
      </c>
      <c r="I1080" s="251"/>
      <c r="J1080" s="246"/>
      <c r="K1080" s="246"/>
      <c r="L1080" s="252"/>
      <c r="M1080" s="253"/>
      <c r="N1080" s="254"/>
      <c r="O1080" s="254"/>
      <c r="P1080" s="254"/>
      <c r="Q1080" s="254"/>
      <c r="R1080" s="254"/>
      <c r="S1080" s="254"/>
      <c r="T1080" s="255"/>
      <c r="AT1080" s="256" t="s">
        <v>217</v>
      </c>
      <c r="AU1080" s="256" t="s">
        <v>90</v>
      </c>
      <c r="AV1080" s="12" t="s">
        <v>90</v>
      </c>
      <c r="AW1080" s="12" t="s">
        <v>219</v>
      </c>
      <c r="AX1080" s="12" t="s">
        <v>81</v>
      </c>
      <c r="AY1080" s="256" t="s">
        <v>208</v>
      </c>
    </row>
    <row r="1081" spans="2:51" s="12" customFormat="1" ht="13.5">
      <c r="B1081" s="245"/>
      <c r="C1081" s="246"/>
      <c r="D1081" s="247" t="s">
        <v>217</v>
      </c>
      <c r="E1081" s="248" t="s">
        <v>38</v>
      </c>
      <c r="F1081" s="249" t="s">
        <v>1675</v>
      </c>
      <c r="G1081" s="246"/>
      <c r="H1081" s="250">
        <v>35.473207</v>
      </c>
      <c r="I1081" s="251"/>
      <c r="J1081" s="246"/>
      <c r="K1081" s="246"/>
      <c r="L1081" s="252"/>
      <c r="M1081" s="253"/>
      <c r="N1081" s="254"/>
      <c r="O1081" s="254"/>
      <c r="P1081" s="254"/>
      <c r="Q1081" s="254"/>
      <c r="R1081" s="254"/>
      <c r="S1081" s="254"/>
      <c r="T1081" s="255"/>
      <c r="AT1081" s="256" t="s">
        <v>217</v>
      </c>
      <c r="AU1081" s="256" t="s">
        <v>90</v>
      </c>
      <c r="AV1081" s="12" t="s">
        <v>90</v>
      </c>
      <c r="AW1081" s="12" t="s">
        <v>219</v>
      </c>
      <c r="AX1081" s="12" t="s">
        <v>81</v>
      </c>
      <c r="AY1081" s="256" t="s">
        <v>208</v>
      </c>
    </row>
    <row r="1082" spans="2:51" s="12" customFormat="1" ht="13.5">
      <c r="B1082" s="245"/>
      <c r="C1082" s="246"/>
      <c r="D1082" s="247" t="s">
        <v>217</v>
      </c>
      <c r="E1082" s="248" t="s">
        <v>38</v>
      </c>
      <c r="F1082" s="249" t="s">
        <v>1676</v>
      </c>
      <c r="G1082" s="246"/>
      <c r="H1082" s="250">
        <v>48.58392</v>
      </c>
      <c r="I1082" s="251"/>
      <c r="J1082" s="246"/>
      <c r="K1082" s="246"/>
      <c r="L1082" s="252"/>
      <c r="M1082" s="253"/>
      <c r="N1082" s="254"/>
      <c r="O1082" s="254"/>
      <c r="P1082" s="254"/>
      <c r="Q1082" s="254"/>
      <c r="R1082" s="254"/>
      <c r="S1082" s="254"/>
      <c r="T1082" s="255"/>
      <c r="AT1082" s="256" t="s">
        <v>217</v>
      </c>
      <c r="AU1082" s="256" t="s">
        <v>90</v>
      </c>
      <c r="AV1082" s="12" t="s">
        <v>90</v>
      </c>
      <c r="AW1082" s="12" t="s">
        <v>219</v>
      </c>
      <c r="AX1082" s="12" t="s">
        <v>81</v>
      </c>
      <c r="AY1082" s="256" t="s">
        <v>208</v>
      </c>
    </row>
    <row r="1083" spans="2:65" s="1" customFormat="1" ht="16.5" customHeight="1">
      <c r="B1083" s="46"/>
      <c r="C1083" s="267" t="s">
        <v>1677</v>
      </c>
      <c r="D1083" s="267" t="s">
        <v>297</v>
      </c>
      <c r="E1083" s="268" t="s">
        <v>1678</v>
      </c>
      <c r="F1083" s="269" t="s">
        <v>1679</v>
      </c>
      <c r="G1083" s="270" t="s">
        <v>213</v>
      </c>
      <c r="H1083" s="271">
        <v>324.831</v>
      </c>
      <c r="I1083" s="272"/>
      <c r="J1083" s="273">
        <f>ROUND(I1083*H1083,2)</f>
        <v>0</v>
      </c>
      <c r="K1083" s="269" t="s">
        <v>38</v>
      </c>
      <c r="L1083" s="274"/>
      <c r="M1083" s="275" t="s">
        <v>38</v>
      </c>
      <c r="N1083" s="276" t="s">
        <v>52</v>
      </c>
      <c r="O1083" s="47"/>
      <c r="P1083" s="242">
        <f>O1083*H1083</f>
        <v>0</v>
      </c>
      <c r="Q1083" s="242">
        <v>0.00105</v>
      </c>
      <c r="R1083" s="242">
        <f>Q1083*H1083</f>
        <v>0.34107255</v>
      </c>
      <c r="S1083" s="242">
        <v>0</v>
      </c>
      <c r="T1083" s="243">
        <f>S1083*H1083</f>
        <v>0</v>
      </c>
      <c r="AR1083" s="23" t="s">
        <v>393</v>
      </c>
      <c r="AT1083" s="23" t="s">
        <v>297</v>
      </c>
      <c r="AU1083" s="23" t="s">
        <v>90</v>
      </c>
      <c r="AY1083" s="23" t="s">
        <v>208</v>
      </c>
      <c r="BE1083" s="244">
        <f>IF(N1083="základní",J1083,0)</f>
        <v>0</v>
      </c>
      <c r="BF1083" s="244">
        <f>IF(N1083="snížená",J1083,0)</f>
        <v>0</v>
      </c>
      <c r="BG1083" s="244">
        <f>IF(N1083="zákl. přenesená",J1083,0)</f>
        <v>0</v>
      </c>
      <c r="BH1083" s="244">
        <f>IF(N1083="sníž. přenesená",J1083,0)</f>
        <v>0</v>
      </c>
      <c r="BI1083" s="244">
        <f>IF(N1083="nulová",J1083,0)</f>
        <v>0</v>
      </c>
      <c r="BJ1083" s="23" t="s">
        <v>25</v>
      </c>
      <c r="BK1083" s="244">
        <f>ROUND(I1083*H1083,2)</f>
        <v>0</v>
      </c>
      <c r="BL1083" s="23" t="s">
        <v>302</v>
      </c>
      <c r="BM1083" s="23" t="s">
        <v>1680</v>
      </c>
    </row>
    <row r="1084" spans="2:47" s="1" customFormat="1" ht="13.5">
      <c r="B1084" s="46"/>
      <c r="C1084" s="74"/>
      <c r="D1084" s="247" t="s">
        <v>835</v>
      </c>
      <c r="E1084" s="74"/>
      <c r="F1084" s="277" t="s">
        <v>1681</v>
      </c>
      <c r="G1084" s="74"/>
      <c r="H1084" s="74"/>
      <c r="I1084" s="203"/>
      <c r="J1084" s="74"/>
      <c r="K1084" s="74"/>
      <c r="L1084" s="72"/>
      <c r="M1084" s="278"/>
      <c r="N1084" s="47"/>
      <c r="O1084" s="47"/>
      <c r="P1084" s="47"/>
      <c r="Q1084" s="47"/>
      <c r="R1084" s="47"/>
      <c r="S1084" s="47"/>
      <c r="T1084" s="95"/>
      <c r="AT1084" s="23" t="s">
        <v>835</v>
      </c>
      <c r="AU1084" s="23" t="s">
        <v>90</v>
      </c>
    </row>
    <row r="1085" spans="2:51" s="13" customFormat="1" ht="13.5">
      <c r="B1085" s="257"/>
      <c r="C1085" s="258"/>
      <c r="D1085" s="247" t="s">
        <v>217</v>
      </c>
      <c r="E1085" s="259" t="s">
        <v>38</v>
      </c>
      <c r="F1085" s="260" t="s">
        <v>1655</v>
      </c>
      <c r="G1085" s="258"/>
      <c r="H1085" s="259" t="s">
        <v>38</v>
      </c>
      <c r="I1085" s="261"/>
      <c r="J1085" s="258"/>
      <c r="K1085" s="258"/>
      <c r="L1085" s="262"/>
      <c r="M1085" s="263"/>
      <c r="N1085" s="264"/>
      <c r="O1085" s="264"/>
      <c r="P1085" s="264"/>
      <c r="Q1085" s="264"/>
      <c r="R1085" s="264"/>
      <c r="S1085" s="264"/>
      <c r="T1085" s="265"/>
      <c r="AT1085" s="266" t="s">
        <v>217</v>
      </c>
      <c r="AU1085" s="266" t="s">
        <v>90</v>
      </c>
      <c r="AV1085" s="13" t="s">
        <v>25</v>
      </c>
      <c r="AW1085" s="13" t="s">
        <v>219</v>
      </c>
      <c r="AX1085" s="13" t="s">
        <v>81</v>
      </c>
      <c r="AY1085" s="266" t="s">
        <v>208</v>
      </c>
    </row>
    <row r="1086" spans="2:51" s="12" customFormat="1" ht="13.5">
      <c r="B1086" s="245"/>
      <c r="C1086" s="246"/>
      <c r="D1086" s="247" t="s">
        <v>217</v>
      </c>
      <c r="E1086" s="248" t="s">
        <v>38</v>
      </c>
      <c r="F1086" s="249" t="s">
        <v>1682</v>
      </c>
      <c r="G1086" s="246"/>
      <c r="H1086" s="250">
        <v>71.45116</v>
      </c>
      <c r="I1086" s="251"/>
      <c r="J1086" s="246"/>
      <c r="K1086" s="246"/>
      <c r="L1086" s="252"/>
      <c r="M1086" s="253"/>
      <c r="N1086" s="254"/>
      <c r="O1086" s="254"/>
      <c r="P1086" s="254"/>
      <c r="Q1086" s="254"/>
      <c r="R1086" s="254"/>
      <c r="S1086" s="254"/>
      <c r="T1086" s="255"/>
      <c r="AT1086" s="256" t="s">
        <v>217</v>
      </c>
      <c r="AU1086" s="256" t="s">
        <v>90</v>
      </c>
      <c r="AV1086" s="12" t="s">
        <v>90</v>
      </c>
      <c r="AW1086" s="12" t="s">
        <v>219</v>
      </c>
      <c r="AX1086" s="12" t="s">
        <v>81</v>
      </c>
      <c r="AY1086" s="256" t="s">
        <v>208</v>
      </c>
    </row>
    <row r="1087" spans="2:51" s="12" customFormat="1" ht="13.5">
      <c r="B1087" s="245"/>
      <c r="C1087" s="246"/>
      <c r="D1087" s="247" t="s">
        <v>217</v>
      </c>
      <c r="E1087" s="248" t="s">
        <v>38</v>
      </c>
      <c r="F1087" s="249" t="s">
        <v>1683</v>
      </c>
      <c r="G1087" s="246"/>
      <c r="H1087" s="250">
        <v>253.38005</v>
      </c>
      <c r="I1087" s="251"/>
      <c r="J1087" s="246"/>
      <c r="K1087" s="246"/>
      <c r="L1087" s="252"/>
      <c r="M1087" s="253"/>
      <c r="N1087" s="254"/>
      <c r="O1087" s="254"/>
      <c r="P1087" s="254"/>
      <c r="Q1087" s="254"/>
      <c r="R1087" s="254"/>
      <c r="S1087" s="254"/>
      <c r="T1087" s="255"/>
      <c r="AT1087" s="256" t="s">
        <v>217</v>
      </c>
      <c r="AU1087" s="256" t="s">
        <v>90</v>
      </c>
      <c r="AV1087" s="12" t="s">
        <v>90</v>
      </c>
      <c r="AW1087" s="12" t="s">
        <v>219</v>
      </c>
      <c r="AX1087" s="12" t="s">
        <v>81</v>
      </c>
      <c r="AY1087" s="256" t="s">
        <v>208</v>
      </c>
    </row>
    <row r="1088" spans="2:65" s="1" customFormat="1" ht="16.5" customHeight="1">
      <c r="B1088" s="46"/>
      <c r="C1088" s="267" t="s">
        <v>1684</v>
      </c>
      <c r="D1088" s="267" t="s">
        <v>297</v>
      </c>
      <c r="E1088" s="268" t="s">
        <v>1685</v>
      </c>
      <c r="F1088" s="269" t="s">
        <v>1686</v>
      </c>
      <c r="G1088" s="270" t="s">
        <v>213</v>
      </c>
      <c r="H1088" s="271">
        <v>368.782</v>
      </c>
      <c r="I1088" s="272"/>
      <c r="J1088" s="273">
        <f>ROUND(I1088*H1088,2)</f>
        <v>0</v>
      </c>
      <c r="K1088" s="269" t="s">
        <v>38</v>
      </c>
      <c r="L1088" s="274"/>
      <c r="M1088" s="275" t="s">
        <v>38</v>
      </c>
      <c r="N1088" s="276" t="s">
        <v>52</v>
      </c>
      <c r="O1088" s="47"/>
      <c r="P1088" s="242">
        <f>O1088*H1088</f>
        <v>0</v>
      </c>
      <c r="Q1088" s="242">
        <v>0.00175</v>
      </c>
      <c r="R1088" s="242">
        <f>Q1088*H1088</f>
        <v>0.6453685</v>
      </c>
      <c r="S1088" s="242">
        <v>0</v>
      </c>
      <c r="T1088" s="243">
        <f>S1088*H1088</f>
        <v>0</v>
      </c>
      <c r="AR1088" s="23" t="s">
        <v>393</v>
      </c>
      <c r="AT1088" s="23" t="s">
        <v>297</v>
      </c>
      <c r="AU1088" s="23" t="s">
        <v>90</v>
      </c>
      <c r="AY1088" s="23" t="s">
        <v>208</v>
      </c>
      <c r="BE1088" s="244">
        <f>IF(N1088="základní",J1088,0)</f>
        <v>0</v>
      </c>
      <c r="BF1088" s="244">
        <f>IF(N1088="snížená",J1088,0)</f>
        <v>0</v>
      </c>
      <c r="BG1088" s="244">
        <f>IF(N1088="zákl. přenesená",J1088,0)</f>
        <v>0</v>
      </c>
      <c r="BH1088" s="244">
        <f>IF(N1088="sníž. přenesená",J1088,0)</f>
        <v>0</v>
      </c>
      <c r="BI1088" s="244">
        <f>IF(N1088="nulová",J1088,0)</f>
        <v>0</v>
      </c>
      <c r="BJ1088" s="23" t="s">
        <v>25</v>
      </c>
      <c r="BK1088" s="244">
        <f>ROUND(I1088*H1088,2)</f>
        <v>0</v>
      </c>
      <c r="BL1088" s="23" t="s">
        <v>302</v>
      </c>
      <c r="BM1088" s="23" t="s">
        <v>1687</v>
      </c>
    </row>
    <row r="1089" spans="2:47" s="1" customFormat="1" ht="13.5">
      <c r="B1089" s="46"/>
      <c r="C1089" s="74"/>
      <c r="D1089" s="247" t="s">
        <v>835</v>
      </c>
      <c r="E1089" s="74"/>
      <c r="F1089" s="277" t="s">
        <v>1681</v>
      </c>
      <c r="G1089" s="74"/>
      <c r="H1089" s="74"/>
      <c r="I1089" s="203"/>
      <c r="J1089" s="74"/>
      <c r="K1089" s="74"/>
      <c r="L1089" s="72"/>
      <c r="M1089" s="278"/>
      <c r="N1089" s="47"/>
      <c r="O1089" s="47"/>
      <c r="P1089" s="47"/>
      <c r="Q1089" s="47"/>
      <c r="R1089" s="47"/>
      <c r="S1089" s="47"/>
      <c r="T1089" s="95"/>
      <c r="AT1089" s="23" t="s">
        <v>835</v>
      </c>
      <c r="AU1089" s="23" t="s">
        <v>90</v>
      </c>
    </row>
    <row r="1090" spans="2:51" s="13" customFormat="1" ht="13.5">
      <c r="B1090" s="257"/>
      <c r="C1090" s="258"/>
      <c r="D1090" s="247" t="s">
        <v>217</v>
      </c>
      <c r="E1090" s="259" t="s">
        <v>38</v>
      </c>
      <c r="F1090" s="260" t="s">
        <v>1659</v>
      </c>
      <c r="G1090" s="258"/>
      <c r="H1090" s="259" t="s">
        <v>38</v>
      </c>
      <c r="I1090" s="261"/>
      <c r="J1090" s="258"/>
      <c r="K1090" s="258"/>
      <c r="L1090" s="262"/>
      <c r="M1090" s="263"/>
      <c r="N1090" s="264"/>
      <c r="O1090" s="264"/>
      <c r="P1090" s="264"/>
      <c r="Q1090" s="264"/>
      <c r="R1090" s="264"/>
      <c r="S1090" s="264"/>
      <c r="T1090" s="265"/>
      <c r="AT1090" s="266" t="s">
        <v>217</v>
      </c>
      <c r="AU1090" s="266" t="s">
        <v>90</v>
      </c>
      <c r="AV1090" s="13" t="s">
        <v>25</v>
      </c>
      <c r="AW1090" s="13" t="s">
        <v>219</v>
      </c>
      <c r="AX1090" s="13" t="s">
        <v>81</v>
      </c>
      <c r="AY1090" s="266" t="s">
        <v>208</v>
      </c>
    </row>
    <row r="1091" spans="2:51" s="12" customFormat="1" ht="13.5">
      <c r="B1091" s="245"/>
      <c r="C1091" s="246"/>
      <c r="D1091" s="247" t="s">
        <v>217</v>
      </c>
      <c r="E1091" s="248" t="s">
        <v>38</v>
      </c>
      <c r="F1091" s="249" t="s">
        <v>1688</v>
      </c>
      <c r="G1091" s="246"/>
      <c r="H1091" s="250">
        <v>368.78215</v>
      </c>
      <c r="I1091" s="251"/>
      <c r="J1091" s="246"/>
      <c r="K1091" s="246"/>
      <c r="L1091" s="252"/>
      <c r="M1091" s="253"/>
      <c r="N1091" s="254"/>
      <c r="O1091" s="254"/>
      <c r="P1091" s="254"/>
      <c r="Q1091" s="254"/>
      <c r="R1091" s="254"/>
      <c r="S1091" s="254"/>
      <c r="T1091" s="255"/>
      <c r="AT1091" s="256" t="s">
        <v>217</v>
      </c>
      <c r="AU1091" s="256" t="s">
        <v>90</v>
      </c>
      <c r="AV1091" s="12" t="s">
        <v>90</v>
      </c>
      <c r="AW1091" s="12" t="s">
        <v>219</v>
      </c>
      <c r="AX1091" s="12" t="s">
        <v>81</v>
      </c>
      <c r="AY1091" s="256" t="s">
        <v>208</v>
      </c>
    </row>
    <row r="1092" spans="2:65" s="1" customFormat="1" ht="16.5" customHeight="1">
      <c r="B1092" s="46"/>
      <c r="C1092" s="267" t="s">
        <v>1689</v>
      </c>
      <c r="D1092" s="267" t="s">
        <v>297</v>
      </c>
      <c r="E1092" s="268" t="s">
        <v>1690</v>
      </c>
      <c r="F1092" s="269" t="s">
        <v>1691</v>
      </c>
      <c r="G1092" s="270" t="s">
        <v>213</v>
      </c>
      <c r="H1092" s="271">
        <v>49.552</v>
      </c>
      <c r="I1092" s="272"/>
      <c r="J1092" s="273">
        <f>ROUND(I1092*H1092,2)</f>
        <v>0</v>
      </c>
      <c r="K1092" s="269" t="s">
        <v>38</v>
      </c>
      <c r="L1092" s="274"/>
      <c r="M1092" s="275" t="s">
        <v>38</v>
      </c>
      <c r="N1092" s="276" t="s">
        <v>52</v>
      </c>
      <c r="O1092" s="47"/>
      <c r="P1092" s="242">
        <f>O1092*H1092</f>
        <v>0</v>
      </c>
      <c r="Q1092" s="242">
        <v>0.0021</v>
      </c>
      <c r="R1092" s="242">
        <f>Q1092*H1092</f>
        <v>0.10405919999999999</v>
      </c>
      <c r="S1092" s="242">
        <v>0</v>
      </c>
      <c r="T1092" s="243">
        <f>S1092*H1092</f>
        <v>0</v>
      </c>
      <c r="AR1092" s="23" t="s">
        <v>393</v>
      </c>
      <c r="AT1092" s="23" t="s">
        <v>297</v>
      </c>
      <c r="AU1092" s="23" t="s">
        <v>90</v>
      </c>
      <c r="AY1092" s="23" t="s">
        <v>208</v>
      </c>
      <c r="BE1092" s="244">
        <f>IF(N1092="základní",J1092,0)</f>
        <v>0</v>
      </c>
      <c r="BF1092" s="244">
        <f>IF(N1092="snížená",J1092,0)</f>
        <v>0</v>
      </c>
      <c r="BG1092" s="244">
        <f>IF(N1092="zákl. přenesená",J1092,0)</f>
        <v>0</v>
      </c>
      <c r="BH1092" s="244">
        <f>IF(N1092="sníž. přenesená",J1092,0)</f>
        <v>0</v>
      </c>
      <c r="BI1092" s="244">
        <f>IF(N1092="nulová",J1092,0)</f>
        <v>0</v>
      </c>
      <c r="BJ1092" s="23" t="s">
        <v>25</v>
      </c>
      <c r="BK1092" s="244">
        <f>ROUND(I1092*H1092,2)</f>
        <v>0</v>
      </c>
      <c r="BL1092" s="23" t="s">
        <v>302</v>
      </c>
      <c r="BM1092" s="23" t="s">
        <v>1692</v>
      </c>
    </row>
    <row r="1093" spans="2:47" s="1" customFormat="1" ht="13.5">
      <c r="B1093" s="46"/>
      <c r="C1093" s="74"/>
      <c r="D1093" s="247" t="s">
        <v>835</v>
      </c>
      <c r="E1093" s="74"/>
      <c r="F1093" s="277" t="s">
        <v>1681</v>
      </c>
      <c r="G1093" s="74"/>
      <c r="H1093" s="74"/>
      <c r="I1093" s="203"/>
      <c r="J1093" s="74"/>
      <c r="K1093" s="74"/>
      <c r="L1093" s="72"/>
      <c r="M1093" s="278"/>
      <c r="N1093" s="47"/>
      <c r="O1093" s="47"/>
      <c r="P1093" s="47"/>
      <c r="Q1093" s="47"/>
      <c r="R1093" s="47"/>
      <c r="S1093" s="47"/>
      <c r="T1093" s="95"/>
      <c r="AT1093" s="23" t="s">
        <v>835</v>
      </c>
      <c r="AU1093" s="23" t="s">
        <v>90</v>
      </c>
    </row>
    <row r="1094" spans="2:51" s="13" customFormat="1" ht="13.5">
      <c r="B1094" s="257"/>
      <c r="C1094" s="258"/>
      <c r="D1094" s="247" t="s">
        <v>217</v>
      </c>
      <c r="E1094" s="259" t="s">
        <v>38</v>
      </c>
      <c r="F1094" s="260" t="s">
        <v>1659</v>
      </c>
      <c r="G1094" s="258"/>
      <c r="H1094" s="259" t="s">
        <v>38</v>
      </c>
      <c r="I1094" s="261"/>
      <c r="J1094" s="258"/>
      <c r="K1094" s="258"/>
      <c r="L1094" s="262"/>
      <c r="M1094" s="263"/>
      <c r="N1094" s="264"/>
      <c r="O1094" s="264"/>
      <c r="P1094" s="264"/>
      <c r="Q1094" s="264"/>
      <c r="R1094" s="264"/>
      <c r="S1094" s="264"/>
      <c r="T1094" s="265"/>
      <c r="AT1094" s="266" t="s">
        <v>217</v>
      </c>
      <c r="AU1094" s="266" t="s">
        <v>90</v>
      </c>
      <c r="AV1094" s="13" t="s">
        <v>25</v>
      </c>
      <c r="AW1094" s="13" t="s">
        <v>219</v>
      </c>
      <c r="AX1094" s="13" t="s">
        <v>81</v>
      </c>
      <c r="AY1094" s="266" t="s">
        <v>208</v>
      </c>
    </row>
    <row r="1095" spans="2:51" s="12" customFormat="1" ht="13.5">
      <c r="B1095" s="245"/>
      <c r="C1095" s="246"/>
      <c r="D1095" s="247" t="s">
        <v>217</v>
      </c>
      <c r="E1095" s="248" t="s">
        <v>38</v>
      </c>
      <c r="F1095" s="249" t="s">
        <v>1693</v>
      </c>
      <c r="G1095" s="246"/>
      <c r="H1095" s="250">
        <v>49.5521675</v>
      </c>
      <c r="I1095" s="251"/>
      <c r="J1095" s="246"/>
      <c r="K1095" s="246"/>
      <c r="L1095" s="252"/>
      <c r="M1095" s="253"/>
      <c r="N1095" s="254"/>
      <c r="O1095" s="254"/>
      <c r="P1095" s="254"/>
      <c r="Q1095" s="254"/>
      <c r="R1095" s="254"/>
      <c r="S1095" s="254"/>
      <c r="T1095" s="255"/>
      <c r="AT1095" s="256" t="s">
        <v>217</v>
      </c>
      <c r="AU1095" s="256" t="s">
        <v>90</v>
      </c>
      <c r="AV1095" s="12" t="s">
        <v>90</v>
      </c>
      <c r="AW1095" s="12" t="s">
        <v>219</v>
      </c>
      <c r="AX1095" s="12" t="s">
        <v>81</v>
      </c>
      <c r="AY1095" s="256" t="s">
        <v>208</v>
      </c>
    </row>
    <row r="1096" spans="2:65" s="1" customFormat="1" ht="16.5" customHeight="1">
      <c r="B1096" s="46"/>
      <c r="C1096" s="233" t="s">
        <v>1694</v>
      </c>
      <c r="D1096" s="233" t="s">
        <v>210</v>
      </c>
      <c r="E1096" s="234" t="s">
        <v>1695</v>
      </c>
      <c r="F1096" s="235" t="s">
        <v>1696</v>
      </c>
      <c r="G1096" s="236" t="s">
        <v>336</v>
      </c>
      <c r="H1096" s="237">
        <v>764.15</v>
      </c>
      <c r="I1096" s="238"/>
      <c r="J1096" s="239">
        <f>ROUND(I1096*H1096,2)</f>
        <v>0</v>
      </c>
      <c r="K1096" s="235" t="s">
        <v>214</v>
      </c>
      <c r="L1096" s="72"/>
      <c r="M1096" s="240" t="s">
        <v>38</v>
      </c>
      <c r="N1096" s="241" t="s">
        <v>52</v>
      </c>
      <c r="O1096" s="47"/>
      <c r="P1096" s="242">
        <f>O1096*H1096</f>
        <v>0</v>
      </c>
      <c r="Q1096" s="242">
        <v>0</v>
      </c>
      <c r="R1096" s="242">
        <f>Q1096*H1096</f>
        <v>0</v>
      </c>
      <c r="S1096" s="242">
        <v>0</v>
      </c>
      <c r="T1096" s="243">
        <f>S1096*H1096</f>
        <v>0</v>
      </c>
      <c r="AR1096" s="23" t="s">
        <v>302</v>
      </c>
      <c r="AT1096" s="23" t="s">
        <v>210</v>
      </c>
      <c r="AU1096" s="23" t="s">
        <v>90</v>
      </c>
      <c r="AY1096" s="23" t="s">
        <v>208</v>
      </c>
      <c r="BE1096" s="244">
        <f>IF(N1096="základní",J1096,0)</f>
        <v>0</v>
      </c>
      <c r="BF1096" s="244">
        <f>IF(N1096="snížená",J1096,0)</f>
        <v>0</v>
      </c>
      <c r="BG1096" s="244">
        <f>IF(N1096="zákl. přenesená",J1096,0)</f>
        <v>0</v>
      </c>
      <c r="BH1096" s="244">
        <f>IF(N1096="sníž. přenesená",J1096,0)</f>
        <v>0</v>
      </c>
      <c r="BI1096" s="244">
        <f>IF(N1096="nulová",J1096,0)</f>
        <v>0</v>
      </c>
      <c r="BJ1096" s="23" t="s">
        <v>25</v>
      </c>
      <c r="BK1096" s="244">
        <f>ROUND(I1096*H1096,2)</f>
        <v>0</v>
      </c>
      <c r="BL1096" s="23" t="s">
        <v>302</v>
      </c>
      <c r="BM1096" s="23" t="s">
        <v>1697</v>
      </c>
    </row>
    <row r="1097" spans="2:51" s="13" customFormat="1" ht="13.5">
      <c r="B1097" s="257"/>
      <c r="C1097" s="258"/>
      <c r="D1097" s="247" t="s">
        <v>217</v>
      </c>
      <c r="E1097" s="259" t="s">
        <v>38</v>
      </c>
      <c r="F1097" s="260" t="s">
        <v>426</v>
      </c>
      <c r="G1097" s="258"/>
      <c r="H1097" s="259" t="s">
        <v>38</v>
      </c>
      <c r="I1097" s="261"/>
      <c r="J1097" s="258"/>
      <c r="K1097" s="258"/>
      <c r="L1097" s="262"/>
      <c r="M1097" s="263"/>
      <c r="N1097" s="264"/>
      <c r="O1097" s="264"/>
      <c r="P1097" s="264"/>
      <c r="Q1097" s="264"/>
      <c r="R1097" s="264"/>
      <c r="S1097" s="264"/>
      <c r="T1097" s="265"/>
      <c r="AT1097" s="266" t="s">
        <v>217</v>
      </c>
      <c r="AU1097" s="266" t="s">
        <v>90</v>
      </c>
      <c r="AV1097" s="13" t="s">
        <v>25</v>
      </c>
      <c r="AW1097" s="13" t="s">
        <v>219</v>
      </c>
      <c r="AX1097" s="13" t="s">
        <v>81</v>
      </c>
      <c r="AY1097" s="266" t="s">
        <v>208</v>
      </c>
    </row>
    <row r="1098" spans="2:51" s="12" customFormat="1" ht="13.5">
      <c r="B1098" s="245"/>
      <c r="C1098" s="246"/>
      <c r="D1098" s="247" t="s">
        <v>217</v>
      </c>
      <c r="E1098" s="248" t="s">
        <v>38</v>
      </c>
      <c r="F1098" s="249" t="s">
        <v>1698</v>
      </c>
      <c r="G1098" s="246"/>
      <c r="H1098" s="250">
        <v>57.75</v>
      </c>
      <c r="I1098" s="251"/>
      <c r="J1098" s="246"/>
      <c r="K1098" s="246"/>
      <c r="L1098" s="252"/>
      <c r="M1098" s="253"/>
      <c r="N1098" s="254"/>
      <c r="O1098" s="254"/>
      <c r="P1098" s="254"/>
      <c r="Q1098" s="254"/>
      <c r="R1098" s="254"/>
      <c r="S1098" s="254"/>
      <c r="T1098" s="255"/>
      <c r="AT1098" s="256" t="s">
        <v>217</v>
      </c>
      <c r="AU1098" s="256" t="s">
        <v>90</v>
      </c>
      <c r="AV1098" s="12" t="s">
        <v>90</v>
      </c>
      <c r="AW1098" s="12" t="s">
        <v>219</v>
      </c>
      <c r="AX1098" s="12" t="s">
        <v>81</v>
      </c>
      <c r="AY1098" s="256" t="s">
        <v>208</v>
      </c>
    </row>
    <row r="1099" spans="2:51" s="12" customFormat="1" ht="13.5">
      <c r="B1099" s="245"/>
      <c r="C1099" s="246"/>
      <c r="D1099" s="247" t="s">
        <v>217</v>
      </c>
      <c r="E1099" s="248" t="s">
        <v>38</v>
      </c>
      <c r="F1099" s="249" t="s">
        <v>1699</v>
      </c>
      <c r="G1099" s="246"/>
      <c r="H1099" s="250">
        <v>79.21</v>
      </c>
      <c r="I1099" s="251"/>
      <c r="J1099" s="246"/>
      <c r="K1099" s="246"/>
      <c r="L1099" s="252"/>
      <c r="M1099" s="253"/>
      <c r="N1099" s="254"/>
      <c r="O1099" s="254"/>
      <c r="P1099" s="254"/>
      <c r="Q1099" s="254"/>
      <c r="R1099" s="254"/>
      <c r="S1099" s="254"/>
      <c r="T1099" s="255"/>
      <c r="AT1099" s="256" t="s">
        <v>217</v>
      </c>
      <c r="AU1099" s="256" t="s">
        <v>90</v>
      </c>
      <c r="AV1099" s="12" t="s">
        <v>90</v>
      </c>
      <c r="AW1099" s="12" t="s">
        <v>219</v>
      </c>
      <c r="AX1099" s="12" t="s">
        <v>81</v>
      </c>
      <c r="AY1099" s="256" t="s">
        <v>208</v>
      </c>
    </row>
    <row r="1100" spans="2:51" s="12" customFormat="1" ht="13.5">
      <c r="B1100" s="245"/>
      <c r="C1100" s="246"/>
      <c r="D1100" s="247" t="s">
        <v>217</v>
      </c>
      <c r="E1100" s="248" t="s">
        <v>38</v>
      </c>
      <c r="F1100" s="249" t="s">
        <v>1700</v>
      </c>
      <c r="G1100" s="246"/>
      <c r="H1100" s="250">
        <v>173.64</v>
      </c>
      <c r="I1100" s="251"/>
      <c r="J1100" s="246"/>
      <c r="K1100" s="246"/>
      <c r="L1100" s="252"/>
      <c r="M1100" s="253"/>
      <c r="N1100" s="254"/>
      <c r="O1100" s="254"/>
      <c r="P1100" s="254"/>
      <c r="Q1100" s="254"/>
      <c r="R1100" s="254"/>
      <c r="S1100" s="254"/>
      <c r="T1100" s="255"/>
      <c r="AT1100" s="256" t="s">
        <v>217</v>
      </c>
      <c r="AU1100" s="256" t="s">
        <v>90</v>
      </c>
      <c r="AV1100" s="12" t="s">
        <v>90</v>
      </c>
      <c r="AW1100" s="12" t="s">
        <v>219</v>
      </c>
      <c r="AX1100" s="12" t="s">
        <v>81</v>
      </c>
      <c r="AY1100" s="256" t="s">
        <v>208</v>
      </c>
    </row>
    <row r="1101" spans="2:51" s="12" customFormat="1" ht="13.5">
      <c r="B1101" s="245"/>
      <c r="C1101" s="246"/>
      <c r="D1101" s="247" t="s">
        <v>217</v>
      </c>
      <c r="E1101" s="248" t="s">
        <v>38</v>
      </c>
      <c r="F1101" s="249" t="s">
        <v>1701</v>
      </c>
      <c r="G1101" s="246"/>
      <c r="H1101" s="250">
        <v>127</v>
      </c>
      <c r="I1101" s="251"/>
      <c r="J1101" s="246"/>
      <c r="K1101" s="246"/>
      <c r="L1101" s="252"/>
      <c r="M1101" s="253"/>
      <c r="N1101" s="254"/>
      <c r="O1101" s="254"/>
      <c r="P1101" s="254"/>
      <c r="Q1101" s="254"/>
      <c r="R1101" s="254"/>
      <c r="S1101" s="254"/>
      <c r="T1101" s="255"/>
      <c r="AT1101" s="256" t="s">
        <v>217</v>
      </c>
      <c r="AU1101" s="256" t="s">
        <v>90</v>
      </c>
      <c r="AV1101" s="12" t="s">
        <v>90</v>
      </c>
      <c r="AW1101" s="12" t="s">
        <v>219</v>
      </c>
      <c r="AX1101" s="12" t="s">
        <v>81</v>
      </c>
      <c r="AY1101" s="256" t="s">
        <v>208</v>
      </c>
    </row>
    <row r="1102" spans="2:51" s="13" customFormat="1" ht="13.5">
      <c r="B1102" s="257"/>
      <c r="C1102" s="258"/>
      <c r="D1102" s="247" t="s">
        <v>217</v>
      </c>
      <c r="E1102" s="259" t="s">
        <v>38</v>
      </c>
      <c r="F1102" s="260" t="s">
        <v>429</v>
      </c>
      <c r="G1102" s="258"/>
      <c r="H1102" s="259" t="s">
        <v>38</v>
      </c>
      <c r="I1102" s="261"/>
      <c r="J1102" s="258"/>
      <c r="K1102" s="258"/>
      <c r="L1102" s="262"/>
      <c r="M1102" s="263"/>
      <c r="N1102" s="264"/>
      <c r="O1102" s="264"/>
      <c r="P1102" s="264"/>
      <c r="Q1102" s="264"/>
      <c r="R1102" s="264"/>
      <c r="S1102" s="264"/>
      <c r="T1102" s="265"/>
      <c r="AT1102" s="266" t="s">
        <v>217</v>
      </c>
      <c r="AU1102" s="266" t="s">
        <v>90</v>
      </c>
      <c r="AV1102" s="13" t="s">
        <v>25</v>
      </c>
      <c r="AW1102" s="13" t="s">
        <v>219</v>
      </c>
      <c r="AX1102" s="13" t="s">
        <v>81</v>
      </c>
      <c r="AY1102" s="266" t="s">
        <v>208</v>
      </c>
    </row>
    <row r="1103" spans="2:51" s="12" customFormat="1" ht="13.5">
      <c r="B1103" s="245"/>
      <c r="C1103" s="246"/>
      <c r="D1103" s="247" t="s">
        <v>217</v>
      </c>
      <c r="E1103" s="248" t="s">
        <v>38</v>
      </c>
      <c r="F1103" s="249" t="s">
        <v>1702</v>
      </c>
      <c r="G1103" s="246"/>
      <c r="H1103" s="250">
        <v>82.99</v>
      </c>
      <c r="I1103" s="251"/>
      <c r="J1103" s="246"/>
      <c r="K1103" s="246"/>
      <c r="L1103" s="252"/>
      <c r="M1103" s="253"/>
      <c r="N1103" s="254"/>
      <c r="O1103" s="254"/>
      <c r="P1103" s="254"/>
      <c r="Q1103" s="254"/>
      <c r="R1103" s="254"/>
      <c r="S1103" s="254"/>
      <c r="T1103" s="255"/>
      <c r="AT1103" s="256" t="s">
        <v>217</v>
      </c>
      <c r="AU1103" s="256" t="s">
        <v>90</v>
      </c>
      <c r="AV1103" s="12" t="s">
        <v>90</v>
      </c>
      <c r="AW1103" s="12" t="s">
        <v>219</v>
      </c>
      <c r="AX1103" s="12" t="s">
        <v>81</v>
      </c>
      <c r="AY1103" s="256" t="s">
        <v>208</v>
      </c>
    </row>
    <row r="1104" spans="2:51" s="12" customFormat="1" ht="13.5">
      <c r="B1104" s="245"/>
      <c r="C1104" s="246"/>
      <c r="D1104" s="247" t="s">
        <v>217</v>
      </c>
      <c r="E1104" s="248" t="s">
        <v>38</v>
      </c>
      <c r="F1104" s="249" t="s">
        <v>1703</v>
      </c>
      <c r="G1104" s="246"/>
      <c r="H1104" s="250">
        <v>243.56</v>
      </c>
      <c r="I1104" s="251"/>
      <c r="J1104" s="246"/>
      <c r="K1104" s="246"/>
      <c r="L1104" s="252"/>
      <c r="M1104" s="253"/>
      <c r="N1104" s="254"/>
      <c r="O1104" s="254"/>
      <c r="P1104" s="254"/>
      <c r="Q1104" s="254"/>
      <c r="R1104" s="254"/>
      <c r="S1104" s="254"/>
      <c r="T1104" s="255"/>
      <c r="AT1104" s="256" t="s">
        <v>217</v>
      </c>
      <c r="AU1104" s="256" t="s">
        <v>90</v>
      </c>
      <c r="AV1104" s="12" t="s">
        <v>90</v>
      </c>
      <c r="AW1104" s="12" t="s">
        <v>219</v>
      </c>
      <c r="AX1104" s="12" t="s">
        <v>81</v>
      </c>
      <c r="AY1104" s="256" t="s">
        <v>208</v>
      </c>
    </row>
    <row r="1105" spans="2:65" s="1" customFormat="1" ht="16.5" customHeight="1">
      <c r="B1105" s="46"/>
      <c r="C1105" s="267" t="s">
        <v>1704</v>
      </c>
      <c r="D1105" s="267" t="s">
        <v>297</v>
      </c>
      <c r="E1105" s="268" t="s">
        <v>1705</v>
      </c>
      <c r="F1105" s="269" t="s">
        <v>1706</v>
      </c>
      <c r="G1105" s="270" t="s">
        <v>336</v>
      </c>
      <c r="H1105" s="271">
        <v>840.565</v>
      </c>
      <c r="I1105" s="272"/>
      <c r="J1105" s="273">
        <f>ROUND(I1105*H1105,2)</f>
        <v>0</v>
      </c>
      <c r="K1105" s="269" t="s">
        <v>214</v>
      </c>
      <c r="L1105" s="274"/>
      <c r="M1105" s="275" t="s">
        <v>38</v>
      </c>
      <c r="N1105" s="276" t="s">
        <v>52</v>
      </c>
      <c r="O1105" s="47"/>
      <c r="P1105" s="242">
        <f>O1105*H1105</f>
        <v>0</v>
      </c>
      <c r="Q1105" s="242">
        <v>5E-05</v>
      </c>
      <c r="R1105" s="242">
        <f>Q1105*H1105</f>
        <v>0.04202825</v>
      </c>
      <c r="S1105" s="242">
        <v>0</v>
      </c>
      <c r="T1105" s="243">
        <f>S1105*H1105</f>
        <v>0</v>
      </c>
      <c r="AR1105" s="23" t="s">
        <v>393</v>
      </c>
      <c r="AT1105" s="23" t="s">
        <v>297</v>
      </c>
      <c r="AU1105" s="23" t="s">
        <v>90</v>
      </c>
      <c r="AY1105" s="23" t="s">
        <v>208</v>
      </c>
      <c r="BE1105" s="244">
        <f>IF(N1105="základní",J1105,0)</f>
        <v>0</v>
      </c>
      <c r="BF1105" s="244">
        <f>IF(N1105="snížená",J1105,0)</f>
        <v>0</v>
      </c>
      <c r="BG1105" s="244">
        <f>IF(N1105="zákl. přenesená",J1105,0)</f>
        <v>0</v>
      </c>
      <c r="BH1105" s="244">
        <f>IF(N1105="sníž. přenesená",J1105,0)</f>
        <v>0</v>
      </c>
      <c r="BI1105" s="244">
        <f>IF(N1105="nulová",J1105,0)</f>
        <v>0</v>
      </c>
      <c r="BJ1105" s="23" t="s">
        <v>25</v>
      </c>
      <c r="BK1105" s="244">
        <f>ROUND(I1105*H1105,2)</f>
        <v>0</v>
      </c>
      <c r="BL1105" s="23" t="s">
        <v>302</v>
      </c>
      <c r="BM1105" s="23" t="s">
        <v>1707</v>
      </c>
    </row>
    <row r="1106" spans="2:51" s="12" customFormat="1" ht="13.5">
      <c r="B1106" s="245"/>
      <c r="C1106" s="246"/>
      <c r="D1106" s="247" t="s">
        <v>217</v>
      </c>
      <c r="E1106" s="248" t="s">
        <v>38</v>
      </c>
      <c r="F1106" s="249" t="s">
        <v>1708</v>
      </c>
      <c r="G1106" s="246"/>
      <c r="H1106" s="250">
        <v>840.565</v>
      </c>
      <c r="I1106" s="251"/>
      <c r="J1106" s="246"/>
      <c r="K1106" s="246"/>
      <c r="L1106" s="252"/>
      <c r="M1106" s="253"/>
      <c r="N1106" s="254"/>
      <c r="O1106" s="254"/>
      <c r="P1106" s="254"/>
      <c r="Q1106" s="254"/>
      <c r="R1106" s="254"/>
      <c r="S1106" s="254"/>
      <c r="T1106" s="255"/>
      <c r="AT1106" s="256" t="s">
        <v>217</v>
      </c>
      <c r="AU1106" s="256" t="s">
        <v>90</v>
      </c>
      <c r="AV1106" s="12" t="s">
        <v>90</v>
      </c>
      <c r="AW1106" s="12" t="s">
        <v>219</v>
      </c>
      <c r="AX1106" s="12" t="s">
        <v>81</v>
      </c>
      <c r="AY1106" s="256" t="s">
        <v>208</v>
      </c>
    </row>
    <row r="1107" spans="2:65" s="1" customFormat="1" ht="25.5" customHeight="1">
      <c r="B1107" s="46"/>
      <c r="C1107" s="233" t="s">
        <v>1709</v>
      </c>
      <c r="D1107" s="233" t="s">
        <v>210</v>
      </c>
      <c r="E1107" s="234" t="s">
        <v>1710</v>
      </c>
      <c r="F1107" s="235" t="s">
        <v>1711</v>
      </c>
      <c r="G1107" s="236" t="s">
        <v>213</v>
      </c>
      <c r="H1107" s="237">
        <v>213.168</v>
      </c>
      <c r="I1107" s="238"/>
      <c r="J1107" s="239">
        <f>ROUND(I1107*H1107,2)</f>
        <v>0</v>
      </c>
      <c r="K1107" s="235" t="s">
        <v>214</v>
      </c>
      <c r="L1107" s="72"/>
      <c r="M1107" s="240" t="s">
        <v>38</v>
      </c>
      <c r="N1107" s="241" t="s">
        <v>52</v>
      </c>
      <c r="O1107" s="47"/>
      <c r="P1107" s="242">
        <f>O1107*H1107</f>
        <v>0</v>
      </c>
      <c r="Q1107" s="242">
        <v>0.006</v>
      </c>
      <c r="R1107" s="242">
        <f>Q1107*H1107</f>
        <v>1.2790080000000001</v>
      </c>
      <c r="S1107" s="242">
        <v>0</v>
      </c>
      <c r="T1107" s="243">
        <f>S1107*H1107</f>
        <v>0</v>
      </c>
      <c r="AR1107" s="23" t="s">
        <v>302</v>
      </c>
      <c r="AT1107" s="23" t="s">
        <v>210</v>
      </c>
      <c r="AU1107" s="23" t="s">
        <v>90</v>
      </c>
      <c r="AY1107" s="23" t="s">
        <v>208</v>
      </c>
      <c r="BE1107" s="244">
        <f>IF(N1107="základní",J1107,0)</f>
        <v>0</v>
      </c>
      <c r="BF1107" s="244">
        <f>IF(N1107="snížená",J1107,0)</f>
        <v>0</v>
      </c>
      <c r="BG1107" s="244">
        <f>IF(N1107="zákl. přenesená",J1107,0)</f>
        <v>0</v>
      </c>
      <c r="BH1107" s="244">
        <f>IF(N1107="sníž. přenesená",J1107,0)</f>
        <v>0</v>
      </c>
      <c r="BI1107" s="244">
        <f>IF(N1107="nulová",J1107,0)</f>
        <v>0</v>
      </c>
      <c r="BJ1107" s="23" t="s">
        <v>25</v>
      </c>
      <c r="BK1107" s="244">
        <f>ROUND(I1107*H1107,2)</f>
        <v>0</v>
      </c>
      <c r="BL1107" s="23" t="s">
        <v>302</v>
      </c>
      <c r="BM1107" s="23" t="s">
        <v>1712</v>
      </c>
    </row>
    <row r="1108" spans="2:51" s="13" customFormat="1" ht="13.5">
      <c r="B1108" s="257"/>
      <c r="C1108" s="258"/>
      <c r="D1108" s="247" t="s">
        <v>217</v>
      </c>
      <c r="E1108" s="259" t="s">
        <v>38</v>
      </c>
      <c r="F1108" s="260" t="s">
        <v>1609</v>
      </c>
      <c r="G1108" s="258"/>
      <c r="H1108" s="259" t="s">
        <v>38</v>
      </c>
      <c r="I1108" s="261"/>
      <c r="J1108" s="258"/>
      <c r="K1108" s="258"/>
      <c r="L1108" s="262"/>
      <c r="M1108" s="263"/>
      <c r="N1108" s="264"/>
      <c r="O1108" s="264"/>
      <c r="P1108" s="264"/>
      <c r="Q1108" s="264"/>
      <c r="R1108" s="264"/>
      <c r="S1108" s="264"/>
      <c r="T1108" s="265"/>
      <c r="AT1108" s="266" t="s">
        <v>217</v>
      </c>
      <c r="AU1108" s="266" t="s">
        <v>90</v>
      </c>
      <c r="AV1108" s="13" t="s">
        <v>25</v>
      </c>
      <c r="AW1108" s="13" t="s">
        <v>219</v>
      </c>
      <c r="AX1108" s="13" t="s">
        <v>81</v>
      </c>
      <c r="AY1108" s="266" t="s">
        <v>208</v>
      </c>
    </row>
    <row r="1109" spans="2:51" s="12" customFormat="1" ht="13.5">
      <c r="B1109" s="245"/>
      <c r="C1109" s="246"/>
      <c r="D1109" s="247" t="s">
        <v>217</v>
      </c>
      <c r="E1109" s="248" t="s">
        <v>38</v>
      </c>
      <c r="F1109" s="249" t="s">
        <v>1610</v>
      </c>
      <c r="G1109" s="246"/>
      <c r="H1109" s="250">
        <v>52.155</v>
      </c>
      <c r="I1109" s="251"/>
      <c r="J1109" s="246"/>
      <c r="K1109" s="246"/>
      <c r="L1109" s="252"/>
      <c r="M1109" s="253"/>
      <c r="N1109" s="254"/>
      <c r="O1109" s="254"/>
      <c r="P1109" s="254"/>
      <c r="Q1109" s="254"/>
      <c r="R1109" s="254"/>
      <c r="S1109" s="254"/>
      <c r="T1109" s="255"/>
      <c r="AT1109" s="256" t="s">
        <v>217</v>
      </c>
      <c r="AU1109" s="256" t="s">
        <v>90</v>
      </c>
      <c r="AV1109" s="12" t="s">
        <v>90</v>
      </c>
      <c r="AW1109" s="12" t="s">
        <v>219</v>
      </c>
      <c r="AX1109" s="12" t="s">
        <v>81</v>
      </c>
      <c r="AY1109" s="256" t="s">
        <v>208</v>
      </c>
    </row>
    <row r="1110" spans="2:51" s="13" customFormat="1" ht="13.5">
      <c r="B1110" s="257"/>
      <c r="C1110" s="258"/>
      <c r="D1110" s="247" t="s">
        <v>217</v>
      </c>
      <c r="E1110" s="259" t="s">
        <v>38</v>
      </c>
      <c r="F1110" s="260" t="s">
        <v>1611</v>
      </c>
      <c r="G1110" s="258"/>
      <c r="H1110" s="259" t="s">
        <v>38</v>
      </c>
      <c r="I1110" s="261"/>
      <c r="J1110" s="258"/>
      <c r="K1110" s="258"/>
      <c r="L1110" s="262"/>
      <c r="M1110" s="263"/>
      <c r="N1110" s="264"/>
      <c r="O1110" s="264"/>
      <c r="P1110" s="264"/>
      <c r="Q1110" s="264"/>
      <c r="R1110" s="264"/>
      <c r="S1110" s="264"/>
      <c r="T1110" s="265"/>
      <c r="AT1110" s="266" t="s">
        <v>217</v>
      </c>
      <c r="AU1110" s="266" t="s">
        <v>90</v>
      </c>
      <c r="AV1110" s="13" t="s">
        <v>25</v>
      </c>
      <c r="AW1110" s="13" t="s">
        <v>219</v>
      </c>
      <c r="AX1110" s="13" t="s">
        <v>81</v>
      </c>
      <c r="AY1110" s="266" t="s">
        <v>208</v>
      </c>
    </row>
    <row r="1111" spans="2:51" s="12" customFormat="1" ht="13.5">
      <c r="B1111" s="245"/>
      <c r="C1111" s="246"/>
      <c r="D1111" s="247" t="s">
        <v>217</v>
      </c>
      <c r="E1111" s="248" t="s">
        <v>38</v>
      </c>
      <c r="F1111" s="249" t="s">
        <v>1612</v>
      </c>
      <c r="G1111" s="246"/>
      <c r="H1111" s="250">
        <v>113.65</v>
      </c>
      <c r="I1111" s="251"/>
      <c r="J1111" s="246"/>
      <c r="K1111" s="246"/>
      <c r="L1111" s="252"/>
      <c r="M1111" s="253"/>
      <c r="N1111" s="254"/>
      <c r="O1111" s="254"/>
      <c r="P1111" s="254"/>
      <c r="Q1111" s="254"/>
      <c r="R1111" s="254"/>
      <c r="S1111" s="254"/>
      <c r="T1111" s="255"/>
      <c r="AT1111" s="256" t="s">
        <v>217</v>
      </c>
      <c r="AU1111" s="256" t="s">
        <v>90</v>
      </c>
      <c r="AV1111" s="12" t="s">
        <v>90</v>
      </c>
      <c r="AW1111" s="12" t="s">
        <v>219</v>
      </c>
      <c r="AX1111" s="12" t="s">
        <v>81</v>
      </c>
      <c r="AY1111" s="256" t="s">
        <v>208</v>
      </c>
    </row>
    <row r="1112" spans="2:51" s="13" customFormat="1" ht="13.5">
      <c r="B1112" s="257"/>
      <c r="C1112" s="258"/>
      <c r="D1112" s="247" t="s">
        <v>217</v>
      </c>
      <c r="E1112" s="259" t="s">
        <v>38</v>
      </c>
      <c r="F1112" s="260" t="s">
        <v>519</v>
      </c>
      <c r="G1112" s="258"/>
      <c r="H1112" s="259" t="s">
        <v>38</v>
      </c>
      <c r="I1112" s="261"/>
      <c r="J1112" s="258"/>
      <c r="K1112" s="258"/>
      <c r="L1112" s="262"/>
      <c r="M1112" s="263"/>
      <c r="N1112" s="264"/>
      <c r="O1112" s="264"/>
      <c r="P1112" s="264"/>
      <c r="Q1112" s="264"/>
      <c r="R1112" s="264"/>
      <c r="S1112" s="264"/>
      <c r="T1112" s="265"/>
      <c r="AT1112" s="266" t="s">
        <v>217</v>
      </c>
      <c r="AU1112" s="266" t="s">
        <v>90</v>
      </c>
      <c r="AV1112" s="13" t="s">
        <v>25</v>
      </c>
      <c r="AW1112" s="13" t="s">
        <v>219</v>
      </c>
      <c r="AX1112" s="13" t="s">
        <v>81</v>
      </c>
      <c r="AY1112" s="266" t="s">
        <v>208</v>
      </c>
    </row>
    <row r="1113" spans="2:51" s="12" customFormat="1" ht="13.5">
      <c r="B1113" s="245"/>
      <c r="C1113" s="246"/>
      <c r="D1113" s="247" t="s">
        <v>217</v>
      </c>
      <c r="E1113" s="248" t="s">
        <v>38</v>
      </c>
      <c r="F1113" s="249" t="s">
        <v>520</v>
      </c>
      <c r="G1113" s="246"/>
      <c r="H1113" s="250">
        <v>34.55</v>
      </c>
      <c r="I1113" s="251"/>
      <c r="J1113" s="246"/>
      <c r="K1113" s="246"/>
      <c r="L1113" s="252"/>
      <c r="M1113" s="253"/>
      <c r="N1113" s="254"/>
      <c r="O1113" s="254"/>
      <c r="P1113" s="254"/>
      <c r="Q1113" s="254"/>
      <c r="R1113" s="254"/>
      <c r="S1113" s="254"/>
      <c r="T1113" s="255"/>
      <c r="AT1113" s="256" t="s">
        <v>217</v>
      </c>
      <c r="AU1113" s="256" t="s">
        <v>90</v>
      </c>
      <c r="AV1113" s="12" t="s">
        <v>90</v>
      </c>
      <c r="AW1113" s="12" t="s">
        <v>219</v>
      </c>
      <c r="AX1113" s="12" t="s">
        <v>81</v>
      </c>
      <c r="AY1113" s="256" t="s">
        <v>208</v>
      </c>
    </row>
    <row r="1114" spans="2:51" s="13" customFormat="1" ht="13.5">
      <c r="B1114" s="257"/>
      <c r="C1114" s="258"/>
      <c r="D1114" s="247" t="s">
        <v>217</v>
      </c>
      <c r="E1114" s="259" t="s">
        <v>38</v>
      </c>
      <c r="F1114" s="260" t="s">
        <v>1613</v>
      </c>
      <c r="G1114" s="258"/>
      <c r="H1114" s="259" t="s">
        <v>38</v>
      </c>
      <c r="I1114" s="261"/>
      <c r="J1114" s="258"/>
      <c r="K1114" s="258"/>
      <c r="L1114" s="262"/>
      <c r="M1114" s="263"/>
      <c r="N1114" s="264"/>
      <c r="O1114" s="264"/>
      <c r="P1114" s="264"/>
      <c r="Q1114" s="264"/>
      <c r="R1114" s="264"/>
      <c r="S1114" s="264"/>
      <c r="T1114" s="265"/>
      <c r="AT1114" s="266" t="s">
        <v>217</v>
      </c>
      <c r="AU1114" s="266" t="s">
        <v>90</v>
      </c>
      <c r="AV1114" s="13" t="s">
        <v>25</v>
      </c>
      <c r="AW1114" s="13" t="s">
        <v>219</v>
      </c>
      <c r="AX1114" s="13" t="s">
        <v>81</v>
      </c>
      <c r="AY1114" s="266" t="s">
        <v>208</v>
      </c>
    </row>
    <row r="1115" spans="2:51" s="12" customFormat="1" ht="13.5">
      <c r="B1115" s="245"/>
      <c r="C1115" s="246"/>
      <c r="D1115" s="247" t="s">
        <v>217</v>
      </c>
      <c r="E1115" s="248" t="s">
        <v>38</v>
      </c>
      <c r="F1115" s="249" t="s">
        <v>1614</v>
      </c>
      <c r="G1115" s="246"/>
      <c r="H1115" s="250">
        <v>12.8125</v>
      </c>
      <c r="I1115" s="251"/>
      <c r="J1115" s="246"/>
      <c r="K1115" s="246"/>
      <c r="L1115" s="252"/>
      <c r="M1115" s="253"/>
      <c r="N1115" s="254"/>
      <c r="O1115" s="254"/>
      <c r="P1115" s="254"/>
      <c r="Q1115" s="254"/>
      <c r="R1115" s="254"/>
      <c r="S1115" s="254"/>
      <c r="T1115" s="255"/>
      <c r="AT1115" s="256" t="s">
        <v>217</v>
      </c>
      <c r="AU1115" s="256" t="s">
        <v>90</v>
      </c>
      <c r="AV1115" s="12" t="s">
        <v>90</v>
      </c>
      <c r="AW1115" s="12" t="s">
        <v>219</v>
      </c>
      <c r="AX1115" s="12" t="s">
        <v>81</v>
      </c>
      <c r="AY1115" s="256" t="s">
        <v>208</v>
      </c>
    </row>
    <row r="1116" spans="2:65" s="1" customFormat="1" ht="25.5" customHeight="1">
      <c r="B1116" s="46"/>
      <c r="C1116" s="233" t="s">
        <v>1713</v>
      </c>
      <c r="D1116" s="233" t="s">
        <v>210</v>
      </c>
      <c r="E1116" s="234" t="s">
        <v>1714</v>
      </c>
      <c r="F1116" s="235" t="s">
        <v>1715</v>
      </c>
      <c r="G1116" s="236" t="s">
        <v>213</v>
      </c>
      <c r="H1116" s="237">
        <v>909.454</v>
      </c>
      <c r="I1116" s="238"/>
      <c r="J1116" s="239">
        <f>ROUND(I1116*H1116,2)</f>
        <v>0</v>
      </c>
      <c r="K1116" s="235" t="s">
        <v>214</v>
      </c>
      <c r="L1116" s="72"/>
      <c r="M1116" s="240" t="s">
        <v>38</v>
      </c>
      <c r="N1116" s="241" t="s">
        <v>52</v>
      </c>
      <c r="O1116" s="47"/>
      <c r="P1116" s="242">
        <f>O1116*H1116</f>
        <v>0</v>
      </c>
      <c r="Q1116" s="242">
        <v>0.00116</v>
      </c>
      <c r="R1116" s="242">
        <f>Q1116*H1116</f>
        <v>1.05496664</v>
      </c>
      <c r="S1116" s="242">
        <v>0</v>
      </c>
      <c r="T1116" s="243">
        <f>S1116*H1116</f>
        <v>0</v>
      </c>
      <c r="AR1116" s="23" t="s">
        <v>302</v>
      </c>
      <c r="AT1116" s="23" t="s">
        <v>210</v>
      </c>
      <c r="AU1116" s="23" t="s">
        <v>90</v>
      </c>
      <c r="AY1116" s="23" t="s">
        <v>208</v>
      </c>
      <c r="BE1116" s="244">
        <f>IF(N1116="základní",J1116,0)</f>
        <v>0</v>
      </c>
      <c r="BF1116" s="244">
        <f>IF(N1116="snížená",J1116,0)</f>
        <v>0</v>
      </c>
      <c r="BG1116" s="244">
        <f>IF(N1116="zákl. přenesená",J1116,0)</f>
        <v>0</v>
      </c>
      <c r="BH1116" s="244">
        <f>IF(N1116="sníž. přenesená",J1116,0)</f>
        <v>0</v>
      </c>
      <c r="BI1116" s="244">
        <f>IF(N1116="nulová",J1116,0)</f>
        <v>0</v>
      </c>
      <c r="BJ1116" s="23" t="s">
        <v>25</v>
      </c>
      <c r="BK1116" s="244">
        <f>ROUND(I1116*H1116,2)</f>
        <v>0</v>
      </c>
      <c r="BL1116" s="23" t="s">
        <v>302</v>
      </c>
      <c r="BM1116" s="23" t="s">
        <v>1716</v>
      </c>
    </row>
    <row r="1117" spans="2:51" s="12" customFormat="1" ht="13.5">
      <c r="B1117" s="245"/>
      <c r="C1117" s="246"/>
      <c r="D1117" s="247" t="s">
        <v>217</v>
      </c>
      <c r="E1117" s="248" t="s">
        <v>38</v>
      </c>
      <c r="F1117" s="249" t="s">
        <v>1717</v>
      </c>
      <c r="G1117" s="246"/>
      <c r="H1117" s="250">
        <v>909.454</v>
      </c>
      <c r="I1117" s="251"/>
      <c r="J1117" s="246"/>
      <c r="K1117" s="246"/>
      <c r="L1117" s="252"/>
      <c r="M1117" s="253"/>
      <c r="N1117" s="254"/>
      <c r="O1117" s="254"/>
      <c r="P1117" s="254"/>
      <c r="Q1117" s="254"/>
      <c r="R1117" s="254"/>
      <c r="S1117" s="254"/>
      <c r="T1117" s="255"/>
      <c r="AT1117" s="256" t="s">
        <v>217</v>
      </c>
      <c r="AU1117" s="256" t="s">
        <v>90</v>
      </c>
      <c r="AV1117" s="12" t="s">
        <v>90</v>
      </c>
      <c r="AW1117" s="12" t="s">
        <v>219</v>
      </c>
      <c r="AX1117" s="12" t="s">
        <v>81</v>
      </c>
      <c r="AY1117" s="256" t="s">
        <v>208</v>
      </c>
    </row>
    <row r="1118" spans="2:65" s="1" customFormat="1" ht="25.5" customHeight="1">
      <c r="B1118" s="46"/>
      <c r="C1118" s="267" t="s">
        <v>1718</v>
      </c>
      <c r="D1118" s="267" t="s">
        <v>297</v>
      </c>
      <c r="E1118" s="268" t="s">
        <v>1719</v>
      </c>
      <c r="F1118" s="269" t="s">
        <v>1720</v>
      </c>
      <c r="G1118" s="270" t="s">
        <v>232</v>
      </c>
      <c r="H1118" s="271">
        <v>123.488</v>
      </c>
      <c r="I1118" s="272"/>
      <c r="J1118" s="273">
        <f>ROUND(I1118*H1118,2)</f>
        <v>0</v>
      </c>
      <c r="K1118" s="269" t="s">
        <v>214</v>
      </c>
      <c r="L1118" s="274"/>
      <c r="M1118" s="275" t="s">
        <v>38</v>
      </c>
      <c r="N1118" s="276" t="s">
        <v>52</v>
      </c>
      <c r="O1118" s="47"/>
      <c r="P1118" s="242">
        <f>O1118*H1118</f>
        <v>0</v>
      </c>
      <c r="Q1118" s="242">
        <v>0.025</v>
      </c>
      <c r="R1118" s="242">
        <f>Q1118*H1118</f>
        <v>3.0872</v>
      </c>
      <c r="S1118" s="242">
        <v>0</v>
      </c>
      <c r="T1118" s="243">
        <f>S1118*H1118</f>
        <v>0</v>
      </c>
      <c r="AR1118" s="23" t="s">
        <v>393</v>
      </c>
      <c r="AT1118" s="23" t="s">
        <v>297</v>
      </c>
      <c r="AU1118" s="23" t="s">
        <v>90</v>
      </c>
      <c r="AY1118" s="23" t="s">
        <v>208</v>
      </c>
      <c r="BE1118" s="244">
        <f>IF(N1118="základní",J1118,0)</f>
        <v>0</v>
      </c>
      <c r="BF1118" s="244">
        <f>IF(N1118="snížená",J1118,0)</f>
        <v>0</v>
      </c>
      <c r="BG1118" s="244">
        <f>IF(N1118="zákl. přenesená",J1118,0)</f>
        <v>0</v>
      </c>
      <c r="BH1118" s="244">
        <f>IF(N1118="sníž. přenesená",J1118,0)</f>
        <v>0</v>
      </c>
      <c r="BI1118" s="244">
        <f>IF(N1118="nulová",J1118,0)</f>
        <v>0</v>
      </c>
      <c r="BJ1118" s="23" t="s">
        <v>25</v>
      </c>
      <c r="BK1118" s="244">
        <f>ROUND(I1118*H1118,2)</f>
        <v>0</v>
      </c>
      <c r="BL1118" s="23" t="s">
        <v>302</v>
      </c>
      <c r="BM1118" s="23" t="s">
        <v>1721</v>
      </c>
    </row>
    <row r="1119" spans="2:47" s="1" customFormat="1" ht="13.5">
      <c r="B1119" s="46"/>
      <c r="C1119" s="74"/>
      <c r="D1119" s="247" t="s">
        <v>835</v>
      </c>
      <c r="E1119" s="74"/>
      <c r="F1119" s="277" t="s">
        <v>1722</v>
      </c>
      <c r="G1119" s="74"/>
      <c r="H1119" s="74"/>
      <c r="I1119" s="203"/>
      <c r="J1119" s="74"/>
      <c r="K1119" s="74"/>
      <c r="L1119" s="72"/>
      <c r="M1119" s="278"/>
      <c r="N1119" s="47"/>
      <c r="O1119" s="47"/>
      <c r="P1119" s="47"/>
      <c r="Q1119" s="47"/>
      <c r="R1119" s="47"/>
      <c r="S1119" s="47"/>
      <c r="T1119" s="95"/>
      <c r="AT1119" s="23" t="s">
        <v>835</v>
      </c>
      <c r="AU1119" s="23" t="s">
        <v>90</v>
      </c>
    </row>
    <row r="1120" spans="2:51" s="12" customFormat="1" ht="13.5">
      <c r="B1120" s="245"/>
      <c r="C1120" s="246"/>
      <c r="D1120" s="247" t="s">
        <v>217</v>
      </c>
      <c r="E1120" s="248" t="s">
        <v>38</v>
      </c>
      <c r="F1120" s="249" t="s">
        <v>1723</v>
      </c>
      <c r="G1120" s="246"/>
      <c r="H1120" s="250">
        <v>100.03994</v>
      </c>
      <c r="I1120" s="251"/>
      <c r="J1120" s="246"/>
      <c r="K1120" s="246"/>
      <c r="L1120" s="252"/>
      <c r="M1120" s="253"/>
      <c r="N1120" s="254"/>
      <c r="O1120" s="254"/>
      <c r="P1120" s="254"/>
      <c r="Q1120" s="254"/>
      <c r="R1120" s="254"/>
      <c r="S1120" s="254"/>
      <c r="T1120" s="255"/>
      <c r="AT1120" s="256" t="s">
        <v>217</v>
      </c>
      <c r="AU1120" s="256" t="s">
        <v>90</v>
      </c>
      <c r="AV1120" s="12" t="s">
        <v>90</v>
      </c>
      <c r="AW1120" s="12" t="s">
        <v>219</v>
      </c>
      <c r="AX1120" s="12" t="s">
        <v>81</v>
      </c>
      <c r="AY1120" s="256" t="s">
        <v>208</v>
      </c>
    </row>
    <row r="1121" spans="2:51" s="12" customFormat="1" ht="13.5">
      <c r="B1121" s="245"/>
      <c r="C1121" s="246"/>
      <c r="D1121" s="247" t="s">
        <v>217</v>
      </c>
      <c r="E1121" s="248" t="s">
        <v>38</v>
      </c>
      <c r="F1121" s="249" t="s">
        <v>1724</v>
      </c>
      <c r="G1121" s="246"/>
      <c r="H1121" s="250">
        <v>23.44848</v>
      </c>
      <c r="I1121" s="251"/>
      <c r="J1121" s="246"/>
      <c r="K1121" s="246"/>
      <c r="L1121" s="252"/>
      <c r="M1121" s="253"/>
      <c r="N1121" s="254"/>
      <c r="O1121" s="254"/>
      <c r="P1121" s="254"/>
      <c r="Q1121" s="254"/>
      <c r="R1121" s="254"/>
      <c r="S1121" s="254"/>
      <c r="T1121" s="255"/>
      <c r="AT1121" s="256" t="s">
        <v>217</v>
      </c>
      <c r="AU1121" s="256" t="s">
        <v>90</v>
      </c>
      <c r="AV1121" s="12" t="s">
        <v>90</v>
      </c>
      <c r="AW1121" s="12" t="s">
        <v>219</v>
      </c>
      <c r="AX1121" s="12" t="s">
        <v>81</v>
      </c>
      <c r="AY1121" s="256" t="s">
        <v>208</v>
      </c>
    </row>
    <row r="1122" spans="2:65" s="1" customFormat="1" ht="16.5" customHeight="1">
      <c r="B1122" s="46"/>
      <c r="C1122" s="267" t="s">
        <v>1725</v>
      </c>
      <c r="D1122" s="267" t="s">
        <v>297</v>
      </c>
      <c r="E1122" s="268" t="s">
        <v>1726</v>
      </c>
      <c r="F1122" s="269" t="s">
        <v>1727</v>
      </c>
      <c r="G1122" s="270" t="s">
        <v>232</v>
      </c>
      <c r="H1122" s="271">
        <v>83.783</v>
      </c>
      <c r="I1122" s="272"/>
      <c r="J1122" s="273">
        <f>ROUND(I1122*H1122,2)</f>
        <v>0</v>
      </c>
      <c r="K1122" s="269" t="s">
        <v>38</v>
      </c>
      <c r="L1122" s="274"/>
      <c r="M1122" s="275" t="s">
        <v>38</v>
      </c>
      <c r="N1122" s="276" t="s">
        <v>52</v>
      </c>
      <c r="O1122" s="47"/>
      <c r="P1122" s="242">
        <f>O1122*H1122</f>
        <v>0</v>
      </c>
      <c r="Q1122" s="242">
        <v>0.03</v>
      </c>
      <c r="R1122" s="242">
        <f>Q1122*H1122</f>
        <v>2.51349</v>
      </c>
      <c r="S1122" s="242">
        <v>0</v>
      </c>
      <c r="T1122" s="243">
        <f>S1122*H1122</f>
        <v>0</v>
      </c>
      <c r="AR1122" s="23" t="s">
        <v>393</v>
      </c>
      <c r="AT1122" s="23" t="s">
        <v>297</v>
      </c>
      <c r="AU1122" s="23" t="s">
        <v>90</v>
      </c>
      <c r="AY1122" s="23" t="s">
        <v>208</v>
      </c>
      <c r="BE1122" s="244">
        <f>IF(N1122="základní",J1122,0)</f>
        <v>0</v>
      </c>
      <c r="BF1122" s="244">
        <f>IF(N1122="snížená",J1122,0)</f>
        <v>0</v>
      </c>
      <c r="BG1122" s="244">
        <f>IF(N1122="zákl. přenesená",J1122,0)</f>
        <v>0</v>
      </c>
      <c r="BH1122" s="244">
        <f>IF(N1122="sníž. přenesená",J1122,0)</f>
        <v>0</v>
      </c>
      <c r="BI1122" s="244">
        <f>IF(N1122="nulová",J1122,0)</f>
        <v>0</v>
      </c>
      <c r="BJ1122" s="23" t="s">
        <v>25</v>
      </c>
      <c r="BK1122" s="244">
        <f>ROUND(I1122*H1122,2)</f>
        <v>0</v>
      </c>
      <c r="BL1122" s="23" t="s">
        <v>302</v>
      </c>
      <c r="BM1122" s="23" t="s">
        <v>1728</v>
      </c>
    </row>
    <row r="1123" spans="2:47" s="1" customFormat="1" ht="13.5">
      <c r="B1123" s="46"/>
      <c r="C1123" s="74"/>
      <c r="D1123" s="247" t="s">
        <v>835</v>
      </c>
      <c r="E1123" s="74"/>
      <c r="F1123" s="277" t="s">
        <v>1681</v>
      </c>
      <c r="G1123" s="74"/>
      <c r="H1123" s="74"/>
      <c r="I1123" s="203"/>
      <c r="J1123" s="74"/>
      <c r="K1123" s="74"/>
      <c r="L1123" s="72"/>
      <c r="M1123" s="278"/>
      <c r="N1123" s="47"/>
      <c r="O1123" s="47"/>
      <c r="P1123" s="47"/>
      <c r="Q1123" s="47"/>
      <c r="R1123" s="47"/>
      <c r="S1123" s="47"/>
      <c r="T1123" s="95"/>
      <c r="AT1123" s="23" t="s">
        <v>835</v>
      </c>
      <c r="AU1123" s="23" t="s">
        <v>90</v>
      </c>
    </row>
    <row r="1124" spans="2:51" s="12" customFormat="1" ht="13.5">
      <c r="B1124" s="245"/>
      <c r="C1124" s="246"/>
      <c r="D1124" s="247" t="s">
        <v>217</v>
      </c>
      <c r="E1124" s="248" t="s">
        <v>38</v>
      </c>
      <c r="F1124" s="249" t="s">
        <v>1729</v>
      </c>
      <c r="G1124" s="246"/>
      <c r="H1124" s="250">
        <v>83.78344975</v>
      </c>
      <c r="I1124" s="251"/>
      <c r="J1124" s="246"/>
      <c r="K1124" s="246"/>
      <c r="L1124" s="252"/>
      <c r="M1124" s="253"/>
      <c r="N1124" s="254"/>
      <c r="O1124" s="254"/>
      <c r="P1124" s="254"/>
      <c r="Q1124" s="254"/>
      <c r="R1124" s="254"/>
      <c r="S1124" s="254"/>
      <c r="T1124" s="255"/>
      <c r="AT1124" s="256" t="s">
        <v>217</v>
      </c>
      <c r="AU1124" s="256" t="s">
        <v>90</v>
      </c>
      <c r="AV1124" s="12" t="s">
        <v>90</v>
      </c>
      <c r="AW1124" s="12" t="s">
        <v>219</v>
      </c>
      <c r="AX1124" s="12" t="s">
        <v>81</v>
      </c>
      <c r="AY1124" s="256" t="s">
        <v>208</v>
      </c>
    </row>
    <row r="1125" spans="2:65" s="1" customFormat="1" ht="16.5" customHeight="1">
      <c r="B1125" s="46"/>
      <c r="C1125" s="233" t="s">
        <v>1730</v>
      </c>
      <c r="D1125" s="233" t="s">
        <v>210</v>
      </c>
      <c r="E1125" s="234" t="s">
        <v>1731</v>
      </c>
      <c r="F1125" s="235" t="s">
        <v>1732</v>
      </c>
      <c r="G1125" s="236" t="s">
        <v>336</v>
      </c>
      <c r="H1125" s="237">
        <v>153.79</v>
      </c>
      <c r="I1125" s="238"/>
      <c r="J1125" s="239">
        <f>ROUND(I1125*H1125,2)</f>
        <v>0</v>
      </c>
      <c r="K1125" s="235" t="s">
        <v>214</v>
      </c>
      <c r="L1125" s="72"/>
      <c r="M1125" s="240" t="s">
        <v>38</v>
      </c>
      <c r="N1125" s="241" t="s">
        <v>52</v>
      </c>
      <c r="O1125" s="47"/>
      <c r="P1125" s="242">
        <f>O1125*H1125</f>
        <v>0</v>
      </c>
      <c r="Q1125" s="242">
        <v>0</v>
      </c>
      <c r="R1125" s="242">
        <f>Q1125*H1125</f>
        <v>0</v>
      </c>
      <c r="S1125" s="242">
        <v>0</v>
      </c>
      <c r="T1125" s="243">
        <f>S1125*H1125</f>
        <v>0</v>
      </c>
      <c r="AR1125" s="23" t="s">
        <v>302</v>
      </c>
      <c r="AT1125" s="23" t="s">
        <v>210</v>
      </c>
      <c r="AU1125" s="23" t="s">
        <v>90</v>
      </c>
      <c r="AY1125" s="23" t="s">
        <v>208</v>
      </c>
      <c r="BE1125" s="244">
        <f>IF(N1125="základní",J1125,0)</f>
        <v>0</v>
      </c>
      <c r="BF1125" s="244">
        <f>IF(N1125="snížená",J1125,0)</f>
        <v>0</v>
      </c>
      <c r="BG1125" s="244">
        <f>IF(N1125="zákl. přenesená",J1125,0)</f>
        <v>0</v>
      </c>
      <c r="BH1125" s="244">
        <f>IF(N1125="sníž. přenesená",J1125,0)</f>
        <v>0</v>
      </c>
      <c r="BI1125" s="244">
        <f>IF(N1125="nulová",J1125,0)</f>
        <v>0</v>
      </c>
      <c r="BJ1125" s="23" t="s">
        <v>25</v>
      </c>
      <c r="BK1125" s="244">
        <f>ROUND(I1125*H1125,2)</f>
        <v>0</v>
      </c>
      <c r="BL1125" s="23" t="s">
        <v>302</v>
      </c>
      <c r="BM1125" s="23" t="s">
        <v>1733</v>
      </c>
    </row>
    <row r="1126" spans="2:51" s="12" customFormat="1" ht="13.5">
      <c r="B1126" s="245"/>
      <c r="C1126" s="246"/>
      <c r="D1126" s="247" t="s">
        <v>217</v>
      </c>
      <c r="E1126" s="248" t="s">
        <v>38</v>
      </c>
      <c r="F1126" s="249" t="s">
        <v>1734</v>
      </c>
      <c r="G1126" s="246"/>
      <c r="H1126" s="250">
        <v>115.9</v>
      </c>
      <c r="I1126" s="251"/>
      <c r="J1126" s="246"/>
      <c r="K1126" s="246"/>
      <c r="L1126" s="252"/>
      <c r="M1126" s="253"/>
      <c r="N1126" s="254"/>
      <c r="O1126" s="254"/>
      <c r="P1126" s="254"/>
      <c r="Q1126" s="254"/>
      <c r="R1126" s="254"/>
      <c r="S1126" s="254"/>
      <c r="T1126" s="255"/>
      <c r="AT1126" s="256" t="s">
        <v>217</v>
      </c>
      <c r="AU1126" s="256" t="s">
        <v>90</v>
      </c>
      <c r="AV1126" s="12" t="s">
        <v>90</v>
      </c>
      <c r="AW1126" s="12" t="s">
        <v>219</v>
      </c>
      <c r="AX1126" s="12" t="s">
        <v>81</v>
      </c>
      <c r="AY1126" s="256" t="s">
        <v>208</v>
      </c>
    </row>
    <row r="1127" spans="2:51" s="12" customFormat="1" ht="13.5">
      <c r="B1127" s="245"/>
      <c r="C1127" s="246"/>
      <c r="D1127" s="247" t="s">
        <v>217</v>
      </c>
      <c r="E1127" s="248" t="s">
        <v>38</v>
      </c>
      <c r="F1127" s="249" t="s">
        <v>1735</v>
      </c>
      <c r="G1127" s="246"/>
      <c r="H1127" s="250">
        <v>27.64</v>
      </c>
      <c r="I1127" s="251"/>
      <c r="J1127" s="246"/>
      <c r="K1127" s="246"/>
      <c r="L1127" s="252"/>
      <c r="M1127" s="253"/>
      <c r="N1127" s="254"/>
      <c r="O1127" s="254"/>
      <c r="P1127" s="254"/>
      <c r="Q1127" s="254"/>
      <c r="R1127" s="254"/>
      <c r="S1127" s="254"/>
      <c r="T1127" s="255"/>
      <c r="AT1127" s="256" t="s">
        <v>217</v>
      </c>
      <c r="AU1127" s="256" t="s">
        <v>90</v>
      </c>
      <c r="AV1127" s="12" t="s">
        <v>90</v>
      </c>
      <c r="AW1127" s="12" t="s">
        <v>219</v>
      </c>
      <c r="AX1127" s="12" t="s">
        <v>81</v>
      </c>
      <c r="AY1127" s="256" t="s">
        <v>208</v>
      </c>
    </row>
    <row r="1128" spans="2:51" s="12" customFormat="1" ht="13.5">
      <c r="B1128" s="245"/>
      <c r="C1128" s="246"/>
      <c r="D1128" s="247" t="s">
        <v>217</v>
      </c>
      <c r="E1128" s="248" t="s">
        <v>38</v>
      </c>
      <c r="F1128" s="249" t="s">
        <v>1736</v>
      </c>
      <c r="G1128" s="246"/>
      <c r="H1128" s="250">
        <v>10.25</v>
      </c>
      <c r="I1128" s="251"/>
      <c r="J1128" s="246"/>
      <c r="K1128" s="246"/>
      <c r="L1128" s="252"/>
      <c r="M1128" s="253"/>
      <c r="N1128" s="254"/>
      <c r="O1128" s="254"/>
      <c r="P1128" s="254"/>
      <c r="Q1128" s="254"/>
      <c r="R1128" s="254"/>
      <c r="S1128" s="254"/>
      <c r="T1128" s="255"/>
      <c r="AT1128" s="256" t="s">
        <v>217</v>
      </c>
      <c r="AU1128" s="256" t="s">
        <v>90</v>
      </c>
      <c r="AV1128" s="12" t="s">
        <v>90</v>
      </c>
      <c r="AW1128" s="12" t="s">
        <v>219</v>
      </c>
      <c r="AX1128" s="12" t="s">
        <v>81</v>
      </c>
      <c r="AY1128" s="256" t="s">
        <v>208</v>
      </c>
    </row>
    <row r="1129" spans="2:65" s="1" customFormat="1" ht="16.5" customHeight="1">
      <c r="B1129" s="46"/>
      <c r="C1129" s="267" t="s">
        <v>1737</v>
      </c>
      <c r="D1129" s="267" t="s">
        <v>297</v>
      </c>
      <c r="E1129" s="268" t="s">
        <v>1738</v>
      </c>
      <c r="F1129" s="269" t="s">
        <v>1739</v>
      </c>
      <c r="G1129" s="270" t="s">
        <v>331</v>
      </c>
      <c r="H1129" s="271">
        <v>160</v>
      </c>
      <c r="I1129" s="272"/>
      <c r="J1129" s="273">
        <f>ROUND(I1129*H1129,2)</f>
        <v>0</v>
      </c>
      <c r="K1129" s="269" t="s">
        <v>38</v>
      </c>
      <c r="L1129" s="274"/>
      <c r="M1129" s="275" t="s">
        <v>38</v>
      </c>
      <c r="N1129" s="276" t="s">
        <v>52</v>
      </c>
      <c r="O1129" s="47"/>
      <c r="P1129" s="242">
        <f>O1129*H1129</f>
        <v>0</v>
      </c>
      <c r="Q1129" s="242">
        <v>0.00038</v>
      </c>
      <c r="R1129" s="242">
        <f>Q1129*H1129</f>
        <v>0.06080000000000001</v>
      </c>
      <c r="S1129" s="242">
        <v>0</v>
      </c>
      <c r="T1129" s="243">
        <f>S1129*H1129</f>
        <v>0</v>
      </c>
      <c r="AR1129" s="23" t="s">
        <v>393</v>
      </c>
      <c r="AT1129" s="23" t="s">
        <v>297</v>
      </c>
      <c r="AU1129" s="23" t="s">
        <v>90</v>
      </c>
      <c r="AY1129" s="23" t="s">
        <v>208</v>
      </c>
      <c r="BE1129" s="244">
        <f>IF(N1129="základní",J1129,0)</f>
        <v>0</v>
      </c>
      <c r="BF1129" s="244">
        <f>IF(N1129="snížená",J1129,0)</f>
        <v>0</v>
      </c>
      <c r="BG1129" s="244">
        <f>IF(N1129="zákl. přenesená",J1129,0)</f>
        <v>0</v>
      </c>
      <c r="BH1129" s="244">
        <f>IF(N1129="sníž. přenesená",J1129,0)</f>
        <v>0</v>
      </c>
      <c r="BI1129" s="244">
        <f>IF(N1129="nulová",J1129,0)</f>
        <v>0</v>
      </c>
      <c r="BJ1129" s="23" t="s">
        <v>25</v>
      </c>
      <c r="BK1129" s="244">
        <f>ROUND(I1129*H1129,2)</f>
        <v>0</v>
      </c>
      <c r="BL1129" s="23" t="s">
        <v>302</v>
      </c>
      <c r="BM1129" s="23" t="s">
        <v>1740</v>
      </c>
    </row>
    <row r="1130" spans="2:65" s="1" customFormat="1" ht="38.25" customHeight="1">
      <c r="B1130" s="46"/>
      <c r="C1130" s="233" t="s">
        <v>1741</v>
      </c>
      <c r="D1130" s="233" t="s">
        <v>210</v>
      </c>
      <c r="E1130" s="234" t="s">
        <v>1742</v>
      </c>
      <c r="F1130" s="235" t="s">
        <v>1743</v>
      </c>
      <c r="G1130" s="236" t="s">
        <v>283</v>
      </c>
      <c r="H1130" s="237">
        <v>13.415</v>
      </c>
      <c r="I1130" s="238"/>
      <c r="J1130" s="239">
        <f>ROUND(I1130*H1130,2)</f>
        <v>0</v>
      </c>
      <c r="K1130" s="235" t="s">
        <v>214</v>
      </c>
      <c r="L1130" s="72"/>
      <c r="M1130" s="240" t="s">
        <v>38</v>
      </c>
      <c r="N1130" s="241" t="s">
        <v>52</v>
      </c>
      <c r="O1130" s="47"/>
      <c r="P1130" s="242">
        <f>O1130*H1130</f>
        <v>0</v>
      </c>
      <c r="Q1130" s="242">
        <v>0</v>
      </c>
      <c r="R1130" s="242">
        <f>Q1130*H1130</f>
        <v>0</v>
      </c>
      <c r="S1130" s="242">
        <v>0</v>
      </c>
      <c r="T1130" s="243">
        <f>S1130*H1130</f>
        <v>0</v>
      </c>
      <c r="AR1130" s="23" t="s">
        <v>302</v>
      </c>
      <c r="AT1130" s="23" t="s">
        <v>210</v>
      </c>
      <c r="AU1130" s="23" t="s">
        <v>90</v>
      </c>
      <c r="AY1130" s="23" t="s">
        <v>208</v>
      </c>
      <c r="BE1130" s="244">
        <f>IF(N1130="základní",J1130,0)</f>
        <v>0</v>
      </c>
      <c r="BF1130" s="244">
        <f>IF(N1130="snížená",J1130,0)</f>
        <v>0</v>
      </c>
      <c r="BG1130" s="244">
        <f>IF(N1130="zákl. přenesená",J1130,0)</f>
        <v>0</v>
      </c>
      <c r="BH1130" s="244">
        <f>IF(N1130="sníž. přenesená",J1130,0)</f>
        <v>0</v>
      </c>
      <c r="BI1130" s="244">
        <f>IF(N1130="nulová",J1130,0)</f>
        <v>0</v>
      </c>
      <c r="BJ1130" s="23" t="s">
        <v>25</v>
      </c>
      <c r="BK1130" s="244">
        <f>ROUND(I1130*H1130,2)</f>
        <v>0</v>
      </c>
      <c r="BL1130" s="23" t="s">
        <v>302</v>
      </c>
      <c r="BM1130" s="23" t="s">
        <v>1744</v>
      </c>
    </row>
    <row r="1131" spans="2:63" s="11" customFormat="1" ht="29.85" customHeight="1">
      <c r="B1131" s="217"/>
      <c r="C1131" s="218"/>
      <c r="D1131" s="219" t="s">
        <v>80</v>
      </c>
      <c r="E1131" s="231" t="s">
        <v>1745</v>
      </c>
      <c r="F1131" s="231" t="s">
        <v>1746</v>
      </c>
      <c r="G1131" s="218"/>
      <c r="H1131" s="218"/>
      <c r="I1131" s="221"/>
      <c r="J1131" s="232">
        <f>BK1131</f>
        <v>0</v>
      </c>
      <c r="K1131" s="218"/>
      <c r="L1131" s="223"/>
      <c r="M1131" s="224"/>
      <c r="N1131" s="225"/>
      <c r="O1131" s="225"/>
      <c r="P1131" s="226">
        <f>SUM(P1132:P1158)</f>
        <v>0</v>
      </c>
      <c r="Q1131" s="225"/>
      <c r="R1131" s="226">
        <f>SUM(R1132:R1158)</f>
        <v>1.58824458</v>
      </c>
      <c r="S1131" s="225"/>
      <c r="T1131" s="227">
        <f>SUM(T1132:T1158)</f>
        <v>0</v>
      </c>
      <c r="AR1131" s="228" t="s">
        <v>90</v>
      </c>
      <c r="AT1131" s="229" t="s">
        <v>80</v>
      </c>
      <c r="AU1131" s="229" t="s">
        <v>25</v>
      </c>
      <c r="AY1131" s="228" t="s">
        <v>208</v>
      </c>
      <c r="BK1131" s="230">
        <f>SUM(BK1132:BK1158)</f>
        <v>0</v>
      </c>
    </row>
    <row r="1132" spans="2:65" s="1" customFormat="1" ht="38.25" customHeight="1">
      <c r="B1132" s="46"/>
      <c r="C1132" s="233" t="s">
        <v>1747</v>
      </c>
      <c r="D1132" s="233" t="s">
        <v>210</v>
      </c>
      <c r="E1132" s="234" t="s">
        <v>1748</v>
      </c>
      <c r="F1132" s="235" t="s">
        <v>1749</v>
      </c>
      <c r="G1132" s="236" t="s">
        <v>213</v>
      </c>
      <c r="H1132" s="237">
        <v>68.965</v>
      </c>
      <c r="I1132" s="238"/>
      <c r="J1132" s="239">
        <f>ROUND(I1132*H1132,2)</f>
        <v>0</v>
      </c>
      <c r="K1132" s="235" t="s">
        <v>214</v>
      </c>
      <c r="L1132" s="72"/>
      <c r="M1132" s="240" t="s">
        <v>38</v>
      </c>
      <c r="N1132" s="241" t="s">
        <v>52</v>
      </c>
      <c r="O1132" s="47"/>
      <c r="P1132" s="242">
        <f>O1132*H1132</f>
        <v>0</v>
      </c>
      <c r="Q1132" s="242">
        <v>0.01438</v>
      </c>
      <c r="R1132" s="242">
        <f>Q1132*H1132</f>
        <v>0.9917167000000001</v>
      </c>
      <c r="S1132" s="242">
        <v>0</v>
      </c>
      <c r="T1132" s="243">
        <f>S1132*H1132</f>
        <v>0</v>
      </c>
      <c r="AR1132" s="23" t="s">
        <v>302</v>
      </c>
      <c r="AT1132" s="23" t="s">
        <v>210</v>
      </c>
      <c r="AU1132" s="23" t="s">
        <v>90</v>
      </c>
      <c r="AY1132" s="23" t="s">
        <v>208</v>
      </c>
      <c r="BE1132" s="244">
        <f>IF(N1132="základní",J1132,0)</f>
        <v>0</v>
      </c>
      <c r="BF1132" s="244">
        <f>IF(N1132="snížená",J1132,0)</f>
        <v>0</v>
      </c>
      <c r="BG1132" s="244">
        <f>IF(N1132="zákl. přenesená",J1132,0)</f>
        <v>0</v>
      </c>
      <c r="BH1132" s="244">
        <f>IF(N1132="sníž. přenesená",J1132,0)</f>
        <v>0</v>
      </c>
      <c r="BI1132" s="244">
        <f>IF(N1132="nulová",J1132,0)</f>
        <v>0</v>
      </c>
      <c r="BJ1132" s="23" t="s">
        <v>25</v>
      </c>
      <c r="BK1132" s="244">
        <f>ROUND(I1132*H1132,2)</f>
        <v>0</v>
      </c>
      <c r="BL1132" s="23" t="s">
        <v>302</v>
      </c>
      <c r="BM1132" s="23" t="s">
        <v>1750</v>
      </c>
    </row>
    <row r="1133" spans="2:51" s="13" customFormat="1" ht="13.5">
      <c r="B1133" s="257"/>
      <c r="C1133" s="258"/>
      <c r="D1133" s="247" t="s">
        <v>217</v>
      </c>
      <c r="E1133" s="259" t="s">
        <v>38</v>
      </c>
      <c r="F1133" s="260" t="s">
        <v>1261</v>
      </c>
      <c r="G1133" s="258"/>
      <c r="H1133" s="259" t="s">
        <v>38</v>
      </c>
      <c r="I1133" s="261"/>
      <c r="J1133" s="258"/>
      <c r="K1133" s="258"/>
      <c r="L1133" s="262"/>
      <c r="M1133" s="263"/>
      <c r="N1133" s="264"/>
      <c r="O1133" s="264"/>
      <c r="P1133" s="264"/>
      <c r="Q1133" s="264"/>
      <c r="R1133" s="264"/>
      <c r="S1133" s="264"/>
      <c r="T1133" s="265"/>
      <c r="AT1133" s="266" t="s">
        <v>217</v>
      </c>
      <c r="AU1133" s="266" t="s">
        <v>90</v>
      </c>
      <c r="AV1133" s="13" t="s">
        <v>25</v>
      </c>
      <c r="AW1133" s="13" t="s">
        <v>219</v>
      </c>
      <c r="AX1133" s="13" t="s">
        <v>81</v>
      </c>
      <c r="AY1133" s="266" t="s">
        <v>208</v>
      </c>
    </row>
    <row r="1134" spans="2:51" s="12" customFormat="1" ht="13.5">
      <c r="B1134" s="245"/>
      <c r="C1134" s="246"/>
      <c r="D1134" s="247" t="s">
        <v>217</v>
      </c>
      <c r="E1134" s="248" t="s">
        <v>38</v>
      </c>
      <c r="F1134" s="249" t="s">
        <v>1262</v>
      </c>
      <c r="G1134" s="246"/>
      <c r="H1134" s="250">
        <v>6.5475</v>
      </c>
      <c r="I1134" s="251"/>
      <c r="J1134" s="246"/>
      <c r="K1134" s="246"/>
      <c r="L1134" s="252"/>
      <c r="M1134" s="253"/>
      <c r="N1134" s="254"/>
      <c r="O1134" s="254"/>
      <c r="P1134" s="254"/>
      <c r="Q1134" s="254"/>
      <c r="R1134" s="254"/>
      <c r="S1134" s="254"/>
      <c r="T1134" s="255"/>
      <c r="AT1134" s="256" t="s">
        <v>217</v>
      </c>
      <c r="AU1134" s="256" t="s">
        <v>90</v>
      </c>
      <c r="AV1134" s="12" t="s">
        <v>90</v>
      </c>
      <c r="AW1134" s="12" t="s">
        <v>219</v>
      </c>
      <c r="AX1134" s="12" t="s">
        <v>81</v>
      </c>
      <c r="AY1134" s="256" t="s">
        <v>208</v>
      </c>
    </row>
    <row r="1135" spans="2:51" s="13" customFormat="1" ht="13.5">
      <c r="B1135" s="257"/>
      <c r="C1135" s="258"/>
      <c r="D1135" s="247" t="s">
        <v>217</v>
      </c>
      <c r="E1135" s="259" t="s">
        <v>38</v>
      </c>
      <c r="F1135" s="260" t="s">
        <v>513</v>
      </c>
      <c r="G1135" s="258"/>
      <c r="H1135" s="259" t="s">
        <v>38</v>
      </c>
      <c r="I1135" s="261"/>
      <c r="J1135" s="258"/>
      <c r="K1135" s="258"/>
      <c r="L1135" s="262"/>
      <c r="M1135" s="263"/>
      <c r="N1135" s="264"/>
      <c r="O1135" s="264"/>
      <c r="P1135" s="264"/>
      <c r="Q1135" s="264"/>
      <c r="R1135" s="264"/>
      <c r="S1135" s="264"/>
      <c r="T1135" s="265"/>
      <c r="AT1135" s="266" t="s">
        <v>217</v>
      </c>
      <c r="AU1135" s="266" t="s">
        <v>90</v>
      </c>
      <c r="AV1135" s="13" t="s">
        <v>25</v>
      </c>
      <c r="AW1135" s="13" t="s">
        <v>219</v>
      </c>
      <c r="AX1135" s="13" t="s">
        <v>81</v>
      </c>
      <c r="AY1135" s="266" t="s">
        <v>208</v>
      </c>
    </row>
    <row r="1136" spans="2:51" s="12" customFormat="1" ht="13.5">
      <c r="B1136" s="245"/>
      <c r="C1136" s="246"/>
      <c r="D1136" s="247" t="s">
        <v>217</v>
      </c>
      <c r="E1136" s="248" t="s">
        <v>38</v>
      </c>
      <c r="F1136" s="249" t="s">
        <v>1263</v>
      </c>
      <c r="G1136" s="246"/>
      <c r="H1136" s="250">
        <v>4.5129</v>
      </c>
      <c r="I1136" s="251"/>
      <c r="J1136" s="246"/>
      <c r="K1136" s="246"/>
      <c r="L1136" s="252"/>
      <c r="M1136" s="253"/>
      <c r="N1136" s="254"/>
      <c r="O1136" s="254"/>
      <c r="P1136" s="254"/>
      <c r="Q1136" s="254"/>
      <c r="R1136" s="254"/>
      <c r="S1136" s="254"/>
      <c r="T1136" s="255"/>
      <c r="AT1136" s="256" t="s">
        <v>217</v>
      </c>
      <c r="AU1136" s="256" t="s">
        <v>90</v>
      </c>
      <c r="AV1136" s="12" t="s">
        <v>90</v>
      </c>
      <c r="AW1136" s="12" t="s">
        <v>219</v>
      </c>
      <c r="AX1136" s="12" t="s">
        <v>81</v>
      </c>
      <c r="AY1136" s="256" t="s">
        <v>208</v>
      </c>
    </row>
    <row r="1137" spans="2:51" s="13" customFormat="1" ht="13.5">
      <c r="B1137" s="257"/>
      <c r="C1137" s="258"/>
      <c r="D1137" s="247" t="s">
        <v>217</v>
      </c>
      <c r="E1137" s="259" t="s">
        <v>38</v>
      </c>
      <c r="F1137" s="260" t="s">
        <v>1751</v>
      </c>
      <c r="G1137" s="258"/>
      <c r="H1137" s="259" t="s">
        <v>38</v>
      </c>
      <c r="I1137" s="261"/>
      <c r="J1137" s="258"/>
      <c r="K1137" s="258"/>
      <c r="L1137" s="262"/>
      <c r="M1137" s="263"/>
      <c r="N1137" s="264"/>
      <c r="O1137" s="264"/>
      <c r="P1137" s="264"/>
      <c r="Q1137" s="264"/>
      <c r="R1137" s="264"/>
      <c r="S1137" s="264"/>
      <c r="T1137" s="265"/>
      <c r="AT1137" s="266" t="s">
        <v>217</v>
      </c>
      <c r="AU1137" s="266" t="s">
        <v>90</v>
      </c>
      <c r="AV1137" s="13" t="s">
        <v>25</v>
      </c>
      <c r="AW1137" s="13" t="s">
        <v>219</v>
      </c>
      <c r="AX1137" s="13" t="s">
        <v>81</v>
      </c>
      <c r="AY1137" s="266" t="s">
        <v>208</v>
      </c>
    </row>
    <row r="1138" spans="2:51" s="12" customFormat="1" ht="13.5">
      <c r="B1138" s="245"/>
      <c r="C1138" s="246"/>
      <c r="D1138" s="247" t="s">
        <v>217</v>
      </c>
      <c r="E1138" s="248" t="s">
        <v>38</v>
      </c>
      <c r="F1138" s="249" t="s">
        <v>1752</v>
      </c>
      <c r="G1138" s="246"/>
      <c r="H1138" s="250">
        <v>52.155</v>
      </c>
      <c r="I1138" s="251"/>
      <c r="J1138" s="246"/>
      <c r="K1138" s="246"/>
      <c r="L1138" s="252"/>
      <c r="M1138" s="253"/>
      <c r="N1138" s="254"/>
      <c r="O1138" s="254"/>
      <c r="P1138" s="254"/>
      <c r="Q1138" s="254"/>
      <c r="R1138" s="254"/>
      <c r="S1138" s="254"/>
      <c r="T1138" s="255"/>
      <c r="AT1138" s="256" t="s">
        <v>217</v>
      </c>
      <c r="AU1138" s="256" t="s">
        <v>90</v>
      </c>
      <c r="AV1138" s="12" t="s">
        <v>90</v>
      </c>
      <c r="AW1138" s="12" t="s">
        <v>219</v>
      </c>
      <c r="AX1138" s="12" t="s">
        <v>81</v>
      </c>
      <c r="AY1138" s="256" t="s">
        <v>208</v>
      </c>
    </row>
    <row r="1139" spans="2:51" s="13" customFormat="1" ht="13.5">
      <c r="B1139" s="257"/>
      <c r="C1139" s="258"/>
      <c r="D1139" s="247" t="s">
        <v>217</v>
      </c>
      <c r="E1139" s="259" t="s">
        <v>38</v>
      </c>
      <c r="F1139" s="260" t="s">
        <v>1753</v>
      </c>
      <c r="G1139" s="258"/>
      <c r="H1139" s="259" t="s">
        <v>38</v>
      </c>
      <c r="I1139" s="261"/>
      <c r="J1139" s="258"/>
      <c r="K1139" s="258"/>
      <c r="L1139" s="262"/>
      <c r="M1139" s="263"/>
      <c r="N1139" s="264"/>
      <c r="O1139" s="264"/>
      <c r="P1139" s="264"/>
      <c r="Q1139" s="264"/>
      <c r="R1139" s="264"/>
      <c r="S1139" s="264"/>
      <c r="T1139" s="265"/>
      <c r="AT1139" s="266" t="s">
        <v>217</v>
      </c>
      <c r="AU1139" s="266" t="s">
        <v>90</v>
      </c>
      <c r="AV1139" s="13" t="s">
        <v>25</v>
      </c>
      <c r="AW1139" s="13" t="s">
        <v>219</v>
      </c>
      <c r="AX1139" s="13" t="s">
        <v>81</v>
      </c>
      <c r="AY1139" s="266" t="s">
        <v>208</v>
      </c>
    </row>
    <row r="1140" spans="2:51" s="12" customFormat="1" ht="13.5">
      <c r="B1140" s="245"/>
      <c r="C1140" s="246"/>
      <c r="D1140" s="247" t="s">
        <v>217</v>
      </c>
      <c r="E1140" s="248" t="s">
        <v>38</v>
      </c>
      <c r="F1140" s="249" t="s">
        <v>1754</v>
      </c>
      <c r="G1140" s="246"/>
      <c r="H1140" s="250">
        <v>4.5</v>
      </c>
      <c r="I1140" s="251"/>
      <c r="J1140" s="246"/>
      <c r="K1140" s="246"/>
      <c r="L1140" s="252"/>
      <c r="M1140" s="253"/>
      <c r="N1140" s="254"/>
      <c r="O1140" s="254"/>
      <c r="P1140" s="254"/>
      <c r="Q1140" s="254"/>
      <c r="R1140" s="254"/>
      <c r="S1140" s="254"/>
      <c r="T1140" s="255"/>
      <c r="AT1140" s="256" t="s">
        <v>217</v>
      </c>
      <c r="AU1140" s="256" t="s">
        <v>90</v>
      </c>
      <c r="AV1140" s="12" t="s">
        <v>90</v>
      </c>
      <c r="AW1140" s="12" t="s">
        <v>219</v>
      </c>
      <c r="AX1140" s="12" t="s">
        <v>81</v>
      </c>
      <c r="AY1140" s="256" t="s">
        <v>208</v>
      </c>
    </row>
    <row r="1141" spans="2:51" s="12" customFormat="1" ht="13.5">
      <c r="B1141" s="245"/>
      <c r="C1141" s="246"/>
      <c r="D1141" s="247" t="s">
        <v>217</v>
      </c>
      <c r="E1141" s="248" t="s">
        <v>38</v>
      </c>
      <c r="F1141" s="249" t="s">
        <v>1755</v>
      </c>
      <c r="G1141" s="246"/>
      <c r="H1141" s="250">
        <v>1.25</v>
      </c>
      <c r="I1141" s="251"/>
      <c r="J1141" s="246"/>
      <c r="K1141" s="246"/>
      <c r="L1141" s="252"/>
      <c r="M1141" s="253"/>
      <c r="N1141" s="254"/>
      <c r="O1141" s="254"/>
      <c r="P1141" s="254"/>
      <c r="Q1141" s="254"/>
      <c r="R1141" s="254"/>
      <c r="S1141" s="254"/>
      <c r="T1141" s="255"/>
      <c r="AT1141" s="256" t="s">
        <v>217</v>
      </c>
      <c r="AU1141" s="256" t="s">
        <v>90</v>
      </c>
      <c r="AV1141" s="12" t="s">
        <v>90</v>
      </c>
      <c r="AW1141" s="12" t="s">
        <v>219</v>
      </c>
      <c r="AX1141" s="12" t="s">
        <v>81</v>
      </c>
      <c r="AY1141" s="256" t="s">
        <v>208</v>
      </c>
    </row>
    <row r="1142" spans="2:65" s="1" customFormat="1" ht="25.5" customHeight="1">
      <c r="B1142" s="46"/>
      <c r="C1142" s="233" t="s">
        <v>1756</v>
      </c>
      <c r="D1142" s="233" t="s">
        <v>210</v>
      </c>
      <c r="E1142" s="234" t="s">
        <v>1757</v>
      </c>
      <c r="F1142" s="235" t="s">
        <v>1758</v>
      </c>
      <c r="G1142" s="236" t="s">
        <v>213</v>
      </c>
      <c r="H1142" s="237">
        <v>8.188</v>
      </c>
      <c r="I1142" s="238"/>
      <c r="J1142" s="239">
        <f>ROUND(I1142*H1142,2)</f>
        <v>0</v>
      </c>
      <c r="K1142" s="235" t="s">
        <v>214</v>
      </c>
      <c r="L1142" s="72"/>
      <c r="M1142" s="240" t="s">
        <v>38</v>
      </c>
      <c r="N1142" s="241" t="s">
        <v>52</v>
      </c>
      <c r="O1142" s="47"/>
      <c r="P1142" s="242">
        <f>O1142*H1142</f>
        <v>0</v>
      </c>
      <c r="Q1142" s="242">
        <v>0.02076</v>
      </c>
      <c r="R1142" s="242">
        <f>Q1142*H1142</f>
        <v>0.16998288000000003</v>
      </c>
      <c r="S1142" s="242">
        <v>0</v>
      </c>
      <c r="T1142" s="243">
        <f>S1142*H1142</f>
        <v>0</v>
      </c>
      <c r="AR1142" s="23" t="s">
        <v>302</v>
      </c>
      <c r="AT1142" s="23" t="s">
        <v>210</v>
      </c>
      <c r="AU1142" s="23" t="s">
        <v>90</v>
      </c>
      <c r="AY1142" s="23" t="s">
        <v>208</v>
      </c>
      <c r="BE1142" s="244">
        <f>IF(N1142="základní",J1142,0)</f>
        <v>0</v>
      </c>
      <c r="BF1142" s="244">
        <f>IF(N1142="snížená",J1142,0)</f>
        <v>0</v>
      </c>
      <c r="BG1142" s="244">
        <f>IF(N1142="zákl. přenesená",J1142,0)</f>
        <v>0</v>
      </c>
      <c r="BH1142" s="244">
        <f>IF(N1142="sníž. přenesená",J1142,0)</f>
        <v>0</v>
      </c>
      <c r="BI1142" s="244">
        <f>IF(N1142="nulová",J1142,0)</f>
        <v>0</v>
      </c>
      <c r="BJ1142" s="23" t="s">
        <v>25</v>
      </c>
      <c r="BK1142" s="244">
        <f>ROUND(I1142*H1142,2)</f>
        <v>0</v>
      </c>
      <c r="BL1142" s="23" t="s">
        <v>302</v>
      </c>
      <c r="BM1142" s="23" t="s">
        <v>1759</v>
      </c>
    </row>
    <row r="1143" spans="2:51" s="13" customFormat="1" ht="13.5">
      <c r="B1143" s="257"/>
      <c r="C1143" s="258"/>
      <c r="D1143" s="247" t="s">
        <v>217</v>
      </c>
      <c r="E1143" s="259" t="s">
        <v>38</v>
      </c>
      <c r="F1143" s="260" t="s">
        <v>1753</v>
      </c>
      <c r="G1143" s="258"/>
      <c r="H1143" s="259" t="s">
        <v>38</v>
      </c>
      <c r="I1143" s="261"/>
      <c r="J1143" s="258"/>
      <c r="K1143" s="258"/>
      <c r="L1143" s="262"/>
      <c r="M1143" s="263"/>
      <c r="N1143" s="264"/>
      <c r="O1143" s="264"/>
      <c r="P1143" s="264"/>
      <c r="Q1143" s="264"/>
      <c r="R1143" s="264"/>
      <c r="S1143" s="264"/>
      <c r="T1143" s="265"/>
      <c r="AT1143" s="266" t="s">
        <v>217</v>
      </c>
      <c r="AU1143" s="266" t="s">
        <v>90</v>
      </c>
      <c r="AV1143" s="13" t="s">
        <v>25</v>
      </c>
      <c r="AW1143" s="13" t="s">
        <v>219</v>
      </c>
      <c r="AX1143" s="13" t="s">
        <v>81</v>
      </c>
      <c r="AY1143" s="266" t="s">
        <v>208</v>
      </c>
    </row>
    <row r="1144" spans="2:51" s="12" customFormat="1" ht="13.5">
      <c r="B1144" s="245"/>
      <c r="C1144" s="246"/>
      <c r="D1144" s="247" t="s">
        <v>217</v>
      </c>
      <c r="E1144" s="248" t="s">
        <v>38</v>
      </c>
      <c r="F1144" s="249" t="s">
        <v>1760</v>
      </c>
      <c r="G1144" s="246"/>
      <c r="H1144" s="250">
        <v>6.125</v>
      </c>
      <c r="I1144" s="251"/>
      <c r="J1144" s="246"/>
      <c r="K1144" s="246"/>
      <c r="L1144" s="252"/>
      <c r="M1144" s="253"/>
      <c r="N1144" s="254"/>
      <c r="O1144" s="254"/>
      <c r="P1144" s="254"/>
      <c r="Q1144" s="254"/>
      <c r="R1144" s="254"/>
      <c r="S1144" s="254"/>
      <c r="T1144" s="255"/>
      <c r="AT1144" s="256" t="s">
        <v>217</v>
      </c>
      <c r="AU1144" s="256" t="s">
        <v>90</v>
      </c>
      <c r="AV1144" s="12" t="s">
        <v>90</v>
      </c>
      <c r="AW1144" s="12" t="s">
        <v>219</v>
      </c>
      <c r="AX1144" s="12" t="s">
        <v>81</v>
      </c>
      <c r="AY1144" s="256" t="s">
        <v>208</v>
      </c>
    </row>
    <row r="1145" spans="2:51" s="12" customFormat="1" ht="13.5">
      <c r="B1145" s="245"/>
      <c r="C1145" s="246"/>
      <c r="D1145" s="247" t="s">
        <v>217</v>
      </c>
      <c r="E1145" s="248" t="s">
        <v>38</v>
      </c>
      <c r="F1145" s="249" t="s">
        <v>1761</v>
      </c>
      <c r="G1145" s="246"/>
      <c r="H1145" s="250">
        <v>2.0625</v>
      </c>
      <c r="I1145" s="251"/>
      <c r="J1145" s="246"/>
      <c r="K1145" s="246"/>
      <c r="L1145" s="252"/>
      <c r="M1145" s="253"/>
      <c r="N1145" s="254"/>
      <c r="O1145" s="254"/>
      <c r="P1145" s="254"/>
      <c r="Q1145" s="254"/>
      <c r="R1145" s="254"/>
      <c r="S1145" s="254"/>
      <c r="T1145" s="255"/>
      <c r="AT1145" s="256" t="s">
        <v>217</v>
      </c>
      <c r="AU1145" s="256" t="s">
        <v>90</v>
      </c>
      <c r="AV1145" s="12" t="s">
        <v>90</v>
      </c>
      <c r="AW1145" s="12" t="s">
        <v>219</v>
      </c>
      <c r="AX1145" s="12" t="s">
        <v>81</v>
      </c>
      <c r="AY1145" s="256" t="s">
        <v>208</v>
      </c>
    </row>
    <row r="1146" spans="2:65" s="1" customFormat="1" ht="16.5" customHeight="1">
      <c r="B1146" s="46"/>
      <c r="C1146" s="233" t="s">
        <v>1762</v>
      </c>
      <c r="D1146" s="233" t="s">
        <v>210</v>
      </c>
      <c r="E1146" s="234" t="s">
        <v>1763</v>
      </c>
      <c r="F1146" s="235" t="s">
        <v>1764</v>
      </c>
      <c r="G1146" s="236" t="s">
        <v>336</v>
      </c>
      <c r="H1146" s="237">
        <v>289.75</v>
      </c>
      <c r="I1146" s="238"/>
      <c r="J1146" s="239">
        <f>ROUND(I1146*H1146,2)</f>
        <v>0</v>
      </c>
      <c r="K1146" s="235" t="s">
        <v>214</v>
      </c>
      <c r="L1146" s="72"/>
      <c r="M1146" s="240" t="s">
        <v>38</v>
      </c>
      <c r="N1146" s="241" t="s">
        <v>52</v>
      </c>
      <c r="O1146" s="47"/>
      <c r="P1146" s="242">
        <f>O1146*H1146</f>
        <v>0</v>
      </c>
      <c r="Q1146" s="242">
        <v>2E-05</v>
      </c>
      <c r="R1146" s="242">
        <f>Q1146*H1146</f>
        <v>0.005795000000000001</v>
      </c>
      <c r="S1146" s="242">
        <v>0</v>
      </c>
      <c r="T1146" s="243">
        <f>S1146*H1146</f>
        <v>0</v>
      </c>
      <c r="AR1146" s="23" t="s">
        <v>302</v>
      </c>
      <c r="AT1146" s="23" t="s">
        <v>210</v>
      </c>
      <c r="AU1146" s="23" t="s">
        <v>90</v>
      </c>
      <c r="AY1146" s="23" t="s">
        <v>208</v>
      </c>
      <c r="BE1146" s="244">
        <f>IF(N1146="základní",J1146,0)</f>
        <v>0</v>
      </c>
      <c r="BF1146" s="244">
        <f>IF(N1146="snížená",J1146,0)</f>
        <v>0</v>
      </c>
      <c r="BG1146" s="244">
        <f>IF(N1146="zákl. přenesená",J1146,0)</f>
        <v>0</v>
      </c>
      <c r="BH1146" s="244">
        <f>IF(N1146="sníž. přenesená",J1146,0)</f>
        <v>0</v>
      </c>
      <c r="BI1146" s="244">
        <f>IF(N1146="nulová",J1146,0)</f>
        <v>0</v>
      </c>
      <c r="BJ1146" s="23" t="s">
        <v>25</v>
      </c>
      <c r="BK1146" s="244">
        <f>ROUND(I1146*H1146,2)</f>
        <v>0</v>
      </c>
      <c r="BL1146" s="23" t="s">
        <v>302</v>
      </c>
      <c r="BM1146" s="23" t="s">
        <v>1765</v>
      </c>
    </row>
    <row r="1147" spans="2:51" s="13" customFormat="1" ht="13.5">
      <c r="B1147" s="257"/>
      <c r="C1147" s="258"/>
      <c r="D1147" s="247" t="s">
        <v>217</v>
      </c>
      <c r="E1147" s="259" t="s">
        <v>38</v>
      </c>
      <c r="F1147" s="260" t="s">
        <v>1261</v>
      </c>
      <c r="G1147" s="258"/>
      <c r="H1147" s="259" t="s">
        <v>38</v>
      </c>
      <c r="I1147" s="261"/>
      <c r="J1147" s="258"/>
      <c r="K1147" s="258"/>
      <c r="L1147" s="262"/>
      <c r="M1147" s="263"/>
      <c r="N1147" s="264"/>
      <c r="O1147" s="264"/>
      <c r="P1147" s="264"/>
      <c r="Q1147" s="264"/>
      <c r="R1147" s="264"/>
      <c r="S1147" s="264"/>
      <c r="T1147" s="265"/>
      <c r="AT1147" s="266" t="s">
        <v>217</v>
      </c>
      <c r="AU1147" s="266" t="s">
        <v>90</v>
      </c>
      <c r="AV1147" s="13" t="s">
        <v>25</v>
      </c>
      <c r="AW1147" s="13" t="s">
        <v>219</v>
      </c>
      <c r="AX1147" s="13" t="s">
        <v>81</v>
      </c>
      <c r="AY1147" s="266" t="s">
        <v>208</v>
      </c>
    </row>
    <row r="1148" spans="2:51" s="12" customFormat="1" ht="13.5">
      <c r="B1148" s="245"/>
      <c r="C1148" s="246"/>
      <c r="D1148" s="247" t="s">
        <v>217</v>
      </c>
      <c r="E1148" s="248" t="s">
        <v>38</v>
      </c>
      <c r="F1148" s="249" t="s">
        <v>1766</v>
      </c>
      <c r="G1148" s="246"/>
      <c r="H1148" s="250">
        <v>16.2</v>
      </c>
      <c r="I1148" s="251"/>
      <c r="J1148" s="246"/>
      <c r="K1148" s="246"/>
      <c r="L1148" s="252"/>
      <c r="M1148" s="253"/>
      <c r="N1148" s="254"/>
      <c r="O1148" s="254"/>
      <c r="P1148" s="254"/>
      <c r="Q1148" s="254"/>
      <c r="R1148" s="254"/>
      <c r="S1148" s="254"/>
      <c r="T1148" s="255"/>
      <c r="AT1148" s="256" t="s">
        <v>217</v>
      </c>
      <c r="AU1148" s="256" t="s">
        <v>90</v>
      </c>
      <c r="AV1148" s="12" t="s">
        <v>90</v>
      </c>
      <c r="AW1148" s="12" t="s">
        <v>219</v>
      </c>
      <c r="AX1148" s="12" t="s">
        <v>81</v>
      </c>
      <c r="AY1148" s="256" t="s">
        <v>208</v>
      </c>
    </row>
    <row r="1149" spans="2:51" s="13" customFormat="1" ht="13.5">
      <c r="B1149" s="257"/>
      <c r="C1149" s="258"/>
      <c r="D1149" s="247" t="s">
        <v>217</v>
      </c>
      <c r="E1149" s="259" t="s">
        <v>38</v>
      </c>
      <c r="F1149" s="260" t="s">
        <v>513</v>
      </c>
      <c r="G1149" s="258"/>
      <c r="H1149" s="259" t="s">
        <v>38</v>
      </c>
      <c r="I1149" s="261"/>
      <c r="J1149" s="258"/>
      <c r="K1149" s="258"/>
      <c r="L1149" s="262"/>
      <c r="M1149" s="263"/>
      <c r="N1149" s="264"/>
      <c r="O1149" s="264"/>
      <c r="P1149" s="264"/>
      <c r="Q1149" s="264"/>
      <c r="R1149" s="264"/>
      <c r="S1149" s="264"/>
      <c r="T1149" s="265"/>
      <c r="AT1149" s="266" t="s">
        <v>217</v>
      </c>
      <c r="AU1149" s="266" t="s">
        <v>90</v>
      </c>
      <c r="AV1149" s="13" t="s">
        <v>25</v>
      </c>
      <c r="AW1149" s="13" t="s">
        <v>219</v>
      </c>
      <c r="AX1149" s="13" t="s">
        <v>81</v>
      </c>
      <c r="AY1149" s="266" t="s">
        <v>208</v>
      </c>
    </row>
    <row r="1150" spans="2:51" s="12" customFormat="1" ht="13.5">
      <c r="B1150" s="245"/>
      <c r="C1150" s="246"/>
      <c r="D1150" s="247" t="s">
        <v>217</v>
      </c>
      <c r="E1150" s="248" t="s">
        <v>38</v>
      </c>
      <c r="F1150" s="249" t="s">
        <v>1767</v>
      </c>
      <c r="G1150" s="246"/>
      <c r="H1150" s="250">
        <v>20</v>
      </c>
      <c r="I1150" s="251"/>
      <c r="J1150" s="246"/>
      <c r="K1150" s="246"/>
      <c r="L1150" s="252"/>
      <c r="M1150" s="253"/>
      <c r="N1150" s="254"/>
      <c r="O1150" s="254"/>
      <c r="P1150" s="254"/>
      <c r="Q1150" s="254"/>
      <c r="R1150" s="254"/>
      <c r="S1150" s="254"/>
      <c r="T1150" s="255"/>
      <c r="AT1150" s="256" t="s">
        <v>217</v>
      </c>
      <c r="AU1150" s="256" t="s">
        <v>90</v>
      </c>
      <c r="AV1150" s="12" t="s">
        <v>90</v>
      </c>
      <c r="AW1150" s="12" t="s">
        <v>219</v>
      </c>
      <c r="AX1150" s="12" t="s">
        <v>81</v>
      </c>
      <c r="AY1150" s="256" t="s">
        <v>208</v>
      </c>
    </row>
    <row r="1151" spans="2:51" s="13" customFormat="1" ht="13.5">
      <c r="B1151" s="257"/>
      <c r="C1151" s="258"/>
      <c r="D1151" s="247" t="s">
        <v>217</v>
      </c>
      <c r="E1151" s="259" t="s">
        <v>38</v>
      </c>
      <c r="F1151" s="260" t="s">
        <v>1751</v>
      </c>
      <c r="G1151" s="258"/>
      <c r="H1151" s="259" t="s">
        <v>38</v>
      </c>
      <c r="I1151" s="261"/>
      <c r="J1151" s="258"/>
      <c r="K1151" s="258"/>
      <c r="L1151" s="262"/>
      <c r="M1151" s="263"/>
      <c r="N1151" s="264"/>
      <c r="O1151" s="264"/>
      <c r="P1151" s="264"/>
      <c r="Q1151" s="264"/>
      <c r="R1151" s="264"/>
      <c r="S1151" s="264"/>
      <c r="T1151" s="265"/>
      <c r="AT1151" s="266" t="s">
        <v>217</v>
      </c>
      <c r="AU1151" s="266" t="s">
        <v>90</v>
      </c>
      <c r="AV1151" s="13" t="s">
        <v>25</v>
      </c>
      <c r="AW1151" s="13" t="s">
        <v>219</v>
      </c>
      <c r="AX1151" s="13" t="s">
        <v>81</v>
      </c>
      <c r="AY1151" s="266" t="s">
        <v>208</v>
      </c>
    </row>
    <row r="1152" spans="2:51" s="12" customFormat="1" ht="13.5">
      <c r="B1152" s="245"/>
      <c r="C1152" s="246"/>
      <c r="D1152" s="247" t="s">
        <v>217</v>
      </c>
      <c r="E1152" s="248" t="s">
        <v>38</v>
      </c>
      <c r="F1152" s="249" t="s">
        <v>1768</v>
      </c>
      <c r="G1152" s="246"/>
      <c r="H1152" s="250">
        <v>231.8</v>
      </c>
      <c r="I1152" s="251"/>
      <c r="J1152" s="246"/>
      <c r="K1152" s="246"/>
      <c r="L1152" s="252"/>
      <c r="M1152" s="253"/>
      <c r="N1152" s="254"/>
      <c r="O1152" s="254"/>
      <c r="P1152" s="254"/>
      <c r="Q1152" s="254"/>
      <c r="R1152" s="254"/>
      <c r="S1152" s="254"/>
      <c r="T1152" s="255"/>
      <c r="AT1152" s="256" t="s">
        <v>217</v>
      </c>
      <c r="AU1152" s="256" t="s">
        <v>90</v>
      </c>
      <c r="AV1152" s="12" t="s">
        <v>90</v>
      </c>
      <c r="AW1152" s="12" t="s">
        <v>219</v>
      </c>
      <c r="AX1152" s="12" t="s">
        <v>81</v>
      </c>
      <c r="AY1152" s="256" t="s">
        <v>208</v>
      </c>
    </row>
    <row r="1153" spans="2:51" s="13" customFormat="1" ht="13.5">
      <c r="B1153" s="257"/>
      <c r="C1153" s="258"/>
      <c r="D1153" s="247" t="s">
        <v>217</v>
      </c>
      <c r="E1153" s="259" t="s">
        <v>38</v>
      </c>
      <c r="F1153" s="260" t="s">
        <v>1753</v>
      </c>
      <c r="G1153" s="258"/>
      <c r="H1153" s="259" t="s">
        <v>38</v>
      </c>
      <c r="I1153" s="261"/>
      <c r="J1153" s="258"/>
      <c r="K1153" s="258"/>
      <c r="L1153" s="262"/>
      <c r="M1153" s="263"/>
      <c r="N1153" s="264"/>
      <c r="O1153" s="264"/>
      <c r="P1153" s="264"/>
      <c r="Q1153" s="264"/>
      <c r="R1153" s="264"/>
      <c r="S1153" s="264"/>
      <c r="T1153" s="265"/>
      <c r="AT1153" s="266" t="s">
        <v>217</v>
      </c>
      <c r="AU1153" s="266" t="s">
        <v>90</v>
      </c>
      <c r="AV1153" s="13" t="s">
        <v>25</v>
      </c>
      <c r="AW1153" s="13" t="s">
        <v>219</v>
      </c>
      <c r="AX1153" s="13" t="s">
        <v>81</v>
      </c>
      <c r="AY1153" s="266" t="s">
        <v>208</v>
      </c>
    </row>
    <row r="1154" spans="2:51" s="12" customFormat="1" ht="13.5">
      <c r="B1154" s="245"/>
      <c r="C1154" s="246"/>
      <c r="D1154" s="247" t="s">
        <v>217</v>
      </c>
      <c r="E1154" s="248" t="s">
        <v>38</v>
      </c>
      <c r="F1154" s="249" t="s">
        <v>1769</v>
      </c>
      <c r="G1154" s="246"/>
      <c r="H1154" s="250">
        <v>18</v>
      </c>
      <c r="I1154" s="251"/>
      <c r="J1154" s="246"/>
      <c r="K1154" s="246"/>
      <c r="L1154" s="252"/>
      <c r="M1154" s="253"/>
      <c r="N1154" s="254"/>
      <c r="O1154" s="254"/>
      <c r="P1154" s="254"/>
      <c r="Q1154" s="254"/>
      <c r="R1154" s="254"/>
      <c r="S1154" s="254"/>
      <c r="T1154" s="255"/>
      <c r="AT1154" s="256" t="s">
        <v>217</v>
      </c>
      <c r="AU1154" s="256" t="s">
        <v>90</v>
      </c>
      <c r="AV1154" s="12" t="s">
        <v>90</v>
      </c>
      <c r="AW1154" s="12" t="s">
        <v>219</v>
      </c>
      <c r="AX1154" s="12" t="s">
        <v>81</v>
      </c>
      <c r="AY1154" s="256" t="s">
        <v>208</v>
      </c>
    </row>
    <row r="1155" spans="2:51" s="12" customFormat="1" ht="13.5">
      <c r="B1155" s="245"/>
      <c r="C1155" s="246"/>
      <c r="D1155" s="247" t="s">
        <v>217</v>
      </c>
      <c r="E1155" s="248" t="s">
        <v>38</v>
      </c>
      <c r="F1155" s="249" t="s">
        <v>1770</v>
      </c>
      <c r="G1155" s="246"/>
      <c r="H1155" s="250">
        <v>3.75</v>
      </c>
      <c r="I1155" s="251"/>
      <c r="J1155" s="246"/>
      <c r="K1155" s="246"/>
      <c r="L1155" s="252"/>
      <c r="M1155" s="253"/>
      <c r="N1155" s="254"/>
      <c r="O1155" s="254"/>
      <c r="P1155" s="254"/>
      <c r="Q1155" s="254"/>
      <c r="R1155" s="254"/>
      <c r="S1155" s="254"/>
      <c r="T1155" s="255"/>
      <c r="AT1155" s="256" t="s">
        <v>217</v>
      </c>
      <c r="AU1155" s="256" t="s">
        <v>90</v>
      </c>
      <c r="AV1155" s="12" t="s">
        <v>90</v>
      </c>
      <c r="AW1155" s="12" t="s">
        <v>219</v>
      </c>
      <c r="AX1155" s="12" t="s">
        <v>81</v>
      </c>
      <c r="AY1155" s="256" t="s">
        <v>208</v>
      </c>
    </row>
    <row r="1156" spans="2:65" s="1" customFormat="1" ht="16.5" customHeight="1">
      <c r="B1156" s="46"/>
      <c r="C1156" s="267" t="s">
        <v>1771</v>
      </c>
      <c r="D1156" s="267" t="s">
        <v>297</v>
      </c>
      <c r="E1156" s="268" t="s">
        <v>1772</v>
      </c>
      <c r="F1156" s="269" t="s">
        <v>1773</v>
      </c>
      <c r="G1156" s="270" t="s">
        <v>232</v>
      </c>
      <c r="H1156" s="271">
        <v>0.765</v>
      </c>
      <c r="I1156" s="272"/>
      <c r="J1156" s="273">
        <f>ROUND(I1156*H1156,2)</f>
        <v>0</v>
      </c>
      <c r="K1156" s="269" t="s">
        <v>214</v>
      </c>
      <c r="L1156" s="274"/>
      <c r="M1156" s="275" t="s">
        <v>38</v>
      </c>
      <c r="N1156" s="276" t="s">
        <v>52</v>
      </c>
      <c r="O1156" s="47"/>
      <c r="P1156" s="242">
        <f>O1156*H1156</f>
        <v>0</v>
      </c>
      <c r="Q1156" s="242">
        <v>0.55</v>
      </c>
      <c r="R1156" s="242">
        <f>Q1156*H1156</f>
        <v>0.42075000000000007</v>
      </c>
      <c r="S1156" s="242">
        <v>0</v>
      </c>
      <c r="T1156" s="243">
        <f>S1156*H1156</f>
        <v>0</v>
      </c>
      <c r="AR1156" s="23" t="s">
        <v>393</v>
      </c>
      <c r="AT1156" s="23" t="s">
        <v>297</v>
      </c>
      <c r="AU1156" s="23" t="s">
        <v>90</v>
      </c>
      <c r="AY1156" s="23" t="s">
        <v>208</v>
      </c>
      <c r="BE1156" s="244">
        <f>IF(N1156="základní",J1156,0)</f>
        <v>0</v>
      </c>
      <c r="BF1156" s="244">
        <f>IF(N1156="snížená",J1156,0)</f>
        <v>0</v>
      </c>
      <c r="BG1156" s="244">
        <f>IF(N1156="zákl. přenesená",J1156,0)</f>
        <v>0</v>
      </c>
      <c r="BH1156" s="244">
        <f>IF(N1156="sníž. přenesená",J1156,0)</f>
        <v>0</v>
      </c>
      <c r="BI1156" s="244">
        <f>IF(N1156="nulová",J1156,0)</f>
        <v>0</v>
      </c>
      <c r="BJ1156" s="23" t="s">
        <v>25</v>
      </c>
      <c r="BK1156" s="244">
        <f>ROUND(I1156*H1156,2)</f>
        <v>0</v>
      </c>
      <c r="BL1156" s="23" t="s">
        <v>302</v>
      </c>
      <c r="BM1156" s="23" t="s">
        <v>1774</v>
      </c>
    </row>
    <row r="1157" spans="2:51" s="12" customFormat="1" ht="13.5">
      <c r="B1157" s="245"/>
      <c r="C1157" s="246"/>
      <c r="D1157" s="247" t="s">
        <v>217</v>
      </c>
      <c r="E1157" s="248" t="s">
        <v>38</v>
      </c>
      <c r="F1157" s="249" t="s">
        <v>1775</v>
      </c>
      <c r="G1157" s="246"/>
      <c r="H1157" s="250">
        <v>0.76494</v>
      </c>
      <c r="I1157" s="251"/>
      <c r="J1157" s="246"/>
      <c r="K1157" s="246"/>
      <c r="L1157" s="252"/>
      <c r="M1157" s="253"/>
      <c r="N1157" s="254"/>
      <c r="O1157" s="254"/>
      <c r="P1157" s="254"/>
      <c r="Q1157" s="254"/>
      <c r="R1157" s="254"/>
      <c r="S1157" s="254"/>
      <c r="T1157" s="255"/>
      <c r="AT1157" s="256" t="s">
        <v>217</v>
      </c>
      <c r="AU1157" s="256" t="s">
        <v>90</v>
      </c>
      <c r="AV1157" s="12" t="s">
        <v>90</v>
      </c>
      <c r="AW1157" s="12" t="s">
        <v>219</v>
      </c>
      <c r="AX1157" s="12" t="s">
        <v>81</v>
      </c>
      <c r="AY1157" s="256" t="s">
        <v>208</v>
      </c>
    </row>
    <row r="1158" spans="2:65" s="1" customFormat="1" ht="38.25" customHeight="1">
      <c r="B1158" s="46"/>
      <c r="C1158" s="233" t="s">
        <v>1776</v>
      </c>
      <c r="D1158" s="233" t="s">
        <v>210</v>
      </c>
      <c r="E1158" s="234" t="s">
        <v>1777</v>
      </c>
      <c r="F1158" s="235" t="s">
        <v>1778</v>
      </c>
      <c r="G1158" s="236" t="s">
        <v>283</v>
      </c>
      <c r="H1158" s="237">
        <v>1.588</v>
      </c>
      <c r="I1158" s="238"/>
      <c r="J1158" s="239">
        <f>ROUND(I1158*H1158,2)</f>
        <v>0</v>
      </c>
      <c r="K1158" s="235" t="s">
        <v>214</v>
      </c>
      <c r="L1158" s="72"/>
      <c r="M1158" s="240" t="s">
        <v>38</v>
      </c>
      <c r="N1158" s="241" t="s">
        <v>52</v>
      </c>
      <c r="O1158" s="47"/>
      <c r="P1158" s="242">
        <f>O1158*H1158</f>
        <v>0</v>
      </c>
      <c r="Q1158" s="242">
        <v>0</v>
      </c>
      <c r="R1158" s="242">
        <f>Q1158*H1158</f>
        <v>0</v>
      </c>
      <c r="S1158" s="242">
        <v>0</v>
      </c>
      <c r="T1158" s="243">
        <f>S1158*H1158</f>
        <v>0</v>
      </c>
      <c r="AR1158" s="23" t="s">
        <v>302</v>
      </c>
      <c r="AT1158" s="23" t="s">
        <v>210</v>
      </c>
      <c r="AU1158" s="23" t="s">
        <v>90</v>
      </c>
      <c r="AY1158" s="23" t="s">
        <v>208</v>
      </c>
      <c r="BE1158" s="244">
        <f>IF(N1158="základní",J1158,0)</f>
        <v>0</v>
      </c>
      <c r="BF1158" s="244">
        <f>IF(N1158="snížená",J1158,0)</f>
        <v>0</v>
      </c>
      <c r="BG1158" s="244">
        <f>IF(N1158="zákl. přenesená",J1158,0)</f>
        <v>0</v>
      </c>
      <c r="BH1158" s="244">
        <f>IF(N1158="sníž. přenesená",J1158,0)</f>
        <v>0</v>
      </c>
      <c r="BI1158" s="244">
        <f>IF(N1158="nulová",J1158,0)</f>
        <v>0</v>
      </c>
      <c r="BJ1158" s="23" t="s">
        <v>25</v>
      </c>
      <c r="BK1158" s="244">
        <f>ROUND(I1158*H1158,2)</f>
        <v>0</v>
      </c>
      <c r="BL1158" s="23" t="s">
        <v>302</v>
      </c>
      <c r="BM1158" s="23" t="s">
        <v>1779</v>
      </c>
    </row>
    <row r="1159" spans="2:63" s="11" customFormat="1" ht="29.85" customHeight="1">
      <c r="B1159" s="217"/>
      <c r="C1159" s="218"/>
      <c r="D1159" s="219" t="s">
        <v>80</v>
      </c>
      <c r="E1159" s="231" t="s">
        <v>1780</v>
      </c>
      <c r="F1159" s="231" t="s">
        <v>1781</v>
      </c>
      <c r="G1159" s="218"/>
      <c r="H1159" s="218"/>
      <c r="I1159" s="221"/>
      <c r="J1159" s="232">
        <f>BK1159</f>
        <v>0</v>
      </c>
      <c r="K1159" s="218"/>
      <c r="L1159" s="223"/>
      <c r="M1159" s="224"/>
      <c r="N1159" s="225"/>
      <c r="O1159" s="225"/>
      <c r="P1159" s="226">
        <f>SUM(P1160:P1183)</f>
        <v>0</v>
      </c>
      <c r="Q1159" s="225"/>
      <c r="R1159" s="226">
        <f>SUM(R1160:R1183)</f>
        <v>7.5146838</v>
      </c>
      <c r="S1159" s="225"/>
      <c r="T1159" s="227">
        <f>SUM(T1160:T1183)</f>
        <v>1.364</v>
      </c>
      <c r="AR1159" s="228" t="s">
        <v>90</v>
      </c>
      <c r="AT1159" s="229" t="s">
        <v>80</v>
      </c>
      <c r="AU1159" s="229" t="s">
        <v>25</v>
      </c>
      <c r="AY1159" s="228" t="s">
        <v>208</v>
      </c>
      <c r="BK1159" s="230">
        <f>SUM(BK1160:BK1183)</f>
        <v>0</v>
      </c>
    </row>
    <row r="1160" spans="2:65" s="1" customFormat="1" ht="38.25" customHeight="1">
      <c r="B1160" s="46"/>
      <c r="C1160" s="233" t="s">
        <v>1782</v>
      </c>
      <c r="D1160" s="233" t="s">
        <v>210</v>
      </c>
      <c r="E1160" s="234" t="s">
        <v>1783</v>
      </c>
      <c r="F1160" s="235" t="s">
        <v>1784</v>
      </c>
      <c r="G1160" s="236" t="s">
        <v>331</v>
      </c>
      <c r="H1160" s="237">
        <v>38</v>
      </c>
      <c r="I1160" s="238"/>
      <c r="J1160" s="239">
        <f>ROUND(I1160*H1160,2)</f>
        <v>0</v>
      </c>
      <c r="K1160" s="235" t="s">
        <v>214</v>
      </c>
      <c r="L1160" s="72"/>
      <c r="M1160" s="240" t="s">
        <v>38</v>
      </c>
      <c r="N1160" s="241" t="s">
        <v>52</v>
      </c>
      <c r="O1160" s="47"/>
      <c r="P1160" s="242">
        <f>O1160*H1160</f>
        <v>0</v>
      </c>
      <c r="Q1160" s="242">
        <v>0.00107</v>
      </c>
      <c r="R1160" s="242">
        <f>Q1160*H1160</f>
        <v>0.04066</v>
      </c>
      <c r="S1160" s="242">
        <v>0.0055</v>
      </c>
      <c r="T1160" s="243">
        <f>S1160*H1160</f>
        <v>0.209</v>
      </c>
      <c r="AR1160" s="23" t="s">
        <v>302</v>
      </c>
      <c r="AT1160" s="23" t="s">
        <v>210</v>
      </c>
      <c r="AU1160" s="23" t="s">
        <v>90</v>
      </c>
      <c r="AY1160" s="23" t="s">
        <v>208</v>
      </c>
      <c r="BE1160" s="244">
        <f>IF(N1160="základní",J1160,0)</f>
        <v>0</v>
      </c>
      <c r="BF1160" s="244">
        <f>IF(N1160="snížená",J1160,0)</f>
        <v>0</v>
      </c>
      <c r="BG1160" s="244">
        <f>IF(N1160="zákl. přenesená",J1160,0)</f>
        <v>0</v>
      </c>
      <c r="BH1160" s="244">
        <f>IF(N1160="sníž. přenesená",J1160,0)</f>
        <v>0</v>
      </c>
      <c r="BI1160" s="244">
        <f>IF(N1160="nulová",J1160,0)</f>
        <v>0</v>
      </c>
      <c r="BJ1160" s="23" t="s">
        <v>25</v>
      </c>
      <c r="BK1160" s="244">
        <f>ROUND(I1160*H1160,2)</f>
        <v>0</v>
      </c>
      <c r="BL1160" s="23" t="s">
        <v>302</v>
      </c>
      <c r="BM1160" s="23" t="s">
        <v>1785</v>
      </c>
    </row>
    <row r="1161" spans="2:51" s="13" customFormat="1" ht="13.5">
      <c r="B1161" s="257"/>
      <c r="C1161" s="258"/>
      <c r="D1161" s="247" t="s">
        <v>217</v>
      </c>
      <c r="E1161" s="259" t="s">
        <v>38</v>
      </c>
      <c r="F1161" s="260" t="s">
        <v>1786</v>
      </c>
      <c r="G1161" s="258"/>
      <c r="H1161" s="259" t="s">
        <v>38</v>
      </c>
      <c r="I1161" s="261"/>
      <c r="J1161" s="258"/>
      <c r="K1161" s="258"/>
      <c r="L1161" s="262"/>
      <c r="M1161" s="263"/>
      <c r="N1161" s="264"/>
      <c r="O1161" s="264"/>
      <c r="P1161" s="264"/>
      <c r="Q1161" s="264"/>
      <c r="R1161" s="264"/>
      <c r="S1161" s="264"/>
      <c r="T1161" s="265"/>
      <c r="AT1161" s="266" t="s">
        <v>217</v>
      </c>
      <c r="AU1161" s="266" t="s">
        <v>90</v>
      </c>
      <c r="AV1161" s="13" t="s">
        <v>25</v>
      </c>
      <c r="AW1161" s="13" t="s">
        <v>219</v>
      </c>
      <c r="AX1161" s="13" t="s">
        <v>81</v>
      </c>
      <c r="AY1161" s="266" t="s">
        <v>208</v>
      </c>
    </row>
    <row r="1162" spans="2:51" s="12" customFormat="1" ht="13.5">
      <c r="B1162" s="245"/>
      <c r="C1162" s="246"/>
      <c r="D1162" s="247" t="s">
        <v>217</v>
      </c>
      <c r="E1162" s="248" t="s">
        <v>38</v>
      </c>
      <c r="F1162" s="249" t="s">
        <v>1787</v>
      </c>
      <c r="G1162" s="246"/>
      <c r="H1162" s="250">
        <v>38</v>
      </c>
      <c r="I1162" s="251"/>
      <c r="J1162" s="246"/>
      <c r="K1162" s="246"/>
      <c r="L1162" s="252"/>
      <c r="M1162" s="253"/>
      <c r="N1162" s="254"/>
      <c r="O1162" s="254"/>
      <c r="P1162" s="254"/>
      <c r="Q1162" s="254"/>
      <c r="R1162" s="254"/>
      <c r="S1162" s="254"/>
      <c r="T1162" s="255"/>
      <c r="AT1162" s="256" t="s">
        <v>217</v>
      </c>
      <c r="AU1162" s="256" t="s">
        <v>90</v>
      </c>
      <c r="AV1162" s="12" t="s">
        <v>90</v>
      </c>
      <c r="AW1162" s="12" t="s">
        <v>219</v>
      </c>
      <c r="AX1162" s="12" t="s">
        <v>81</v>
      </c>
      <c r="AY1162" s="256" t="s">
        <v>208</v>
      </c>
    </row>
    <row r="1163" spans="2:65" s="1" customFormat="1" ht="38.25" customHeight="1">
      <c r="B1163" s="46"/>
      <c r="C1163" s="233" t="s">
        <v>1788</v>
      </c>
      <c r="D1163" s="233" t="s">
        <v>210</v>
      </c>
      <c r="E1163" s="234" t="s">
        <v>1789</v>
      </c>
      <c r="F1163" s="235" t="s">
        <v>1790</v>
      </c>
      <c r="G1163" s="236" t="s">
        <v>331</v>
      </c>
      <c r="H1163" s="237">
        <v>105</v>
      </c>
      <c r="I1163" s="238"/>
      <c r="J1163" s="239">
        <f>ROUND(I1163*H1163,2)</f>
        <v>0</v>
      </c>
      <c r="K1163" s="235" t="s">
        <v>214</v>
      </c>
      <c r="L1163" s="72"/>
      <c r="M1163" s="240" t="s">
        <v>38</v>
      </c>
      <c r="N1163" s="241" t="s">
        <v>52</v>
      </c>
      <c r="O1163" s="47"/>
      <c r="P1163" s="242">
        <f>O1163*H1163</f>
        <v>0</v>
      </c>
      <c r="Q1163" s="242">
        <v>0.00147</v>
      </c>
      <c r="R1163" s="242">
        <f>Q1163*H1163</f>
        <v>0.15435</v>
      </c>
      <c r="S1163" s="242">
        <v>0.011</v>
      </c>
      <c r="T1163" s="243">
        <f>S1163*H1163</f>
        <v>1.155</v>
      </c>
      <c r="AR1163" s="23" t="s">
        <v>302</v>
      </c>
      <c r="AT1163" s="23" t="s">
        <v>210</v>
      </c>
      <c r="AU1163" s="23" t="s">
        <v>90</v>
      </c>
      <c r="AY1163" s="23" t="s">
        <v>208</v>
      </c>
      <c r="BE1163" s="244">
        <f>IF(N1163="základní",J1163,0)</f>
        <v>0</v>
      </c>
      <c r="BF1163" s="244">
        <f>IF(N1163="snížená",J1163,0)</f>
        <v>0</v>
      </c>
      <c r="BG1163" s="244">
        <f>IF(N1163="zákl. přenesená",J1163,0)</f>
        <v>0</v>
      </c>
      <c r="BH1163" s="244">
        <f>IF(N1163="sníž. přenesená",J1163,0)</f>
        <v>0</v>
      </c>
      <c r="BI1163" s="244">
        <f>IF(N1163="nulová",J1163,0)</f>
        <v>0</v>
      </c>
      <c r="BJ1163" s="23" t="s">
        <v>25</v>
      </c>
      <c r="BK1163" s="244">
        <f>ROUND(I1163*H1163,2)</f>
        <v>0</v>
      </c>
      <c r="BL1163" s="23" t="s">
        <v>302</v>
      </c>
      <c r="BM1163" s="23" t="s">
        <v>1791</v>
      </c>
    </row>
    <row r="1164" spans="2:51" s="13" customFormat="1" ht="13.5">
      <c r="B1164" s="257"/>
      <c r="C1164" s="258"/>
      <c r="D1164" s="247" t="s">
        <v>217</v>
      </c>
      <c r="E1164" s="259" t="s">
        <v>38</v>
      </c>
      <c r="F1164" s="260" t="s">
        <v>1792</v>
      </c>
      <c r="G1164" s="258"/>
      <c r="H1164" s="259" t="s">
        <v>38</v>
      </c>
      <c r="I1164" s="261"/>
      <c r="J1164" s="258"/>
      <c r="K1164" s="258"/>
      <c r="L1164" s="262"/>
      <c r="M1164" s="263"/>
      <c r="N1164" s="264"/>
      <c r="O1164" s="264"/>
      <c r="P1164" s="264"/>
      <c r="Q1164" s="264"/>
      <c r="R1164" s="264"/>
      <c r="S1164" s="264"/>
      <c r="T1164" s="265"/>
      <c r="AT1164" s="266" t="s">
        <v>217</v>
      </c>
      <c r="AU1164" s="266" t="s">
        <v>90</v>
      </c>
      <c r="AV1164" s="13" t="s">
        <v>25</v>
      </c>
      <c r="AW1164" s="13" t="s">
        <v>219</v>
      </c>
      <c r="AX1164" s="13" t="s">
        <v>81</v>
      </c>
      <c r="AY1164" s="266" t="s">
        <v>208</v>
      </c>
    </row>
    <row r="1165" spans="2:51" s="12" customFormat="1" ht="13.5">
      <c r="B1165" s="245"/>
      <c r="C1165" s="246"/>
      <c r="D1165" s="247" t="s">
        <v>217</v>
      </c>
      <c r="E1165" s="248" t="s">
        <v>38</v>
      </c>
      <c r="F1165" s="249" t="s">
        <v>1793</v>
      </c>
      <c r="G1165" s="246"/>
      <c r="H1165" s="250">
        <v>105</v>
      </c>
      <c r="I1165" s="251"/>
      <c r="J1165" s="246"/>
      <c r="K1165" s="246"/>
      <c r="L1165" s="252"/>
      <c r="M1165" s="253"/>
      <c r="N1165" s="254"/>
      <c r="O1165" s="254"/>
      <c r="P1165" s="254"/>
      <c r="Q1165" s="254"/>
      <c r="R1165" s="254"/>
      <c r="S1165" s="254"/>
      <c r="T1165" s="255"/>
      <c r="AT1165" s="256" t="s">
        <v>217</v>
      </c>
      <c r="AU1165" s="256" t="s">
        <v>90</v>
      </c>
      <c r="AV1165" s="12" t="s">
        <v>90</v>
      </c>
      <c r="AW1165" s="12" t="s">
        <v>219</v>
      </c>
      <c r="AX1165" s="12" t="s">
        <v>81</v>
      </c>
      <c r="AY1165" s="256" t="s">
        <v>208</v>
      </c>
    </row>
    <row r="1166" spans="2:65" s="1" customFormat="1" ht="25.5" customHeight="1">
      <c r="B1166" s="46"/>
      <c r="C1166" s="233" t="s">
        <v>1794</v>
      </c>
      <c r="D1166" s="233" t="s">
        <v>210</v>
      </c>
      <c r="E1166" s="234" t="s">
        <v>1795</v>
      </c>
      <c r="F1166" s="235" t="s">
        <v>1796</v>
      </c>
      <c r="G1166" s="236" t="s">
        <v>213</v>
      </c>
      <c r="H1166" s="237">
        <v>539.205</v>
      </c>
      <c r="I1166" s="238"/>
      <c r="J1166" s="239">
        <f>ROUND(I1166*H1166,2)</f>
        <v>0</v>
      </c>
      <c r="K1166" s="235" t="s">
        <v>214</v>
      </c>
      <c r="L1166" s="72"/>
      <c r="M1166" s="240" t="s">
        <v>38</v>
      </c>
      <c r="N1166" s="241" t="s">
        <v>52</v>
      </c>
      <c r="O1166" s="47"/>
      <c r="P1166" s="242">
        <f>O1166*H1166</f>
        <v>0</v>
      </c>
      <c r="Q1166" s="242">
        <v>0.00276</v>
      </c>
      <c r="R1166" s="242">
        <f>Q1166*H1166</f>
        <v>1.4882058</v>
      </c>
      <c r="S1166" s="242">
        <v>0</v>
      </c>
      <c r="T1166" s="243">
        <f>S1166*H1166</f>
        <v>0</v>
      </c>
      <c r="AR1166" s="23" t="s">
        <v>302</v>
      </c>
      <c r="AT1166" s="23" t="s">
        <v>210</v>
      </c>
      <c r="AU1166" s="23" t="s">
        <v>90</v>
      </c>
      <c r="AY1166" s="23" t="s">
        <v>208</v>
      </c>
      <c r="BE1166" s="244">
        <f>IF(N1166="základní",J1166,0)</f>
        <v>0</v>
      </c>
      <c r="BF1166" s="244">
        <f>IF(N1166="snížená",J1166,0)</f>
        <v>0</v>
      </c>
      <c r="BG1166" s="244">
        <f>IF(N1166="zákl. přenesená",J1166,0)</f>
        <v>0</v>
      </c>
      <c r="BH1166" s="244">
        <f>IF(N1166="sníž. přenesená",J1166,0)</f>
        <v>0</v>
      </c>
      <c r="BI1166" s="244">
        <f>IF(N1166="nulová",J1166,0)</f>
        <v>0</v>
      </c>
      <c r="BJ1166" s="23" t="s">
        <v>25</v>
      </c>
      <c r="BK1166" s="244">
        <f>ROUND(I1166*H1166,2)</f>
        <v>0</v>
      </c>
      <c r="BL1166" s="23" t="s">
        <v>302</v>
      </c>
      <c r="BM1166" s="23" t="s">
        <v>1797</v>
      </c>
    </row>
    <row r="1167" spans="2:51" s="13" customFormat="1" ht="13.5">
      <c r="B1167" s="257"/>
      <c r="C1167" s="258"/>
      <c r="D1167" s="247" t="s">
        <v>217</v>
      </c>
      <c r="E1167" s="259" t="s">
        <v>38</v>
      </c>
      <c r="F1167" s="260" t="s">
        <v>1798</v>
      </c>
      <c r="G1167" s="258"/>
      <c r="H1167" s="259" t="s">
        <v>38</v>
      </c>
      <c r="I1167" s="261"/>
      <c r="J1167" s="258"/>
      <c r="K1167" s="258"/>
      <c r="L1167" s="262"/>
      <c r="M1167" s="263"/>
      <c r="N1167" s="264"/>
      <c r="O1167" s="264"/>
      <c r="P1167" s="264"/>
      <c r="Q1167" s="264"/>
      <c r="R1167" s="264"/>
      <c r="S1167" s="264"/>
      <c r="T1167" s="265"/>
      <c r="AT1167" s="266" t="s">
        <v>217</v>
      </c>
      <c r="AU1167" s="266" t="s">
        <v>90</v>
      </c>
      <c r="AV1167" s="13" t="s">
        <v>25</v>
      </c>
      <c r="AW1167" s="13" t="s">
        <v>219</v>
      </c>
      <c r="AX1167" s="13" t="s">
        <v>81</v>
      </c>
      <c r="AY1167" s="266" t="s">
        <v>208</v>
      </c>
    </row>
    <row r="1168" spans="2:51" s="12" customFormat="1" ht="13.5">
      <c r="B1168" s="245"/>
      <c r="C1168" s="246"/>
      <c r="D1168" s="247" t="s">
        <v>217</v>
      </c>
      <c r="E1168" s="248" t="s">
        <v>38</v>
      </c>
      <c r="F1168" s="249" t="s">
        <v>1799</v>
      </c>
      <c r="G1168" s="246"/>
      <c r="H1168" s="250">
        <v>87.287675</v>
      </c>
      <c r="I1168" s="251"/>
      <c r="J1168" s="246"/>
      <c r="K1168" s="246"/>
      <c r="L1168" s="252"/>
      <c r="M1168" s="253"/>
      <c r="N1168" s="254"/>
      <c r="O1168" s="254"/>
      <c r="P1168" s="254"/>
      <c r="Q1168" s="254"/>
      <c r="R1168" s="254"/>
      <c r="S1168" s="254"/>
      <c r="T1168" s="255"/>
      <c r="AT1168" s="256" t="s">
        <v>217</v>
      </c>
      <c r="AU1168" s="256" t="s">
        <v>90</v>
      </c>
      <c r="AV1168" s="12" t="s">
        <v>90</v>
      </c>
      <c r="AW1168" s="12" t="s">
        <v>219</v>
      </c>
      <c r="AX1168" s="12" t="s">
        <v>81</v>
      </c>
      <c r="AY1168" s="256" t="s">
        <v>208</v>
      </c>
    </row>
    <row r="1169" spans="2:51" s="12" customFormat="1" ht="13.5">
      <c r="B1169" s="245"/>
      <c r="C1169" s="246"/>
      <c r="D1169" s="247" t="s">
        <v>217</v>
      </c>
      <c r="E1169" s="248" t="s">
        <v>38</v>
      </c>
      <c r="F1169" s="249" t="s">
        <v>1800</v>
      </c>
      <c r="G1169" s="246"/>
      <c r="H1169" s="250">
        <v>92.0185</v>
      </c>
      <c r="I1169" s="251"/>
      <c r="J1169" s="246"/>
      <c r="K1169" s="246"/>
      <c r="L1169" s="252"/>
      <c r="M1169" s="253"/>
      <c r="N1169" s="254"/>
      <c r="O1169" s="254"/>
      <c r="P1169" s="254"/>
      <c r="Q1169" s="254"/>
      <c r="R1169" s="254"/>
      <c r="S1169" s="254"/>
      <c r="T1169" s="255"/>
      <c r="AT1169" s="256" t="s">
        <v>217</v>
      </c>
      <c r="AU1169" s="256" t="s">
        <v>90</v>
      </c>
      <c r="AV1169" s="12" t="s">
        <v>90</v>
      </c>
      <c r="AW1169" s="12" t="s">
        <v>219</v>
      </c>
      <c r="AX1169" s="12" t="s">
        <v>81</v>
      </c>
      <c r="AY1169" s="256" t="s">
        <v>208</v>
      </c>
    </row>
    <row r="1170" spans="2:51" s="12" customFormat="1" ht="13.5">
      <c r="B1170" s="245"/>
      <c r="C1170" s="246"/>
      <c r="D1170" s="247" t="s">
        <v>217</v>
      </c>
      <c r="E1170" s="248" t="s">
        <v>38</v>
      </c>
      <c r="F1170" s="249" t="s">
        <v>1243</v>
      </c>
      <c r="G1170" s="246"/>
      <c r="H1170" s="250">
        <v>82.16</v>
      </c>
      <c r="I1170" s="251"/>
      <c r="J1170" s="246"/>
      <c r="K1170" s="246"/>
      <c r="L1170" s="252"/>
      <c r="M1170" s="253"/>
      <c r="N1170" s="254"/>
      <c r="O1170" s="254"/>
      <c r="P1170" s="254"/>
      <c r="Q1170" s="254"/>
      <c r="R1170" s="254"/>
      <c r="S1170" s="254"/>
      <c r="T1170" s="255"/>
      <c r="AT1170" s="256" t="s">
        <v>217</v>
      </c>
      <c r="AU1170" s="256" t="s">
        <v>90</v>
      </c>
      <c r="AV1170" s="12" t="s">
        <v>90</v>
      </c>
      <c r="AW1170" s="12" t="s">
        <v>219</v>
      </c>
      <c r="AX1170" s="12" t="s">
        <v>81</v>
      </c>
      <c r="AY1170" s="256" t="s">
        <v>208</v>
      </c>
    </row>
    <row r="1171" spans="2:51" s="13" customFormat="1" ht="13.5">
      <c r="B1171" s="257"/>
      <c r="C1171" s="258"/>
      <c r="D1171" s="247" t="s">
        <v>217</v>
      </c>
      <c r="E1171" s="259" t="s">
        <v>38</v>
      </c>
      <c r="F1171" s="260" t="s">
        <v>1801</v>
      </c>
      <c r="G1171" s="258"/>
      <c r="H1171" s="259" t="s">
        <v>38</v>
      </c>
      <c r="I1171" s="261"/>
      <c r="J1171" s="258"/>
      <c r="K1171" s="258"/>
      <c r="L1171" s="262"/>
      <c r="M1171" s="263"/>
      <c r="N1171" s="264"/>
      <c r="O1171" s="264"/>
      <c r="P1171" s="264"/>
      <c r="Q1171" s="264"/>
      <c r="R1171" s="264"/>
      <c r="S1171" s="264"/>
      <c r="T1171" s="265"/>
      <c r="AT1171" s="266" t="s">
        <v>217</v>
      </c>
      <c r="AU1171" s="266" t="s">
        <v>90</v>
      </c>
      <c r="AV1171" s="13" t="s">
        <v>25</v>
      </c>
      <c r="AW1171" s="13" t="s">
        <v>219</v>
      </c>
      <c r="AX1171" s="13" t="s">
        <v>81</v>
      </c>
      <c r="AY1171" s="266" t="s">
        <v>208</v>
      </c>
    </row>
    <row r="1172" spans="2:51" s="12" customFormat="1" ht="13.5">
      <c r="B1172" s="245"/>
      <c r="C1172" s="246"/>
      <c r="D1172" s="247" t="s">
        <v>217</v>
      </c>
      <c r="E1172" s="248" t="s">
        <v>38</v>
      </c>
      <c r="F1172" s="249" t="s">
        <v>1802</v>
      </c>
      <c r="G1172" s="246"/>
      <c r="H1172" s="250">
        <v>133.4375</v>
      </c>
      <c r="I1172" s="251"/>
      <c r="J1172" s="246"/>
      <c r="K1172" s="246"/>
      <c r="L1172" s="252"/>
      <c r="M1172" s="253"/>
      <c r="N1172" s="254"/>
      <c r="O1172" s="254"/>
      <c r="P1172" s="254"/>
      <c r="Q1172" s="254"/>
      <c r="R1172" s="254"/>
      <c r="S1172" s="254"/>
      <c r="T1172" s="255"/>
      <c r="AT1172" s="256" t="s">
        <v>217</v>
      </c>
      <c r="AU1172" s="256" t="s">
        <v>90</v>
      </c>
      <c r="AV1172" s="12" t="s">
        <v>90</v>
      </c>
      <c r="AW1172" s="12" t="s">
        <v>219</v>
      </c>
      <c r="AX1172" s="12" t="s">
        <v>81</v>
      </c>
      <c r="AY1172" s="256" t="s">
        <v>208</v>
      </c>
    </row>
    <row r="1173" spans="2:51" s="12" customFormat="1" ht="13.5">
      <c r="B1173" s="245"/>
      <c r="C1173" s="246"/>
      <c r="D1173" s="247" t="s">
        <v>217</v>
      </c>
      <c r="E1173" s="248" t="s">
        <v>38</v>
      </c>
      <c r="F1173" s="249" t="s">
        <v>1803</v>
      </c>
      <c r="G1173" s="246"/>
      <c r="H1173" s="250">
        <v>44.9669</v>
      </c>
      <c r="I1173" s="251"/>
      <c r="J1173" s="246"/>
      <c r="K1173" s="246"/>
      <c r="L1173" s="252"/>
      <c r="M1173" s="253"/>
      <c r="N1173" s="254"/>
      <c r="O1173" s="254"/>
      <c r="P1173" s="254"/>
      <c r="Q1173" s="254"/>
      <c r="R1173" s="254"/>
      <c r="S1173" s="254"/>
      <c r="T1173" s="255"/>
      <c r="AT1173" s="256" t="s">
        <v>217</v>
      </c>
      <c r="AU1173" s="256" t="s">
        <v>90</v>
      </c>
      <c r="AV1173" s="12" t="s">
        <v>90</v>
      </c>
      <c r="AW1173" s="12" t="s">
        <v>219</v>
      </c>
      <c r="AX1173" s="12" t="s">
        <v>81</v>
      </c>
      <c r="AY1173" s="256" t="s">
        <v>208</v>
      </c>
    </row>
    <row r="1174" spans="2:51" s="12" customFormat="1" ht="13.5">
      <c r="B1174" s="245"/>
      <c r="C1174" s="246"/>
      <c r="D1174" s="247" t="s">
        <v>217</v>
      </c>
      <c r="E1174" s="248" t="s">
        <v>38</v>
      </c>
      <c r="F1174" s="249" t="s">
        <v>1804</v>
      </c>
      <c r="G1174" s="246"/>
      <c r="H1174" s="250">
        <v>99.334</v>
      </c>
      <c r="I1174" s="251"/>
      <c r="J1174" s="246"/>
      <c r="K1174" s="246"/>
      <c r="L1174" s="252"/>
      <c r="M1174" s="253"/>
      <c r="N1174" s="254"/>
      <c r="O1174" s="254"/>
      <c r="P1174" s="254"/>
      <c r="Q1174" s="254"/>
      <c r="R1174" s="254"/>
      <c r="S1174" s="254"/>
      <c r="T1174" s="255"/>
      <c r="AT1174" s="256" t="s">
        <v>217</v>
      </c>
      <c r="AU1174" s="256" t="s">
        <v>90</v>
      </c>
      <c r="AV1174" s="12" t="s">
        <v>90</v>
      </c>
      <c r="AW1174" s="12" t="s">
        <v>219</v>
      </c>
      <c r="AX1174" s="12" t="s">
        <v>81</v>
      </c>
      <c r="AY1174" s="256" t="s">
        <v>208</v>
      </c>
    </row>
    <row r="1175" spans="2:65" s="1" customFormat="1" ht="16.5" customHeight="1">
      <c r="B1175" s="46"/>
      <c r="C1175" s="267" t="s">
        <v>1805</v>
      </c>
      <c r="D1175" s="267" t="s">
        <v>297</v>
      </c>
      <c r="E1175" s="268" t="s">
        <v>1806</v>
      </c>
      <c r="F1175" s="269" t="s">
        <v>1807</v>
      </c>
      <c r="G1175" s="270" t="s">
        <v>213</v>
      </c>
      <c r="H1175" s="271">
        <v>217.292</v>
      </c>
      <c r="I1175" s="272"/>
      <c r="J1175" s="273">
        <f>ROUND(I1175*H1175,2)</f>
        <v>0</v>
      </c>
      <c r="K1175" s="269" t="s">
        <v>38</v>
      </c>
      <c r="L1175" s="274"/>
      <c r="M1175" s="275" t="s">
        <v>38</v>
      </c>
      <c r="N1175" s="276" t="s">
        <v>52</v>
      </c>
      <c r="O1175" s="47"/>
      <c r="P1175" s="242">
        <f>O1175*H1175</f>
        <v>0</v>
      </c>
      <c r="Q1175" s="242">
        <v>0.013</v>
      </c>
      <c r="R1175" s="242">
        <f>Q1175*H1175</f>
        <v>2.824796</v>
      </c>
      <c r="S1175" s="242">
        <v>0</v>
      </c>
      <c r="T1175" s="243">
        <f>S1175*H1175</f>
        <v>0</v>
      </c>
      <c r="AR1175" s="23" t="s">
        <v>253</v>
      </c>
      <c r="AT1175" s="23" t="s">
        <v>297</v>
      </c>
      <c r="AU1175" s="23" t="s">
        <v>90</v>
      </c>
      <c r="AY1175" s="23" t="s">
        <v>208</v>
      </c>
      <c r="BE1175" s="244">
        <f>IF(N1175="základní",J1175,0)</f>
        <v>0</v>
      </c>
      <c r="BF1175" s="244">
        <f>IF(N1175="snížená",J1175,0)</f>
        <v>0</v>
      </c>
      <c r="BG1175" s="244">
        <f>IF(N1175="zákl. přenesená",J1175,0)</f>
        <v>0</v>
      </c>
      <c r="BH1175" s="244">
        <f>IF(N1175="sníž. přenesená",J1175,0)</f>
        <v>0</v>
      </c>
      <c r="BI1175" s="244">
        <f>IF(N1175="nulová",J1175,0)</f>
        <v>0</v>
      </c>
      <c r="BJ1175" s="23" t="s">
        <v>25</v>
      </c>
      <c r="BK1175" s="244">
        <f>ROUND(I1175*H1175,2)</f>
        <v>0</v>
      </c>
      <c r="BL1175" s="23" t="s">
        <v>215</v>
      </c>
      <c r="BM1175" s="23" t="s">
        <v>1808</v>
      </c>
    </row>
    <row r="1176" spans="2:51" s="12" customFormat="1" ht="13.5">
      <c r="B1176" s="245"/>
      <c r="C1176" s="246"/>
      <c r="D1176" s="247" t="s">
        <v>217</v>
      </c>
      <c r="E1176" s="248" t="s">
        <v>38</v>
      </c>
      <c r="F1176" s="249" t="s">
        <v>1809</v>
      </c>
      <c r="G1176" s="246"/>
      <c r="H1176" s="250">
        <v>217.2915</v>
      </c>
      <c r="I1176" s="251"/>
      <c r="J1176" s="246"/>
      <c r="K1176" s="246"/>
      <c r="L1176" s="252"/>
      <c r="M1176" s="253"/>
      <c r="N1176" s="254"/>
      <c r="O1176" s="254"/>
      <c r="P1176" s="254"/>
      <c r="Q1176" s="254"/>
      <c r="R1176" s="254"/>
      <c r="S1176" s="254"/>
      <c r="T1176" s="255"/>
      <c r="AT1176" s="256" t="s">
        <v>217</v>
      </c>
      <c r="AU1176" s="256" t="s">
        <v>90</v>
      </c>
      <c r="AV1176" s="12" t="s">
        <v>90</v>
      </c>
      <c r="AW1176" s="12" t="s">
        <v>219</v>
      </c>
      <c r="AX1176" s="12" t="s">
        <v>81</v>
      </c>
      <c r="AY1176" s="256" t="s">
        <v>208</v>
      </c>
    </row>
    <row r="1177" spans="2:65" s="1" customFormat="1" ht="16.5" customHeight="1">
      <c r="B1177" s="46"/>
      <c r="C1177" s="267" t="s">
        <v>1810</v>
      </c>
      <c r="D1177" s="267" t="s">
        <v>297</v>
      </c>
      <c r="E1177" s="268" t="s">
        <v>1811</v>
      </c>
      <c r="F1177" s="269" t="s">
        <v>1812</v>
      </c>
      <c r="G1177" s="270" t="s">
        <v>213</v>
      </c>
      <c r="H1177" s="271">
        <v>375.834</v>
      </c>
      <c r="I1177" s="272"/>
      <c r="J1177" s="273">
        <f>ROUND(I1177*H1177,2)</f>
        <v>0</v>
      </c>
      <c r="K1177" s="269" t="s">
        <v>38</v>
      </c>
      <c r="L1177" s="274"/>
      <c r="M1177" s="275" t="s">
        <v>38</v>
      </c>
      <c r="N1177" s="276" t="s">
        <v>52</v>
      </c>
      <c r="O1177" s="47"/>
      <c r="P1177" s="242">
        <f>O1177*H1177</f>
        <v>0</v>
      </c>
      <c r="Q1177" s="242">
        <v>0.008</v>
      </c>
      <c r="R1177" s="242">
        <f>Q1177*H1177</f>
        <v>3.006672</v>
      </c>
      <c r="S1177" s="242">
        <v>0</v>
      </c>
      <c r="T1177" s="243">
        <f>S1177*H1177</f>
        <v>0</v>
      </c>
      <c r="AR1177" s="23" t="s">
        <v>253</v>
      </c>
      <c r="AT1177" s="23" t="s">
        <v>297</v>
      </c>
      <c r="AU1177" s="23" t="s">
        <v>90</v>
      </c>
      <c r="AY1177" s="23" t="s">
        <v>208</v>
      </c>
      <c r="BE1177" s="244">
        <f>IF(N1177="základní",J1177,0)</f>
        <v>0</v>
      </c>
      <c r="BF1177" s="244">
        <f>IF(N1177="snížená",J1177,0)</f>
        <v>0</v>
      </c>
      <c r="BG1177" s="244">
        <f>IF(N1177="zákl. přenesená",J1177,0)</f>
        <v>0</v>
      </c>
      <c r="BH1177" s="244">
        <f>IF(N1177="sníž. přenesená",J1177,0)</f>
        <v>0</v>
      </c>
      <c r="BI1177" s="244">
        <f>IF(N1177="nulová",J1177,0)</f>
        <v>0</v>
      </c>
      <c r="BJ1177" s="23" t="s">
        <v>25</v>
      </c>
      <c r="BK1177" s="244">
        <f>ROUND(I1177*H1177,2)</f>
        <v>0</v>
      </c>
      <c r="BL1177" s="23" t="s">
        <v>215</v>
      </c>
      <c r="BM1177" s="23" t="s">
        <v>1813</v>
      </c>
    </row>
    <row r="1178" spans="2:51" s="13" customFormat="1" ht="13.5">
      <c r="B1178" s="257"/>
      <c r="C1178" s="258"/>
      <c r="D1178" s="247" t="s">
        <v>217</v>
      </c>
      <c r="E1178" s="259" t="s">
        <v>38</v>
      </c>
      <c r="F1178" s="260" t="s">
        <v>1798</v>
      </c>
      <c r="G1178" s="258"/>
      <c r="H1178" s="259" t="s">
        <v>38</v>
      </c>
      <c r="I1178" s="261"/>
      <c r="J1178" s="258"/>
      <c r="K1178" s="258"/>
      <c r="L1178" s="262"/>
      <c r="M1178" s="263"/>
      <c r="N1178" s="264"/>
      <c r="O1178" s="264"/>
      <c r="P1178" s="264"/>
      <c r="Q1178" s="264"/>
      <c r="R1178" s="264"/>
      <c r="S1178" s="264"/>
      <c r="T1178" s="265"/>
      <c r="AT1178" s="266" t="s">
        <v>217</v>
      </c>
      <c r="AU1178" s="266" t="s">
        <v>90</v>
      </c>
      <c r="AV1178" s="13" t="s">
        <v>25</v>
      </c>
      <c r="AW1178" s="13" t="s">
        <v>219</v>
      </c>
      <c r="AX1178" s="13" t="s">
        <v>81</v>
      </c>
      <c r="AY1178" s="266" t="s">
        <v>208</v>
      </c>
    </row>
    <row r="1179" spans="2:51" s="12" customFormat="1" ht="13.5">
      <c r="B1179" s="245"/>
      <c r="C1179" s="246"/>
      <c r="D1179" s="247" t="s">
        <v>217</v>
      </c>
      <c r="E1179" s="248" t="s">
        <v>38</v>
      </c>
      <c r="F1179" s="249" t="s">
        <v>1814</v>
      </c>
      <c r="G1179" s="246"/>
      <c r="H1179" s="250">
        <v>90.376</v>
      </c>
      <c r="I1179" s="251"/>
      <c r="J1179" s="246"/>
      <c r="K1179" s="246"/>
      <c r="L1179" s="252"/>
      <c r="M1179" s="253"/>
      <c r="N1179" s="254"/>
      <c r="O1179" s="254"/>
      <c r="P1179" s="254"/>
      <c r="Q1179" s="254"/>
      <c r="R1179" s="254"/>
      <c r="S1179" s="254"/>
      <c r="T1179" s="255"/>
      <c r="AT1179" s="256" t="s">
        <v>217</v>
      </c>
      <c r="AU1179" s="256" t="s">
        <v>90</v>
      </c>
      <c r="AV1179" s="12" t="s">
        <v>90</v>
      </c>
      <c r="AW1179" s="12" t="s">
        <v>219</v>
      </c>
      <c r="AX1179" s="12" t="s">
        <v>81</v>
      </c>
      <c r="AY1179" s="256" t="s">
        <v>208</v>
      </c>
    </row>
    <row r="1180" spans="2:51" s="13" customFormat="1" ht="13.5">
      <c r="B1180" s="257"/>
      <c r="C1180" s="258"/>
      <c r="D1180" s="247" t="s">
        <v>217</v>
      </c>
      <c r="E1180" s="259" t="s">
        <v>38</v>
      </c>
      <c r="F1180" s="260" t="s">
        <v>1801</v>
      </c>
      <c r="G1180" s="258"/>
      <c r="H1180" s="259" t="s">
        <v>38</v>
      </c>
      <c r="I1180" s="261"/>
      <c r="J1180" s="258"/>
      <c r="K1180" s="258"/>
      <c r="L1180" s="262"/>
      <c r="M1180" s="263"/>
      <c r="N1180" s="264"/>
      <c r="O1180" s="264"/>
      <c r="P1180" s="264"/>
      <c r="Q1180" s="264"/>
      <c r="R1180" s="264"/>
      <c r="S1180" s="264"/>
      <c r="T1180" s="265"/>
      <c r="AT1180" s="266" t="s">
        <v>217</v>
      </c>
      <c r="AU1180" s="266" t="s">
        <v>90</v>
      </c>
      <c r="AV1180" s="13" t="s">
        <v>25</v>
      </c>
      <c r="AW1180" s="13" t="s">
        <v>219</v>
      </c>
      <c r="AX1180" s="13" t="s">
        <v>81</v>
      </c>
      <c r="AY1180" s="266" t="s">
        <v>208</v>
      </c>
    </row>
    <row r="1181" spans="2:51" s="12" customFormat="1" ht="13.5">
      <c r="B1181" s="245"/>
      <c r="C1181" s="246"/>
      <c r="D1181" s="247" t="s">
        <v>217</v>
      </c>
      <c r="E1181" s="248" t="s">
        <v>38</v>
      </c>
      <c r="F1181" s="249" t="s">
        <v>1815</v>
      </c>
      <c r="G1181" s="246"/>
      <c r="H1181" s="250">
        <v>146.78125</v>
      </c>
      <c r="I1181" s="251"/>
      <c r="J1181" s="246"/>
      <c r="K1181" s="246"/>
      <c r="L1181" s="252"/>
      <c r="M1181" s="253"/>
      <c r="N1181" s="254"/>
      <c r="O1181" s="254"/>
      <c r="P1181" s="254"/>
      <c r="Q1181" s="254"/>
      <c r="R1181" s="254"/>
      <c r="S1181" s="254"/>
      <c r="T1181" s="255"/>
      <c r="AT1181" s="256" t="s">
        <v>217</v>
      </c>
      <c r="AU1181" s="256" t="s">
        <v>90</v>
      </c>
      <c r="AV1181" s="12" t="s">
        <v>90</v>
      </c>
      <c r="AW1181" s="12" t="s">
        <v>219</v>
      </c>
      <c r="AX1181" s="12" t="s">
        <v>81</v>
      </c>
      <c r="AY1181" s="256" t="s">
        <v>208</v>
      </c>
    </row>
    <row r="1182" spans="2:51" s="12" customFormat="1" ht="13.5">
      <c r="B1182" s="245"/>
      <c r="C1182" s="246"/>
      <c r="D1182" s="247" t="s">
        <v>217</v>
      </c>
      <c r="E1182" s="248" t="s">
        <v>38</v>
      </c>
      <c r="F1182" s="249" t="s">
        <v>1816</v>
      </c>
      <c r="G1182" s="246"/>
      <c r="H1182" s="250">
        <v>138.677</v>
      </c>
      <c r="I1182" s="251"/>
      <c r="J1182" s="246"/>
      <c r="K1182" s="246"/>
      <c r="L1182" s="252"/>
      <c r="M1182" s="253"/>
      <c r="N1182" s="254"/>
      <c r="O1182" s="254"/>
      <c r="P1182" s="254"/>
      <c r="Q1182" s="254"/>
      <c r="R1182" s="254"/>
      <c r="S1182" s="254"/>
      <c r="T1182" s="255"/>
      <c r="AT1182" s="256" t="s">
        <v>217</v>
      </c>
      <c r="AU1182" s="256" t="s">
        <v>90</v>
      </c>
      <c r="AV1182" s="12" t="s">
        <v>90</v>
      </c>
      <c r="AW1182" s="12" t="s">
        <v>219</v>
      </c>
      <c r="AX1182" s="12" t="s">
        <v>81</v>
      </c>
      <c r="AY1182" s="256" t="s">
        <v>208</v>
      </c>
    </row>
    <row r="1183" spans="2:65" s="1" customFormat="1" ht="38.25" customHeight="1">
      <c r="B1183" s="46"/>
      <c r="C1183" s="233" t="s">
        <v>1817</v>
      </c>
      <c r="D1183" s="233" t="s">
        <v>210</v>
      </c>
      <c r="E1183" s="234" t="s">
        <v>1818</v>
      </c>
      <c r="F1183" s="235" t="s">
        <v>1819</v>
      </c>
      <c r="G1183" s="236" t="s">
        <v>283</v>
      </c>
      <c r="H1183" s="237">
        <v>1.683</v>
      </c>
      <c r="I1183" s="238"/>
      <c r="J1183" s="239">
        <f>ROUND(I1183*H1183,2)</f>
        <v>0</v>
      </c>
      <c r="K1183" s="235" t="s">
        <v>214</v>
      </c>
      <c r="L1183" s="72"/>
      <c r="M1183" s="240" t="s">
        <v>38</v>
      </c>
      <c r="N1183" s="241" t="s">
        <v>52</v>
      </c>
      <c r="O1183" s="47"/>
      <c r="P1183" s="242">
        <f>O1183*H1183</f>
        <v>0</v>
      </c>
      <c r="Q1183" s="242">
        <v>0</v>
      </c>
      <c r="R1183" s="242">
        <f>Q1183*H1183</f>
        <v>0</v>
      </c>
      <c r="S1183" s="242">
        <v>0</v>
      </c>
      <c r="T1183" s="243">
        <f>S1183*H1183</f>
        <v>0</v>
      </c>
      <c r="AR1183" s="23" t="s">
        <v>302</v>
      </c>
      <c r="AT1183" s="23" t="s">
        <v>210</v>
      </c>
      <c r="AU1183" s="23" t="s">
        <v>90</v>
      </c>
      <c r="AY1183" s="23" t="s">
        <v>208</v>
      </c>
      <c r="BE1183" s="244">
        <f>IF(N1183="základní",J1183,0)</f>
        <v>0</v>
      </c>
      <c r="BF1183" s="244">
        <f>IF(N1183="snížená",J1183,0)</f>
        <v>0</v>
      </c>
      <c r="BG1183" s="244">
        <f>IF(N1183="zákl. přenesená",J1183,0)</f>
        <v>0</v>
      </c>
      <c r="BH1183" s="244">
        <f>IF(N1183="sníž. přenesená",J1183,0)</f>
        <v>0</v>
      </c>
      <c r="BI1183" s="244">
        <f>IF(N1183="nulová",J1183,0)</f>
        <v>0</v>
      </c>
      <c r="BJ1183" s="23" t="s">
        <v>25</v>
      </c>
      <c r="BK1183" s="244">
        <f>ROUND(I1183*H1183,2)</f>
        <v>0</v>
      </c>
      <c r="BL1183" s="23" t="s">
        <v>302</v>
      </c>
      <c r="BM1183" s="23" t="s">
        <v>1820</v>
      </c>
    </row>
    <row r="1184" spans="2:63" s="11" customFormat="1" ht="29.85" customHeight="1">
      <c r="B1184" s="217"/>
      <c r="C1184" s="218"/>
      <c r="D1184" s="219" t="s">
        <v>80</v>
      </c>
      <c r="E1184" s="231" t="s">
        <v>1821</v>
      </c>
      <c r="F1184" s="231" t="s">
        <v>1822</v>
      </c>
      <c r="G1184" s="218"/>
      <c r="H1184" s="218"/>
      <c r="I1184" s="221"/>
      <c r="J1184" s="232">
        <f>BK1184</f>
        <v>0</v>
      </c>
      <c r="K1184" s="218"/>
      <c r="L1184" s="223"/>
      <c r="M1184" s="224"/>
      <c r="N1184" s="225"/>
      <c r="O1184" s="225"/>
      <c r="P1184" s="226">
        <f>SUM(P1185:P1218)</f>
        <v>0</v>
      </c>
      <c r="Q1184" s="225"/>
      <c r="R1184" s="226">
        <f>SUM(R1185:R1218)</f>
        <v>3.2362840000000004</v>
      </c>
      <c r="S1184" s="225"/>
      <c r="T1184" s="227">
        <f>SUM(T1185:T1218)</f>
        <v>0</v>
      </c>
      <c r="AR1184" s="228" t="s">
        <v>90</v>
      </c>
      <c r="AT1184" s="229" t="s">
        <v>80</v>
      </c>
      <c r="AU1184" s="229" t="s">
        <v>25</v>
      </c>
      <c r="AY1184" s="228" t="s">
        <v>208</v>
      </c>
      <c r="BK1184" s="230">
        <f>SUM(BK1185:BK1218)</f>
        <v>0</v>
      </c>
    </row>
    <row r="1185" spans="2:65" s="1" customFormat="1" ht="16.5" customHeight="1">
      <c r="B1185" s="46"/>
      <c r="C1185" s="233" t="s">
        <v>1823</v>
      </c>
      <c r="D1185" s="233" t="s">
        <v>210</v>
      </c>
      <c r="E1185" s="234" t="s">
        <v>1824</v>
      </c>
      <c r="F1185" s="235" t="s">
        <v>1825</v>
      </c>
      <c r="G1185" s="236" t="s">
        <v>213</v>
      </c>
      <c r="H1185" s="237">
        <v>11.06</v>
      </c>
      <c r="I1185" s="238"/>
      <c r="J1185" s="239">
        <f>ROUND(I1185*H1185,2)</f>
        <v>0</v>
      </c>
      <c r="K1185" s="235" t="s">
        <v>38</v>
      </c>
      <c r="L1185" s="72"/>
      <c r="M1185" s="240" t="s">
        <v>38</v>
      </c>
      <c r="N1185" s="241" t="s">
        <v>52</v>
      </c>
      <c r="O1185" s="47"/>
      <c r="P1185" s="242">
        <f>O1185*H1185</f>
        <v>0</v>
      </c>
      <c r="Q1185" s="242">
        <v>0.00582</v>
      </c>
      <c r="R1185" s="242">
        <f>Q1185*H1185</f>
        <v>0.0643692</v>
      </c>
      <c r="S1185" s="242">
        <v>0</v>
      </c>
      <c r="T1185" s="243">
        <f>S1185*H1185</f>
        <v>0</v>
      </c>
      <c r="AR1185" s="23" t="s">
        <v>302</v>
      </c>
      <c r="AT1185" s="23" t="s">
        <v>210</v>
      </c>
      <c r="AU1185" s="23" t="s">
        <v>90</v>
      </c>
      <c r="AY1185" s="23" t="s">
        <v>208</v>
      </c>
      <c r="BE1185" s="244">
        <f>IF(N1185="základní",J1185,0)</f>
        <v>0</v>
      </c>
      <c r="BF1185" s="244">
        <f>IF(N1185="snížená",J1185,0)</f>
        <v>0</v>
      </c>
      <c r="BG1185" s="244">
        <f>IF(N1185="zákl. přenesená",J1185,0)</f>
        <v>0</v>
      </c>
      <c r="BH1185" s="244">
        <f>IF(N1185="sníž. přenesená",J1185,0)</f>
        <v>0</v>
      </c>
      <c r="BI1185" s="244">
        <f>IF(N1185="nulová",J1185,0)</f>
        <v>0</v>
      </c>
      <c r="BJ1185" s="23" t="s">
        <v>25</v>
      </c>
      <c r="BK1185" s="244">
        <f>ROUND(I1185*H1185,2)</f>
        <v>0</v>
      </c>
      <c r="BL1185" s="23" t="s">
        <v>302</v>
      </c>
      <c r="BM1185" s="23" t="s">
        <v>1826</v>
      </c>
    </row>
    <row r="1186" spans="2:51" s="13" customFormat="1" ht="13.5">
      <c r="B1186" s="257"/>
      <c r="C1186" s="258"/>
      <c r="D1186" s="247" t="s">
        <v>217</v>
      </c>
      <c r="E1186" s="259" t="s">
        <v>38</v>
      </c>
      <c r="F1186" s="260" t="s">
        <v>1261</v>
      </c>
      <c r="G1186" s="258"/>
      <c r="H1186" s="259" t="s">
        <v>38</v>
      </c>
      <c r="I1186" s="261"/>
      <c r="J1186" s="258"/>
      <c r="K1186" s="258"/>
      <c r="L1186" s="262"/>
      <c r="M1186" s="263"/>
      <c r="N1186" s="264"/>
      <c r="O1186" s="264"/>
      <c r="P1186" s="264"/>
      <c r="Q1186" s="264"/>
      <c r="R1186" s="264"/>
      <c r="S1186" s="264"/>
      <c r="T1186" s="265"/>
      <c r="AT1186" s="266" t="s">
        <v>217</v>
      </c>
      <c r="AU1186" s="266" t="s">
        <v>90</v>
      </c>
      <c r="AV1186" s="13" t="s">
        <v>25</v>
      </c>
      <c r="AW1186" s="13" t="s">
        <v>219</v>
      </c>
      <c r="AX1186" s="13" t="s">
        <v>81</v>
      </c>
      <c r="AY1186" s="266" t="s">
        <v>208</v>
      </c>
    </row>
    <row r="1187" spans="2:51" s="12" customFormat="1" ht="13.5">
      <c r="B1187" s="245"/>
      <c r="C1187" s="246"/>
      <c r="D1187" s="247" t="s">
        <v>217</v>
      </c>
      <c r="E1187" s="248" t="s">
        <v>38</v>
      </c>
      <c r="F1187" s="249" t="s">
        <v>1262</v>
      </c>
      <c r="G1187" s="246"/>
      <c r="H1187" s="250">
        <v>6.5475</v>
      </c>
      <c r="I1187" s="251"/>
      <c r="J1187" s="246"/>
      <c r="K1187" s="246"/>
      <c r="L1187" s="252"/>
      <c r="M1187" s="253"/>
      <c r="N1187" s="254"/>
      <c r="O1187" s="254"/>
      <c r="P1187" s="254"/>
      <c r="Q1187" s="254"/>
      <c r="R1187" s="254"/>
      <c r="S1187" s="254"/>
      <c r="T1187" s="255"/>
      <c r="AT1187" s="256" t="s">
        <v>217</v>
      </c>
      <c r="AU1187" s="256" t="s">
        <v>90</v>
      </c>
      <c r="AV1187" s="12" t="s">
        <v>90</v>
      </c>
      <c r="AW1187" s="12" t="s">
        <v>219</v>
      </c>
      <c r="AX1187" s="12" t="s">
        <v>81</v>
      </c>
      <c r="AY1187" s="256" t="s">
        <v>208</v>
      </c>
    </row>
    <row r="1188" spans="2:51" s="13" customFormat="1" ht="13.5">
      <c r="B1188" s="257"/>
      <c r="C1188" s="258"/>
      <c r="D1188" s="247" t="s">
        <v>217</v>
      </c>
      <c r="E1188" s="259" t="s">
        <v>38</v>
      </c>
      <c r="F1188" s="260" t="s">
        <v>513</v>
      </c>
      <c r="G1188" s="258"/>
      <c r="H1188" s="259" t="s">
        <v>38</v>
      </c>
      <c r="I1188" s="261"/>
      <c r="J1188" s="258"/>
      <c r="K1188" s="258"/>
      <c r="L1188" s="262"/>
      <c r="M1188" s="263"/>
      <c r="N1188" s="264"/>
      <c r="O1188" s="264"/>
      <c r="P1188" s="264"/>
      <c r="Q1188" s="264"/>
      <c r="R1188" s="264"/>
      <c r="S1188" s="264"/>
      <c r="T1188" s="265"/>
      <c r="AT1188" s="266" t="s">
        <v>217</v>
      </c>
      <c r="AU1188" s="266" t="s">
        <v>90</v>
      </c>
      <c r="AV1188" s="13" t="s">
        <v>25</v>
      </c>
      <c r="AW1188" s="13" t="s">
        <v>219</v>
      </c>
      <c r="AX1188" s="13" t="s">
        <v>81</v>
      </c>
      <c r="AY1188" s="266" t="s">
        <v>208</v>
      </c>
    </row>
    <row r="1189" spans="2:51" s="12" customFormat="1" ht="13.5">
      <c r="B1189" s="245"/>
      <c r="C1189" s="246"/>
      <c r="D1189" s="247" t="s">
        <v>217</v>
      </c>
      <c r="E1189" s="248" t="s">
        <v>38</v>
      </c>
      <c r="F1189" s="249" t="s">
        <v>1263</v>
      </c>
      <c r="G1189" s="246"/>
      <c r="H1189" s="250">
        <v>4.5129</v>
      </c>
      <c r="I1189" s="251"/>
      <c r="J1189" s="246"/>
      <c r="K1189" s="246"/>
      <c r="L1189" s="252"/>
      <c r="M1189" s="253"/>
      <c r="N1189" s="254"/>
      <c r="O1189" s="254"/>
      <c r="P1189" s="254"/>
      <c r="Q1189" s="254"/>
      <c r="R1189" s="254"/>
      <c r="S1189" s="254"/>
      <c r="T1189" s="255"/>
      <c r="AT1189" s="256" t="s">
        <v>217</v>
      </c>
      <c r="AU1189" s="256" t="s">
        <v>90</v>
      </c>
      <c r="AV1189" s="12" t="s">
        <v>90</v>
      </c>
      <c r="AW1189" s="12" t="s">
        <v>219</v>
      </c>
      <c r="AX1189" s="12" t="s">
        <v>81</v>
      </c>
      <c r="AY1189" s="256" t="s">
        <v>208</v>
      </c>
    </row>
    <row r="1190" spans="2:65" s="1" customFormat="1" ht="16.5" customHeight="1">
      <c r="B1190" s="46"/>
      <c r="C1190" s="233" t="s">
        <v>1827</v>
      </c>
      <c r="D1190" s="233" t="s">
        <v>210</v>
      </c>
      <c r="E1190" s="234" t="s">
        <v>1828</v>
      </c>
      <c r="F1190" s="235" t="s">
        <v>1829</v>
      </c>
      <c r="G1190" s="236" t="s">
        <v>336</v>
      </c>
      <c r="H1190" s="237">
        <v>37.5</v>
      </c>
      <c r="I1190" s="238"/>
      <c r="J1190" s="239">
        <f>ROUND(I1190*H1190,2)</f>
        <v>0</v>
      </c>
      <c r="K1190" s="235" t="s">
        <v>38</v>
      </c>
      <c r="L1190" s="72"/>
      <c r="M1190" s="240" t="s">
        <v>38</v>
      </c>
      <c r="N1190" s="241" t="s">
        <v>52</v>
      </c>
      <c r="O1190" s="47"/>
      <c r="P1190" s="242">
        <f>O1190*H1190</f>
        <v>0</v>
      </c>
      <c r="Q1190" s="242">
        <v>0.00345</v>
      </c>
      <c r="R1190" s="242">
        <f>Q1190*H1190</f>
        <v>0.129375</v>
      </c>
      <c r="S1190" s="242">
        <v>0</v>
      </c>
      <c r="T1190" s="243">
        <f>S1190*H1190</f>
        <v>0</v>
      </c>
      <c r="AR1190" s="23" t="s">
        <v>302</v>
      </c>
      <c r="AT1190" s="23" t="s">
        <v>210</v>
      </c>
      <c r="AU1190" s="23" t="s">
        <v>90</v>
      </c>
      <c r="AY1190" s="23" t="s">
        <v>208</v>
      </c>
      <c r="BE1190" s="244">
        <f>IF(N1190="základní",J1190,0)</f>
        <v>0</v>
      </c>
      <c r="BF1190" s="244">
        <f>IF(N1190="snížená",J1190,0)</f>
        <v>0</v>
      </c>
      <c r="BG1190" s="244">
        <f>IF(N1190="zákl. přenesená",J1190,0)</f>
        <v>0</v>
      </c>
      <c r="BH1190" s="244">
        <f>IF(N1190="sníž. přenesená",J1190,0)</f>
        <v>0</v>
      </c>
      <c r="BI1190" s="244">
        <f>IF(N1190="nulová",J1190,0)</f>
        <v>0</v>
      </c>
      <c r="BJ1190" s="23" t="s">
        <v>25</v>
      </c>
      <c r="BK1190" s="244">
        <f>ROUND(I1190*H1190,2)</f>
        <v>0</v>
      </c>
      <c r="BL1190" s="23" t="s">
        <v>302</v>
      </c>
      <c r="BM1190" s="23" t="s">
        <v>1830</v>
      </c>
    </row>
    <row r="1191" spans="2:65" s="1" customFormat="1" ht="16.5" customHeight="1">
      <c r="B1191" s="46"/>
      <c r="C1191" s="233" t="s">
        <v>1831</v>
      </c>
      <c r="D1191" s="233" t="s">
        <v>210</v>
      </c>
      <c r="E1191" s="234" t="s">
        <v>1832</v>
      </c>
      <c r="F1191" s="235" t="s">
        <v>1833</v>
      </c>
      <c r="G1191" s="236" t="s">
        <v>336</v>
      </c>
      <c r="H1191" s="237">
        <v>37.5</v>
      </c>
      <c r="I1191" s="238"/>
      <c r="J1191" s="239">
        <f>ROUND(I1191*H1191,2)</f>
        <v>0</v>
      </c>
      <c r="K1191" s="235" t="s">
        <v>38</v>
      </c>
      <c r="L1191" s="72"/>
      <c r="M1191" s="240" t="s">
        <v>38</v>
      </c>
      <c r="N1191" s="241" t="s">
        <v>52</v>
      </c>
      <c r="O1191" s="47"/>
      <c r="P1191" s="242">
        <f>O1191*H1191</f>
        <v>0</v>
      </c>
      <c r="Q1191" s="242">
        <v>0.00431</v>
      </c>
      <c r="R1191" s="242">
        <f>Q1191*H1191</f>
        <v>0.161625</v>
      </c>
      <c r="S1191" s="242">
        <v>0</v>
      </c>
      <c r="T1191" s="243">
        <f>S1191*H1191</f>
        <v>0</v>
      </c>
      <c r="AR1191" s="23" t="s">
        <v>302</v>
      </c>
      <c r="AT1191" s="23" t="s">
        <v>210</v>
      </c>
      <c r="AU1191" s="23" t="s">
        <v>90</v>
      </c>
      <c r="AY1191" s="23" t="s">
        <v>208</v>
      </c>
      <c r="BE1191" s="244">
        <f>IF(N1191="základní",J1191,0)</f>
        <v>0</v>
      </c>
      <c r="BF1191" s="244">
        <f>IF(N1191="snížená",J1191,0)</f>
        <v>0</v>
      </c>
      <c r="BG1191" s="244">
        <f>IF(N1191="zákl. přenesená",J1191,0)</f>
        <v>0</v>
      </c>
      <c r="BH1191" s="244">
        <f>IF(N1191="sníž. přenesená",J1191,0)</f>
        <v>0</v>
      </c>
      <c r="BI1191" s="244">
        <f>IF(N1191="nulová",J1191,0)</f>
        <v>0</v>
      </c>
      <c r="BJ1191" s="23" t="s">
        <v>25</v>
      </c>
      <c r="BK1191" s="244">
        <f>ROUND(I1191*H1191,2)</f>
        <v>0</v>
      </c>
      <c r="BL1191" s="23" t="s">
        <v>302</v>
      </c>
      <c r="BM1191" s="23" t="s">
        <v>1834</v>
      </c>
    </row>
    <row r="1192" spans="2:65" s="1" customFormat="1" ht="16.5" customHeight="1">
      <c r="B1192" s="46"/>
      <c r="C1192" s="233" t="s">
        <v>1835</v>
      </c>
      <c r="D1192" s="233" t="s">
        <v>210</v>
      </c>
      <c r="E1192" s="234" t="s">
        <v>1836</v>
      </c>
      <c r="F1192" s="235" t="s">
        <v>1837</v>
      </c>
      <c r="G1192" s="236" t="s">
        <v>336</v>
      </c>
      <c r="H1192" s="237">
        <v>33.3</v>
      </c>
      <c r="I1192" s="238"/>
      <c r="J1192" s="239">
        <f>ROUND(I1192*H1192,2)</f>
        <v>0</v>
      </c>
      <c r="K1192" s="235" t="s">
        <v>38</v>
      </c>
      <c r="L1192" s="72"/>
      <c r="M1192" s="240" t="s">
        <v>38</v>
      </c>
      <c r="N1192" s="241" t="s">
        <v>52</v>
      </c>
      <c r="O1192" s="47"/>
      <c r="P1192" s="242">
        <f>O1192*H1192</f>
        <v>0</v>
      </c>
      <c r="Q1192" s="242">
        <v>0.00439</v>
      </c>
      <c r="R1192" s="242">
        <f>Q1192*H1192</f>
        <v>0.14618699999999998</v>
      </c>
      <c r="S1192" s="242">
        <v>0</v>
      </c>
      <c r="T1192" s="243">
        <f>S1192*H1192</f>
        <v>0</v>
      </c>
      <c r="AR1192" s="23" t="s">
        <v>302</v>
      </c>
      <c r="AT1192" s="23" t="s">
        <v>210</v>
      </c>
      <c r="AU1192" s="23" t="s">
        <v>90</v>
      </c>
      <c r="AY1192" s="23" t="s">
        <v>208</v>
      </c>
      <c r="BE1192" s="244">
        <f>IF(N1192="základní",J1192,0)</f>
        <v>0</v>
      </c>
      <c r="BF1192" s="244">
        <f>IF(N1192="snížená",J1192,0)</f>
        <v>0</v>
      </c>
      <c r="BG1192" s="244">
        <f>IF(N1192="zákl. přenesená",J1192,0)</f>
        <v>0</v>
      </c>
      <c r="BH1192" s="244">
        <f>IF(N1192="sníž. přenesená",J1192,0)</f>
        <v>0</v>
      </c>
      <c r="BI1192" s="244">
        <f>IF(N1192="nulová",J1192,0)</f>
        <v>0</v>
      </c>
      <c r="BJ1192" s="23" t="s">
        <v>25</v>
      </c>
      <c r="BK1192" s="244">
        <f>ROUND(I1192*H1192,2)</f>
        <v>0</v>
      </c>
      <c r="BL1192" s="23" t="s">
        <v>302</v>
      </c>
      <c r="BM1192" s="23" t="s">
        <v>1838</v>
      </c>
    </row>
    <row r="1193" spans="2:65" s="1" customFormat="1" ht="16.5" customHeight="1">
      <c r="B1193" s="46"/>
      <c r="C1193" s="233" t="s">
        <v>1839</v>
      </c>
      <c r="D1193" s="233" t="s">
        <v>210</v>
      </c>
      <c r="E1193" s="234" t="s">
        <v>1840</v>
      </c>
      <c r="F1193" s="235" t="s">
        <v>1841</v>
      </c>
      <c r="G1193" s="236" t="s">
        <v>336</v>
      </c>
      <c r="H1193" s="237">
        <v>27.3</v>
      </c>
      <c r="I1193" s="238"/>
      <c r="J1193" s="239">
        <f>ROUND(I1193*H1193,2)</f>
        <v>0</v>
      </c>
      <c r="K1193" s="235" t="s">
        <v>38</v>
      </c>
      <c r="L1193" s="72"/>
      <c r="M1193" s="240" t="s">
        <v>38</v>
      </c>
      <c r="N1193" s="241" t="s">
        <v>52</v>
      </c>
      <c r="O1193" s="47"/>
      <c r="P1193" s="242">
        <f>O1193*H1193</f>
        <v>0</v>
      </c>
      <c r="Q1193" s="242">
        <v>0.00586</v>
      </c>
      <c r="R1193" s="242">
        <f>Q1193*H1193</f>
        <v>0.159978</v>
      </c>
      <c r="S1193" s="242">
        <v>0</v>
      </c>
      <c r="T1193" s="243">
        <f>S1193*H1193</f>
        <v>0</v>
      </c>
      <c r="AR1193" s="23" t="s">
        <v>302</v>
      </c>
      <c r="AT1193" s="23" t="s">
        <v>210</v>
      </c>
      <c r="AU1193" s="23" t="s">
        <v>90</v>
      </c>
      <c r="AY1193" s="23" t="s">
        <v>208</v>
      </c>
      <c r="BE1193" s="244">
        <f>IF(N1193="základní",J1193,0)</f>
        <v>0</v>
      </c>
      <c r="BF1193" s="244">
        <f>IF(N1193="snížená",J1193,0)</f>
        <v>0</v>
      </c>
      <c r="BG1193" s="244">
        <f>IF(N1193="zákl. přenesená",J1193,0)</f>
        <v>0</v>
      </c>
      <c r="BH1193" s="244">
        <f>IF(N1193="sníž. přenesená",J1193,0)</f>
        <v>0</v>
      </c>
      <c r="BI1193" s="244">
        <f>IF(N1193="nulová",J1193,0)</f>
        <v>0</v>
      </c>
      <c r="BJ1193" s="23" t="s">
        <v>25</v>
      </c>
      <c r="BK1193" s="244">
        <f>ROUND(I1193*H1193,2)</f>
        <v>0</v>
      </c>
      <c r="BL1193" s="23" t="s">
        <v>302</v>
      </c>
      <c r="BM1193" s="23" t="s">
        <v>1842</v>
      </c>
    </row>
    <row r="1194" spans="2:65" s="1" customFormat="1" ht="25.5" customHeight="1">
      <c r="B1194" s="46"/>
      <c r="C1194" s="233" t="s">
        <v>1843</v>
      </c>
      <c r="D1194" s="233" t="s">
        <v>210</v>
      </c>
      <c r="E1194" s="234" t="s">
        <v>1844</v>
      </c>
      <c r="F1194" s="235" t="s">
        <v>1845</v>
      </c>
      <c r="G1194" s="236" t="s">
        <v>336</v>
      </c>
      <c r="H1194" s="237">
        <v>50.5</v>
      </c>
      <c r="I1194" s="238"/>
      <c r="J1194" s="239">
        <f>ROUND(I1194*H1194,2)</f>
        <v>0</v>
      </c>
      <c r="K1194" s="235" t="s">
        <v>38</v>
      </c>
      <c r="L1194" s="72"/>
      <c r="M1194" s="240" t="s">
        <v>38</v>
      </c>
      <c r="N1194" s="241" t="s">
        <v>52</v>
      </c>
      <c r="O1194" s="47"/>
      <c r="P1194" s="242">
        <f>O1194*H1194</f>
        <v>0</v>
      </c>
      <c r="Q1194" s="242">
        <v>0.00218</v>
      </c>
      <c r="R1194" s="242">
        <f>Q1194*H1194</f>
        <v>0.11009000000000001</v>
      </c>
      <c r="S1194" s="242">
        <v>0</v>
      </c>
      <c r="T1194" s="243">
        <f>S1194*H1194</f>
        <v>0</v>
      </c>
      <c r="AR1194" s="23" t="s">
        <v>302</v>
      </c>
      <c r="AT1194" s="23" t="s">
        <v>210</v>
      </c>
      <c r="AU1194" s="23" t="s">
        <v>90</v>
      </c>
      <c r="AY1194" s="23" t="s">
        <v>208</v>
      </c>
      <c r="BE1194" s="244">
        <f>IF(N1194="základní",J1194,0)</f>
        <v>0</v>
      </c>
      <c r="BF1194" s="244">
        <f>IF(N1194="snížená",J1194,0)</f>
        <v>0</v>
      </c>
      <c r="BG1194" s="244">
        <f>IF(N1194="zákl. přenesená",J1194,0)</f>
        <v>0</v>
      </c>
      <c r="BH1194" s="244">
        <f>IF(N1194="sníž. přenesená",J1194,0)</f>
        <v>0</v>
      </c>
      <c r="BI1194" s="244">
        <f>IF(N1194="nulová",J1194,0)</f>
        <v>0</v>
      </c>
      <c r="BJ1194" s="23" t="s">
        <v>25</v>
      </c>
      <c r="BK1194" s="244">
        <f>ROUND(I1194*H1194,2)</f>
        <v>0</v>
      </c>
      <c r="BL1194" s="23" t="s">
        <v>302</v>
      </c>
      <c r="BM1194" s="23" t="s">
        <v>1846</v>
      </c>
    </row>
    <row r="1195" spans="2:65" s="1" customFormat="1" ht="25.5" customHeight="1">
      <c r="B1195" s="46"/>
      <c r="C1195" s="233" t="s">
        <v>1847</v>
      </c>
      <c r="D1195" s="233" t="s">
        <v>210</v>
      </c>
      <c r="E1195" s="234" t="s">
        <v>1848</v>
      </c>
      <c r="F1195" s="235" t="s">
        <v>1849</v>
      </c>
      <c r="G1195" s="236" t="s">
        <v>336</v>
      </c>
      <c r="H1195" s="237">
        <v>37.5</v>
      </c>
      <c r="I1195" s="238"/>
      <c r="J1195" s="239">
        <f>ROUND(I1195*H1195,2)</f>
        <v>0</v>
      </c>
      <c r="K1195" s="235" t="s">
        <v>38</v>
      </c>
      <c r="L1195" s="72"/>
      <c r="M1195" s="240" t="s">
        <v>38</v>
      </c>
      <c r="N1195" s="241" t="s">
        <v>52</v>
      </c>
      <c r="O1195" s="47"/>
      <c r="P1195" s="242">
        <f>O1195*H1195</f>
        <v>0</v>
      </c>
      <c r="Q1195" s="242">
        <v>0.00184</v>
      </c>
      <c r="R1195" s="242">
        <f>Q1195*H1195</f>
        <v>0.069</v>
      </c>
      <c r="S1195" s="242">
        <v>0</v>
      </c>
      <c r="T1195" s="243">
        <f>S1195*H1195</f>
        <v>0</v>
      </c>
      <c r="AR1195" s="23" t="s">
        <v>302</v>
      </c>
      <c r="AT1195" s="23" t="s">
        <v>210</v>
      </c>
      <c r="AU1195" s="23" t="s">
        <v>90</v>
      </c>
      <c r="AY1195" s="23" t="s">
        <v>208</v>
      </c>
      <c r="BE1195" s="244">
        <f>IF(N1195="základní",J1195,0)</f>
        <v>0</v>
      </c>
      <c r="BF1195" s="244">
        <f>IF(N1195="snížená",J1195,0)</f>
        <v>0</v>
      </c>
      <c r="BG1195" s="244">
        <f>IF(N1195="zákl. přenesená",J1195,0)</f>
        <v>0</v>
      </c>
      <c r="BH1195" s="244">
        <f>IF(N1195="sníž. přenesená",J1195,0)</f>
        <v>0</v>
      </c>
      <c r="BI1195" s="244">
        <f>IF(N1195="nulová",J1195,0)</f>
        <v>0</v>
      </c>
      <c r="BJ1195" s="23" t="s">
        <v>25</v>
      </c>
      <c r="BK1195" s="244">
        <f>ROUND(I1195*H1195,2)</f>
        <v>0</v>
      </c>
      <c r="BL1195" s="23" t="s">
        <v>302</v>
      </c>
      <c r="BM1195" s="23" t="s">
        <v>1850</v>
      </c>
    </row>
    <row r="1196" spans="2:65" s="1" customFormat="1" ht="25.5" customHeight="1">
      <c r="B1196" s="46"/>
      <c r="C1196" s="233" t="s">
        <v>1851</v>
      </c>
      <c r="D1196" s="233" t="s">
        <v>210</v>
      </c>
      <c r="E1196" s="234" t="s">
        <v>1852</v>
      </c>
      <c r="F1196" s="235" t="s">
        <v>1853</v>
      </c>
      <c r="G1196" s="236" t="s">
        <v>336</v>
      </c>
      <c r="H1196" s="237">
        <v>37.5</v>
      </c>
      <c r="I1196" s="238"/>
      <c r="J1196" s="239">
        <f>ROUND(I1196*H1196,2)</f>
        <v>0</v>
      </c>
      <c r="K1196" s="235" t="s">
        <v>38</v>
      </c>
      <c r="L1196" s="72"/>
      <c r="M1196" s="240" t="s">
        <v>38</v>
      </c>
      <c r="N1196" s="241" t="s">
        <v>52</v>
      </c>
      <c r="O1196" s="47"/>
      <c r="P1196" s="242">
        <f>O1196*H1196</f>
        <v>0</v>
      </c>
      <c r="Q1196" s="242">
        <v>0.00227</v>
      </c>
      <c r="R1196" s="242">
        <f>Q1196*H1196</f>
        <v>0.08512499999999999</v>
      </c>
      <c r="S1196" s="242">
        <v>0</v>
      </c>
      <c r="T1196" s="243">
        <f>S1196*H1196</f>
        <v>0</v>
      </c>
      <c r="AR1196" s="23" t="s">
        <v>302</v>
      </c>
      <c r="AT1196" s="23" t="s">
        <v>210</v>
      </c>
      <c r="AU1196" s="23" t="s">
        <v>90</v>
      </c>
      <c r="AY1196" s="23" t="s">
        <v>208</v>
      </c>
      <c r="BE1196" s="244">
        <f>IF(N1196="základní",J1196,0)</f>
        <v>0</v>
      </c>
      <c r="BF1196" s="244">
        <f>IF(N1196="snížená",J1196,0)</f>
        <v>0</v>
      </c>
      <c r="BG1196" s="244">
        <f>IF(N1196="zákl. přenesená",J1196,0)</f>
        <v>0</v>
      </c>
      <c r="BH1196" s="244">
        <f>IF(N1196="sníž. přenesená",J1196,0)</f>
        <v>0</v>
      </c>
      <c r="BI1196" s="244">
        <f>IF(N1196="nulová",J1196,0)</f>
        <v>0</v>
      </c>
      <c r="BJ1196" s="23" t="s">
        <v>25</v>
      </c>
      <c r="BK1196" s="244">
        <f>ROUND(I1196*H1196,2)</f>
        <v>0</v>
      </c>
      <c r="BL1196" s="23" t="s">
        <v>302</v>
      </c>
      <c r="BM1196" s="23" t="s">
        <v>1854</v>
      </c>
    </row>
    <row r="1197" spans="2:65" s="1" customFormat="1" ht="25.5" customHeight="1">
      <c r="B1197" s="46"/>
      <c r="C1197" s="233" t="s">
        <v>1855</v>
      </c>
      <c r="D1197" s="233" t="s">
        <v>210</v>
      </c>
      <c r="E1197" s="234" t="s">
        <v>1856</v>
      </c>
      <c r="F1197" s="235" t="s">
        <v>1857</v>
      </c>
      <c r="G1197" s="236" t="s">
        <v>336</v>
      </c>
      <c r="H1197" s="237">
        <v>50.5</v>
      </c>
      <c r="I1197" s="238"/>
      <c r="J1197" s="239">
        <f>ROUND(I1197*H1197,2)</f>
        <v>0</v>
      </c>
      <c r="K1197" s="235" t="s">
        <v>38</v>
      </c>
      <c r="L1197" s="72"/>
      <c r="M1197" s="240" t="s">
        <v>38</v>
      </c>
      <c r="N1197" s="241" t="s">
        <v>52</v>
      </c>
      <c r="O1197" s="47"/>
      <c r="P1197" s="242">
        <f>O1197*H1197</f>
        <v>0</v>
      </c>
      <c r="Q1197" s="242">
        <v>0.00291</v>
      </c>
      <c r="R1197" s="242">
        <f>Q1197*H1197</f>
        <v>0.146955</v>
      </c>
      <c r="S1197" s="242">
        <v>0</v>
      </c>
      <c r="T1197" s="243">
        <f>S1197*H1197</f>
        <v>0</v>
      </c>
      <c r="AR1197" s="23" t="s">
        <v>302</v>
      </c>
      <c r="AT1197" s="23" t="s">
        <v>210</v>
      </c>
      <c r="AU1197" s="23" t="s">
        <v>90</v>
      </c>
      <c r="AY1197" s="23" t="s">
        <v>208</v>
      </c>
      <c r="BE1197" s="244">
        <f>IF(N1197="základní",J1197,0)</f>
        <v>0</v>
      </c>
      <c r="BF1197" s="244">
        <f>IF(N1197="snížená",J1197,0)</f>
        <v>0</v>
      </c>
      <c r="BG1197" s="244">
        <f>IF(N1197="zákl. přenesená",J1197,0)</f>
        <v>0</v>
      </c>
      <c r="BH1197" s="244">
        <f>IF(N1197="sníž. přenesená",J1197,0)</f>
        <v>0</v>
      </c>
      <c r="BI1197" s="244">
        <f>IF(N1197="nulová",J1197,0)</f>
        <v>0</v>
      </c>
      <c r="BJ1197" s="23" t="s">
        <v>25</v>
      </c>
      <c r="BK1197" s="244">
        <f>ROUND(I1197*H1197,2)</f>
        <v>0</v>
      </c>
      <c r="BL1197" s="23" t="s">
        <v>302</v>
      </c>
      <c r="BM1197" s="23" t="s">
        <v>1858</v>
      </c>
    </row>
    <row r="1198" spans="2:65" s="1" customFormat="1" ht="16.5" customHeight="1">
      <c r="B1198" s="46"/>
      <c r="C1198" s="233" t="s">
        <v>1859</v>
      </c>
      <c r="D1198" s="233" t="s">
        <v>210</v>
      </c>
      <c r="E1198" s="234" t="s">
        <v>1860</v>
      </c>
      <c r="F1198" s="235" t="s">
        <v>1861</v>
      </c>
      <c r="G1198" s="236" t="s">
        <v>336</v>
      </c>
      <c r="H1198" s="237">
        <v>236.3</v>
      </c>
      <c r="I1198" s="238"/>
      <c r="J1198" s="239">
        <f>ROUND(I1198*H1198,2)</f>
        <v>0</v>
      </c>
      <c r="K1198" s="235" t="s">
        <v>38</v>
      </c>
      <c r="L1198" s="72"/>
      <c r="M1198" s="240" t="s">
        <v>38</v>
      </c>
      <c r="N1198" s="241" t="s">
        <v>52</v>
      </c>
      <c r="O1198" s="47"/>
      <c r="P1198" s="242">
        <f>O1198*H1198</f>
        <v>0</v>
      </c>
      <c r="Q1198" s="242">
        <v>0.00148</v>
      </c>
      <c r="R1198" s="242">
        <f>Q1198*H1198</f>
        <v>0.34972400000000003</v>
      </c>
      <c r="S1198" s="242">
        <v>0</v>
      </c>
      <c r="T1198" s="243">
        <f>S1198*H1198</f>
        <v>0</v>
      </c>
      <c r="AR1198" s="23" t="s">
        <v>302</v>
      </c>
      <c r="AT1198" s="23" t="s">
        <v>210</v>
      </c>
      <c r="AU1198" s="23" t="s">
        <v>90</v>
      </c>
      <c r="AY1198" s="23" t="s">
        <v>208</v>
      </c>
      <c r="BE1198" s="244">
        <f>IF(N1198="základní",J1198,0)</f>
        <v>0</v>
      </c>
      <c r="BF1198" s="244">
        <f>IF(N1198="snížená",J1198,0)</f>
        <v>0</v>
      </c>
      <c r="BG1198" s="244">
        <f>IF(N1198="zákl. přenesená",J1198,0)</f>
        <v>0</v>
      </c>
      <c r="BH1198" s="244">
        <f>IF(N1198="sníž. přenesená",J1198,0)</f>
        <v>0</v>
      </c>
      <c r="BI1198" s="244">
        <f>IF(N1198="nulová",J1198,0)</f>
        <v>0</v>
      </c>
      <c r="BJ1198" s="23" t="s">
        <v>25</v>
      </c>
      <c r="BK1198" s="244">
        <f>ROUND(I1198*H1198,2)</f>
        <v>0</v>
      </c>
      <c r="BL1198" s="23" t="s">
        <v>302</v>
      </c>
      <c r="BM1198" s="23" t="s">
        <v>1862</v>
      </c>
    </row>
    <row r="1199" spans="2:65" s="1" customFormat="1" ht="16.5" customHeight="1">
      <c r="B1199" s="46"/>
      <c r="C1199" s="233" t="s">
        <v>1863</v>
      </c>
      <c r="D1199" s="233" t="s">
        <v>210</v>
      </c>
      <c r="E1199" s="234" t="s">
        <v>1864</v>
      </c>
      <c r="F1199" s="235" t="s">
        <v>1865</v>
      </c>
      <c r="G1199" s="236" t="s">
        <v>336</v>
      </c>
      <c r="H1199" s="237">
        <v>15.75</v>
      </c>
      <c r="I1199" s="238"/>
      <c r="J1199" s="239">
        <f>ROUND(I1199*H1199,2)</f>
        <v>0</v>
      </c>
      <c r="K1199" s="235" t="s">
        <v>38</v>
      </c>
      <c r="L1199" s="72"/>
      <c r="M1199" s="240" t="s">
        <v>38</v>
      </c>
      <c r="N1199" s="241" t="s">
        <v>52</v>
      </c>
      <c r="O1199" s="47"/>
      <c r="P1199" s="242">
        <f>O1199*H1199</f>
        <v>0</v>
      </c>
      <c r="Q1199" s="242">
        <v>0.00151</v>
      </c>
      <c r="R1199" s="242">
        <f>Q1199*H1199</f>
        <v>0.0237825</v>
      </c>
      <c r="S1199" s="242">
        <v>0</v>
      </c>
      <c r="T1199" s="243">
        <f>S1199*H1199</f>
        <v>0</v>
      </c>
      <c r="AR1199" s="23" t="s">
        <v>302</v>
      </c>
      <c r="AT1199" s="23" t="s">
        <v>210</v>
      </c>
      <c r="AU1199" s="23" t="s">
        <v>90</v>
      </c>
      <c r="AY1199" s="23" t="s">
        <v>208</v>
      </c>
      <c r="BE1199" s="244">
        <f>IF(N1199="základní",J1199,0)</f>
        <v>0</v>
      </c>
      <c r="BF1199" s="244">
        <f>IF(N1199="snížená",J1199,0)</f>
        <v>0</v>
      </c>
      <c r="BG1199" s="244">
        <f>IF(N1199="zákl. přenesená",J1199,0)</f>
        <v>0</v>
      </c>
      <c r="BH1199" s="244">
        <f>IF(N1199="sníž. přenesená",J1199,0)</f>
        <v>0</v>
      </c>
      <c r="BI1199" s="244">
        <f>IF(N1199="nulová",J1199,0)</f>
        <v>0</v>
      </c>
      <c r="BJ1199" s="23" t="s">
        <v>25</v>
      </c>
      <c r="BK1199" s="244">
        <f>ROUND(I1199*H1199,2)</f>
        <v>0</v>
      </c>
      <c r="BL1199" s="23" t="s">
        <v>302</v>
      </c>
      <c r="BM1199" s="23" t="s">
        <v>1866</v>
      </c>
    </row>
    <row r="1200" spans="2:65" s="1" customFormat="1" ht="16.5" customHeight="1">
      <c r="B1200" s="46"/>
      <c r="C1200" s="233" t="s">
        <v>1867</v>
      </c>
      <c r="D1200" s="233" t="s">
        <v>210</v>
      </c>
      <c r="E1200" s="234" t="s">
        <v>1868</v>
      </c>
      <c r="F1200" s="235" t="s">
        <v>1869</v>
      </c>
      <c r="G1200" s="236" t="s">
        <v>336</v>
      </c>
      <c r="H1200" s="237">
        <v>20.5</v>
      </c>
      <c r="I1200" s="238"/>
      <c r="J1200" s="239">
        <f>ROUND(I1200*H1200,2)</f>
        <v>0</v>
      </c>
      <c r="K1200" s="235" t="s">
        <v>38</v>
      </c>
      <c r="L1200" s="72"/>
      <c r="M1200" s="240" t="s">
        <v>38</v>
      </c>
      <c r="N1200" s="241" t="s">
        <v>52</v>
      </c>
      <c r="O1200" s="47"/>
      <c r="P1200" s="242">
        <f>O1200*H1200</f>
        <v>0</v>
      </c>
      <c r="Q1200" s="242">
        <v>0.00198</v>
      </c>
      <c r="R1200" s="242">
        <f>Q1200*H1200</f>
        <v>0.04059</v>
      </c>
      <c r="S1200" s="242">
        <v>0</v>
      </c>
      <c r="T1200" s="243">
        <f>S1200*H1200</f>
        <v>0</v>
      </c>
      <c r="AR1200" s="23" t="s">
        <v>302</v>
      </c>
      <c r="AT1200" s="23" t="s">
        <v>210</v>
      </c>
      <c r="AU1200" s="23" t="s">
        <v>90</v>
      </c>
      <c r="AY1200" s="23" t="s">
        <v>208</v>
      </c>
      <c r="BE1200" s="244">
        <f>IF(N1200="základní",J1200,0)</f>
        <v>0</v>
      </c>
      <c r="BF1200" s="244">
        <f>IF(N1200="snížená",J1200,0)</f>
        <v>0</v>
      </c>
      <c r="BG1200" s="244">
        <f>IF(N1200="zákl. přenesená",J1200,0)</f>
        <v>0</v>
      </c>
      <c r="BH1200" s="244">
        <f>IF(N1200="sníž. přenesená",J1200,0)</f>
        <v>0</v>
      </c>
      <c r="BI1200" s="244">
        <f>IF(N1200="nulová",J1200,0)</f>
        <v>0</v>
      </c>
      <c r="BJ1200" s="23" t="s">
        <v>25</v>
      </c>
      <c r="BK1200" s="244">
        <f>ROUND(I1200*H1200,2)</f>
        <v>0</v>
      </c>
      <c r="BL1200" s="23" t="s">
        <v>302</v>
      </c>
      <c r="BM1200" s="23" t="s">
        <v>1870</v>
      </c>
    </row>
    <row r="1201" spans="2:65" s="1" customFormat="1" ht="25.5" customHeight="1">
      <c r="B1201" s="46"/>
      <c r="C1201" s="233" t="s">
        <v>1871</v>
      </c>
      <c r="D1201" s="233" t="s">
        <v>210</v>
      </c>
      <c r="E1201" s="234" t="s">
        <v>1872</v>
      </c>
      <c r="F1201" s="235" t="s">
        <v>1873</v>
      </c>
      <c r="G1201" s="236" t="s">
        <v>336</v>
      </c>
      <c r="H1201" s="237">
        <v>107.75</v>
      </c>
      <c r="I1201" s="238"/>
      <c r="J1201" s="239">
        <f>ROUND(I1201*H1201,2)</f>
        <v>0</v>
      </c>
      <c r="K1201" s="235" t="s">
        <v>38</v>
      </c>
      <c r="L1201" s="72"/>
      <c r="M1201" s="240" t="s">
        <v>38</v>
      </c>
      <c r="N1201" s="241" t="s">
        <v>52</v>
      </c>
      <c r="O1201" s="47"/>
      <c r="P1201" s="242">
        <f>O1201*H1201</f>
        <v>0</v>
      </c>
      <c r="Q1201" s="242">
        <v>0.00401</v>
      </c>
      <c r="R1201" s="242">
        <f>Q1201*H1201</f>
        <v>0.43207749999999995</v>
      </c>
      <c r="S1201" s="242">
        <v>0</v>
      </c>
      <c r="T1201" s="243">
        <f>S1201*H1201</f>
        <v>0</v>
      </c>
      <c r="AR1201" s="23" t="s">
        <v>302</v>
      </c>
      <c r="AT1201" s="23" t="s">
        <v>210</v>
      </c>
      <c r="AU1201" s="23" t="s">
        <v>90</v>
      </c>
      <c r="AY1201" s="23" t="s">
        <v>208</v>
      </c>
      <c r="BE1201" s="244">
        <f>IF(N1201="základní",J1201,0)</f>
        <v>0</v>
      </c>
      <c r="BF1201" s="244">
        <f>IF(N1201="snížená",J1201,0)</f>
        <v>0</v>
      </c>
      <c r="BG1201" s="244">
        <f>IF(N1201="zákl. přenesená",J1201,0)</f>
        <v>0</v>
      </c>
      <c r="BH1201" s="244">
        <f>IF(N1201="sníž. přenesená",J1201,0)</f>
        <v>0</v>
      </c>
      <c r="BI1201" s="244">
        <f>IF(N1201="nulová",J1201,0)</f>
        <v>0</v>
      </c>
      <c r="BJ1201" s="23" t="s">
        <v>25</v>
      </c>
      <c r="BK1201" s="244">
        <f>ROUND(I1201*H1201,2)</f>
        <v>0</v>
      </c>
      <c r="BL1201" s="23" t="s">
        <v>302</v>
      </c>
      <c r="BM1201" s="23" t="s">
        <v>1874</v>
      </c>
    </row>
    <row r="1202" spans="2:65" s="1" customFormat="1" ht="25.5" customHeight="1">
      <c r="B1202" s="46"/>
      <c r="C1202" s="233" t="s">
        <v>1875</v>
      </c>
      <c r="D1202" s="233" t="s">
        <v>210</v>
      </c>
      <c r="E1202" s="234" t="s">
        <v>1876</v>
      </c>
      <c r="F1202" s="235" t="s">
        <v>1877</v>
      </c>
      <c r="G1202" s="236" t="s">
        <v>336</v>
      </c>
      <c r="H1202" s="237">
        <v>10.4</v>
      </c>
      <c r="I1202" s="238"/>
      <c r="J1202" s="239">
        <f>ROUND(I1202*H1202,2)</f>
        <v>0</v>
      </c>
      <c r="K1202" s="235" t="s">
        <v>38</v>
      </c>
      <c r="L1202" s="72"/>
      <c r="M1202" s="240" t="s">
        <v>38</v>
      </c>
      <c r="N1202" s="241" t="s">
        <v>52</v>
      </c>
      <c r="O1202" s="47"/>
      <c r="P1202" s="242">
        <f>O1202*H1202</f>
        <v>0</v>
      </c>
      <c r="Q1202" s="242">
        <v>0.00448</v>
      </c>
      <c r="R1202" s="242">
        <f>Q1202*H1202</f>
        <v>0.046591999999999995</v>
      </c>
      <c r="S1202" s="242">
        <v>0</v>
      </c>
      <c r="T1202" s="243">
        <f>S1202*H1202</f>
        <v>0</v>
      </c>
      <c r="AR1202" s="23" t="s">
        <v>302</v>
      </c>
      <c r="AT1202" s="23" t="s">
        <v>210</v>
      </c>
      <c r="AU1202" s="23" t="s">
        <v>90</v>
      </c>
      <c r="AY1202" s="23" t="s">
        <v>208</v>
      </c>
      <c r="BE1202" s="244">
        <f>IF(N1202="základní",J1202,0)</f>
        <v>0</v>
      </c>
      <c r="BF1202" s="244">
        <f>IF(N1202="snížená",J1202,0)</f>
        <v>0</v>
      </c>
      <c r="BG1202" s="244">
        <f>IF(N1202="zákl. přenesená",J1202,0)</f>
        <v>0</v>
      </c>
      <c r="BH1202" s="244">
        <f>IF(N1202="sníž. přenesená",J1202,0)</f>
        <v>0</v>
      </c>
      <c r="BI1202" s="244">
        <f>IF(N1202="nulová",J1202,0)</f>
        <v>0</v>
      </c>
      <c r="BJ1202" s="23" t="s">
        <v>25</v>
      </c>
      <c r="BK1202" s="244">
        <f>ROUND(I1202*H1202,2)</f>
        <v>0</v>
      </c>
      <c r="BL1202" s="23" t="s">
        <v>302</v>
      </c>
      <c r="BM1202" s="23" t="s">
        <v>1878</v>
      </c>
    </row>
    <row r="1203" spans="2:65" s="1" customFormat="1" ht="25.5" customHeight="1">
      <c r="B1203" s="46"/>
      <c r="C1203" s="233" t="s">
        <v>1879</v>
      </c>
      <c r="D1203" s="233" t="s">
        <v>210</v>
      </c>
      <c r="E1203" s="234" t="s">
        <v>1880</v>
      </c>
      <c r="F1203" s="235" t="s">
        <v>1881</v>
      </c>
      <c r="G1203" s="236" t="s">
        <v>336</v>
      </c>
      <c r="H1203" s="237">
        <v>89.1</v>
      </c>
      <c r="I1203" s="238"/>
      <c r="J1203" s="239">
        <f>ROUND(I1203*H1203,2)</f>
        <v>0</v>
      </c>
      <c r="K1203" s="235" t="s">
        <v>38</v>
      </c>
      <c r="L1203" s="72"/>
      <c r="M1203" s="240" t="s">
        <v>38</v>
      </c>
      <c r="N1203" s="241" t="s">
        <v>52</v>
      </c>
      <c r="O1203" s="47"/>
      <c r="P1203" s="242">
        <f>O1203*H1203</f>
        <v>0</v>
      </c>
      <c r="Q1203" s="242">
        <v>0.00122</v>
      </c>
      <c r="R1203" s="242">
        <f>Q1203*H1203</f>
        <v>0.108702</v>
      </c>
      <c r="S1203" s="242">
        <v>0</v>
      </c>
      <c r="T1203" s="243">
        <f>S1203*H1203</f>
        <v>0</v>
      </c>
      <c r="AR1203" s="23" t="s">
        <v>302</v>
      </c>
      <c r="AT1203" s="23" t="s">
        <v>210</v>
      </c>
      <c r="AU1203" s="23" t="s">
        <v>90</v>
      </c>
      <c r="AY1203" s="23" t="s">
        <v>208</v>
      </c>
      <c r="BE1203" s="244">
        <f>IF(N1203="základní",J1203,0)</f>
        <v>0</v>
      </c>
      <c r="BF1203" s="244">
        <f>IF(N1203="snížená",J1203,0)</f>
        <v>0</v>
      </c>
      <c r="BG1203" s="244">
        <f>IF(N1203="zákl. přenesená",J1203,0)</f>
        <v>0</v>
      </c>
      <c r="BH1203" s="244">
        <f>IF(N1203="sníž. přenesená",J1203,0)</f>
        <v>0</v>
      </c>
      <c r="BI1203" s="244">
        <f>IF(N1203="nulová",J1203,0)</f>
        <v>0</v>
      </c>
      <c r="BJ1203" s="23" t="s">
        <v>25</v>
      </c>
      <c r="BK1203" s="244">
        <f>ROUND(I1203*H1203,2)</f>
        <v>0</v>
      </c>
      <c r="BL1203" s="23" t="s">
        <v>302</v>
      </c>
      <c r="BM1203" s="23" t="s">
        <v>1882</v>
      </c>
    </row>
    <row r="1204" spans="2:65" s="1" customFormat="1" ht="25.5" customHeight="1">
      <c r="B1204" s="46"/>
      <c r="C1204" s="233" t="s">
        <v>1883</v>
      </c>
      <c r="D1204" s="233" t="s">
        <v>210</v>
      </c>
      <c r="E1204" s="234" t="s">
        <v>1884</v>
      </c>
      <c r="F1204" s="235" t="s">
        <v>1881</v>
      </c>
      <c r="G1204" s="236" t="s">
        <v>336</v>
      </c>
      <c r="H1204" s="237">
        <v>89.1</v>
      </c>
      <c r="I1204" s="238"/>
      <c r="J1204" s="239">
        <f>ROUND(I1204*H1204,2)</f>
        <v>0</v>
      </c>
      <c r="K1204" s="235" t="s">
        <v>38</v>
      </c>
      <c r="L1204" s="72"/>
      <c r="M1204" s="240" t="s">
        <v>38</v>
      </c>
      <c r="N1204" s="241" t="s">
        <v>52</v>
      </c>
      <c r="O1204" s="47"/>
      <c r="P1204" s="242">
        <f>O1204*H1204</f>
        <v>0</v>
      </c>
      <c r="Q1204" s="242">
        <v>0.00122</v>
      </c>
      <c r="R1204" s="242">
        <f>Q1204*H1204</f>
        <v>0.108702</v>
      </c>
      <c r="S1204" s="242">
        <v>0</v>
      </c>
      <c r="T1204" s="243">
        <f>S1204*H1204</f>
        <v>0</v>
      </c>
      <c r="AR1204" s="23" t="s">
        <v>302</v>
      </c>
      <c r="AT1204" s="23" t="s">
        <v>210</v>
      </c>
      <c r="AU1204" s="23" t="s">
        <v>90</v>
      </c>
      <c r="AY1204" s="23" t="s">
        <v>208</v>
      </c>
      <c r="BE1204" s="244">
        <f>IF(N1204="základní",J1204,0)</f>
        <v>0</v>
      </c>
      <c r="BF1204" s="244">
        <f>IF(N1204="snížená",J1204,0)</f>
        <v>0</v>
      </c>
      <c r="BG1204" s="244">
        <f>IF(N1204="zákl. přenesená",J1204,0)</f>
        <v>0</v>
      </c>
      <c r="BH1204" s="244">
        <f>IF(N1204="sníž. přenesená",J1204,0)</f>
        <v>0</v>
      </c>
      <c r="BI1204" s="244">
        <f>IF(N1204="nulová",J1204,0)</f>
        <v>0</v>
      </c>
      <c r="BJ1204" s="23" t="s">
        <v>25</v>
      </c>
      <c r="BK1204" s="244">
        <f>ROUND(I1204*H1204,2)</f>
        <v>0</v>
      </c>
      <c r="BL1204" s="23" t="s">
        <v>302</v>
      </c>
      <c r="BM1204" s="23" t="s">
        <v>1885</v>
      </c>
    </row>
    <row r="1205" spans="2:65" s="1" customFormat="1" ht="16.5" customHeight="1">
      <c r="B1205" s="46"/>
      <c r="C1205" s="233" t="s">
        <v>1886</v>
      </c>
      <c r="D1205" s="233" t="s">
        <v>210</v>
      </c>
      <c r="E1205" s="234" t="s">
        <v>1887</v>
      </c>
      <c r="F1205" s="235" t="s">
        <v>1888</v>
      </c>
      <c r="G1205" s="236" t="s">
        <v>336</v>
      </c>
      <c r="H1205" s="237">
        <v>250</v>
      </c>
      <c r="I1205" s="238"/>
      <c r="J1205" s="239">
        <f>ROUND(I1205*H1205,2)</f>
        <v>0</v>
      </c>
      <c r="K1205" s="235" t="s">
        <v>38</v>
      </c>
      <c r="L1205" s="72"/>
      <c r="M1205" s="240" t="s">
        <v>38</v>
      </c>
      <c r="N1205" s="241" t="s">
        <v>52</v>
      </c>
      <c r="O1205" s="47"/>
      <c r="P1205" s="242">
        <f>O1205*H1205</f>
        <v>0</v>
      </c>
      <c r="Q1205" s="242">
        <v>0.0022</v>
      </c>
      <c r="R1205" s="242">
        <f>Q1205*H1205</f>
        <v>0.55</v>
      </c>
      <c r="S1205" s="242">
        <v>0</v>
      </c>
      <c r="T1205" s="243">
        <f>S1205*H1205</f>
        <v>0</v>
      </c>
      <c r="AR1205" s="23" t="s">
        <v>302</v>
      </c>
      <c r="AT1205" s="23" t="s">
        <v>210</v>
      </c>
      <c r="AU1205" s="23" t="s">
        <v>90</v>
      </c>
      <c r="AY1205" s="23" t="s">
        <v>208</v>
      </c>
      <c r="BE1205" s="244">
        <f>IF(N1205="základní",J1205,0)</f>
        <v>0</v>
      </c>
      <c r="BF1205" s="244">
        <f>IF(N1205="snížená",J1205,0)</f>
        <v>0</v>
      </c>
      <c r="BG1205" s="244">
        <f>IF(N1205="zákl. přenesená",J1205,0)</f>
        <v>0</v>
      </c>
      <c r="BH1205" s="244">
        <f>IF(N1205="sníž. přenesená",J1205,0)</f>
        <v>0</v>
      </c>
      <c r="BI1205" s="244">
        <f>IF(N1205="nulová",J1205,0)</f>
        <v>0</v>
      </c>
      <c r="BJ1205" s="23" t="s">
        <v>25</v>
      </c>
      <c r="BK1205" s="244">
        <f>ROUND(I1205*H1205,2)</f>
        <v>0</v>
      </c>
      <c r="BL1205" s="23" t="s">
        <v>302</v>
      </c>
      <c r="BM1205" s="23" t="s">
        <v>1889</v>
      </c>
    </row>
    <row r="1206" spans="2:65" s="1" customFormat="1" ht="16.5" customHeight="1">
      <c r="B1206" s="46"/>
      <c r="C1206" s="233" t="s">
        <v>1890</v>
      </c>
      <c r="D1206" s="233" t="s">
        <v>210</v>
      </c>
      <c r="E1206" s="234" t="s">
        <v>1891</v>
      </c>
      <c r="F1206" s="235" t="s">
        <v>1892</v>
      </c>
      <c r="G1206" s="236" t="s">
        <v>336</v>
      </c>
      <c r="H1206" s="237">
        <v>51.2</v>
      </c>
      <c r="I1206" s="238"/>
      <c r="J1206" s="239">
        <f>ROUND(I1206*H1206,2)</f>
        <v>0</v>
      </c>
      <c r="K1206" s="235" t="s">
        <v>38</v>
      </c>
      <c r="L1206" s="72"/>
      <c r="M1206" s="240" t="s">
        <v>38</v>
      </c>
      <c r="N1206" s="241" t="s">
        <v>52</v>
      </c>
      <c r="O1206" s="47"/>
      <c r="P1206" s="242">
        <f>O1206*H1206</f>
        <v>0</v>
      </c>
      <c r="Q1206" s="242">
        <v>0.00289</v>
      </c>
      <c r="R1206" s="242">
        <f>Q1206*H1206</f>
        <v>0.14796800000000002</v>
      </c>
      <c r="S1206" s="242">
        <v>0</v>
      </c>
      <c r="T1206" s="243">
        <f>S1206*H1206</f>
        <v>0</v>
      </c>
      <c r="AR1206" s="23" t="s">
        <v>302</v>
      </c>
      <c r="AT1206" s="23" t="s">
        <v>210</v>
      </c>
      <c r="AU1206" s="23" t="s">
        <v>90</v>
      </c>
      <c r="AY1206" s="23" t="s">
        <v>208</v>
      </c>
      <c r="BE1206" s="244">
        <f>IF(N1206="základní",J1206,0)</f>
        <v>0</v>
      </c>
      <c r="BF1206" s="244">
        <f>IF(N1206="snížená",J1206,0)</f>
        <v>0</v>
      </c>
      <c r="BG1206" s="244">
        <f>IF(N1206="zákl. přenesená",J1206,0)</f>
        <v>0</v>
      </c>
      <c r="BH1206" s="244">
        <f>IF(N1206="sníž. přenesená",J1206,0)</f>
        <v>0</v>
      </c>
      <c r="BI1206" s="244">
        <f>IF(N1206="nulová",J1206,0)</f>
        <v>0</v>
      </c>
      <c r="BJ1206" s="23" t="s">
        <v>25</v>
      </c>
      <c r="BK1206" s="244">
        <f>ROUND(I1206*H1206,2)</f>
        <v>0</v>
      </c>
      <c r="BL1206" s="23" t="s">
        <v>302</v>
      </c>
      <c r="BM1206" s="23" t="s">
        <v>1893</v>
      </c>
    </row>
    <row r="1207" spans="2:65" s="1" customFormat="1" ht="16.5" customHeight="1">
      <c r="B1207" s="46"/>
      <c r="C1207" s="233" t="s">
        <v>1894</v>
      </c>
      <c r="D1207" s="233" t="s">
        <v>210</v>
      </c>
      <c r="E1207" s="234" t="s">
        <v>1895</v>
      </c>
      <c r="F1207" s="235" t="s">
        <v>1896</v>
      </c>
      <c r="G1207" s="236" t="s">
        <v>336</v>
      </c>
      <c r="H1207" s="237">
        <v>31.25</v>
      </c>
      <c r="I1207" s="238"/>
      <c r="J1207" s="239">
        <f>ROUND(I1207*H1207,2)</f>
        <v>0</v>
      </c>
      <c r="K1207" s="235" t="s">
        <v>38</v>
      </c>
      <c r="L1207" s="72"/>
      <c r="M1207" s="240" t="s">
        <v>38</v>
      </c>
      <c r="N1207" s="241" t="s">
        <v>52</v>
      </c>
      <c r="O1207" s="47"/>
      <c r="P1207" s="242">
        <f>O1207*H1207</f>
        <v>0</v>
      </c>
      <c r="Q1207" s="242">
        <v>0.0035</v>
      </c>
      <c r="R1207" s="242">
        <f>Q1207*H1207</f>
        <v>0.109375</v>
      </c>
      <c r="S1207" s="242">
        <v>0</v>
      </c>
      <c r="T1207" s="243">
        <f>S1207*H1207</f>
        <v>0</v>
      </c>
      <c r="AR1207" s="23" t="s">
        <v>302</v>
      </c>
      <c r="AT1207" s="23" t="s">
        <v>210</v>
      </c>
      <c r="AU1207" s="23" t="s">
        <v>90</v>
      </c>
      <c r="AY1207" s="23" t="s">
        <v>208</v>
      </c>
      <c r="BE1207" s="244">
        <f>IF(N1207="základní",J1207,0)</f>
        <v>0</v>
      </c>
      <c r="BF1207" s="244">
        <f>IF(N1207="snížená",J1207,0)</f>
        <v>0</v>
      </c>
      <c r="BG1207" s="244">
        <f>IF(N1207="zákl. přenesená",J1207,0)</f>
        <v>0</v>
      </c>
      <c r="BH1207" s="244">
        <f>IF(N1207="sníž. přenesená",J1207,0)</f>
        <v>0</v>
      </c>
      <c r="BI1207" s="244">
        <f>IF(N1207="nulová",J1207,0)</f>
        <v>0</v>
      </c>
      <c r="BJ1207" s="23" t="s">
        <v>25</v>
      </c>
      <c r="BK1207" s="244">
        <f>ROUND(I1207*H1207,2)</f>
        <v>0</v>
      </c>
      <c r="BL1207" s="23" t="s">
        <v>302</v>
      </c>
      <c r="BM1207" s="23" t="s">
        <v>1897</v>
      </c>
    </row>
    <row r="1208" spans="2:65" s="1" customFormat="1" ht="16.5" customHeight="1">
      <c r="B1208" s="46"/>
      <c r="C1208" s="233" t="s">
        <v>1898</v>
      </c>
      <c r="D1208" s="233" t="s">
        <v>210</v>
      </c>
      <c r="E1208" s="234" t="s">
        <v>1899</v>
      </c>
      <c r="F1208" s="235" t="s">
        <v>1900</v>
      </c>
      <c r="G1208" s="236" t="s">
        <v>336</v>
      </c>
      <c r="H1208" s="237">
        <v>6.09</v>
      </c>
      <c r="I1208" s="238"/>
      <c r="J1208" s="239">
        <f>ROUND(I1208*H1208,2)</f>
        <v>0</v>
      </c>
      <c r="K1208" s="235" t="s">
        <v>38</v>
      </c>
      <c r="L1208" s="72"/>
      <c r="M1208" s="240" t="s">
        <v>38</v>
      </c>
      <c r="N1208" s="241" t="s">
        <v>52</v>
      </c>
      <c r="O1208" s="47"/>
      <c r="P1208" s="242">
        <f>O1208*H1208</f>
        <v>0</v>
      </c>
      <c r="Q1208" s="242">
        <v>0.00149</v>
      </c>
      <c r="R1208" s="242">
        <f>Q1208*H1208</f>
        <v>0.0090741</v>
      </c>
      <c r="S1208" s="242">
        <v>0</v>
      </c>
      <c r="T1208" s="243">
        <f>S1208*H1208</f>
        <v>0</v>
      </c>
      <c r="AR1208" s="23" t="s">
        <v>302</v>
      </c>
      <c r="AT1208" s="23" t="s">
        <v>210</v>
      </c>
      <c r="AU1208" s="23" t="s">
        <v>90</v>
      </c>
      <c r="AY1208" s="23" t="s">
        <v>208</v>
      </c>
      <c r="BE1208" s="244">
        <f>IF(N1208="základní",J1208,0)</f>
        <v>0</v>
      </c>
      <c r="BF1208" s="244">
        <f>IF(N1208="snížená",J1208,0)</f>
        <v>0</v>
      </c>
      <c r="BG1208" s="244">
        <f>IF(N1208="zákl. přenesená",J1208,0)</f>
        <v>0</v>
      </c>
      <c r="BH1208" s="244">
        <f>IF(N1208="sníž. přenesená",J1208,0)</f>
        <v>0</v>
      </c>
      <c r="BI1208" s="244">
        <f>IF(N1208="nulová",J1208,0)</f>
        <v>0</v>
      </c>
      <c r="BJ1208" s="23" t="s">
        <v>25</v>
      </c>
      <c r="BK1208" s="244">
        <f>ROUND(I1208*H1208,2)</f>
        <v>0</v>
      </c>
      <c r="BL1208" s="23" t="s">
        <v>302</v>
      </c>
      <c r="BM1208" s="23" t="s">
        <v>1901</v>
      </c>
    </row>
    <row r="1209" spans="2:65" s="1" customFormat="1" ht="16.5" customHeight="1">
      <c r="B1209" s="46"/>
      <c r="C1209" s="233" t="s">
        <v>1902</v>
      </c>
      <c r="D1209" s="233" t="s">
        <v>210</v>
      </c>
      <c r="E1209" s="234" t="s">
        <v>1903</v>
      </c>
      <c r="F1209" s="235" t="s">
        <v>1904</v>
      </c>
      <c r="G1209" s="236" t="s">
        <v>336</v>
      </c>
      <c r="H1209" s="237">
        <v>6.09</v>
      </c>
      <c r="I1209" s="238"/>
      <c r="J1209" s="239">
        <f>ROUND(I1209*H1209,2)</f>
        <v>0</v>
      </c>
      <c r="K1209" s="235" t="s">
        <v>38</v>
      </c>
      <c r="L1209" s="72"/>
      <c r="M1209" s="240" t="s">
        <v>38</v>
      </c>
      <c r="N1209" s="241" t="s">
        <v>52</v>
      </c>
      <c r="O1209" s="47"/>
      <c r="P1209" s="242">
        <f>O1209*H1209</f>
        <v>0</v>
      </c>
      <c r="Q1209" s="242">
        <v>0.00203</v>
      </c>
      <c r="R1209" s="242">
        <f>Q1209*H1209</f>
        <v>0.0123627</v>
      </c>
      <c r="S1209" s="242">
        <v>0</v>
      </c>
      <c r="T1209" s="243">
        <f>S1209*H1209</f>
        <v>0</v>
      </c>
      <c r="AR1209" s="23" t="s">
        <v>302</v>
      </c>
      <c r="AT1209" s="23" t="s">
        <v>210</v>
      </c>
      <c r="AU1209" s="23" t="s">
        <v>90</v>
      </c>
      <c r="AY1209" s="23" t="s">
        <v>208</v>
      </c>
      <c r="BE1209" s="244">
        <f>IF(N1209="základní",J1209,0)</f>
        <v>0</v>
      </c>
      <c r="BF1209" s="244">
        <f>IF(N1209="snížená",J1209,0)</f>
        <v>0</v>
      </c>
      <c r="BG1209" s="244">
        <f>IF(N1209="zákl. přenesená",J1209,0)</f>
        <v>0</v>
      </c>
      <c r="BH1209" s="244">
        <f>IF(N1209="sníž. přenesená",J1209,0)</f>
        <v>0</v>
      </c>
      <c r="BI1209" s="244">
        <f>IF(N1209="nulová",J1209,0)</f>
        <v>0</v>
      </c>
      <c r="BJ1209" s="23" t="s">
        <v>25</v>
      </c>
      <c r="BK1209" s="244">
        <f>ROUND(I1209*H1209,2)</f>
        <v>0</v>
      </c>
      <c r="BL1209" s="23" t="s">
        <v>302</v>
      </c>
      <c r="BM1209" s="23" t="s">
        <v>1905</v>
      </c>
    </row>
    <row r="1210" spans="2:65" s="1" customFormat="1" ht="16.5" customHeight="1">
      <c r="B1210" s="46"/>
      <c r="C1210" s="233" t="s">
        <v>1906</v>
      </c>
      <c r="D1210" s="233" t="s">
        <v>210</v>
      </c>
      <c r="E1210" s="234" t="s">
        <v>1907</v>
      </c>
      <c r="F1210" s="235" t="s">
        <v>1908</v>
      </c>
      <c r="G1210" s="236" t="s">
        <v>336</v>
      </c>
      <c r="H1210" s="237">
        <v>10.5</v>
      </c>
      <c r="I1210" s="238"/>
      <c r="J1210" s="239">
        <f>ROUND(I1210*H1210,2)</f>
        <v>0</v>
      </c>
      <c r="K1210" s="235" t="s">
        <v>38</v>
      </c>
      <c r="L1210" s="72"/>
      <c r="M1210" s="240" t="s">
        <v>38</v>
      </c>
      <c r="N1210" s="241" t="s">
        <v>52</v>
      </c>
      <c r="O1210" s="47"/>
      <c r="P1210" s="242">
        <f>O1210*H1210</f>
        <v>0</v>
      </c>
      <c r="Q1210" s="242">
        <v>0.00286</v>
      </c>
      <c r="R1210" s="242">
        <f>Q1210*H1210</f>
        <v>0.03003</v>
      </c>
      <c r="S1210" s="242">
        <v>0</v>
      </c>
      <c r="T1210" s="243">
        <f>S1210*H1210</f>
        <v>0</v>
      </c>
      <c r="AR1210" s="23" t="s">
        <v>302</v>
      </c>
      <c r="AT1210" s="23" t="s">
        <v>210</v>
      </c>
      <c r="AU1210" s="23" t="s">
        <v>90</v>
      </c>
      <c r="AY1210" s="23" t="s">
        <v>208</v>
      </c>
      <c r="BE1210" s="244">
        <f>IF(N1210="základní",J1210,0)</f>
        <v>0</v>
      </c>
      <c r="BF1210" s="244">
        <f>IF(N1210="snížená",J1210,0)</f>
        <v>0</v>
      </c>
      <c r="BG1210" s="244">
        <f>IF(N1210="zákl. přenesená",J1210,0)</f>
        <v>0</v>
      </c>
      <c r="BH1210" s="244">
        <f>IF(N1210="sníž. přenesená",J1210,0)</f>
        <v>0</v>
      </c>
      <c r="BI1210" s="244">
        <f>IF(N1210="nulová",J1210,0)</f>
        <v>0</v>
      </c>
      <c r="BJ1210" s="23" t="s">
        <v>25</v>
      </c>
      <c r="BK1210" s="244">
        <f>ROUND(I1210*H1210,2)</f>
        <v>0</v>
      </c>
      <c r="BL1210" s="23" t="s">
        <v>302</v>
      </c>
      <c r="BM1210" s="23" t="s">
        <v>1909</v>
      </c>
    </row>
    <row r="1211" spans="2:65" s="1" customFormat="1" ht="25.5" customHeight="1">
      <c r="B1211" s="46"/>
      <c r="C1211" s="233" t="s">
        <v>1910</v>
      </c>
      <c r="D1211" s="233" t="s">
        <v>210</v>
      </c>
      <c r="E1211" s="234" t="s">
        <v>1911</v>
      </c>
      <c r="F1211" s="235" t="s">
        <v>1912</v>
      </c>
      <c r="G1211" s="236" t="s">
        <v>331</v>
      </c>
      <c r="H1211" s="237">
        <v>1</v>
      </c>
      <c r="I1211" s="238"/>
      <c r="J1211" s="239">
        <f>ROUND(I1211*H1211,2)</f>
        <v>0</v>
      </c>
      <c r="K1211" s="235" t="s">
        <v>214</v>
      </c>
      <c r="L1211" s="72"/>
      <c r="M1211" s="240" t="s">
        <v>38</v>
      </c>
      <c r="N1211" s="241" t="s">
        <v>52</v>
      </c>
      <c r="O1211" s="47"/>
      <c r="P1211" s="242">
        <f>O1211*H1211</f>
        <v>0</v>
      </c>
      <c r="Q1211" s="242">
        <v>0.00029</v>
      </c>
      <c r="R1211" s="242">
        <f>Q1211*H1211</f>
        <v>0.00029</v>
      </c>
      <c r="S1211" s="242">
        <v>0</v>
      </c>
      <c r="T1211" s="243">
        <f>S1211*H1211</f>
        <v>0</v>
      </c>
      <c r="AR1211" s="23" t="s">
        <v>302</v>
      </c>
      <c r="AT1211" s="23" t="s">
        <v>210</v>
      </c>
      <c r="AU1211" s="23" t="s">
        <v>90</v>
      </c>
      <c r="AY1211" s="23" t="s">
        <v>208</v>
      </c>
      <c r="BE1211" s="244">
        <f>IF(N1211="základní",J1211,0)</f>
        <v>0</v>
      </c>
      <c r="BF1211" s="244">
        <f>IF(N1211="snížená",J1211,0)</f>
        <v>0</v>
      </c>
      <c r="BG1211" s="244">
        <f>IF(N1211="zákl. přenesená",J1211,0)</f>
        <v>0</v>
      </c>
      <c r="BH1211" s="244">
        <f>IF(N1211="sníž. přenesená",J1211,0)</f>
        <v>0</v>
      </c>
      <c r="BI1211" s="244">
        <f>IF(N1211="nulová",J1211,0)</f>
        <v>0</v>
      </c>
      <c r="BJ1211" s="23" t="s">
        <v>25</v>
      </c>
      <c r="BK1211" s="244">
        <f>ROUND(I1211*H1211,2)</f>
        <v>0</v>
      </c>
      <c r="BL1211" s="23" t="s">
        <v>302</v>
      </c>
      <c r="BM1211" s="23" t="s">
        <v>1913</v>
      </c>
    </row>
    <row r="1212" spans="2:65" s="1" customFormat="1" ht="25.5" customHeight="1">
      <c r="B1212" s="46"/>
      <c r="C1212" s="233" t="s">
        <v>1914</v>
      </c>
      <c r="D1212" s="233" t="s">
        <v>210</v>
      </c>
      <c r="E1212" s="234" t="s">
        <v>1915</v>
      </c>
      <c r="F1212" s="235" t="s">
        <v>1916</v>
      </c>
      <c r="G1212" s="236" t="s">
        <v>331</v>
      </c>
      <c r="H1212" s="237">
        <v>2</v>
      </c>
      <c r="I1212" s="238"/>
      <c r="J1212" s="239">
        <f>ROUND(I1212*H1212,2)</f>
        <v>0</v>
      </c>
      <c r="K1212" s="235" t="s">
        <v>214</v>
      </c>
      <c r="L1212" s="72"/>
      <c r="M1212" s="240" t="s">
        <v>38</v>
      </c>
      <c r="N1212" s="241" t="s">
        <v>52</v>
      </c>
      <c r="O1212" s="47"/>
      <c r="P1212" s="242">
        <f>O1212*H1212</f>
        <v>0</v>
      </c>
      <c r="Q1212" s="242">
        <v>0.00048</v>
      </c>
      <c r="R1212" s="242">
        <f>Q1212*H1212</f>
        <v>0.00096</v>
      </c>
      <c r="S1212" s="242">
        <v>0</v>
      </c>
      <c r="T1212" s="243">
        <f>S1212*H1212</f>
        <v>0</v>
      </c>
      <c r="AR1212" s="23" t="s">
        <v>302</v>
      </c>
      <c r="AT1212" s="23" t="s">
        <v>210</v>
      </c>
      <c r="AU1212" s="23" t="s">
        <v>90</v>
      </c>
      <c r="AY1212" s="23" t="s">
        <v>208</v>
      </c>
      <c r="BE1212" s="244">
        <f>IF(N1212="základní",J1212,0)</f>
        <v>0</v>
      </c>
      <c r="BF1212" s="244">
        <f>IF(N1212="snížená",J1212,0)</f>
        <v>0</v>
      </c>
      <c r="BG1212" s="244">
        <f>IF(N1212="zákl. přenesená",J1212,0)</f>
        <v>0</v>
      </c>
      <c r="BH1212" s="244">
        <f>IF(N1212="sníž. přenesená",J1212,0)</f>
        <v>0</v>
      </c>
      <c r="BI1212" s="244">
        <f>IF(N1212="nulová",J1212,0)</f>
        <v>0</v>
      </c>
      <c r="BJ1212" s="23" t="s">
        <v>25</v>
      </c>
      <c r="BK1212" s="244">
        <f>ROUND(I1212*H1212,2)</f>
        <v>0</v>
      </c>
      <c r="BL1212" s="23" t="s">
        <v>302</v>
      </c>
      <c r="BM1212" s="23" t="s">
        <v>1917</v>
      </c>
    </row>
    <row r="1213" spans="2:65" s="1" customFormat="1" ht="25.5" customHeight="1">
      <c r="B1213" s="46"/>
      <c r="C1213" s="233" t="s">
        <v>1918</v>
      </c>
      <c r="D1213" s="233" t="s">
        <v>210</v>
      </c>
      <c r="E1213" s="234" t="s">
        <v>1919</v>
      </c>
      <c r="F1213" s="235" t="s">
        <v>1920</v>
      </c>
      <c r="G1213" s="236" t="s">
        <v>336</v>
      </c>
      <c r="H1213" s="237">
        <v>7</v>
      </c>
      <c r="I1213" s="238"/>
      <c r="J1213" s="239">
        <f>ROUND(I1213*H1213,2)</f>
        <v>0</v>
      </c>
      <c r="K1213" s="235" t="s">
        <v>214</v>
      </c>
      <c r="L1213" s="72"/>
      <c r="M1213" s="240" t="s">
        <v>38</v>
      </c>
      <c r="N1213" s="241" t="s">
        <v>52</v>
      </c>
      <c r="O1213" s="47"/>
      <c r="P1213" s="242">
        <f>O1213*H1213</f>
        <v>0</v>
      </c>
      <c r="Q1213" s="242">
        <v>0.00181</v>
      </c>
      <c r="R1213" s="242">
        <f>Q1213*H1213</f>
        <v>0.01267</v>
      </c>
      <c r="S1213" s="242">
        <v>0</v>
      </c>
      <c r="T1213" s="243">
        <f>S1213*H1213</f>
        <v>0</v>
      </c>
      <c r="AR1213" s="23" t="s">
        <v>302</v>
      </c>
      <c r="AT1213" s="23" t="s">
        <v>210</v>
      </c>
      <c r="AU1213" s="23" t="s">
        <v>90</v>
      </c>
      <c r="AY1213" s="23" t="s">
        <v>208</v>
      </c>
      <c r="BE1213" s="244">
        <f>IF(N1213="základní",J1213,0)</f>
        <v>0</v>
      </c>
      <c r="BF1213" s="244">
        <f>IF(N1213="snížená",J1213,0)</f>
        <v>0</v>
      </c>
      <c r="BG1213" s="244">
        <f>IF(N1213="zákl. přenesená",J1213,0)</f>
        <v>0</v>
      </c>
      <c r="BH1213" s="244">
        <f>IF(N1213="sníž. přenesená",J1213,0)</f>
        <v>0</v>
      </c>
      <c r="BI1213" s="244">
        <f>IF(N1213="nulová",J1213,0)</f>
        <v>0</v>
      </c>
      <c r="BJ1213" s="23" t="s">
        <v>25</v>
      </c>
      <c r="BK1213" s="244">
        <f>ROUND(I1213*H1213,2)</f>
        <v>0</v>
      </c>
      <c r="BL1213" s="23" t="s">
        <v>302</v>
      </c>
      <c r="BM1213" s="23" t="s">
        <v>1921</v>
      </c>
    </row>
    <row r="1214" spans="2:65" s="1" customFormat="1" ht="25.5" customHeight="1">
      <c r="B1214" s="46"/>
      <c r="C1214" s="233" t="s">
        <v>1922</v>
      </c>
      <c r="D1214" s="233" t="s">
        <v>210</v>
      </c>
      <c r="E1214" s="234" t="s">
        <v>1923</v>
      </c>
      <c r="F1214" s="235" t="s">
        <v>1924</v>
      </c>
      <c r="G1214" s="236" t="s">
        <v>336</v>
      </c>
      <c r="H1214" s="237">
        <v>13</v>
      </c>
      <c r="I1214" s="238"/>
      <c r="J1214" s="239">
        <f>ROUND(I1214*H1214,2)</f>
        <v>0</v>
      </c>
      <c r="K1214" s="235" t="s">
        <v>214</v>
      </c>
      <c r="L1214" s="72"/>
      <c r="M1214" s="240" t="s">
        <v>38</v>
      </c>
      <c r="N1214" s="241" t="s">
        <v>52</v>
      </c>
      <c r="O1214" s="47"/>
      <c r="P1214" s="242">
        <f>O1214*H1214</f>
        <v>0</v>
      </c>
      <c r="Q1214" s="242">
        <v>0.00236</v>
      </c>
      <c r="R1214" s="242">
        <f>Q1214*H1214</f>
        <v>0.030680000000000002</v>
      </c>
      <c r="S1214" s="242">
        <v>0</v>
      </c>
      <c r="T1214" s="243">
        <f>S1214*H1214</f>
        <v>0</v>
      </c>
      <c r="AR1214" s="23" t="s">
        <v>302</v>
      </c>
      <c r="AT1214" s="23" t="s">
        <v>210</v>
      </c>
      <c r="AU1214" s="23" t="s">
        <v>90</v>
      </c>
      <c r="AY1214" s="23" t="s">
        <v>208</v>
      </c>
      <c r="BE1214" s="244">
        <f>IF(N1214="základní",J1214,0)</f>
        <v>0</v>
      </c>
      <c r="BF1214" s="244">
        <f>IF(N1214="snížená",J1214,0)</f>
        <v>0</v>
      </c>
      <c r="BG1214" s="244">
        <f>IF(N1214="zákl. přenesená",J1214,0)</f>
        <v>0</v>
      </c>
      <c r="BH1214" s="244">
        <f>IF(N1214="sníž. přenesená",J1214,0)</f>
        <v>0</v>
      </c>
      <c r="BI1214" s="244">
        <f>IF(N1214="nulová",J1214,0)</f>
        <v>0</v>
      </c>
      <c r="BJ1214" s="23" t="s">
        <v>25</v>
      </c>
      <c r="BK1214" s="244">
        <f>ROUND(I1214*H1214,2)</f>
        <v>0</v>
      </c>
      <c r="BL1214" s="23" t="s">
        <v>302</v>
      </c>
      <c r="BM1214" s="23" t="s">
        <v>1925</v>
      </c>
    </row>
    <row r="1215" spans="2:65" s="1" customFormat="1" ht="25.5" customHeight="1">
      <c r="B1215" s="46"/>
      <c r="C1215" s="233" t="s">
        <v>1926</v>
      </c>
      <c r="D1215" s="233" t="s">
        <v>210</v>
      </c>
      <c r="E1215" s="234" t="s">
        <v>1927</v>
      </c>
      <c r="F1215" s="235" t="s">
        <v>1928</v>
      </c>
      <c r="G1215" s="236" t="s">
        <v>331</v>
      </c>
      <c r="H1215" s="237">
        <v>7</v>
      </c>
      <c r="I1215" s="238"/>
      <c r="J1215" s="239">
        <f>ROUND(I1215*H1215,2)</f>
        <v>0</v>
      </c>
      <c r="K1215" s="235" t="s">
        <v>38</v>
      </c>
      <c r="L1215" s="72"/>
      <c r="M1215" s="240" t="s">
        <v>38</v>
      </c>
      <c r="N1215" s="241" t="s">
        <v>52</v>
      </c>
      <c r="O1215" s="47"/>
      <c r="P1215" s="242">
        <f>O1215*H1215</f>
        <v>0</v>
      </c>
      <c r="Q1215" s="242">
        <v>0.01</v>
      </c>
      <c r="R1215" s="242">
        <f>Q1215*H1215</f>
        <v>0.07</v>
      </c>
      <c r="S1215" s="242">
        <v>0</v>
      </c>
      <c r="T1215" s="243">
        <f>S1215*H1215</f>
        <v>0</v>
      </c>
      <c r="AR1215" s="23" t="s">
        <v>302</v>
      </c>
      <c r="AT1215" s="23" t="s">
        <v>210</v>
      </c>
      <c r="AU1215" s="23" t="s">
        <v>90</v>
      </c>
      <c r="AY1215" s="23" t="s">
        <v>208</v>
      </c>
      <c r="BE1215" s="244">
        <f>IF(N1215="základní",J1215,0)</f>
        <v>0</v>
      </c>
      <c r="BF1215" s="244">
        <f>IF(N1215="snížená",J1215,0)</f>
        <v>0</v>
      </c>
      <c r="BG1215" s="244">
        <f>IF(N1215="zákl. přenesená",J1215,0)</f>
        <v>0</v>
      </c>
      <c r="BH1215" s="244">
        <f>IF(N1215="sníž. přenesená",J1215,0)</f>
        <v>0</v>
      </c>
      <c r="BI1215" s="244">
        <f>IF(N1215="nulová",J1215,0)</f>
        <v>0</v>
      </c>
      <c r="BJ1215" s="23" t="s">
        <v>25</v>
      </c>
      <c r="BK1215" s="244">
        <f>ROUND(I1215*H1215,2)</f>
        <v>0</v>
      </c>
      <c r="BL1215" s="23" t="s">
        <v>302</v>
      </c>
      <c r="BM1215" s="23" t="s">
        <v>1929</v>
      </c>
    </row>
    <row r="1216" spans="2:65" s="1" customFormat="1" ht="16.5" customHeight="1">
      <c r="B1216" s="46"/>
      <c r="C1216" s="233" t="s">
        <v>1930</v>
      </c>
      <c r="D1216" s="233" t="s">
        <v>210</v>
      </c>
      <c r="E1216" s="234" t="s">
        <v>1931</v>
      </c>
      <c r="F1216" s="235" t="s">
        <v>1932</v>
      </c>
      <c r="G1216" s="236" t="s">
        <v>331</v>
      </c>
      <c r="H1216" s="237">
        <v>2</v>
      </c>
      <c r="I1216" s="238"/>
      <c r="J1216" s="239">
        <f>ROUND(I1216*H1216,2)</f>
        <v>0</v>
      </c>
      <c r="K1216" s="235" t="s">
        <v>38</v>
      </c>
      <c r="L1216" s="72"/>
      <c r="M1216" s="240" t="s">
        <v>38</v>
      </c>
      <c r="N1216" s="241" t="s">
        <v>52</v>
      </c>
      <c r="O1216" s="47"/>
      <c r="P1216" s="242">
        <f>O1216*H1216</f>
        <v>0</v>
      </c>
      <c r="Q1216" s="242">
        <v>0.01</v>
      </c>
      <c r="R1216" s="242">
        <f>Q1216*H1216</f>
        <v>0.02</v>
      </c>
      <c r="S1216" s="242">
        <v>0</v>
      </c>
      <c r="T1216" s="243">
        <f>S1216*H1216</f>
        <v>0</v>
      </c>
      <c r="AR1216" s="23" t="s">
        <v>302</v>
      </c>
      <c r="AT1216" s="23" t="s">
        <v>210</v>
      </c>
      <c r="AU1216" s="23" t="s">
        <v>90</v>
      </c>
      <c r="AY1216" s="23" t="s">
        <v>208</v>
      </c>
      <c r="BE1216" s="244">
        <f>IF(N1216="základní",J1216,0)</f>
        <v>0</v>
      </c>
      <c r="BF1216" s="244">
        <f>IF(N1216="snížená",J1216,0)</f>
        <v>0</v>
      </c>
      <c r="BG1216" s="244">
        <f>IF(N1216="zákl. přenesená",J1216,0)</f>
        <v>0</v>
      </c>
      <c r="BH1216" s="244">
        <f>IF(N1216="sníž. přenesená",J1216,0)</f>
        <v>0</v>
      </c>
      <c r="BI1216" s="244">
        <f>IF(N1216="nulová",J1216,0)</f>
        <v>0</v>
      </c>
      <c r="BJ1216" s="23" t="s">
        <v>25</v>
      </c>
      <c r="BK1216" s="244">
        <f>ROUND(I1216*H1216,2)</f>
        <v>0</v>
      </c>
      <c r="BL1216" s="23" t="s">
        <v>302</v>
      </c>
      <c r="BM1216" s="23" t="s">
        <v>1933</v>
      </c>
    </row>
    <row r="1217" spans="2:65" s="1" customFormat="1" ht="25.5" customHeight="1">
      <c r="B1217" s="46"/>
      <c r="C1217" s="233" t="s">
        <v>1934</v>
      </c>
      <c r="D1217" s="233" t="s">
        <v>210</v>
      </c>
      <c r="E1217" s="234" t="s">
        <v>1935</v>
      </c>
      <c r="F1217" s="235" t="s">
        <v>1936</v>
      </c>
      <c r="G1217" s="236" t="s">
        <v>331</v>
      </c>
      <c r="H1217" s="237">
        <v>6</v>
      </c>
      <c r="I1217" s="238"/>
      <c r="J1217" s="239">
        <f>ROUND(I1217*H1217,2)</f>
        <v>0</v>
      </c>
      <c r="K1217" s="235" t="s">
        <v>38</v>
      </c>
      <c r="L1217" s="72"/>
      <c r="M1217" s="240" t="s">
        <v>38</v>
      </c>
      <c r="N1217" s="241" t="s">
        <v>52</v>
      </c>
      <c r="O1217" s="47"/>
      <c r="P1217" s="242">
        <f>O1217*H1217</f>
        <v>0</v>
      </c>
      <c r="Q1217" s="242">
        <v>0.01</v>
      </c>
      <c r="R1217" s="242">
        <f>Q1217*H1217</f>
        <v>0.06</v>
      </c>
      <c r="S1217" s="242">
        <v>0</v>
      </c>
      <c r="T1217" s="243">
        <f>S1217*H1217</f>
        <v>0</v>
      </c>
      <c r="AR1217" s="23" t="s">
        <v>302</v>
      </c>
      <c r="AT1217" s="23" t="s">
        <v>210</v>
      </c>
      <c r="AU1217" s="23" t="s">
        <v>90</v>
      </c>
      <c r="AY1217" s="23" t="s">
        <v>208</v>
      </c>
      <c r="BE1217" s="244">
        <f>IF(N1217="základní",J1217,0)</f>
        <v>0</v>
      </c>
      <c r="BF1217" s="244">
        <f>IF(N1217="snížená",J1217,0)</f>
        <v>0</v>
      </c>
      <c r="BG1217" s="244">
        <f>IF(N1217="zákl. přenesená",J1217,0)</f>
        <v>0</v>
      </c>
      <c r="BH1217" s="244">
        <f>IF(N1217="sníž. přenesená",J1217,0)</f>
        <v>0</v>
      </c>
      <c r="BI1217" s="244">
        <f>IF(N1217="nulová",J1217,0)</f>
        <v>0</v>
      </c>
      <c r="BJ1217" s="23" t="s">
        <v>25</v>
      </c>
      <c r="BK1217" s="244">
        <f>ROUND(I1217*H1217,2)</f>
        <v>0</v>
      </c>
      <c r="BL1217" s="23" t="s">
        <v>302</v>
      </c>
      <c r="BM1217" s="23" t="s">
        <v>1937</v>
      </c>
    </row>
    <row r="1218" spans="2:65" s="1" customFormat="1" ht="38.25" customHeight="1">
      <c r="B1218" s="46"/>
      <c r="C1218" s="233" t="s">
        <v>1938</v>
      </c>
      <c r="D1218" s="233" t="s">
        <v>210</v>
      </c>
      <c r="E1218" s="234" t="s">
        <v>1939</v>
      </c>
      <c r="F1218" s="235" t="s">
        <v>1940</v>
      </c>
      <c r="G1218" s="236" t="s">
        <v>283</v>
      </c>
      <c r="H1218" s="237">
        <v>3.236</v>
      </c>
      <c r="I1218" s="238"/>
      <c r="J1218" s="239">
        <f>ROUND(I1218*H1218,2)</f>
        <v>0</v>
      </c>
      <c r="K1218" s="235" t="s">
        <v>214</v>
      </c>
      <c r="L1218" s="72"/>
      <c r="M1218" s="240" t="s">
        <v>38</v>
      </c>
      <c r="N1218" s="241" t="s">
        <v>52</v>
      </c>
      <c r="O1218" s="47"/>
      <c r="P1218" s="242">
        <f>O1218*H1218</f>
        <v>0</v>
      </c>
      <c r="Q1218" s="242">
        <v>0</v>
      </c>
      <c r="R1218" s="242">
        <f>Q1218*H1218</f>
        <v>0</v>
      </c>
      <c r="S1218" s="242">
        <v>0</v>
      </c>
      <c r="T1218" s="243">
        <f>S1218*H1218</f>
        <v>0</v>
      </c>
      <c r="AR1218" s="23" t="s">
        <v>302</v>
      </c>
      <c r="AT1218" s="23" t="s">
        <v>210</v>
      </c>
      <c r="AU1218" s="23" t="s">
        <v>90</v>
      </c>
      <c r="AY1218" s="23" t="s">
        <v>208</v>
      </c>
      <c r="BE1218" s="244">
        <f>IF(N1218="základní",J1218,0)</f>
        <v>0</v>
      </c>
      <c r="BF1218" s="244">
        <f>IF(N1218="snížená",J1218,0)</f>
        <v>0</v>
      </c>
      <c r="BG1218" s="244">
        <f>IF(N1218="zákl. přenesená",J1218,0)</f>
        <v>0</v>
      </c>
      <c r="BH1218" s="244">
        <f>IF(N1218="sníž. přenesená",J1218,0)</f>
        <v>0</v>
      </c>
      <c r="BI1218" s="244">
        <f>IF(N1218="nulová",J1218,0)</f>
        <v>0</v>
      </c>
      <c r="BJ1218" s="23" t="s">
        <v>25</v>
      </c>
      <c r="BK1218" s="244">
        <f>ROUND(I1218*H1218,2)</f>
        <v>0</v>
      </c>
      <c r="BL1218" s="23" t="s">
        <v>302</v>
      </c>
      <c r="BM1218" s="23" t="s">
        <v>1941</v>
      </c>
    </row>
    <row r="1219" spans="2:63" s="11" customFormat="1" ht="29.85" customHeight="1">
      <c r="B1219" s="217"/>
      <c r="C1219" s="218"/>
      <c r="D1219" s="219" t="s">
        <v>80</v>
      </c>
      <c r="E1219" s="231" t="s">
        <v>1942</v>
      </c>
      <c r="F1219" s="231" t="s">
        <v>1943</v>
      </c>
      <c r="G1219" s="218"/>
      <c r="H1219" s="218"/>
      <c r="I1219" s="221"/>
      <c r="J1219" s="232">
        <f>BK1219</f>
        <v>0</v>
      </c>
      <c r="K1219" s="218"/>
      <c r="L1219" s="223"/>
      <c r="M1219" s="224"/>
      <c r="N1219" s="225"/>
      <c r="O1219" s="225"/>
      <c r="P1219" s="226">
        <f>SUM(P1220:P1254)</f>
        <v>0</v>
      </c>
      <c r="Q1219" s="225"/>
      <c r="R1219" s="226">
        <f>SUM(R1220:R1254)</f>
        <v>2.0201</v>
      </c>
      <c r="S1219" s="225"/>
      <c r="T1219" s="227">
        <f>SUM(T1220:T1254)</f>
        <v>0</v>
      </c>
      <c r="AR1219" s="228" t="s">
        <v>90</v>
      </c>
      <c r="AT1219" s="229" t="s">
        <v>80</v>
      </c>
      <c r="AU1219" s="229" t="s">
        <v>25</v>
      </c>
      <c r="AY1219" s="228" t="s">
        <v>208</v>
      </c>
      <c r="BK1219" s="230">
        <f>SUM(BK1220:BK1254)</f>
        <v>0</v>
      </c>
    </row>
    <row r="1220" spans="2:65" s="1" customFormat="1" ht="25.5" customHeight="1">
      <c r="B1220" s="46"/>
      <c r="C1220" s="233" t="s">
        <v>1944</v>
      </c>
      <c r="D1220" s="233" t="s">
        <v>210</v>
      </c>
      <c r="E1220" s="234" t="s">
        <v>1945</v>
      </c>
      <c r="F1220" s="235" t="s">
        <v>1946</v>
      </c>
      <c r="G1220" s="236" t="s">
        <v>331</v>
      </c>
      <c r="H1220" s="237">
        <v>9</v>
      </c>
      <c r="I1220" s="238"/>
      <c r="J1220" s="239">
        <f>ROUND(I1220*H1220,2)</f>
        <v>0</v>
      </c>
      <c r="K1220" s="235" t="s">
        <v>214</v>
      </c>
      <c r="L1220" s="72"/>
      <c r="M1220" s="240" t="s">
        <v>38</v>
      </c>
      <c r="N1220" s="241" t="s">
        <v>52</v>
      </c>
      <c r="O1220" s="47"/>
      <c r="P1220" s="242">
        <f>O1220*H1220</f>
        <v>0</v>
      </c>
      <c r="Q1220" s="242">
        <v>0</v>
      </c>
      <c r="R1220" s="242">
        <f>Q1220*H1220</f>
        <v>0</v>
      </c>
      <c r="S1220" s="242">
        <v>0</v>
      </c>
      <c r="T1220" s="243">
        <f>S1220*H1220</f>
        <v>0</v>
      </c>
      <c r="AR1220" s="23" t="s">
        <v>302</v>
      </c>
      <c r="AT1220" s="23" t="s">
        <v>210</v>
      </c>
      <c r="AU1220" s="23" t="s">
        <v>90</v>
      </c>
      <c r="AY1220" s="23" t="s">
        <v>208</v>
      </c>
      <c r="BE1220" s="244">
        <f>IF(N1220="základní",J1220,0)</f>
        <v>0</v>
      </c>
      <c r="BF1220" s="244">
        <f>IF(N1220="snížená",J1220,0)</f>
        <v>0</v>
      </c>
      <c r="BG1220" s="244">
        <f>IF(N1220="zákl. přenesená",J1220,0)</f>
        <v>0</v>
      </c>
      <c r="BH1220" s="244">
        <f>IF(N1220="sníž. přenesená",J1220,0)</f>
        <v>0</v>
      </c>
      <c r="BI1220" s="244">
        <f>IF(N1220="nulová",J1220,0)</f>
        <v>0</v>
      </c>
      <c r="BJ1220" s="23" t="s">
        <v>25</v>
      </c>
      <c r="BK1220" s="244">
        <f>ROUND(I1220*H1220,2)</f>
        <v>0</v>
      </c>
      <c r="BL1220" s="23" t="s">
        <v>302</v>
      </c>
      <c r="BM1220" s="23" t="s">
        <v>1947</v>
      </c>
    </row>
    <row r="1221" spans="2:65" s="1" customFormat="1" ht="25.5" customHeight="1">
      <c r="B1221" s="46"/>
      <c r="C1221" s="267" t="s">
        <v>1948</v>
      </c>
      <c r="D1221" s="267" t="s">
        <v>297</v>
      </c>
      <c r="E1221" s="268" t="s">
        <v>1949</v>
      </c>
      <c r="F1221" s="269" t="s">
        <v>1950</v>
      </c>
      <c r="G1221" s="270" t="s">
        <v>331</v>
      </c>
      <c r="H1221" s="271">
        <v>5</v>
      </c>
      <c r="I1221" s="272"/>
      <c r="J1221" s="273">
        <f>ROUND(I1221*H1221,2)</f>
        <v>0</v>
      </c>
      <c r="K1221" s="269" t="s">
        <v>38</v>
      </c>
      <c r="L1221" s="274"/>
      <c r="M1221" s="275" t="s">
        <v>38</v>
      </c>
      <c r="N1221" s="276" t="s">
        <v>52</v>
      </c>
      <c r="O1221" s="47"/>
      <c r="P1221" s="242">
        <f>O1221*H1221</f>
        <v>0</v>
      </c>
      <c r="Q1221" s="242">
        <v>0.024</v>
      </c>
      <c r="R1221" s="242">
        <f>Q1221*H1221</f>
        <v>0.12</v>
      </c>
      <c r="S1221" s="242">
        <v>0</v>
      </c>
      <c r="T1221" s="243">
        <f>S1221*H1221</f>
        <v>0</v>
      </c>
      <c r="AR1221" s="23" t="s">
        <v>393</v>
      </c>
      <c r="AT1221" s="23" t="s">
        <v>297</v>
      </c>
      <c r="AU1221" s="23" t="s">
        <v>90</v>
      </c>
      <c r="AY1221" s="23" t="s">
        <v>208</v>
      </c>
      <c r="BE1221" s="244">
        <f>IF(N1221="základní",J1221,0)</f>
        <v>0</v>
      </c>
      <c r="BF1221" s="244">
        <f>IF(N1221="snížená",J1221,0)</f>
        <v>0</v>
      </c>
      <c r="BG1221" s="244">
        <f>IF(N1221="zákl. přenesená",J1221,0)</f>
        <v>0</v>
      </c>
      <c r="BH1221" s="244">
        <f>IF(N1221="sníž. přenesená",J1221,0)</f>
        <v>0</v>
      </c>
      <c r="BI1221" s="244">
        <f>IF(N1221="nulová",J1221,0)</f>
        <v>0</v>
      </c>
      <c r="BJ1221" s="23" t="s">
        <v>25</v>
      </c>
      <c r="BK1221" s="244">
        <f>ROUND(I1221*H1221,2)</f>
        <v>0</v>
      </c>
      <c r="BL1221" s="23" t="s">
        <v>302</v>
      </c>
      <c r="BM1221" s="23" t="s">
        <v>1951</v>
      </c>
    </row>
    <row r="1222" spans="2:65" s="1" customFormat="1" ht="25.5" customHeight="1">
      <c r="B1222" s="46"/>
      <c r="C1222" s="267" t="s">
        <v>1952</v>
      </c>
      <c r="D1222" s="267" t="s">
        <v>297</v>
      </c>
      <c r="E1222" s="268" t="s">
        <v>1953</v>
      </c>
      <c r="F1222" s="269" t="s">
        <v>1954</v>
      </c>
      <c r="G1222" s="270" t="s">
        <v>331</v>
      </c>
      <c r="H1222" s="271">
        <v>2</v>
      </c>
      <c r="I1222" s="272"/>
      <c r="J1222" s="273">
        <f>ROUND(I1222*H1222,2)</f>
        <v>0</v>
      </c>
      <c r="K1222" s="269" t="s">
        <v>38</v>
      </c>
      <c r="L1222" s="274"/>
      <c r="M1222" s="275" t="s">
        <v>38</v>
      </c>
      <c r="N1222" s="276" t="s">
        <v>52</v>
      </c>
      <c r="O1222" s="47"/>
      <c r="P1222" s="242">
        <f>O1222*H1222</f>
        <v>0</v>
      </c>
      <c r="Q1222" s="242">
        <v>0.021</v>
      </c>
      <c r="R1222" s="242">
        <f>Q1222*H1222</f>
        <v>0.042</v>
      </c>
      <c r="S1222" s="242">
        <v>0</v>
      </c>
      <c r="T1222" s="243">
        <f>S1222*H1222</f>
        <v>0</v>
      </c>
      <c r="AR1222" s="23" t="s">
        <v>393</v>
      </c>
      <c r="AT1222" s="23" t="s">
        <v>297</v>
      </c>
      <c r="AU1222" s="23" t="s">
        <v>90</v>
      </c>
      <c r="AY1222" s="23" t="s">
        <v>208</v>
      </c>
      <c r="BE1222" s="244">
        <f>IF(N1222="základní",J1222,0)</f>
        <v>0</v>
      </c>
      <c r="BF1222" s="244">
        <f>IF(N1222="snížená",J1222,0)</f>
        <v>0</v>
      </c>
      <c r="BG1222" s="244">
        <f>IF(N1222="zákl. přenesená",J1222,0)</f>
        <v>0</v>
      </c>
      <c r="BH1222" s="244">
        <f>IF(N1222="sníž. přenesená",J1222,0)</f>
        <v>0</v>
      </c>
      <c r="BI1222" s="244">
        <f>IF(N1222="nulová",J1222,0)</f>
        <v>0</v>
      </c>
      <c r="BJ1222" s="23" t="s">
        <v>25</v>
      </c>
      <c r="BK1222" s="244">
        <f>ROUND(I1222*H1222,2)</f>
        <v>0</v>
      </c>
      <c r="BL1222" s="23" t="s">
        <v>302</v>
      </c>
      <c r="BM1222" s="23" t="s">
        <v>1955</v>
      </c>
    </row>
    <row r="1223" spans="2:65" s="1" customFormat="1" ht="25.5" customHeight="1">
      <c r="B1223" s="46"/>
      <c r="C1223" s="267" t="s">
        <v>1956</v>
      </c>
      <c r="D1223" s="267" t="s">
        <v>297</v>
      </c>
      <c r="E1223" s="268" t="s">
        <v>1957</v>
      </c>
      <c r="F1223" s="269" t="s">
        <v>1958</v>
      </c>
      <c r="G1223" s="270" t="s">
        <v>331</v>
      </c>
      <c r="H1223" s="271">
        <v>2</v>
      </c>
      <c r="I1223" s="272"/>
      <c r="J1223" s="273">
        <f>ROUND(I1223*H1223,2)</f>
        <v>0</v>
      </c>
      <c r="K1223" s="269" t="s">
        <v>38</v>
      </c>
      <c r="L1223" s="274"/>
      <c r="M1223" s="275" t="s">
        <v>38</v>
      </c>
      <c r="N1223" s="276" t="s">
        <v>52</v>
      </c>
      <c r="O1223" s="47"/>
      <c r="P1223" s="242">
        <f>O1223*H1223</f>
        <v>0</v>
      </c>
      <c r="Q1223" s="242">
        <v>0.0355</v>
      </c>
      <c r="R1223" s="242">
        <f>Q1223*H1223</f>
        <v>0.071</v>
      </c>
      <c r="S1223" s="242">
        <v>0</v>
      </c>
      <c r="T1223" s="243">
        <f>S1223*H1223</f>
        <v>0</v>
      </c>
      <c r="AR1223" s="23" t="s">
        <v>393</v>
      </c>
      <c r="AT1223" s="23" t="s">
        <v>297</v>
      </c>
      <c r="AU1223" s="23" t="s">
        <v>90</v>
      </c>
      <c r="AY1223" s="23" t="s">
        <v>208</v>
      </c>
      <c r="BE1223" s="244">
        <f>IF(N1223="základní",J1223,0)</f>
        <v>0</v>
      </c>
      <c r="BF1223" s="244">
        <f>IF(N1223="snížená",J1223,0)</f>
        <v>0</v>
      </c>
      <c r="BG1223" s="244">
        <f>IF(N1223="zákl. přenesená",J1223,0)</f>
        <v>0</v>
      </c>
      <c r="BH1223" s="244">
        <f>IF(N1223="sníž. přenesená",J1223,0)</f>
        <v>0</v>
      </c>
      <c r="BI1223" s="244">
        <f>IF(N1223="nulová",J1223,0)</f>
        <v>0</v>
      </c>
      <c r="BJ1223" s="23" t="s">
        <v>25</v>
      </c>
      <c r="BK1223" s="244">
        <f>ROUND(I1223*H1223,2)</f>
        <v>0</v>
      </c>
      <c r="BL1223" s="23" t="s">
        <v>302</v>
      </c>
      <c r="BM1223" s="23" t="s">
        <v>1959</v>
      </c>
    </row>
    <row r="1224" spans="2:65" s="1" customFormat="1" ht="25.5" customHeight="1">
      <c r="B1224" s="46"/>
      <c r="C1224" s="233" t="s">
        <v>1960</v>
      </c>
      <c r="D1224" s="233" t="s">
        <v>210</v>
      </c>
      <c r="E1224" s="234" t="s">
        <v>1961</v>
      </c>
      <c r="F1224" s="235" t="s">
        <v>1962</v>
      </c>
      <c r="G1224" s="236" t="s">
        <v>331</v>
      </c>
      <c r="H1224" s="237">
        <v>2</v>
      </c>
      <c r="I1224" s="238"/>
      <c r="J1224" s="239">
        <f>ROUND(I1224*H1224,2)</f>
        <v>0</v>
      </c>
      <c r="K1224" s="235" t="s">
        <v>214</v>
      </c>
      <c r="L1224" s="72"/>
      <c r="M1224" s="240" t="s">
        <v>38</v>
      </c>
      <c r="N1224" s="241" t="s">
        <v>52</v>
      </c>
      <c r="O1224" s="47"/>
      <c r="P1224" s="242">
        <f>O1224*H1224</f>
        <v>0</v>
      </c>
      <c r="Q1224" s="242">
        <v>0</v>
      </c>
      <c r="R1224" s="242">
        <f>Q1224*H1224</f>
        <v>0</v>
      </c>
      <c r="S1224" s="242">
        <v>0</v>
      </c>
      <c r="T1224" s="243">
        <f>S1224*H1224</f>
        <v>0</v>
      </c>
      <c r="AR1224" s="23" t="s">
        <v>302</v>
      </c>
      <c r="AT1224" s="23" t="s">
        <v>210</v>
      </c>
      <c r="AU1224" s="23" t="s">
        <v>90</v>
      </c>
      <c r="AY1224" s="23" t="s">
        <v>208</v>
      </c>
      <c r="BE1224" s="244">
        <f>IF(N1224="základní",J1224,0)</f>
        <v>0</v>
      </c>
      <c r="BF1224" s="244">
        <f>IF(N1224="snížená",J1224,0)</f>
        <v>0</v>
      </c>
      <c r="BG1224" s="244">
        <f>IF(N1224="zákl. přenesená",J1224,0)</f>
        <v>0</v>
      </c>
      <c r="BH1224" s="244">
        <f>IF(N1224="sníž. přenesená",J1224,0)</f>
        <v>0</v>
      </c>
      <c r="BI1224" s="244">
        <f>IF(N1224="nulová",J1224,0)</f>
        <v>0</v>
      </c>
      <c r="BJ1224" s="23" t="s">
        <v>25</v>
      </c>
      <c r="BK1224" s="244">
        <f>ROUND(I1224*H1224,2)</f>
        <v>0</v>
      </c>
      <c r="BL1224" s="23" t="s">
        <v>302</v>
      </c>
      <c r="BM1224" s="23" t="s">
        <v>1963</v>
      </c>
    </row>
    <row r="1225" spans="2:65" s="1" customFormat="1" ht="25.5" customHeight="1">
      <c r="B1225" s="46"/>
      <c r="C1225" s="267" t="s">
        <v>1964</v>
      </c>
      <c r="D1225" s="267" t="s">
        <v>297</v>
      </c>
      <c r="E1225" s="268" t="s">
        <v>1965</v>
      </c>
      <c r="F1225" s="269" t="s">
        <v>1966</v>
      </c>
      <c r="G1225" s="270" t="s">
        <v>331</v>
      </c>
      <c r="H1225" s="271">
        <v>1</v>
      </c>
      <c r="I1225" s="272"/>
      <c r="J1225" s="273">
        <f>ROUND(I1225*H1225,2)</f>
        <v>0</v>
      </c>
      <c r="K1225" s="269" t="s">
        <v>38</v>
      </c>
      <c r="L1225" s="274"/>
      <c r="M1225" s="275" t="s">
        <v>38</v>
      </c>
      <c r="N1225" s="276" t="s">
        <v>52</v>
      </c>
      <c r="O1225" s="47"/>
      <c r="P1225" s="242">
        <f>O1225*H1225</f>
        <v>0</v>
      </c>
      <c r="Q1225" s="242">
        <v>0.0415</v>
      </c>
      <c r="R1225" s="242">
        <f>Q1225*H1225</f>
        <v>0.0415</v>
      </c>
      <c r="S1225" s="242">
        <v>0</v>
      </c>
      <c r="T1225" s="243">
        <f>S1225*H1225</f>
        <v>0</v>
      </c>
      <c r="AR1225" s="23" t="s">
        <v>393</v>
      </c>
      <c r="AT1225" s="23" t="s">
        <v>297</v>
      </c>
      <c r="AU1225" s="23" t="s">
        <v>90</v>
      </c>
      <c r="AY1225" s="23" t="s">
        <v>208</v>
      </c>
      <c r="BE1225" s="244">
        <f>IF(N1225="základní",J1225,0)</f>
        <v>0</v>
      </c>
      <c r="BF1225" s="244">
        <f>IF(N1225="snížená",J1225,0)</f>
        <v>0</v>
      </c>
      <c r="BG1225" s="244">
        <f>IF(N1225="zákl. přenesená",J1225,0)</f>
        <v>0</v>
      </c>
      <c r="BH1225" s="244">
        <f>IF(N1225="sníž. přenesená",J1225,0)</f>
        <v>0</v>
      </c>
      <c r="BI1225" s="244">
        <f>IF(N1225="nulová",J1225,0)</f>
        <v>0</v>
      </c>
      <c r="BJ1225" s="23" t="s">
        <v>25</v>
      </c>
      <c r="BK1225" s="244">
        <f>ROUND(I1225*H1225,2)</f>
        <v>0</v>
      </c>
      <c r="BL1225" s="23" t="s">
        <v>302</v>
      </c>
      <c r="BM1225" s="23" t="s">
        <v>1967</v>
      </c>
    </row>
    <row r="1226" spans="2:65" s="1" customFormat="1" ht="25.5" customHeight="1">
      <c r="B1226" s="46"/>
      <c r="C1226" s="267" t="s">
        <v>1968</v>
      </c>
      <c r="D1226" s="267" t="s">
        <v>297</v>
      </c>
      <c r="E1226" s="268" t="s">
        <v>1969</v>
      </c>
      <c r="F1226" s="269" t="s">
        <v>1970</v>
      </c>
      <c r="G1226" s="270" t="s">
        <v>331</v>
      </c>
      <c r="H1226" s="271">
        <v>1</v>
      </c>
      <c r="I1226" s="272"/>
      <c r="J1226" s="273">
        <f>ROUND(I1226*H1226,2)</f>
        <v>0</v>
      </c>
      <c r="K1226" s="269" t="s">
        <v>38</v>
      </c>
      <c r="L1226" s="274"/>
      <c r="M1226" s="275" t="s">
        <v>38</v>
      </c>
      <c r="N1226" s="276" t="s">
        <v>52</v>
      </c>
      <c r="O1226" s="47"/>
      <c r="P1226" s="242">
        <f>O1226*H1226</f>
        <v>0</v>
      </c>
      <c r="Q1226" s="242">
        <v>0.035</v>
      </c>
      <c r="R1226" s="242">
        <f>Q1226*H1226</f>
        <v>0.035</v>
      </c>
      <c r="S1226" s="242">
        <v>0</v>
      </c>
      <c r="T1226" s="243">
        <f>S1226*H1226</f>
        <v>0</v>
      </c>
      <c r="AR1226" s="23" t="s">
        <v>393</v>
      </c>
      <c r="AT1226" s="23" t="s">
        <v>297</v>
      </c>
      <c r="AU1226" s="23" t="s">
        <v>90</v>
      </c>
      <c r="AY1226" s="23" t="s">
        <v>208</v>
      </c>
      <c r="BE1226" s="244">
        <f>IF(N1226="základní",J1226,0)</f>
        <v>0</v>
      </c>
      <c r="BF1226" s="244">
        <f>IF(N1226="snížená",J1226,0)</f>
        <v>0</v>
      </c>
      <c r="BG1226" s="244">
        <f>IF(N1226="zákl. přenesená",J1226,0)</f>
        <v>0</v>
      </c>
      <c r="BH1226" s="244">
        <f>IF(N1226="sníž. přenesená",J1226,0)</f>
        <v>0</v>
      </c>
      <c r="BI1226" s="244">
        <f>IF(N1226="nulová",J1226,0)</f>
        <v>0</v>
      </c>
      <c r="BJ1226" s="23" t="s">
        <v>25</v>
      </c>
      <c r="BK1226" s="244">
        <f>ROUND(I1226*H1226,2)</f>
        <v>0</v>
      </c>
      <c r="BL1226" s="23" t="s">
        <v>302</v>
      </c>
      <c r="BM1226" s="23" t="s">
        <v>1971</v>
      </c>
    </row>
    <row r="1227" spans="2:65" s="1" customFormat="1" ht="25.5" customHeight="1">
      <c r="B1227" s="46"/>
      <c r="C1227" s="233" t="s">
        <v>1972</v>
      </c>
      <c r="D1227" s="233" t="s">
        <v>210</v>
      </c>
      <c r="E1227" s="234" t="s">
        <v>1973</v>
      </c>
      <c r="F1227" s="235" t="s">
        <v>1974</v>
      </c>
      <c r="G1227" s="236" t="s">
        <v>331</v>
      </c>
      <c r="H1227" s="237">
        <v>1</v>
      </c>
      <c r="I1227" s="238"/>
      <c r="J1227" s="239">
        <f>ROUND(I1227*H1227,2)</f>
        <v>0</v>
      </c>
      <c r="K1227" s="235" t="s">
        <v>214</v>
      </c>
      <c r="L1227" s="72"/>
      <c r="M1227" s="240" t="s">
        <v>38</v>
      </c>
      <c r="N1227" s="241" t="s">
        <v>52</v>
      </c>
      <c r="O1227" s="47"/>
      <c r="P1227" s="242">
        <f>O1227*H1227</f>
        <v>0</v>
      </c>
      <c r="Q1227" s="242">
        <v>0</v>
      </c>
      <c r="R1227" s="242">
        <f>Q1227*H1227</f>
        <v>0</v>
      </c>
      <c r="S1227" s="242">
        <v>0</v>
      </c>
      <c r="T1227" s="243">
        <f>S1227*H1227</f>
        <v>0</v>
      </c>
      <c r="AR1227" s="23" t="s">
        <v>302</v>
      </c>
      <c r="AT1227" s="23" t="s">
        <v>210</v>
      </c>
      <c r="AU1227" s="23" t="s">
        <v>90</v>
      </c>
      <c r="AY1227" s="23" t="s">
        <v>208</v>
      </c>
      <c r="BE1227" s="244">
        <f>IF(N1227="základní",J1227,0)</f>
        <v>0</v>
      </c>
      <c r="BF1227" s="244">
        <f>IF(N1227="snížená",J1227,0)</f>
        <v>0</v>
      </c>
      <c r="BG1227" s="244">
        <f>IF(N1227="zákl. přenesená",J1227,0)</f>
        <v>0</v>
      </c>
      <c r="BH1227" s="244">
        <f>IF(N1227="sníž. přenesená",J1227,0)</f>
        <v>0</v>
      </c>
      <c r="BI1227" s="244">
        <f>IF(N1227="nulová",J1227,0)</f>
        <v>0</v>
      </c>
      <c r="BJ1227" s="23" t="s">
        <v>25</v>
      </c>
      <c r="BK1227" s="244">
        <f>ROUND(I1227*H1227,2)</f>
        <v>0</v>
      </c>
      <c r="BL1227" s="23" t="s">
        <v>302</v>
      </c>
      <c r="BM1227" s="23" t="s">
        <v>1975</v>
      </c>
    </row>
    <row r="1228" spans="2:65" s="1" customFormat="1" ht="16.5" customHeight="1">
      <c r="B1228" s="46"/>
      <c r="C1228" s="267" t="s">
        <v>1976</v>
      </c>
      <c r="D1228" s="267" t="s">
        <v>297</v>
      </c>
      <c r="E1228" s="268" t="s">
        <v>1977</v>
      </c>
      <c r="F1228" s="269" t="s">
        <v>1978</v>
      </c>
      <c r="G1228" s="270" t="s">
        <v>331</v>
      </c>
      <c r="H1228" s="271">
        <v>1</v>
      </c>
      <c r="I1228" s="272"/>
      <c r="J1228" s="273">
        <f>ROUND(I1228*H1228,2)</f>
        <v>0</v>
      </c>
      <c r="K1228" s="269" t="s">
        <v>38</v>
      </c>
      <c r="L1228" s="274"/>
      <c r="M1228" s="275" t="s">
        <v>38</v>
      </c>
      <c r="N1228" s="276" t="s">
        <v>52</v>
      </c>
      <c r="O1228" s="47"/>
      <c r="P1228" s="242">
        <f>O1228*H1228</f>
        <v>0</v>
      </c>
      <c r="Q1228" s="242">
        <v>0.0165</v>
      </c>
      <c r="R1228" s="242">
        <f>Q1228*H1228</f>
        <v>0.0165</v>
      </c>
      <c r="S1228" s="242">
        <v>0</v>
      </c>
      <c r="T1228" s="243">
        <f>S1228*H1228</f>
        <v>0</v>
      </c>
      <c r="AR1228" s="23" t="s">
        <v>393</v>
      </c>
      <c r="AT1228" s="23" t="s">
        <v>297</v>
      </c>
      <c r="AU1228" s="23" t="s">
        <v>90</v>
      </c>
      <c r="AY1228" s="23" t="s">
        <v>208</v>
      </c>
      <c r="BE1228" s="244">
        <f>IF(N1228="základní",J1228,0)</f>
        <v>0</v>
      </c>
      <c r="BF1228" s="244">
        <f>IF(N1228="snížená",J1228,0)</f>
        <v>0</v>
      </c>
      <c r="BG1228" s="244">
        <f>IF(N1228="zákl. přenesená",J1228,0)</f>
        <v>0</v>
      </c>
      <c r="BH1228" s="244">
        <f>IF(N1228="sníž. přenesená",J1228,0)</f>
        <v>0</v>
      </c>
      <c r="BI1228" s="244">
        <f>IF(N1228="nulová",J1228,0)</f>
        <v>0</v>
      </c>
      <c r="BJ1228" s="23" t="s">
        <v>25</v>
      </c>
      <c r="BK1228" s="244">
        <f>ROUND(I1228*H1228,2)</f>
        <v>0</v>
      </c>
      <c r="BL1228" s="23" t="s">
        <v>302</v>
      </c>
      <c r="BM1228" s="23" t="s">
        <v>1979</v>
      </c>
    </row>
    <row r="1229" spans="2:65" s="1" customFormat="1" ht="38.25" customHeight="1">
      <c r="B1229" s="46"/>
      <c r="C1229" s="233" t="s">
        <v>1980</v>
      </c>
      <c r="D1229" s="233" t="s">
        <v>210</v>
      </c>
      <c r="E1229" s="234" t="s">
        <v>1981</v>
      </c>
      <c r="F1229" s="235" t="s">
        <v>1982</v>
      </c>
      <c r="G1229" s="236" t="s">
        <v>331</v>
      </c>
      <c r="H1229" s="237">
        <v>22</v>
      </c>
      <c r="I1229" s="238"/>
      <c r="J1229" s="239">
        <f>ROUND(I1229*H1229,2)</f>
        <v>0</v>
      </c>
      <c r="K1229" s="235" t="s">
        <v>214</v>
      </c>
      <c r="L1229" s="72"/>
      <c r="M1229" s="240" t="s">
        <v>38</v>
      </c>
      <c r="N1229" s="241" t="s">
        <v>52</v>
      </c>
      <c r="O1229" s="47"/>
      <c r="P1229" s="242">
        <f>O1229*H1229</f>
        <v>0</v>
      </c>
      <c r="Q1229" s="242">
        <v>0</v>
      </c>
      <c r="R1229" s="242">
        <f>Q1229*H1229</f>
        <v>0</v>
      </c>
      <c r="S1229" s="242">
        <v>0</v>
      </c>
      <c r="T1229" s="243">
        <f>S1229*H1229</f>
        <v>0</v>
      </c>
      <c r="AR1229" s="23" t="s">
        <v>302</v>
      </c>
      <c r="AT1229" s="23" t="s">
        <v>210</v>
      </c>
      <c r="AU1229" s="23" t="s">
        <v>90</v>
      </c>
      <c r="AY1229" s="23" t="s">
        <v>208</v>
      </c>
      <c r="BE1229" s="244">
        <f>IF(N1229="základní",J1229,0)</f>
        <v>0</v>
      </c>
      <c r="BF1229" s="244">
        <f>IF(N1229="snížená",J1229,0)</f>
        <v>0</v>
      </c>
      <c r="BG1229" s="244">
        <f>IF(N1229="zákl. přenesená",J1229,0)</f>
        <v>0</v>
      </c>
      <c r="BH1229" s="244">
        <f>IF(N1229="sníž. přenesená",J1229,0)</f>
        <v>0</v>
      </c>
      <c r="BI1229" s="244">
        <f>IF(N1229="nulová",J1229,0)</f>
        <v>0</v>
      </c>
      <c r="BJ1229" s="23" t="s">
        <v>25</v>
      </c>
      <c r="BK1229" s="244">
        <f>ROUND(I1229*H1229,2)</f>
        <v>0</v>
      </c>
      <c r="BL1229" s="23" t="s">
        <v>302</v>
      </c>
      <c r="BM1229" s="23" t="s">
        <v>1983</v>
      </c>
    </row>
    <row r="1230" spans="2:65" s="1" customFormat="1" ht="16.5" customHeight="1">
      <c r="B1230" s="46"/>
      <c r="C1230" s="267" t="s">
        <v>1984</v>
      </c>
      <c r="D1230" s="267" t="s">
        <v>297</v>
      </c>
      <c r="E1230" s="268" t="s">
        <v>1985</v>
      </c>
      <c r="F1230" s="269" t="s">
        <v>1986</v>
      </c>
      <c r="G1230" s="270" t="s">
        <v>331</v>
      </c>
      <c r="H1230" s="271">
        <v>2</v>
      </c>
      <c r="I1230" s="272"/>
      <c r="J1230" s="273">
        <f>ROUND(I1230*H1230,2)</f>
        <v>0</v>
      </c>
      <c r="K1230" s="269" t="s">
        <v>38</v>
      </c>
      <c r="L1230" s="274"/>
      <c r="M1230" s="275" t="s">
        <v>38</v>
      </c>
      <c r="N1230" s="276" t="s">
        <v>52</v>
      </c>
      <c r="O1230" s="47"/>
      <c r="P1230" s="242">
        <f>O1230*H1230</f>
        <v>0</v>
      </c>
      <c r="Q1230" s="242">
        <v>0.0215</v>
      </c>
      <c r="R1230" s="242">
        <f>Q1230*H1230</f>
        <v>0.043</v>
      </c>
      <c r="S1230" s="242">
        <v>0</v>
      </c>
      <c r="T1230" s="243">
        <f>S1230*H1230</f>
        <v>0</v>
      </c>
      <c r="AR1230" s="23" t="s">
        <v>393</v>
      </c>
      <c r="AT1230" s="23" t="s">
        <v>297</v>
      </c>
      <c r="AU1230" s="23" t="s">
        <v>90</v>
      </c>
      <c r="AY1230" s="23" t="s">
        <v>208</v>
      </c>
      <c r="BE1230" s="244">
        <f>IF(N1230="základní",J1230,0)</f>
        <v>0</v>
      </c>
      <c r="BF1230" s="244">
        <f>IF(N1230="snížená",J1230,0)</f>
        <v>0</v>
      </c>
      <c r="BG1230" s="244">
        <f>IF(N1230="zákl. přenesená",J1230,0)</f>
        <v>0</v>
      </c>
      <c r="BH1230" s="244">
        <f>IF(N1230="sníž. přenesená",J1230,0)</f>
        <v>0</v>
      </c>
      <c r="BI1230" s="244">
        <f>IF(N1230="nulová",J1230,0)</f>
        <v>0</v>
      </c>
      <c r="BJ1230" s="23" t="s">
        <v>25</v>
      </c>
      <c r="BK1230" s="244">
        <f>ROUND(I1230*H1230,2)</f>
        <v>0</v>
      </c>
      <c r="BL1230" s="23" t="s">
        <v>302</v>
      </c>
      <c r="BM1230" s="23" t="s">
        <v>1987</v>
      </c>
    </row>
    <row r="1231" spans="2:65" s="1" customFormat="1" ht="16.5" customHeight="1">
      <c r="B1231" s="46"/>
      <c r="C1231" s="267" t="s">
        <v>1988</v>
      </c>
      <c r="D1231" s="267" t="s">
        <v>297</v>
      </c>
      <c r="E1231" s="268" t="s">
        <v>1989</v>
      </c>
      <c r="F1231" s="269" t="s">
        <v>1990</v>
      </c>
      <c r="G1231" s="270" t="s">
        <v>331</v>
      </c>
      <c r="H1231" s="271">
        <v>17</v>
      </c>
      <c r="I1231" s="272"/>
      <c r="J1231" s="273">
        <f>ROUND(I1231*H1231,2)</f>
        <v>0</v>
      </c>
      <c r="K1231" s="269" t="s">
        <v>38</v>
      </c>
      <c r="L1231" s="274"/>
      <c r="M1231" s="275" t="s">
        <v>38</v>
      </c>
      <c r="N1231" s="276" t="s">
        <v>52</v>
      </c>
      <c r="O1231" s="47"/>
      <c r="P1231" s="242">
        <f>O1231*H1231</f>
        <v>0</v>
      </c>
      <c r="Q1231" s="242">
        <v>0.0185</v>
      </c>
      <c r="R1231" s="242">
        <f>Q1231*H1231</f>
        <v>0.3145</v>
      </c>
      <c r="S1231" s="242">
        <v>0</v>
      </c>
      <c r="T1231" s="243">
        <f>S1231*H1231</f>
        <v>0</v>
      </c>
      <c r="AR1231" s="23" t="s">
        <v>393</v>
      </c>
      <c r="AT1231" s="23" t="s">
        <v>297</v>
      </c>
      <c r="AU1231" s="23" t="s">
        <v>90</v>
      </c>
      <c r="AY1231" s="23" t="s">
        <v>208</v>
      </c>
      <c r="BE1231" s="244">
        <f>IF(N1231="základní",J1231,0)</f>
        <v>0</v>
      </c>
      <c r="BF1231" s="244">
        <f>IF(N1231="snížená",J1231,0)</f>
        <v>0</v>
      </c>
      <c r="BG1231" s="244">
        <f>IF(N1231="zákl. přenesená",J1231,0)</f>
        <v>0</v>
      </c>
      <c r="BH1231" s="244">
        <f>IF(N1231="sníž. přenesená",J1231,0)</f>
        <v>0</v>
      </c>
      <c r="BI1231" s="244">
        <f>IF(N1231="nulová",J1231,0)</f>
        <v>0</v>
      </c>
      <c r="BJ1231" s="23" t="s">
        <v>25</v>
      </c>
      <c r="BK1231" s="244">
        <f>ROUND(I1231*H1231,2)</f>
        <v>0</v>
      </c>
      <c r="BL1231" s="23" t="s">
        <v>302</v>
      </c>
      <c r="BM1231" s="23" t="s">
        <v>1991</v>
      </c>
    </row>
    <row r="1232" spans="2:65" s="1" customFormat="1" ht="16.5" customHeight="1">
      <c r="B1232" s="46"/>
      <c r="C1232" s="267" t="s">
        <v>1992</v>
      </c>
      <c r="D1232" s="267" t="s">
        <v>297</v>
      </c>
      <c r="E1232" s="268" t="s">
        <v>1993</v>
      </c>
      <c r="F1232" s="269" t="s">
        <v>1994</v>
      </c>
      <c r="G1232" s="270" t="s">
        <v>331</v>
      </c>
      <c r="H1232" s="271">
        <v>3</v>
      </c>
      <c r="I1232" s="272"/>
      <c r="J1232" s="273">
        <f>ROUND(I1232*H1232,2)</f>
        <v>0</v>
      </c>
      <c r="K1232" s="269" t="s">
        <v>38</v>
      </c>
      <c r="L1232" s="274"/>
      <c r="M1232" s="275" t="s">
        <v>38</v>
      </c>
      <c r="N1232" s="276" t="s">
        <v>52</v>
      </c>
      <c r="O1232" s="47"/>
      <c r="P1232" s="242">
        <f>O1232*H1232</f>
        <v>0</v>
      </c>
      <c r="Q1232" s="242">
        <v>0.0175</v>
      </c>
      <c r="R1232" s="242">
        <f>Q1232*H1232</f>
        <v>0.052500000000000005</v>
      </c>
      <c r="S1232" s="242">
        <v>0</v>
      </c>
      <c r="T1232" s="243">
        <f>S1232*H1232</f>
        <v>0</v>
      </c>
      <c r="AR1232" s="23" t="s">
        <v>393</v>
      </c>
      <c r="AT1232" s="23" t="s">
        <v>297</v>
      </c>
      <c r="AU1232" s="23" t="s">
        <v>90</v>
      </c>
      <c r="AY1232" s="23" t="s">
        <v>208</v>
      </c>
      <c r="BE1232" s="244">
        <f>IF(N1232="základní",J1232,0)</f>
        <v>0</v>
      </c>
      <c r="BF1232" s="244">
        <f>IF(N1232="snížená",J1232,0)</f>
        <v>0</v>
      </c>
      <c r="BG1232" s="244">
        <f>IF(N1232="zákl. přenesená",J1232,0)</f>
        <v>0</v>
      </c>
      <c r="BH1232" s="244">
        <f>IF(N1232="sníž. přenesená",J1232,0)</f>
        <v>0</v>
      </c>
      <c r="BI1232" s="244">
        <f>IF(N1232="nulová",J1232,0)</f>
        <v>0</v>
      </c>
      <c r="BJ1232" s="23" t="s">
        <v>25</v>
      </c>
      <c r="BK1232" s="244">
        <f>ROUND(I1232*H1232,2)</f>
        <v>0</v>
      </c>
      <c r="BL1232" s="23" t="s">
        <v>302</v>
      </c>
      <c r="BM1232" s="23" t="s">
        <v>1995</v>
      </c>
    </row>
    <row r="1233" spans="2:65" s="1" customFormat="1" ht="25.5" customHeight="1">
      <c r="B1233" s="46"/>
      <c r="C1233" s="233" t="s">
        <v>1996</v>
      </c>
      <c r="D1233" s="233" t="s">
        <v>210</v>
      </c>
      <c r="E1233" s="234" t="s">
        <v>1997</v>
      </c>
      <c r="F1233" s="235" t="s">
        <v>1998</v>
      </c>
      <c r="G1233" s="236" t="s">
        <v>331</v>
      </c>
      <c r="H1233" s="237">
        <v>34</v>
      </c>
      <c r="I1233" s="238"/>
      <c r="J1233" s="239">
        <f>ROUND(I1233*H1233,2)</f>
        <v>0</v>
      </c>
      <c r="K1233" s="235" t="s">
        <v>214</v>
      </c>
      <c r="L1233" s="72"/>
      <c r="M1233" s="240" t="s">
        <v>38</v>
      </c>
      <c r="N1233" s="241" t="s">
        <v>52</v>
      </c>
      <c r="O1233" s="47"/>
      <c r="P1233" s="242">
        <f>O1233*H1233</f>
        <v>0</v>
      </c>
      <c r="Q1233" s="242">
        <v>0</v>
      </c>
      <c r="R1233" s="242">
        <f>Q1233*H1233</f>
        <v>0</v>
      </c>
      <c r="S1233" s="242">
        <v>0</v>
      </c>
      <c r="T1233" s="243">
        <f>S1233*H1233</f>
        <v>0</v>
      </c>
      <c r="AR1233" s="23" t="s">
        <v>302</v>
      </c>
      <c r="AT1233" s="23" t="s">
        <v>210</v>
      </c>
      <c r="AU1233" s="23" t="s">
        <v>90</v>
      </c>
      <c r="AY1233" s="23" t="s">
        <v>208</v>
      </c>
      <c r="BE1233" s="244">
        <f>IF(N1233="základní",J1233,0)</f>
        <v>0</v>
      </c>
      <c r="BF1233" s="244">
        <f>IF(N1233="snížená",J1233,0)</f>
        <v>0</v>
      </c>
      <c r="BG1233" s="244">
        <f>IF(N1233="zákl. přenesená",J1233,0)</f>
        <v>0</v>
      </c>
      <c r="BH1233" s="244">
        <f>IF(N1233="sníž. přenesená",J1233,0)</f>
        <v>0</v>
      </c>
      <c r="BI1233" s="244">
        <f>IF(N1233="nulová",J1233,0)</f>
        <v>0</v>
      </c>
      <c r="BJ1233" s="23" t="s">
        <v>25</v>
      </c>
      <c r="BK1233" s="244">
        <f>ROUND(I1233*H1233,2)</f>
        <v>0</v>
      </c>
      <c r="BL1233" s="23" t="s">
        <v>302</v>
      </c>
      <c r="BM1233" s="23" t="s">
        <v>1999</v>
      </c>
    </row>
    <row r="1234" spans="2:65" s="1" customFormat="1" ht="25.5" customHeight="1">
      <c r="B1234" s="46"/>
      <c r="C1234" s="267" t="s">
        <v>2000</v>
      </c>
      <c r="D1234" s="267" t="s">
        <v>297</v>
      </c>
      <c r="E1234" s="268" t="s">
        <v>2001</v>
      </c>
      <c r="F1234" s="269" t="s">
        <v>2002</v>
      </c>
      <c r="G1234" s="270" t="s">
        <v>331</v>
      </c>
      <c r="H1234" s="271">
        <v>34</v>
      </c>
      <c r="I1234" s="272"/>
      <c r="J1234" s="273">
        <f>ROUND(I1234*H1234,2)</f>
        <v>0</v>
      </c>
      <c r="K1234" s="269" t="s">
        <v>214</v>
      </c>
      <c r="L1234" s="274"/>
      <c r="M1234" s="275" t="s">
        <v>38</v>
      </c>
      <c r="N1234" s="276" t="s">
        <v>52</v>
      </c>
      <c r="O1234" s="47"/>
      <c r="P1234" s="242">
        <f>O1234*H1234</f>
        <v>0</v>
      </c>
      <c r="Q1234" s="242">
        <v>0.0012</v>
      </c>
      <c r="R1234" s="242">
        <f>Q1234*H1234</f>
        <v>0.040799999999999996</v>
      </c>
      <c r="S1234" s="242">
        <v>0</v>
      </c>
      <c r="T1234" s="243">
        <f>S1234*H1234</f>
        <v>0</v>
      </c>
      <c r="AR1234" s="23" t="s">
        <v>393</v>
      </c>
      <c r="AT1234" s="23" t="s">
        <v>297</v>
      </c>
      <c r="AU1234" s="23" t="s">
        <v>90</v>
      </c>
      <c r="AY1234" s="23" t="s">
        <v>208</v>
      </c>
      <c r="BE1234" s="244">
        <f>IF(N1234="základní",J1234,0)</f>
        <v>0</v>
      </c>
      <c r="BF1234" s="244">
        <f>IF(N1234="snížená",J1234,0)</f>
        <v>0</v>
      </c>
      <c r="BG1234" s="244">
        <f>IF(N1234="zákl. přenesená",J1234,0)</f>
        <v>0</v>
      </c>
      <c r="BH1234" s="244">
        <f>IF(N1234="sníž. přenesená",J1234,0)</f>
        <v>0</v>
      </c>
      <c r="BI1234" s="244">
        <f>IF(N1234="nulová",J1234,0)</f>
        <v>0</v>
      </c>
      <c r="BJ1234" s="23" t="s">
        <v>25</v>
      </c>
      <c r="BK1234" s="244">
        <f>ROUND(I1234*H1234,2)</f>
        <v>0</v>
      </c>
      <c r="BL1234" s="23" t="s">
        <v>302</v>
      </c>
      <c r="BM1234" s="23" t="s">
        <v>2003</v>
      </c>
    </row>
    <row r="1235" spans="2:47" s="1" customFormat="1" ht="13.5">
      <c r="B1235" s="46"/>
      <c r="C1235" s="74"/>
      <c r="D1235" s="247" t="s">
        <v>835</v>
      </c>
      <c r="E1235" s="74"/>
      <c r="F1235" s="277" t="s">
        <v>2004</v>
      </c>
      <c r="G1235" s="74"/>
      <c r="H1235" s="74"/>
      <c r="I1235" s="203"/>
      <c r="J1235" s="74"/>
      <c r="K1235" s="74"/>
      <c r="L1235" s="72"/>
      <c r="M1235" s="278"/>
      <c r="N1235" s="47"/>
      <c r="O1235" s="47"/>
      <c r="P1235" s="47"/>
      <c r="Q1235" s="47"/>
      <c r="R1235" s="47"/>
      <c r="S1235" s="47"/>
      <c r="T1235" s="95"/>
      <c r="AT1235" s="23" t="s">
        <v>835</v>
      </c>
      <c r="AU1235" s="23" t="s">
        <v>90</v>
      </c>
    </row>
    <row r="1236" spans="2:65" s="1" customFormat="1" ht="25.5" customHeight="1">
      <c r="B1236" s="46"/>
      <c r="C1236" s="233" t="s">
        <v>2005</v>
      </c>
      <c r="D1236" s="233" t="s">
        <v>210</v>
      </c>
      <c r="E1236" s="234" t="s">
        <v>2006</v>
      </c>
      <c r="F1236" s="235" t="s">
        <v>2007</v>
      </c>
      <c r="G1236" s="236" t="s">
        <v>331</v>
      </c>
      <c r="H1236" s="237">
        <v>1</v>
      </c>
      <c r="I1236" s="238"/>
      <c r="J1236" s="239">
        <f>ROUND(I1236*H1236,2)</f>
        <v>0</v>
      </c>
      <c r="K1236" s="235" t="s">
        <v>214</v>
      </c>
      <c r="L1236" s="72"/>
      <c r="M1236" s="240" t="s">
        <v>38</v>
      </c>
      <c r="N1236" s="241" t="s">
        <v>52</v>
      </c>
      <c r="O1236" s="47"/>
      <c r="P1236" s="242">
        <f>O1236*H1236</f>
        <v>0</v>
      </c>
      <c r="Q1236" s="242">
        <v>0</v>
      </c>
      <c r="R1236" s="242">
        <f>Q1236*H1236</f>
        <v>0</v>
      </c>
      <c r="S1236" s="242">
        <v>0</v>
      </c>
      <c r="T1236" s="243">
        <f>S1236*H1236</f>
        <v>0</v>
      </c>
      <c r="AR1236" s="23" t="s">
        <v>302</v>
      </c>
      <c r="AT1236" s="23" t="s">
        <v>210</v>
      </c>
      <c r="AU1236" s="23" t="s">
        <v>90</v>
      </c>
      <c r="AY1236" s="23" t="s">
        <v>208</v>
      </c>
      <c r="BE1236" s="244">
        <f>IF(N1236="základní",J1236,0)</f>
        <v>0</v>
      </c>
      <c r="BF1236" s="244">
        <f>IF(N1236="snížená",J1236,0)</f>
        <v>0</v>
      </c>
      <c r="BG1236" s="244">
        <f>IF(N1236="zákl. přenesená",J1236,0)</f>
        <v>0</v>
      </c>
      <c r="BH1236" s="244">
        <f>IF(N1236="sníž. přenesená",J1236,0)</f>
        <v>0</v>
      </c>
      <c r="BI1236" s="244">
        <f>IF(N1236="nulová",J1236,0)</f>
        <v>0</v>
      </c>
      <c r="BJ1236" s="23" t="s">
        <v>25</v>
      </c>
      <c r="BK1236" s="244">
        <f>ROUND(I1236*H1236,2)</f>
        <v>0</v>
      </c>
      <c r="BL1236" s="23" t="s">
        <v>302</v>
      </c>
      <c r="BM1236" s="23" t="s">
        <v>2008</v>
      </c>
    </row>
    <row r="1237" spans="2:51" s="12" customFormat="1" ht="13.5">
      <c r="B1237" s="245"/>
      <c r="C1237" s="246"/>
      <c r="D1237" s="247" t="s">
        <v>217</v>
      </c>
      <c r="E1237" s="248" t="s">
        <v>38</v>
      </c>
      <c r="F1237" s="249" t="s">
        <v>25</v>
      </c>
      <c r="G1237" s="246"/>
      <c r="H1237" s="250">
        <v>1</v>
      </c>
      <c r="I1237" s="251"/>
      <c r="J1237" s="246"/>
      <c r="K1237" s="246"/>
      <c r="L1237" s="252"/>
      <c r="M1237" s="253"/>
      <c r="N1237" s="254"/>
      <c r="O1237" s="254"/>
      <c r="P1237" s="254"/>
      <c r="Q1237" s="254"/>
      <c r="R1237" s="254"/>
      <c r="S1237" s="254"/>
      <c r="T1237" s="255"/>
      <c r="AT1237" s="256" t="s">
        <v>217</v>
      </c>
      <c r="AU1237" s="256" t="s">
        <v>90</v>
      </c>
      <c r="AV1237" s="12" t="s">
        <v>90</v>
      </c>
      <c r="AW1237" s="12" t="s">
        <v>219</v>
      </c>
      <c r="AX1237" s="12" t="s">
        <v>81</v>
      </c>
      <c r="AY1237" s="256" t="s">
        <v>208</v>
      </c>
    </row>
    <row r="1238" spans="2:65" s="1" customFormat="1" ht="25.5" customHeight="1">
      <c r="B1238" s="46"/>
      <c r="C1238" s="233" t="s">
        <v>2009</v>
      </c>
      <c r="D1238" s="233" t="s">
        <v>210</v>
      </c>
      <c r="E1238" s="234" t="s">
        <v>2010</v>
      </c>
      <c r="F1238" s="235" t="s">
        <v>2011</v>
      </c>
      <c r="G1238" s="236" t="s">
        <v>331</v>
      </c>
      <c r="H1238" s="237">
        <v>4</v>
      </c>
      <c r="I1238" s="238"/>
      <c r="J1238" s="239">
        <f>ROUND(I1238*H1238,2)</f>
        <v>0</v>
      </c>
      <c r="K1238" s="235" t="s">
        <v>214</v>
      </c>
      <c r="L1238" s="72"/>
      <c r="M1238" s="240" t="s">
        <v>38</v>
      </c>
      <c r="N1238" s="241" t="s">
        <v>52</v>
      </c>
      <c r="O1238" s="47"/>
      <c r="P1238" s="242">
        <f>O1238*H1238</f>
        <v>0</v>
      </c>
      <c r="Q1238" s="242">
        <v>0</v>
      </c>
      <c r="R1238" s="242">
        <f>Q1238*H1238</f>
        <v>0</v>
      </c>
      <c r="S1238" s="242">
        <v>0</v>
      </c>
      <c r="T1238" s="243">
        <f>S1238*H1238</f>
        <v>0</v>
      </c>
      <c r="AR1238" s="23" t="s">
        <v>302</v>
      </c>
      <c r="AT1238" s="23" t="s">
        <v>210</v>
      </c>
      <c r="AU1238" s="23" t="s">
        <v>90</v>
      </c>
      <c r="AY1238" s="23" t="s">
        <v>208</v>
      </c>
      <c r="BE1238" s="244">
        <f>IF(N1238="základní",J1238,0)</f>
        <v>0</v>
      </c>
      <c r="BF1238" s="244">
        <f>IF(N1238="snížená",J1238,0)</f>
        <v>0</v>
      </c>
      <c r="BG1238" s="244">
        <f>IF(N1238="zákl. přenesená",J1238,0)</f>
        <v>0</v>
      </c>
      <c r="BH1238" s="244">
        <f>IF(N1238="sníž. přenesená",J1238,0)</f>
        <v>0</v>
      </c>
      <c r="BI1238" s="244">
        <f>IF(N1238="nulová",J1238,0)</f>
        <v>0</v>
      </c>
      <c r="BJ1238" s="23" t="s">
        <v>25</v>
      </c>
      <c r="BK1238" s="244">
        <f>ROUND(I1238*H1238,2)</f>
        <v>0</v>
      </c>
      <c r="BL1238" s="23" t="s">
        <v>302</v>
      </c>
      <c r="BM1238" s="23" t="s">
        <v>2012</v>
      </c>
    </row>
    <row r="1239" spans="2:51" s="12" customFormat="1" ht="13.5">
      <c r="B1239" s="245"/>
      <c r="C1239" s="246"/>
      <c r="D1239" s="247" t="s">
        <v>217</v>
      </c>
      <c r="E1239" s="248" t="s">
        <v>38</v>
      </c>
      <c r="F1239" s="249" t="s">
        <v>215</v>
      </c>
      <c r="G1239" s="246"/>
      <c r="H1239" s="250">
        <v>4</v>
      </c>
      <c r="I1239" s="251"/>
      <c r="J1239" s="246"/>
      <c r="K1239" s="246"/>
      <c r="L1239" s="252"/>
      <c r="M1239" s="253"/>
      <c r="N1239" s="254"/>
      <c r="O1239" s="254"/>
      <c r="P1239" s="254"/>
      <c r="Q1239" s="254"/>
      <c r="R1239" s="254"/>
      <c r="S1239" s="254"/>
      <c r="T1239" s="255"/>
      <c r="AT1239" s="256" t="s">
        <v>217</v>
      </c>
      <c r="AU1239" s="256" t="s">
        <v>90</v>
      </c>
      <c r="AV1239" s="12" t="s">
        <v>90</v>
      </c>
      <c r="AW1239" s="12" t="s">
        <v>219</v>
      </c>
      <c r="AX1239" s="12" t="s">
        <v>81</v>
      </c>
      <c r="AY1239" s="256" t="s">
        <v>208</v>
      </c>
    </row>
    <row r="1240" spans="2:65" s="1" customFormat="1" ht="25.5" customHeight="1">
      <c r="B1240" s="46"/>
      <c r="C1240" s="233" t="s">
        <v>2013</v>
      </c>
      <c r="D1240" s="233" t="s">
        <v>210</v>
      </c>
      <c r="E1240" s="234" t="s">
        <v>2014</v>
      </c>
      <c r="F1240" s="235" t="s">
        <v>2015</v>
      </c>
      <c r="G1240" s="236" t="s">
        <v>331</v>
      </c>
      <c r="H1240" s="237">
        <v>20</v>
      </c>
      <c r="I1240" s="238"/>
      <c r="J1240" s="239">
        <f>ROUND(I1240*H1240,2)</f>
        <v>0</v>
      </c>
      <c r="K1240" s="235" t="s">
        <v>214</v>
      </c>
      <c r="L1240" s="72"/>
      <c r="M1240" s="240" t="s">
        <v>38</v>
      </c>
      <c r="N1240" s="241" t="s">
        <v>52</v>
      </c>
      <c r="O1240" s="47"/>
      <c r="P1240" s="242">
        <f>O1240*H1240</f>
        <v>0</v>
      </c>
      <c r="Q1240" s="242">
        <v>0</v>
      </c>
      <c r="R1240" s="242">
        <f>Q1240*H1240</f>
        <v>0</v>
      </c>
      <c r="S1240" s="242">
        <v>0</v>
      </c>
      <c r="T1240" s="243">
        <f>S1240*H1240</f>
        <v>0</v>
      </c>
      <c r="AR1240" s="23" t="s">
        <v>302</v>
      </c>
      <c r="AT1240" s="23" t="s">
        <v>210</v>
      </c>
      <c r="AU1240" s="23" t="s">
        <v>90</v>
      </c>
      <c r="AY1240" s="23" t="s">
        <v>208</v>
      </c>
      <c r="BE1240" s="244">
        <f>IF(N1240="základní",J1240,0)</f>
        <v>0</v>
      </c>
      <c r="BF1240" s="244">
        <f>IF(N1240="snížená",J1240,0)</f>
        <v>0</v>
      </c>
      <c r="BG1240" s="244">
        <f>IF(N1240="zákl. přenesená",J1240,0)</f>
        <v>0</v>
      </c>
      <c r="BH1240" s="244">
        <f>IF(N1240="sníž. přenesená",J1240,0)</f>
        <v>0</v>
      </c>
      <c r="BI1240" s="244">
        <f>IF(N1240="nulová",J1240,0)</f>
        <v>0</v>
      </c>
      <c r="BJ1240" s="23" t="s">
        <v>25</v>
      </c>
      <c r="BK1240" s="244">
        <f>ROUND(I1240*H1240,2)</f>
        <v>0</v>
      </c>
      <c r="BL1240" s="23" t="s">
        <v>302</v>
      </c>
      <c r="BM1240" s="23" t="s">
        <v>2016</v>
      </c>
    </row>
    <row r="1241" spans="2:51" s="12" customFormat="1" ht="13.5">
      <c r="B1241" s="245"/>
      <c r="C1241" s="246"/>
      <c r="D1241" s="247" t="s">
        <v>217</v>
      </c>
      <c r="E1241" s="248" t="s">
        <v>38</v>
      </c>
      <c r="F1241" s="249" t="s">
        <v>2017</v>
      </c>
      <c r="G1241" s="246"/>
      <c r="H1241" s="250">
        <v>20</v>
      </c>
      <c r="I1241" s="251"/>
      <c r="J1241" s="246"/>
      <c r="K1241" s="246"/>
      <c r="L1241" s="252"/>
      <c r="M1241" s="253"/>
      <c r="N1241" s="254"/>
      <c r="O1241" s="254"/>
      <c r="P1241" s="254"/>
      <c r="Q1241" s="254"/>
      <c r="R1241" s="254"/>
      <c r="S1241" s="254"/>
      <c r="T1241" s="255"/>
      <c r="AT1241" s="256" t="s">
        <v>217</v>
      </c>
      <c r="AU1241" s="256" t="s">
        <v>90</v>
      </c>
      <c r="AV1241" s="12" t="s">
        <v>90</v>
      </c>
      <c r="AW1241" s="12" t="s">
        <v>219</v>
      </c>
      <c r="AX1241" s="12" t="s">
        <v>81</v>
      </c>
      <c r="AY1241" s="256" t="s">
        <v>208</v>
      </c>
    </row>
    <row r="1242" spans="2:65" s="1" customFormat="1" ht="16.5" customHeight="1">
      <c r="B1242" s="46"/>
      <c r="C1242" s="267" t="s">
        <v>2018</v>
      </c>
      <c r="D1242" s="267" t="s">
        <v>297</v>
      </c>
      <c r="E1242" s="268" t="s">
        <v>2019</v>
      </c>
      <c r="F1242" s="269" t="s">
        <v>2020</v>
      </c>
      <c r="G1242" s="270" t="s">
        <v>336</v>
      </c>
      <c r="H1242" s="271">
        <v>100.06</v>
      </c>
      <c r="I1242" s="272"/>
      <c r="J1242" s="273">
        <f>ROUND(I1242*H1242,2)</f>
        <v>0</v>
      </c>
      <c r="K1242" s="269" t="s">
        <v>214</v>
      </c>
      <c r="L1242" s="274"/>
      <c r="M1242" s="275" t="s">
        <v>38</v>
      </c>
      <c r="N1242" s="276" t="s">
        <v>52</v>
      </c>
      <c r="O1242" s="47"/>
      <c r="P1242" s="242">
        <f>O1242*H1242</f>
        <v>0</v>
      </c>
      <c r="Q1242" s="242">
        <v>0.005</v>
      </c>
      <c r="R1242" s="242">
        <f>Q1242*H1242</f>
        <v>0.5003</v>
      </c>
      <c r="S1242" s="242">
        <v>0</v>
      </c>
      <c r="T1242" s="243">
        <f>S1242*H1242</f>
        <v>0</v>
      </c>
      <c r="AR1242" s="23" t="s">
        <v>393</v>
      </c>
      <c r="AT1242" s="23" t="s">
        <v>297</v>
      </c>
      <c r="AU1242" s="23" t="s">
        <v>90</v>
      </c>
      <c r="AY1242" s="23" t="s">
        <v>208</v>
      </c>
      <c r="BE1242" s="244">
        <f>IF(N1242="základní",J1242,0)</f>
        <v>0</v>
      </c>
      <c r="BF1242" s="244">
        <f>IF(N1242="snížená",J1242,0)</f>
        <v>0</v>
      </c>
      <c r="BG1242" s="244">
        <f>IF(N1242="zákl. přenesená",J1242,0)</f>
        <v>0</v>
      </c>
      <c r="BH1242" s="244">
        <f>IF(N1242="sníž. přenesená",J1242,0)</f>
        <v>0</v>
      </c>
      <c r="BI1242" s="244">
        <f>IF(N1242="nulová",J1242,0)</f>
        <v>0</v>
      </c>
      <c r="BJ1242" s="23" t="s">
        <v>25</v>
      </c>
      <c r="BK1242" s="244">
        <f>ROUND(I1242*H1242,2)</f>
        <v>0</v>
      </c>
      <c r="BL1242" s="23" t="s">
        <v>302</v>
      </c>
      <c r="BM1242" s="23" t="s">
        <v>2021</v>
      </c>
    </row>
    <row r="1243" spans="2:51" s="12" customFormat="1" ht="13.5">
      <c r="B1243" s="245"/>
      <c r="C1243" s="246"/>
      <c r="D1243" s="247" t="s">
        <v>217</v>
      </c>
      <c r="E1243" s="248" t="s">
        <v>38</v>
      </c>
      <c r="F1243" s="249" t="s">
        <v>2022</v>
      </c>
      <c r="G1243" s="246"/>
      <c r="H1243" s="250">
        <v>0.9</v>
      </c>
      <c r="I1243" s="251"/>
      <c r="J1243" s="246"/>
      <c r="K1243" s="246"/>
      <c r="L1243" s="252"/>
      <c r="M1243" s="253"/>
      <c r="N1243" s="254"/>
      <c r="O1243" s="254"/>
      <c r="P1243" s="254"/>
      <c r="Q1243" s="254"/>
      <c r="R1243" s="254"/>
      <c r="S1243" s="254"/>
      <c r="T1243" s="255"/>
      <c r="AT1243" s="256" t="s">
        <v>217</v>
      </c>
      <c r="AU1243" s="256" t="s">
        <v>90</v>
      </c>
      <c r="AV1243" s="12" t="s">
        <v>90</v>
      </c>
      <c r="AW1243" s="12" t="s">
        <v>219</v>
      </c>
      <c r="AX1243" s="12" t="s">
        <v>81</v>
      </c>
      <c r="AY1243" s="256" t="s">
        <v>208</v>
      </c>
    </row>
    <row r="1244" spans="2:51" s="12" customFormat="1" ht="13.5">
      <c r="B1244" s="245"/>
      <c r="C1244" s="246"/>
      <c r="D1244" s="247" t="s">
        <v>217</v>
      </c>
      <c r="E1244" s="248" t="s">
        <v>38</v>
      </c>
      <c r="F1244" s="249" t="s">
        <v>2023</v>
      </c>
      <c r="G1244" s="246"/>
      <c r="H1244" s="250">
        <v>8</v>
      </c>
      <c r="I1244" s="251"/>
      <c r="J1244" s="246"/>
      <c r="K1244" s="246"/>
      <c r="L1244" s="252"/>
      <c r="M1244" s="253"/>
      <c r="N1244" s="254"/>
      <c r="O1244" s="254"/>
      <c r="P1244" s="254"/>
      <c r="Q1244" s="254"/>
      <c r="R1244" s="254"/>
      <c r="S1244" s="254"/>
      <c r="T1244" s="255"/>
      <c r="AT1244" s="256" t="s">
        <v>217</v>
      </c>
      <c r="AU1244" s="256" t="s">
        <v>90</v>
      </c>
      <c r="AV1244" s="12" t="s">
        <v>90</v>
      </c>
      <c r="AW1244" s="12" t="s">
        <v>219</v>
      </c>
      <c r="AX1244" s="12" t="s">
        <v>81</v>
      </c>
      <c r="AY1244" s="256" t="s">
        <v>208</v>
      </c>
    </row>
    <row r="1245" spans="2:51" s="12" customFormat="1" ht="13.5">
      <c r="B1245" s="245"/>
      <c r="C1245" s="246"/>
      <c r="D1245" s="247" t="s">
        <v>217</v>
      </c>
      <c r="E1245" s="248" t="s">
        <v>38</v>
      </c>
      <c r="F1245" s="249" t="s">
        <v>2024</v>
      </c>
      <c r="G1245" s="246"/>
      <c r="H1245" s="250">
        <v>91.16</v>
      </c>
      <c r="I1245" s="251"/>
      <c r="J1245" s="246"/>
      <c r="K1245" s="246"/>
      <c r="L1245" s="252"/>
      <c r="M1245" s="253"/>
      <c r="N1245" s="254"/>
      <c r="O1245" s="254"/>
      <c r="P1245" s="254"/>
      <c r="Q1245" s="254"/>
      <c r="R1245" s="254"/>
      <c r="S1245" s="254"/>
      <c r="T1245" s="255"/>
      <c r="AT1245" s="256" t="s">
        <v>217</v>
      </c>
      <c r="AU1245" s="256" t="s">
        <v>90</v>
      </c>
      <c r="AV1245" s="12" t="s">
        <v>90</v>
      </c>
      <c r="AW1245" s="12" t="s">
        <v>219</v>
      </c>
      <c r="AX1245" s="12" t="s">
        <v>81</v>
      </c>
      <c r="AY1245" s="256" t="s">
        <v>208</v>
      </c>
    </row>
    <row r="1246" spans="2:65" s="1" customFormat="1" ht="16.5" customHeight="1">
      <c r="B1246" s="46"/>
      <c r="C1246" s="267" t="s">
        <v>2025</v>
      </c>
      <c r="D1246" s="267" t="s">
        <v>297</v>
      </c>
      <c r="E1246" s="268" t="s">
        <v>2026</v>
      </c>
      <c r="F1246" s="269" t="s">
        <v>2027</v>
      </c>
      <c r="G1246" s="270" t="s">
        <v>331</v>
      </c>
      <c r="H1246" s="271">
        <v>50</v>
      </c>
      <c r="I1246" s="272"/>
      <c r="J1246" s="273">
        <f>ROUND(I1246*H1246,2)</f>
        <v>0</v>
      </c>
      <c r="K1246" s="269" t="s">
        <v>214</v>
      </c>
      <c r="L1246" s="274"/>
      <c r="M1246" s="275" t="s">
        <v>38</v>
      </c>
      <c r="N1246" s="276" t="s">
        <v>52</v>
      </c>
      <c r="O1246" s="47"/>
      <c r="P1246" s="242">
        <f>O1246*H1246</f>
        <v>0</v>
      </c>
      <c r="Q1246" s="242">
        <v>6E-05</v>
      </c>
      <c r="R1246" s="242">
        <f>Q1246*H1246</f>
        <v>0.003</v>
      </c>
      <c r="S1246" s="242">
        <v>0</v>
      </c>
      <c r="T1246" s="243">
        <f>S1246*H1246</f>
        <v>0</v>
      </c>
      <c r="AR1246" s="23" t="s">
        <v>393</v>
      </c>
      <c r="AT1246" s="23" t="s">
        <v>297</v>
      </c>
      <c r="AU1246" s="23" t="s">
        <v>90</v>
      </c>
      <c r="AY1246" s="23" t="s">
        <v>208</v>
      </c>
      <c r="BE1246" s="244">
        <f>IF(N1246="základní",J1246,0)</f>
        <v>0</v>
      </c>
      <c r="BF1246" s="244">
        <f>IF(N1246="snížená",J1246,0)</f>
        <v>0</v>
      </c>
      <c r="BG1246" s="244">
        <f>IF(N1246="zákl. přenesená",J1246,0)</f>
        <v>0</v>
      </c>
      <c r="BH1246" s="244">
        <f>IF(N1246="sníž. přenesená",J1246,0)</f>
        <v>0</v>
      </c>
      <c r="BI1246" s="244">
        <f>IF(N1246="nulová",J1246,0)</f>
        <v>0</v>
      </c>
      <c r="BJ1246" s="23" t="s">
        <v>25</v>
      </c>
      <c r="BK1246" s="244">
        <f>ROUND(I1246*H1246,2)</f>
        <v>0</v>
      </c>
      <c r="BL1246" s="23" t="s">
        <v>302</v>
      </c>
      <c r="BM1246" s="23" t="s">
        <v>2028</v>
      </c>
    </row>
    <row r="1247" spans="2:65" s="1" customFormat="1" ht="25.5" customHeight="1">
      <c r="B1247" s="46"/>
      <c r="C1247" s="233" t="s">
        <v>2029</v>
      </c>
      <c r="D1247" s="233" t="s">
        <v>210</v>
      </c>
      <c r="E1247" s="234" t="s">
        <v>2030</v>
      </c>
      <c r="F1247" s="235" t="s">
        <v>2031</v>
      </c>
      <c r="G1247" s="236" t="s">
        <v>331</v>
      </c>
      <c r="H1247" s="237">
        <v>1</v>
      </c>
      <c r="I1247" s="238"/>
      <c r="J1247" s="239">
        <f>ROUND(I1247*H1247,2)</f>
        <v>0</v>
      </c>
      <c r="K1247" s="235" t="s">
        <v>38</v>
      </c>
      <c r="L1247" s="72"/>
      <c r="M1247" s="240" t="s">
        <v>38</v>
      </c>
      <c r="N1247" s="241" t="s">
        <v>52</v>
      </c>
      <c r="O1247" s="47"/>
      <c r="P1247" s="242">
        <f>O1247*H1247</f>
        <v>0</v>
      </c>
      <c r="Q1247" s="242">
        <v>0.05</v>
      </c>
      <c r="R1247" s="242">
        <f>Q1247*H1247</f>
        <v>0.05</v>
      </c>
      <c r="S1247" s="242">
        <v>0</v>
      </c>
      <c r="T1247" s="243">
        <f>S1247*H1247</f>
        <v>0</v>
      </c>
      <c r="AR1247" s="23" t="s">
        <v>302</v>
      </c>
      <c r="AT1247" s="23" t="s">
        <v>210</v>
      </c>
      <c r="AU1247" s="23" t="s">
        <v>90</v>
      </c>
      <c r="AY1247" s="23" t="s">
        <v>208</v>
      </c>
      <c r="BE1247" s="244">
        <f>IF(N1247="základní",J1247,0)</f>
        <v>0</v>
      </c>
      <c r="BF1247" s="244">
        <f>IF(N1247="snížená",J1247,0)</f>
        <v>0</v>
      </c>
      <c r="BG1247" s="244">
        <f>IF(N1247="zákl. přenesená",J1247,0)</f>
        <v>0</v>
      </c>
      <c r="BH1247" s="244">
        <f>IF(N1247="sníž. přenesená",J1247,0)</f>
        <v>0</v>
      </c>
      <c r="BI1247" s="244">
        <f>IF(N1247="nulová",J1247,0)</f>
        <v>0</v>
      </c>
      <c r="BJ1247" s="23" t="s">
        <v>25</v>
      </c>
      <c r="BK1247" s="244">
        <f>ROUND(I1247*H1247,2)</f>
        <v>0</v>
      </c>
      <c r="BL1247" s="23" t="s">
        <v>302</v>
      </c>
      <c r="BM1247" s="23" t="s">
        <v>2032</v>
      </c>
    </row>
    <row r="1248" spans="2:65" s="1" customFormat="1" ht="25.5" customHeight="1">
      <c r="B1248" s="46"/>
      <c r="C1248" s="233" t="s">
        <v>2033</v>
      </c>
      <c r="D1248" s="233" t="s">
        <v>210</v>
      </c>
      <c r="E1248" s="234" t="s">
        <v>2034</v>
      </c>
      <c r="F1248" s="235" t="s">
        <v>2035</v>
      </c>
      <c r="G1248" s="236" t="s">
        <v>331</v>
      </c>
      <c r="H1248" s="237">
        <v>1</v>
      </c>
      <c r="I1248" s="238"/>
      <c r="J1248" s="239">
        <f>ROUND(I1248*H1248,2)</f>
        <v>0</v>
      </c>
      <c r="K1248" s="235" t="s">
        <v>38</v>
      </c>
      <c r="L1248" s="72"/>
      <c r="M1248" s="240" t="s">
        <v>38</v>
      </c>
      <c r="N1248" s="241" t="s">
        <v>52</v>
      </c>
      <c r="O1248" s="47"/>
      <c r="P1248" s="242">
        <f>O1248*H1248</f>
        <v>0</v>
      </c>
      <c r="Q1248" s="242">
        <v>0.05</v>
      </c>
      <c r="R1248" s="242">
        <f>Q1248*H1248</f>
        <v>0.05</v>
      </c>
      <c r="S1248" s="242">
        <v>0</v>
      </c>
      <c r="T1248" s="243">
        <f>S1248*H1248</f>
        <v>0</v>
      </c>
      <c r="AR1248" s="23" t="s">
        <v>302</v>
      </c>
      <c r="AT1248" s="23" t="s">
        <v>210</v>
      </c>
      <c r="AU1248" s="23" t="s">
        <v>90</v>
      </c>
      <c r="AY1248" s="23" t="s">
        <v>208</v>
      </c>
      <c r="BE1248" s="244">
        <f>IF(N1248="základní",J1248,0)</f>
        <v>0</v>
      </c>
      <c r="BF1248" s="244">
        <f>IF(N1248="snížená",J1248,0)</f>
        <v>0</v>
      </c>
      <c r="BG1248" s="244">
        <f>IF(N1248="zákl. přenesená",J1248,0)</f>
        <v>0</v>
      </c>
      <c r="BH1248" s="244">
        <f>IF(N1248="sníž. přenesená",J1248,0)</f>
        <v>0</v>
      </c>
      <c r="BI1248" s="244">
        <f>IF(N1248="nulová",J1248,0)</f>
        <v>0</v>
      </c>
      <c r="BJ1248" s="23" t="s">
        <v>25</v>
      </c>
      <c r="BK1248" s="244">
        <f>ROUND(I1248*H1248,2)</f>
        <v>0</v>
      </c>
      <c r="BL1248" s="23" t="s">
        <v>302</v>
      </c>
      <c r="BM1248" s="23" t="s">
        <v>2036</v>
      </c>
    </row>
    <row r="1249" spans="2:65" s="1" customFormat="1" ht="25.5" customHeight="1">
      <c r="B1249" s="46"/>
      <c r="C1249" s="233" t="s">
        <v>2037</v>
      </c>
      <c r="D1249" s="233" t="s">
        <v>210</v>
      </c>
      <c r="E1249" s="234" t="s">
        <v>2038</v>
      </c>
      <c r="F1249" s="235" t="s">
        <v>2039</v>
      </c>
      <c r="G1249" s="236" t="s">
        <v>331</v>
      </c>
      <c r="H1249" s="237">
        <v>1</v>
      </c>
      <c r="I1249" s="238"/>
      <c r="J1249" s="239">
        <f>ROUND(I1249*H1249,2)</f>
        <v>0</v>
      </c>
      <c r="K1249" s="235" t="s">
        <v>38</v>
      </c>
      <c r="L1249" s="72"/>
      <c r="M1249" s="240" t="s">
        <v>38</v>
      </c>
      <c r="N1249" s="241" t="s">
        <v>52</v>
      </c>
      <c r="O1249" s="47"/>
      <c r="P1249" s="242">
        <f>O1249*H1249</f>
        <v>0</v>
      </c>
      <c r="Q1249" s="242">
        <v>0.1</v>
      </c>
      <c r="R1249" s="242">
        <f>Q1249*H1249</f>
        <v>0.1</v>
      </c>
      <c r="S1249" s="242">
        <v>0</v>
      </c>
      <c r="T1249" s="243">
        <f>S1249*H1249</f>
        <v>0</v>
      </c>
      <c r="AR1249" s="23" t="s">
        <v>302</v>
      </c>
      <c r="AT1249" s="23" t="s">
        <v>210</v>
      </c>
      <c r="AU1249" s="23" t="s">
        <v>90</v>
      </c>
      <c r="AY1249" s="23" t="s">
        <v>208</v>
      </c>
      <c r="BE1249" s="244">
        <f>IF(N1249="základní",J1249,0)</f>
        <v>0</v>
      </c>
      <c r="BF1249" s="244">
        <f>IF(N1249="snížená",J1249,0)</f>
        <v>0</v>
      </c>
      <c r="BG1249" s="244">
        <f>IF(N1249="zákl. přenesená",J1249,0)</f>
        <v>0</v>
      </c>
      <c r="BH1249" s="244">
        <f>IF(N1249="sníž. přenesená",J1249,0)</f>
        <v>0</v>
      </c>
      <c r="BI1249" s="244">
        <f>IF(N1249="nulová",J1249,0)</f>
        <v>0</v>
      </c>
      <c r="BJ1249" s="23" t="s">
        <v>25</v>
      </c>
      <c r="BK1249" s="244">
        <f>ROUND(I1249*H1249,2)</f>
        <v>0</v>
      </c>
      <c r="BL1249" s="23" t="s">
        <v>302</v>
      </c>
      <c r="BM1249" s="23" t="s">
        <v>2040</v>
      </c>
    </row>
    <row r="1250" spans="2:65" s="1" customFormat="1" ht="25.5" customHeight="1">
      <c r="B1250" s="46"/>
      <c r="C1250" s="233" t="s">
        <v>2041</v>
      </c>
      <c r="D1250" s="233" t="s">
        <v>210</v>
      </c>
      <c r="E1250" s="234" t="s">
        <v>2042</v>
      </c>
      <c r="F1250" s="235" t="s">
        <v>2043</v>
      </c>
      <c r="G1250" s="236" t="s">
        <v>331</v>
      </c>
      <c r="H1250" s="237">
        <v>1</v>
      </c>
      <c r="I1250" s="238"/>
      <c r="J1250" s="239">
        <f>ROUND(I1250*H1250,2)</f>
        <v>0</v>
      </c>
      <c r="K1250" s="235" t="s">
        <v>38</v>
      </c>
      <c r="L1250" s="72"/>
      <c r="M1250" s="240" t="s">
        <v>38</v>
      </c>
      <c r="N1250" s="241" t="s">
        <v>52</v>
      </c>
      <c r="O1250" s="47"/>
      <c r="P1250" s="242">
        <f>O1250*H1250</f>
        <v>0</v>
      </c>
      <c r="Q1250" s="242">
        <v>0.07</v>
      </c>
      <c r="R1250" s="242">
        <f>Q1250*H1250</f>
        <v>0.07</v>
      </c>
      <c r="S1250" s="242">
        <v>0</v>
      </c>
      <c r="T1250" s="243">
        <f>S1250*H1250</f>
        <v>0</v>
      </c>
      <c r="AR1250" s="23" t="s">
        <v>302</v>
      </c>
      <c r="AT1250" s="23" t="s">
        <v>210</v>
      </c>
      <c r="AU1250" s="23" t="s">
        <v>90</v>
      </c>
      <c r="AY1250" s="23" t="s">
        <v>208</v>
      </c>
      <c r="BE1250" s="244">
        <f>IF(N1250="základní",J1250,0)</f>
        <v>0</v>
      </c>
      <c r="BF1250" s="244">
        <f>IF(N1250="snížená",J1250,0)</f>
        <v>0</v>
      </c>
      <c r="BG1250" s="244">
        <f>IF(N1250="zákl. přenesená",J1250,0)</f>
        <v>0</v>
      </c>
      <c r="BH1250" s="244">
        <f>IF(N1250="sníž. přenesená",J1250,0)</f>
        <v>0</v>
      </c>
      <c r="BI1250" s="244">
        <f>IF(N1250="nulová",J1250,0)</f>
        <v>0</v>
      </c>
      <c r="BJ1250" s="23" t="s">
        <v>25</v>
      </c>
      <c r="BK1250" s="244">
        <f>ROUND(I1250*H1250,2)</f>
        <v>0</v>
      </c>
      <c r="BL1250" s="23" t="s">
        <v>302</v>
      </c>
      <c r="BM1250" s="23" t="s">
        <v>2044</v>
      </c>
    </row>
    <row r="1251" spans="2:65" s="1" customFormat="1" ht="25.5" customHeight="1">
      <c r="B1251" s="46"/>
      <c r="C1251" s="233" t="s">
        <v>2045</v>
      </c>
      <c r="D1251" s="233" t="s">
        <v>210</v>
      </c>
      <c r="E1251" s="234" t="s">
        <v>2046</v>
      </c>
      <c r="F1251" s="235" t="s">
        <v>2047</v>
      </c>
      <c r="G1251" s="236" t="s">
        <v>331</v>
      </c>
      <c r="H1251" s="237">
        <v>1</v>
      </c>
      <c r="I1251" s="238"/>
      <c r="J1251" s="239">
        <f>ROUND(I1251*H1251,2)</f>
        <v>0</v>
      </c>
      <c r="K1251" s="235" t="s">
        <v>38</v>
      </c>
      <c r="L1251" s="72"/>
      <c r="M1251" s="240" t="s">
        <v>38</v>
      </c>
      <c r="N1251" s="241" t="s">
        <v>52</v>
      </c>
      <c r="O1251" s="47"/>
      <c r="P1251" s="242">
        <f>O1251*H1251</f>
        <v>0</v>
      </c>
      <c r="Q1251" s="242">
        <v>0.204</v>
      </c>
      <c r="R1251" s="242">
        <f>Q1251*H1251</f>
        <v>0.204</v>
      </c>
      <c r="S1251" s="242">
        <v>0</v>
      </c>
      <c r="T1251" s="243">
        <f>S1251*H1251</f>
        <v>0</v>
      </c>
      <c r="AR1251" s="23" t="s">
        <v>302</v>
      </c>
      <c r="AT1251" s="23" t="s">
        <v>210</v>
      </c>
      <c r="AU1251" s="23" t="s">
        <v>90</v>
      </c>
      <c r="AY1251" s="23" t="s">
        <v>208</v>
      </c>
      <c r="BE1251" s="244">
        <f>IF(N1251="základní",J1251,0)</f>
        <v>0</v>
      </c>
      <c r="BF1251" s="244">
        <f>IF(N1251="snížená",J1251,0)</f>
        <v>0</v>
      </c>
      <c r="BG1251" s="244">
        <f>IF(N1251="zákl. přenesená",J1251,0)</f>
        <v>0</v>
      </c>
      <c r="BH1251" s="244">
        <f>IF(N1251="sníž. přenesená",J1251,0)</f>
        <v>0</v>
      </c>
      <c r="BI1251" s="244">
        <f>IF(N1251="nulová",J1251,0)</f>
        <v>0</v>
      </c>
      <c r="BJ1251" s="23" t="s">
        <v>25</v>
      </c>
      <c r="BK1251" s="244">
        <f>ROUND(I1251*H1251,2)</f>
        <v>0</v>
      </c>
      <c r="BL1251" s="23" t="s">
        <v>302</v>
      </c>
      <c r="BM1251" s="23" t="s">
        <v>2048</v>
      </c>
    </row>
    <row r="1252" spans="2:65" s="1" customFormat="1" ht="25.5" customHeight="1">
      <c r="B1252" s="46"/>
      <c r="C1252" s="233" t="s">
        <v>2049</v>
      </c>
      <c r="D1252" s="233" t="s">
        <v>210</v>
      </c>
      <c r="E1252" s="234" t="s">
        <v>2050</v>
      </c>
      <c r="F1252" s="235" t="s">
        <v>2051</v>
      </c>
      <c r="G1252" s="236" t="s">
        <v>331</v>
      </c>
      <c r="H1252" s="237">
        <v>1</v>
      </c>
      <c r="I1252" s="238"/>
      <c r="J1252" s="239">
        <f>ROUND(I1252*H1252,2)</f>
        <v>0</v>
      </c>
      <c r="K1252" s="235" t="s">
        <v>38</v>
      </c>
      <c r="L1252" s="72"/>
      <c r="M1252" s="240" t="s">
        <v>38</v>
      </c>
      <c r="N1252" s="241" t="s">
        <v>52</v>
      </c>
      <c r="O1252" s="47"/>
      <c r="P1252" s="242">
        <f>O1252*H1252</f>
        <v>0</v>
      </c>
      <c r="Q1252" s="242">
        <v>0.075</v>
      </c>
      <c r="R1252" s="242">
        <f>Q1252*H1252</f>
        <v>0.075</v>
      </c>
      <c r="S1252" s="242">
        <v>0</v>
      </c>
      <c r="T1252" s="243">
        <f>S1252*H1252</f>
        <v>0</v>
      </c>
      <c r="AR1252" s="23" t="s">
        <v>302</v>
      </c>
      <c r="AT1252" s="23" t="s">
        <v>210</v>
      </c>
      <c r="AU1252" s="23" t="s">
        <v>90</v>
      </c>
      <c r="AY1252" s="23" t="s">
        <v>208</v>
      </c>
      <c r="BE1252" s="244">
        <f>IF(N1252="základní",J1252,0)</f>
        <v>0</v>
      </c>
      <c r="BF1252" s="244">
        <f>IF(N1252="snížená",J1252,0)</f>
        <v>0</v>
      </c>
      <c r="BG1252" s="244">
        <f>IF(N1252="zákl. přenesená",J1252,0)</f>
        <v>0</v>
      </c>
      <c r="BH1252" s="244">
        <f>IF(N1252="sníž. přenesená",J1252,0)</f>
        <v>0</v>
      </c>
      <c r="BI1252" s="244">
        <f>IF(N1252="nulová",J1252,0)</f>
        <v>0</v>
      </c>
      <c r="BJ1252" s="23" t="s">
        <v>25</v>
      </c>
      <c r="BK1252" s="244">
        <f>ROUND(I1252*H1252,2)</f>
        <v>0</v>
      </c>
      <c r="BL1252" s="23" t="s">
        <v>302</v>
      </c>
      <c r="BM1252" s="23" t="s">
        <v>2052</v>
      </c>
    </row>
    <row r="1253" spans="2:65" s="1" customFormat="1" ht="25.5" customHeight="1">
      <c r="B1253" s="46"/>
      <c r="C1253" s="233" t="s">
        <v>2053</v>
      </c>
      <c r="D1253" s="233" t="s">
        <v>210</v>
      </c>
      <c r="E1253" s="234" t="s">
        <v>2054</v>
      </c>
      <c r="F1253" s="235" t="s">
        <v>2055</v>
      </c>
      <c r="G1253" s="236" t="s">
        <v>331</v>
      </c>
      <c r="H1253" s="237">
        <v>1</v>
      </c>
      <c r="I1253" s="238"/>
      <c r="J1253" s="239">
        <f>ROUND(I1253*H1253,2)</f>
        <v>0</v>
      </c>
      <c r="K1253" s="235" t="s">
        <v>38</v>
      </c>
      <c r="L1253" s="72"/>
      <c r="M1253" s="240" t="s">
        <v>38</v>
      </c>
      <c r="N1253" s="241" t="s">
        <v>52</v>
      </c>
      <c r="O1253" s="47"/>
      <c r="P1253" s="242">
        <f>O1253*H1253</f>
        <v>0</v>
      </c>
      <c r="Q1253" s="242">
        <v>0.191</v>
      </c>
      <c r="R1253" s="242">
        <f>Q1253*H1253</f>
        <v>0.191</v>
      </c>
      <c r="S1253" s="242">
        <v>0</v>
      </c>
      <c r="T1253" s="243">
        <f>S1253*H1253</f>
        <v>0</v>
      </c>
      <c r="AR1253" s="23" t="s">
        <v>302</v>
      </c>
      <c r="AT1253" s="23" t="s">
        <v>210</v>
      </c>
      <c r="AU1253" s="23" t="s">
        <v>90</v>
      </c>
      <c r="AY1253" s="23" t="s">
        <v>208</v>
      </c>
      <c r="BE1253" s="244">
        <f>IF(N1253="základní",J1253,0)</f>
        <v>0</v>
      </c>
      <c r="BF1253" s="244">
        <f>IF(N1253="snížená",J1253,0)</f>
        <v>0</v>
      </c>
      <c r="BG1253" s="244">
        <f>IF(N1253="zákl. přenesená",J1253,0)</f>
        <v>0</v>
      </c>
      <c r="BH1253" s="244">
        <f>IF(N1253="sníž. přenesená",J1253,0)</f>
        <v>0</v>
      </c>
      <c r="BI1253" s="244">
        <f>IF(N1253="nulová",J1253,0)</f>
        <v>0</v>
      </c>
      <c r="BJ1253" s="23" t="s">
        <v>25</v>
      </c>
      <c r="BK1253" s="244">
        <f>ROUND(I1253*H1253,2)</f>
        <v>0</v>
      </c>
      <c r="BL1253" s="23" t="s">
        <v>302</v>
      </c>
      <c r="BM1253" s="23" t="s">
        <v>2056</v>
      </c>
    </row>
    <row r="1254" spans="2:65" s="1" customFormat="1" ht="38.25" customHeight="1">
      <c r="B1254" s="46"/>
      <c r="C1254" s="233" t="s">
        <v>2057</v>
      </c>
      <c r="D1254" s="233" t="s">
        <v>210</v>
      </c>
      <c r="E1254" s="234" t="s">
        <v>2058</v>
      </c>
      <c r="F1254" s="235" t="s">
        <v>2059</v>
      </c>
      <c r="G1254" s="236" t="s">
        <v>283</v>
      </c>
      <c r="H1254" s="237">
        <v>2.02</v>
      </c>
      <c r="I1254" s="238"/>
      <c r="J1254" s="239">
        <f>ROUND(I1254*H1254,2)</f>
        <v>0</v>
      </c>
      <c r="K1254" s="235" t="s">
        <v>214</v>
      </c>
      <c r="L1254" s="72"/>
      <c r="M1254" s="240" t="s">
        <v>38</v>
      </c>
      <c r="N1254" s="241" t="s">
        <v>52</v>
      </c>
      <c r="O1254" s="47"/>
      <c r="P1254" s="242">
        <f>O1254*H1254</f>
        <v>0</v>
      </c>
      <c r="Q1254" s="242">
        <v>0</v>
      </c>
      <c r="R1254" s="242">
        <f>Q1254*H1254</f>
        <v>0</v>
      </c>
      <c r="S1254" s="242">
        <v>0</v>
      </c>
      <c r="T1254" s="243">
        <f>S1254*H1254</f>
        <v>0</v>
      </c>
      <c r="AR1254" s="23" t="s">
        <v>302</v>
      </c>
      <c r="AT1254" s="23" t="s">
        <v>210</v>
      </c>
      <c r="AU1254" s="23" t="s">
        <v>90</v>
      </c>
      <c r="AY1254" s="23" t="s">
        <v>208</v>
      </c>
      <c r="BE1254" s="244">
        <f>IF(N1254="základní",J1254,0)</f>
        <v>0</v>
      </c>
      <c r="BF1254" s="244">
        <f>IF(N1254="snížená",J1254,0)</f>
        <v>0</v>
      </c>
      <c r="BG1254" s="244">
        <f>IF(N1254="zákl. přenesená",J1254,0)</f>
        <v>0</v>
      </c>
      <c r="BH1254" s="244">
        <f>IF(N1254="sníž. přenesená",J1254,0)</f>
        <v>0</v>
      </c>
      <c r="BI1254" s="244">
        <f>IF(N1254="nulová",J1254,0)</f>
        <v>0</v>
      </c>
      <c r="BJ1254" s="23" t="s">
        <v>25</v>
      </c>
      <c r="BK1254" s="244">
        <f>ROUND(I1254*H1254,2)</f>
        <v>0</v>
      </c>
      <c r="BL1254" s="23" t="s">
        <v>302</v>
      </c>
      <c r="BM1254" s="23" t="s">
        <v>2060</v>
      </c>
    </row>
    <row r="1255" spans="2:63" s="11" customFormat="1" ht="29.85" customHeight="1">
      <c r="B1255" s="217"/>
      <c r="C1255" s="218"/>
      <c r="D1255" s="219" t="s">
        <v>80</v>
      </c>
      <c r="E1255" s="231" t="s">
        <v>2061</v>
      </c>
      <c r="F1255" s="231" t="s">
        <v>2062</v>
      </c>
      <c r="G1255" s="218"/>
      <c r="H1255" s="218"/>
      <c r="I1255" s="221"/>
      <c r="J1255" s="232">
        <f>BK1255</f>
        <v>0</v>
      </c>
      <c r="K1255" s="218"/>
      <c r="L1255" s="223"/>
      <c r="M1255" s="224"/>
      <c r="N1255" s="225"/>
      <c r="O1255" s="225"/>
      <c r="P1255" s="226">
        <f>SUM(P1256:P1387)</f>
        <v>0</v>
      </c>
      <c r="Q1255" s="225"/>
      <c r="R1255" s="226">
        <f>SUM(R1256:R1387)</f>
        <v>43.30741908000001</v>
      </c>
      <c r="S1255" s="225"/>
      <c r="T1255" s="227">
        <f>SUM(T1256:T1387)</f>
        <v>0</v>
      </c>
      <c r="AR1255" s="228" t="s">
        <v>90</v>
      </c>
      <c r="AT1255" s="229" t="s">
        <v>80</v>
      </c>
      <c r="AU1255" s="229" t="s">
        <v>25</v>
      </c>
      <c r="AY1255" s="228" t="s">
        <v>208</v>
      </c>
      <c r="BK1255" s="230">
        <f>SUM(BK1256:BK1387)</f>
        <v>0</v>
      </c>
    </row>
    <row r="1256" spans="2:65" s="1" customFormat="1" ht="38.25" customHeight="1">
      <c r="B1256" s="46"/>
      <c r="C1256" s="233" t="s">
        <v>2063</v>
      </c>
      <c r="D1256" s="233" t="s">
        <v>210</v>
      </c>
      <c r="E1256" s="234" t="s">
        <v>2064</v>
      </c>
      <c r="F1256" s="235" t="s">
        <v>2065</v>
      </c>
      <c r="G1256" s="236" t="s">
        <v>331</v>
      </c>
      <c r="H1256" s="237">
        <v>1</v>
      </c>
      <c r="I1256" s="238"/>
      <c r="J1256" s="239">
        <f>ROUND(I1256*H1256,2)</f>
        <v>0</v>
      </c>
      <c r="K1256" s="235" t="s">
        <v>38</v>
      </c>
      <c r="L1256" s="72"/>
      <c r="M1256" s="240" t="s">
        <v>38</v>
      </c>
      <c r="N1256" s="241" t="s">
        <v>52</v>
      </c>
      <c r="O1256" s="47"/>
      <c r="P1256" s="242">
        <f>O1256*H1256</f>
        <v>0</v>
      </c>
      <c r="Q1256" s="242">
        <v>0.2667</v>
      </c>
      <c r="R1256" s="242">
        <f>Q1256*H1256</f>
        <v>0.2667</v>
      </c>
      <c r="S1256" s="242">
        <v>0</v>
      </c>
      <c r="T1256" s="243">
        <f>S1256*H1256</f>
        <v>0</v>
      </c>
      <c r="AR1256" s="23" t="s">
        <v>302</v>
      </c>
      <c r="AT1256" s="23" t="s">
        <v>210</v>
      </c>
      <c r="AU1256" s="23" t="s">
        <v>90</v>
      </c>
      <c r="AY1256" s="23" t="s">
        <v>208</v>
      </c>
      <c r="BE1256" s="244">
        <f>IF(N1256="základní",J1256,0)</f>
        <v>0</v>
      </c>
      <c r="BF1256" s="244">
        <f>IF(N1256="snížená",J1256,0)</f>
        <v>0</v>
      </c>
      <c r="BG1256" s="244">
        <f>IF(N1256="zákl. přenesená",J1256,0)</f>
        <v>0</v>
      </c>
      <c r="BH1256" s="244">
        <f>IF(N1256="sníž. přenesená",J1256,0)</f>
        <v>0</v>
      </c>
      <c r="BI1256" s="244">
        <f>IF(N1256="nulová",J1256,0)</f>
        <v>0</v>
      </c>
      <c r="BJ1256" s="23" t="s">
        <v>25</v>
      </c>
      <c r="BK1256" s="244">
        <f>ROUND(I1256*H1256,2)</f>
        <v>0</v>
      </c>
      <c r="BL1256" s="23" t="s">
        <v>302</v>
      </c>
      <c r="BM1256" s="23" t="s">
        <v>2066</v>
      </c>
    </row>
    <row r="1257" spans="2:65" s="1" customFormat="1" ht="38.25" customHeight="1">
      <c r="B1257" s="46"/>
      <c r="C1257" s="233" t="s">
        <v>2067</v>
      </c>
      <c r="D1257" s="233" t="s">
        <v>210</v>
      </c>
      <c r="E1257" s="234" t="s">
        <v>2068</v>
      </c>
      <c r="F1257" s="235" t="s">
        <v>2069</v>
      </c>
      <c r="G1257" s="236" t="s">
        <v>331</v>
      </c>
      <c r="H1257" s="237">
        <v>1</v>
      </c>
      <c r="I1257" s="238"/>
      <c r="J1257" s="239">
        <f>ROUND(I1257*H1257,2)</f>
        <v>0</v>
      </c>
      <c r="K1257" s="235" t="s">
        <v>38</v>
      </c>
      <c r="L1257" s="72"/>
      <c r="M1257" s="240" t="s">
        <v>38</v>
      </c>
      <c r="N1257" s="241" t="s">
        <v>52</v>
      </c>
      <c r="O1257" s="47"/>
      <c r="P1257" s="242">
        <f>O1257*H1257</f>
        <v>0</v>
      </c>
      <c r="Q1257" s="242">
        <v>0.0744</v>
      </c>
      <c r="R1257" s="242">
        <f>Q1257*H1257</f>
        <v>0.0744</v>
      </c>
      <c r="S1257" s="242">
        <v>0</v>
      </c>
      <c r="T1257" s="243">
        <f>S1257*H1257</f>
        <v>0</v>
      </c>
      <c r="AR1257" s="23" t="s">
        <v>302</v>
      </c>
      <c r="AT1257" s="23" t="s">
        <v>210</v>
      </c>
      <c r="AU1257" s="23" t="s">
        <v>90</v>
      </c>
      <c r="AY1257" s="23" t="s">
        <v>208</v>
      </c>
      <c r="BE1257" s="244">
        <f>IF(N1257="základní",J1257,0)</f>
        <v>0</v>
      </c>
      <c r="BF1257" s="244">
        <f>IF(N1257="snížená",J1257,0)</f>
        <v>0</v>
      </c>
      <c r="BG1257" s="244">
        <f>IF(N1257="zákl. přenesená",J1257,0)</f>
        <v>0</v>
      </c>
      <c r="BH1257" s="244">
        <f>IF(N1257="sníž. přenesená",J1257,0)</f>
        <v>0</v>
      </c>
      <c r="BI1257" s="244">
        <f>IF(N1257="nulová",J1257,0)</f>
        <v>0</v>
      </c>
      <c r="BJ1257" s="23" t="s">
        <v>25</v>
      </c>
      <c r="BK1257" s="244">
        <f>ROUND(I1257*H1257,2)</f>
        <v>0</v>
      </c>
      <c r="BL1257" s="23" t="s">
        <v>302</v>
      </c>
      <c r="BM1257" s="23" t="s">
        <v>2070</v>
      </c>
    </row>
    <row r="1258" spans="2:65" s="1" customFormat="1" ht="25.5" customHeight="1">
      <c r="B1258" s="46"/>
      <c r="C1258" s="233" t="s">
        <v>2071</v>
      </c>
      <c r="D1258" s="233" t="s">
        <v>210</v>
      </c>
      <c r="E1258" s="234" t="s">
        <v>2072</v>
      </c>
      <c r="F1258" s="235" t="s">
        <v>2073</v>
      </c>
      <c r="G1258" s="236" t="s">
        <v>331</v>
      </c>
      <c r="H1258" s="237">
        <v>1</v>
      </c>
      <c r="I1258" s="238"/>
      <c r="J1258" s="239">
        <f>ROUND(I1258*H1258,2)</f>
        <v>0</v>
      </c>
      <c r="K1258" s="235" t="s">
        <v>38</v>
      </c>
      <c r="L1258" s="72"/>
      <c r="M1258" s="240" t="s">
        <v>38</v>
      </c>
      <c r="N1258" s="241" t="s">
        <v>52</v>
      </c>
      <c r="O1258" s="47"/>
      <c r="P1258" s="242">
        <f>O1258*H1258</f>
        <v>0</v>
      </c>
      <c r="Q1258" s="242">
        <v>0.0813</v>
      </c>
      <c r="R1258" s="242">
        <f>Q1258*H1258</f>
        <v>0.0813</v>
      </c>
      <c r="S1258" s="242">
        <v>0</v>
      </c>
      <c r="T1258" s="243">
        <f>S1258*H1258</f>
        <v>0</v>
      </c>
      <c r="AR1258" s="23" t="s">
        <v>302</v>
      </c>
      <c r="AT1258" s="23" t="s">
        <v>210</v>
      </c>
      <c r="AU1258" s="23" t="s">
        <v>90</v>
      </c>
      <c r="AY1258" s="23" t="s">
        <v>208</v>
      </c>
      <c r="BE1258" s="244">
        <f>IF(N1258="základní",J1258,0)</f>
        <v>0</v>
      </c>
      <c r="BF1258" s="244">
        <f>IF(N1258="snížená",J1258,0)</f>
        <v>0</v>
      </c>
      <c r="BG1258" s="244">
        <f>IF(N1258="zákl. přenesená",J1258,0)</f>
        <v>0</v>
      </c>
      <c r="BH1258" s="244">
        <f>IF(N1258="sníž. přenesená",J1258,0)</f>
        <v>0</v>
      </c>
      <c r="BI1258" s="244">
        <f>IF(N1258="nulová",J1258,0)</f>
        <v>0</v>
      </c>
      <c r="BJ1258" s="23" t="s">
        <v>25</v>
      </c>
      <c r="BK1258" s="244">
        <f>ROUND(I1258*H1258,2)</f>
        <v>0</v>
      </c>
      <c r="BL1258" s="23" t="s">
        <v>302</v>
      </c>
      <c r="BM1258" s="23" t="s">
        <v>2074</v>
      </c>
    </row>
    <row r="1259" spans="2:65" s="1" customFormat="1" ht="25.5" customHeight="1">
      <c r="B1259" s="46"/>
      <c r="C1259" s="233" t="s">
        <v>2075</v>
      </c>
      <c r="D1259" s="233" t="s">
        <v>210</v>
      </c>
      <c r="E1259" s="234" t="s">
        <v>2076</v>
      </c>
      <c r="F1259" s="235" t="s">
        <v>2077</v>
      </c>
      <c r="G1259" s="236" t="s">
        <v>331</v>
      </c>
      <c r="H1259" s="237">
        <v>4</v>
      </c>
      <c r="I1259" s="238"/>
      <c r="J1259" s="239">
        <f>ROUND(I1259*H1259,2)</f>
        <v>0</v>
      </c>
      <c r="K1259" s="235" t="s">
        <v>38</v>
      </c>
      <c r="L1259" s="72"/>
      <c r="M1259" s="240" t="s">
        <v>38</v>
      </c>
      <c r="N1259" s="241" t="s">
        <v>52</v>
      </c>
      <c r="O1259" s="47"/>
      <c r="P1259" s="242">
        <f>O1259*H1259</f>
        <v>0</v>
      </c>
      <c r="Q1259" s="242">
        <v>0.0325</v>
      </c>
      <c r="R1259" s="242">
        <f>Q1259*H1259</f>
        <v>0.13</v>
      </c>
      <c r="S1259" s="242">
        <v>0</v>
      </c>
      <c r="T1259" s="243">
        <f>S1259*H1259</f>
        <v>0</v>
      </c>
      <c r="AR1259" s="23" t="s">
        <v>302</v>
      </c>
      <c r="AT1259" s="23" t="s">
        <v>210</v>
      </c>
      <c r="AU1259" s="23" t="s">
        <v>90</v>
      </c>
      <c r="AY1259" s="23" t="s">
        <v>208</v>
      </c>
      <c r="BE1259" s="244">
        <f>IF(N1259="základní",J1259,0)</f>
        <v>0</v>
      </c>
      <c r="BF1259" s="244">
        <f>IF(N1259="snížená",J1259,0)</f>
        <v>0</v>
      </c>
      <c r="BG1259" s="244">
        <f>IF(N1259="zákl. přenesená",J1259,0)</f>
        <v>0</v>
      </c>
      <c r="BH1259" s="244">
        <f>IF(N1259="sníž. přenesená",J1259,0)</f>
        <v>0</v>
      </c>
      <c r="BI1259" s="244">
        <f>IF(N1259="nulová",J1259,0)</f>
        <v>0</v>
      </c>
      <c r="BJ1259" s="23" t="s">
        <v>25</v>
      </c>
      <c r="BK1259" s="244">
        <f>ROUND(I1259*H1259,2)</f>
        <v>0</v>
      </c>
      <c r="BL1259" s="23" t="s">
        <v>302</v>
      </c>
      <c r="BM1259" s="23" t="s">
        <v>2078</v>
      </c>
    </row>
    <row r="1260" spans="2:65" s="1" customFormat="1" ht="25.5" customHeight="1">
      <c r="B1260" s="46"/>
      <c r="C1260" s="233" t="s">
        <v>2079</v>
      </c>
      <c r="D1260" s="233" t="s">
        <v>210</v>
      </c>
      <c r="E1260" s="234" t="s">
        <v>2080</v>
      </c>
      <c r="F1260" s="235" t="s">
        <v>2081</v>
      </c>
      <c r="G1260" s="236" t="s">
        <v>331</v>
      </c>
      <c r="H1260" s="237">
        <v>5</v>
      </c>
      <c r="I1260" s="238"/>
      <c r="J1260" s="239">
        <f>ROUND(I1260*H1260,2)</f>
        <v>0</v>
      </c>
      <c r="K1260" s="235" t="s">
        <v>38</v>
      </c>
      <c r="L1260" s="72"/>
      <c r="M1260" s="240" t="s">
        <v>38</v>
      </c>
      <c r="N1260" s="241" t="s">
        <v>52</v>
      </c>
      <c r="O1260" s="47"/>
      <c r="P1260" s="242">
        <f>O1260*H1260</f>
        <v>0</v>
      </c>
      <c r="Q1260" s="242">
        <v>0.052</v>
      </c>
      <c r="R1260" s="242">
        <f>Q1260*H1260</f>
        <v>0.26</v>
      </c>
      <c r="S1260" s="242">
        <v>0</v>
      </c>
      <c r="T1260" s="243">
        <f>S1260*H1260</f>
        <v>0</v>
      </c>
      <c r="AR1260" s="23" t="s">
        <v>302</v>
      </c>
      <c r="AT1260" s="23" t="s">
        <v>210</v>
      </c>
      <c r="AU1260" s="23" t="s">
        <v>90</v>
      </c>
      <c r="AY1260" s="23" t="s">
        <v>208</v>
      </c>
      <c r="BE1260" s="244">
        <f>IF(N1260="základní",J1260,0)</f>
        <v>0</v>
      </c>
      <c r="BF1260" s="244">
        <f>IF(N1260="snížená",J1260,0)</f>
        <v>0</v>
      </c>
      <c r="BG1260" s="244">
        <f>IF(N1260="zákl. přenesená",J1260,0)</f>
        <v>0</v>
      </c>
      <c r="BH1260" s="244">
        <f>IF(N1260="sníž. přenesená",J1260,0)</f>
        <v>0</v>
      </c>
      <c r="BI1260" s="244">
        <f>IF(N1260="nulová",J1260,0)</f>
        <v>0</v>
      </c>
      <c r="BJ1260" s="23" t="s">
        <v>25</v>
      </c>
      <c r="BK1260" s="244">
        <f>ROUND(I1260*H1260,2)</f>
        <v>0</v>
      </c>
      <c r="BL1260" s="23" t="s">
        <v>302</v>
      </c>
      <c r="BM1260" s="23" t="s">
        <v>2082</v>
      </c>
    </row>
    <row r="1261" spans="2:65" s="1" customFormat="1" ht="25.5" customHeight="1">
      <c r="B1261" s="46"/>
      <c r="C1261" s="233" t="s">
        <v>2083</v>
      </c>
      <c r="D1261" s="233" t="s">
        <v>210</v>
      </c>
      <c r="E1261" s="234" t="s">
        <v>2084</v>
      </c>
      <c r="F1261" s="235" t="s">
        <v>2085</v>
      </c>
      <c r="G1261" s="236" t="s">
        <v>331</v>
      </c>
      <c r="H1261" s="237">
        <v>2</v>
      </c>
      <c r="I1261" s="238"/>
      <c r="J1261" s="239">
        <f>ROUND(I1261*H1261,2)</f>
        <v>0</v>
      </c>
      <c r="K1261" s="235" t="s">
        <v>38</v>
      </c>
      <c r="L1261" s="72"/>
      <c r="M1261" s="240" t="s">
        <v>38</v>
      </c>
      <c r="N1261" s="241" t="s">
        <v>52</v>
      </c>
      <c r="O1261" s="47"/>
      <c r="P1261" s="242">
        <f>O1261*H1261</f>
        <v>0</v>
      </c>
      <c r="Q1261" s="242">
        <v>0.18</v>
      </c>
      <c r="R1261" s="242">
        <f>Q1261*H1261</f>
        <v>0.36</v>
      </c>
      <c r="S1261" s="242">
        <v>0</v>
      </c>
      <c r="T1261" s="243">
        <f>S1261*H1261</f>
        <v>0</v>
      </c>
      <c r="AR1261" s="23" t="s">
        <v>302</v>
      </c>
      <c r="AT1261" s="23" t="s">
        <v>210</v>
      </c>
      <c r="AU1261" s="23" t="s">
        <v>90</v>
      </c>
      <c r="AY1261" s="23" t="s">
        <v>208</v>
      </c>
      <c r="BE1261" s="244">
        <f>IF(N1261="základní",J1261,0)</f>
        <v>0</v>
      </c>
      <c r="BF1261" s="244">
        <f>IF(N1261="snížená",J1261,0)</f>
        <v>0</v>
      </c>
      <c r="BG1261" s="244">
        <f>IF(N1261="zákl. přenesená",J1261,0)</f>
        <v>0</v>
      </c>
      <c r="BH1261" s="244">
        <f>IF(N1261="sníž. přenesená",J1261,0)</f>
        <v>0</v>
      </c>
      <c r="BI1261" s="244">
        <f>IF(N1261="nulová",J1261,0)</f>
        <v>0</v>
      </c>
      <c r="BJ1261" s="23" t="s">
        <v>25</v>
      </c>
      <c r="BK1261" s="244">
        <f>ROUND(I1261*H1261,2)</f>
        <v>0</v>
      </c>
      <c r="BL1261" s="23" t="s">
        <v>302</v>
      </c>
      <c r="BM1261" s="23" t="s">
        <v>2086</v>
      </c>
    </row>
    <row r="1262" spans="2:65" s="1" customFormat="1" ht="25.5" customHeight="1">
      <c r="B1262" s="46"/>
      <c r="C1262" s="233" t="s">
        <v>2087</v>
      </c>
      <c r="D1262" s="233" t="s">
        <v>210</v>
      </c>
      <c r="E1262" s="234" t="s">
        <v>2088</v>
      </c>
      <c r="F1262" s="235" t="s">
        <v>2089</v>
      </c>
      <c r="G1262" s="236" t="s">
        <v>331</v>
      </c>
      <c r="H1262" s="237">
        <v>1</v>
      </c>
      <c r="I1262" s="238"/>
      <c r="J1262" s="239">
        <f>ROUND(I1262*H1262,2)</f>
        <v>0</v>
      </c>
      <c r="K1262" s="235" t="s">
        <v>38</v>
      </c>
      <c r="L1262" s="72"/>
      <c r="M1262" s="240" t="s">
        <v>38</v>
      </c>
      <c r="N1262" s="241" t="s">
        <v>52</v>
      </c>
      <c r="O1262" s="47"/>
      <c r="P1262" s="242">
        <f>O1262*H1262</f>
        <v>0</v>
      </c>
      <c r="Q1262" s="242">
        <v>0.145</v>
      </c>
      <c r="R1262" s="242">
        <f>Q1262*H1262</f>
        <v>0.145</v>
      </c>
      <c r="S1262" s="242">
        <v>0</v>
      </c>
      <c r="T1262" s="243">
        <f>S1262*H1262</f>
        <v>0</v>
      </c>
      <c r="AR1262" s="23" t="s">
        <v>302</v>
      </c>
      <c r="AT1262" s="23" t="s">
        <v>210</v>
      </c>
      <c r="AU1262" s="23" t="s">
        <v>90</v>
      </c>
      <c r="AY1262" s="23" t="s">
        <v>208</v>
      </c>
      <c r="BE1262" s="244">
        <f>IF(N1262="základní",J1262,0)</f>
        <v>0</v>
      </c>
      <c r="BF1262" s="244">
        <f>IF(N1262="snížená",J1262,0)</f>
        <v>0</v>
      </c>
      <c r="BG1262" s="244">
        <f>IF(N1262="zákl. přenesená",J1262,0)</f>
        <v>0</v>
      </c>
      <c r="BH1262" s="244">
        <f>IF(N1262="sníž. přenesená",J1262,0)</f>
        <v>0</v>
      </c>
      <c r="BI1262" s="244">
        <f>IF(N1262="nulová",J1262,0)</f>
        <v>0</v>
      </c>
      <c r="BJ1262" s="23" t="s">
        <v>25</v>
      </c>
      <c r="BK1262" s="244">
        <f>ROUND(I1262*H1262,2)</f>
        <v>0</v>
      </c>
      <c r="BL1262" s="23" t="s">
        <v>302</v>
      </c>
      <c r="BM1262" s="23" t="s">
        <v>2090</v>
      </c>
    </row>
    <row r="1263" spans="2:65" s="1" customFormat="1" ht="25.5" customHeight="1">
      <c r="B1263" s="46"/>
      <c r="C1263" s="233" t="s">
        <v>2091</v>
      </c>
      <c r="D1263" s="233" t="s">
        <v>210</v>
      </c>
      <c r="E1263" s="234" t="s">
        <v>2092</v>
      </c>
      <c r="F1263" s="235" t="s">
        <v>2093</v>
      </c>
      <c r="G1263" s="236" t="s">
        <v>331</v>
      </c>
      <c r="H1263" s="237">
        <v>1</v>
      </c>
      <c r="I1263" s="238"/>
      <c r="J1263" s="239">
        <f>ROUND(I1263*H1263,2)</f>
        <v>0</v>
      </c>
      <c r="K1263" s="235" t="s">
        <v>38</v>
      </c>
      <c r="L1263" s="72"/>
      <c r="M1263" s="240" t="s">
        <v>38</v>
      </c>
      <c r="N1263" s="241" t="s">
        <v>52</v>
      </c>
      <c r="O1263" s="47"/>
      <c r="P1263" s="242">
        <f>O1263*H1263</f>
        <v>0</v>
      </c>
      <c r="Q1263" s="242">
        <v>0.11</v>
      </c>
      <c r="R1263" s="242">
        <f>Q1263*H1263</f>
        <v>0.11</v>
      </c>
      <c r="S1263" s="242">
        <v>0</v>
      </c>
      <c r="T1263" s="243">
        <f>S1263*H1263</f>
        <v>0</v>
      </c>
      <c r="AR1263" s="23" t="s">
        <v>302</v>
      </c>
      <c r="AT1263" s="23" t="s">
        <v>210</v>
      </c>
      <c r="AU1263" s="23" t="s">
        <v>90</v>
      </c>
      <c r="AY1263" s="23" t="s">
        <v>208</v>
      </c>
      <c r="BE1263" s="244">
        <f>IF(N1263="základní",J1263,0)</f>
        <v>0</v>
      </c>
      <c r="BF1263" s="244">
        <f>IF(N1263="snížená",J1263,0)</f>
        <v>0</v>
      </c>
      <c r="BG1263" s="244">
        <f>IF(N1263="zákl. přenesená",J1263,0)</f>
        <v>0</v>
      </c>
      <c r="BH1263" s="244">
        <f>IF(N1263="sníž. přenesená",J1263,0)</f>
        <v>0</v>
      </c>
      <c r="BI1263" s="244">
        <f>IF(N1263="nulová",J1263,0)</f>
        <v>0</v>
      </c>
      <c r="BJ1263" s="23" t="s">
        <v>25</v>
      </c>
      <c r="BK1263" s="244">
        <f>ROUND(I1263*H1263,2)</f>
        <v>0</v>
      </c>
      <c r="BL1263" s="23" t="s">
        <v>302</v>
      </c>
      <c r="BM1263" s="23" t="s">
        <v>2094</v>
      </c>
    </row>
    <row r="1264" spans="2:65" s="1" customFormat="1" ht="25.5" customHeight="1">
      <c r="B1264" s="46"/>
      <c r="C1264" s="233" t="s">
        <v>2095</v>
      </c>
      <c r="D1264" s="233" t="s">
        <v>210</v>
      </c>
      <c r="E1264" s="234" t="s">
        <v>2096</v>
      </c>
      <c r="F1264" s="235" t="s">
        <v>2097</v>
      </c>
      <c r="G1264" s="236" t="s">
        <v>331</v>
      </c>
      <c r="H1264" s="237">
        <v>2</v>
      </c>
      <c r="I1264" s="238"/>
      <c r="J1264" s="239">
        <f>ROUND(I1264*H1264,2)</f>
        <v>0</v>
      </c>
      <c r="K1264" s="235" t="s">
        <v>38</v>
      </c>
      <c r="L1264" s="72"/>
      <c r="M1264" s="240" t="s">
        <v>38</v>
      </c>
      <c r="N1264" s="241" t="s">
        <v>52</v>
      </c>
      <c r="O1264" s="47"/>
      <c r="P1264" s="242">
        <f>O1264*H1264</f>
        <v>0</v>
      </c>
      <c r="Q1264" s="242">
        <v>0.0683</v>
      </c>
      <c r="R1264" s="242">
        <f>Q1264*H1264</f>
        <v>0.1366</v>
      </c>
      <c r="S1264" s="242">
        <v>0</v>
      </c>
      <c r="T1264" s="243">
        <f>S1264*H1264</f>
        <v>0</v>
      </c>
      <c r="AR1264" s="23" t="s">
        <v>302</v>
      </c>
      <c r="AT1264" s="23" t="s">
        <v>210</v>
      </c>
      <c r="AU1264" s="23" t="s">
        <v>90</v>
      </c>
      <c r="AY1264" s="23" t="s">
        <v>208</v>
      </c>
      <c r="BE1264" s="244">
        <f>IF(N1264="základní",J1264,0)</f>
        <v>0</v>
      </c>
      <c r="BF1264" s="244">
        <f>IF(N1264="snížená",J1264,0)</f>
        <v>0</v>
      </c>
      <c r="BG1264" s="244">
        <f>IF(N1264="zákl. přenesená",J1264,0)</f>
        <v>0</v>
      </c>
      <c r="BH1264" s="244">
        <f>IF(N1264="sníž. přenesená",J1264,0)</f>
        <v>0</v>
      </c>
      <c r="BI1264" s="244">
        <f>IF(N1264="nulová",J1264,0)</f>
        <v>0</v>
      </c>
      <c r="BJ1264" s="23" t="s">
        <v>25</v>
      </c>
      <c r="BK1264" s="244">
        <f>ROUND(I1264*H1264,2)</f>
        <v>0</v>
      </c>
      <c r="BL1264" s="23" t="s">
        <v>302</v>
      </c>
      <c r="BM1264" s="23" t="s">
        <v>2098</v>
      </c>
    </row>
    <row r="1265" spans="2:65" s="1" customFormat="1" ht="25.5" customHeight="1">
      <c r="B1265" s="46"/>
      <c r="C1265" s="233" t="s">
        <v>2099</v>
      </c>
      <c r="D1265" s="233" t="s">
        <v>210</v>
      </c>
      <c r="E1265" s="234" t="s">
        <v>2100</v>
      </c>
      <c r="F1265" s="235" t="s">
        <v>2101</v>
      </c>
      <c r="G1265" s="236" t="s">
        <v>331</v>
      </c>
      <c r="H1265" s="237">
        <v>3</v>
      </c>
      <c r="I1265" s="238"/>
      <c r="J1265" s="239">
        <f>ROUND(I1265*H1265,2)</f>
        <v>0</v>
      </c>
      <c r="K1265" s="235" t="s">
        <v>38</v>
      </c>
      <c r="L1265" s="72"/>
      <c r="M1265" s="240" t="s">
        <v>38</v>
      </c>
      <c r="N1265" s="241" t="s">
        <v>52</v>
      </c>
      <c r="O1265" s="47"/>
      <c r="P1265" s="242">
        <f>O1265*H1265</f>
        <v>0</v>
      </c>
      <c r="Q1265" s="242">
        <v>0.239</v>
      </c>
      <c r="R1265" s="242">
        <f>Q1265*H1265</f>
        <v>0.717</v>
      </c>
      <c r="S1265" s="242">
        <v>0</v>
      </c>
      <c r="T1265" s="243">
        <f>S1265*H1265</f>
        <v>0</v>
      </c>
      <c r="AR1265" s="23" t="s">
        <v>302</v>
      </c>
      <c r="AT1265" s="23" t="s">
        <v>210</v>
      </c>
      <c r="AU1265" s="23" t="s">
        <v>90</v>
      </c>
      <c r="AY1265" s="23" t="s">
        <v>208</v>
      </c>
      <c r="BE1265" s="244">
        <f>IF(N1265="základní",J1265,0)</f>
        <v>0</v>
      </c>
      <c r="BF1265" s="244">
        <f>IF(N1265="snížená",J1265,0)</f>
        <v>0</v>
      </c>
      <c r="BG1265" s="244">
        <f>IF(N1265="zákl. přenesená",J1265,0)</f>
        <v>0</v>
      </c>
      <c r="BH1265" s="244">
        <f>IF(N1265="sníž. přenesená",J1265,0)</f>
        <v>0</v>
      </c>
      <c r="BI1265" s="244">
        <f>IF(N1265="nulová",J1265,0)</f>
        <v>0</v>
      </c>
      <c r="BJ1265" s="23" t="s">
        <v>25</v>
      </c>
      <c r="BK1265" s="244">
        <f>ROUND(I1265*H1265,2)</f>
        <v>0</v>
      </c>
      <c r="BL1265" s="23" t="s">
        <v>302</v>
      </c>
      <c r="BM1265" s="23" t="s">
        <v>2102</v>
      </c>
    </row>
    <row r="1266" spans="2:65" s="1" customFormat="1" ht="25.5" customHeight="1">
      <c r="B1266" s="46"/>
      <c r="C1266" s="233" t="s">
        <v>2103</v>
      </c>
      <c r="D1266" s="233" t="s">
        <v>210</v>
      </c>
      <c r="E1266" s="234" t="s">
        <v>2104</v>
      </c>
      <c r="F1266" s="235" t="s">
        <v>2105</v>
      </c>
      <c r="G1266" s="236" t="s">
        <v>331</v>
      </c>
      <c r="H1266" s="237">
        <v>1</v>
      </c>
      <c r="I1266" s="238"/>
      <c r="J1266" s="239">
        <f>ROUND(I1266*H1266,2)</f>
        <v>0</v>
      </c>
      <c r="K1266" s="235" t="s">
        <v>38</v>
      </c>
      <c r="L1266" s="72"/>
      <c r="M1266" s="240" t="s">
        <v>38</v>
      </c>
      <c r="N1266" s="241" t="s">
        <v>52</v>
      </c>
      <c r="O1266" s="47"/>
      <c r="P1266" s="242">
        <f>O1266*H1266</f>
        <v>0</v>
      </c>
      <c r="Q1266" s="242">
        <v>0.285</v>
      </c>
      <c r="R1266" s="242">
        <f>Q1266*H1266</f>
        <v>0.285</v>
      </c>
      <c r="S1266" s="242">
        <v>0</v>
      </c>
      <c r="T1266" s="243">
        <f>S1266*H1266</f>
        <v>0</v>
      </c>
      <c r="AR1266" s="23" t="s">
        <v>302</v>
      </c>
      <c r="AT1266" s="23" t="s">
        <v>210</v>
      </c>
      <c r="AU1266" s="23" t="s">
        <v>90</v>
      </c>
      <c r="AY1266" s="23" t="s">
        <v>208</v>
      </c>
      <c r="BE1266" s="244">
        <f>IF(N1266="základní",J1266,0)</f>
        <v>0</v>
      </c>
      <c r="BF1266" s="244">
        <f>IF(N1266="snížená",J1266,0)</f>
        <v>0</v>
      </c>
      <c r="BG1266" s="244">
        <f>IF(N1266="zákl. přenesená",J1266,0)</f>
        <v>0</v>
      </c>
      <c r="BH1266" s="244">
        <f>IF(N1266="sníž. přenesená",J1266,0)</f>
        <v>0</v>
      </c>
      <c r="BI1266" s="244">
        <f>IF(N1266="nulová",J1266,0)</f>
        <v>0</v>
      </c>
      <c r="BJ1266" s="23" t="s">
        <v>25</v>
      </c>
      <c r="BK1266" s="244">
        <f>ROUND(I1266*H1266,2)</f>
        <v>0</v>
      </c>
      <c r="BL1266" s="23" t="s">
        <v>302</v>
      </c>
      <c r="BM1266" s="23" t="s">
        <v>2106</v>
      </c>
    </row>
    <row r="1267" spans="2:65" s="1" customFormat="1" ht="25.5" customHeight="1">
      <c r="B1267" s="46"/>
      <c r="C1267" s="233" t="s">
        <v>2107</v>
      </c>
      <c r="D1267" s="233" t="s">
        <v>210</v>
      </c>
      <c r="E1267" s="234" t="s">
        <v>2108</v>
      </c>
      <c r="F1267" s="235" t="s">
        <v>2109</v>
      </c>
      <c r="G1267" s="236" t="s">
        <v>331</v>
      </c>
      <c r="H1267" s="237">
        <v>1</v>
      </c>
      <c r="I1267" s="238"/>
      <c r="J1267" s="239">
        <f>ROUND(I1267*H1267,2)</f>
        <v>0</v>
      </c>
      <c r="K1267" s="235" t="s">
        <v>38</v>
      </c>
      <c r="L1267" s="72"/>
      <c r="M1267" s="240" t="s">
        <v>38</v>
      </c>
      <c r="N1267" s="241" t="s">
        <v>52</v>
      </c>
      <c r="O1267" s="47"/>
      <c r="P1267" s="242">
        <f>O1267*H1267</f>
        <v>0</v>
      </c>
      <c r="Q1267" s="242">
        <v>0.341</v>
      </c>
      <c r="R1267" s="242">
        <f>Q1267*H1267</f>
        <v>0.341</v>
      </c>
      <c r="S1267" s="242">
        <v>0</v>
      </c>
      <c r="T1267" s="243">
        <f>S1267*H1267</f>
        <v>0</v>
      </c>
      <c r="AR1267" s="23" t="s">
        <v>302</v>
      </c>
      <c r="AT1267" s="23" t="s">
        <v>210</v>
      </c>
      <c r="AU1267" s="23" t="s">
        <v>90</v>
      </c>
      <c r="AY1267" s="23" t="s">
        <v>208</v>
      </c>
      <c r="BE1267" s="244">
        <f>IF(N1267="základní",J1267,0)</f>
        <v>0</v>
      </c>
      <c r="BF1267" s="244">
        <f>IF(N1267="snížená",J1267,0)</f>
        <v>0</v>
      </c>
      <c r="BG1267" s="244">
        <f>IF(N1267="zákl. přenesená",J1267,0)</f>
        <v>0</v>
      </c>
      <c r="BH1267" s="244">
        <f>IF(N1267="sníž. přenesená",J1267,0)</f>
        <v>0</v>
      </c>
      <c r="BI1267" s="244">
        <f>IF(N1267="nulová",J1267,0)</f>
        <v>0</v>
      </c>
      <c r="BJ1267" s="23" t="s">
        <v>25</v>
      </c>
      <c r="BK1267" s="244">
        <f>ROUND(I1267*H1267,2)</f>
        <v>0</v>
      </c>
      <c r="BL1267" s="23" t="s">
        <v>302</v>
      </c>
      <c r="BM1267" s="23" t="s">
        <v>2110</v>
      </c>
    </row>
    <row r="1268" spans="2:65" s="1" customFormat="1" ht="25.5" customHeight="1">
      <c r="B1268" s="46"/>
      <c r="C1268" s="233" t="s">
        <v>2111</v>
      </c>
      <c r="D1268" s="233" t="s">
        <v>210</v>
      </c>
      <c r="E1268" s="234" t="s">
        <v>2112</v>
      </c>
      <c r="F1268" s="235" t="s">
        <v>2113</v>
      </c>
      <c r="G1268" s="236" t="s">
        <v>331</v>
      </c>
      <c r="H1268" s="237">
        <v>2</v>
      </c>
      <c r="I1268" s="238"/>
      <c r="J1268" s="239">
        <f>ROUND(I1268*H1268,2)</f>
        <v>0</v>
      </c>
      <c r="K1268" s="235" t="s">
        <v>38</v>
      </c>
      <c r="L1268" s="72"/>
      <c r="M1268" s="240" t="s">
        <v>38</v>
      </c>
      <c r="N1268" s="241" t="s">
        <v>52</v>
      </c>
      <c r="O1268" s="47"/>
      <c r="P1268" s="242">
        <f>O1268*H1268</f>
        <v>0</v>
      </c>
      <c r="Q1268" s="242">
        <v>0.382</v>
      </c>
      <c r="R1268" s="242">
        <f>Q1268*H1268</f>
        <v>0.764</v>
      </c>
      <c r="S1268" s="242">
        <v>0</v>
      </c>
      <c r="T1268" s="243">
        <f>S1268*H1268</f>
        <v>0</v>
      </c>
      <c r="AR1268" s="23" t="s">
        <v>302</v>
      </c>
      <c r="AT1268" s="23" t="s">
        <v>210</v>
      </c>
      <c r="AU1268" s="23" t="s">
        <v>90</v>
      </c>
      <c r="AY1268" s="23" t="s">
        <v>208</v>
      </c>
      <c r="BE1268" s="244">
        <f>IF(N1268="základní",J1268,0)</f>
        <v>0</v>
      </c>
      <c r="BF1268" s="244">
        <f>IF(N1268="snížená",J1268,0)</f>
        <v>0</v>
      </c>
      <c r="BG1268" s="244">
        <f>IF(N1268="zákl. přenesená",J1268,0)</f>
        <v>0</v>
      </c>
      <c r="BH1268" s="244">
        <f>IF(N1268="sníž. přenesená",J1268,0)</f>
        <v>0</v>
      </c>
      <c r="BI1268" s="244">
        <f>IF(N1268="nulová",J1268,0)</f>
        <v>0</v>
      </c>
      <c r="BJ1268" s="23" t="s">
        <v>25</v>
      </c>
      <c r="BK1268" s="244">
        <f>ROUND(I1268*H1268,2)</f>
        <v>0</v>
      </c>
      <c r="BL1268" s="23" t="s">
        <v>302</v>
      </c>
      <c r="BM1268" s="23" t="s">
        <v>2114</v>
      </c>
    </row>
    <row r="1269" spans="2:65" s="1" customFormat="1" ht="25.5" customHeight="1">
      <c r="B1269" s="46"/>
      <c r="C1269" s="233" t="s">
        <v>2115</v>
      </c>
      <c r="D1269" s="233" t="s">
        <v>210</v>
      </c>
      <c r="E1269" s="234" t="s">
        <v>2116</v>
      </c>
      <c r="F1269" s="235" t="s">
        <v>2117</v>
      </c>
      <c r="G1269" s="236" t="s">
        <v>331</v>
      </c>
      <c r="H1269" s="237">
        <v>1</v>
      </c>
      <c r="I1269" s="238"/>
      <c r="J1269" s="239">
        <f>ROUND(I1269*H1269,2)</f>
        <v>0</v>
      </c>
      <c r="K1269" s="235" t="s">
        <v>38</v>
      </c>
      <c r="L1269" s="72"/>
      <c r="M1269" s="240" t="s">
        <v>38</v>
      </c>
      <c r="N1269" s="241" t="s">
        <v>52</v>
      </c>
      <c r="O1269" s="47"/>
      <c r="P1269" s="242">
        <f>O1269*H1269</f>
        <v>0</v>
      </c>
      <c r="Q1269" s="242">
        <v>0.208</v>
      </c>
      <c r="R1269" s="242">
        <f>Q1269*H1269</f>
        <v>0.208</v>
      </c>
      <c r="S1269" s="242">
        <v>0</v>
      </c>
      <c r="T1269" s="243">
        <f>S1269*H1269</f>
        <v>0</v>
      </c>
      <c r="AR1269" s="23" t="s">
        <v>302</v>
      </c>
      <c r="AT1269" s="23" t="s">
        <v>210</v>
      </c>
      <c r="AU1269" s="23" t="s">
        <v>90</v>
      </c>
      <c r="AY1269" s="23" t="s">
        <v>208</v>
      </c>
      <c r="BE1269" s="244">
        <f>IF(N1269="základní",J1269,0)</f>
        <v>0</v>
      </c>
      <c r="BF1269" s="244">
        <f>IF(N1269="snížená",J1269,0)</f>
        <v>0</v>
      </c>
      <c r="BG1269" s="244">
        <f>IF(N1269="zákl. přenesená",J1269,0)</f>
        <v>0</v>
      </c>
      <c r="BH1269" s="244">
        <f>IF(N1269="sníž. přenesená",J1269,0)</f>
        <v>0</v>
      </c>
      <c r="BI1269" s="244">
        <f>IF(N1269="nulová",J1269,0)</f>
        <v>0</v>
      </c>
      <c r="BJ1269" s="23" t="s">
        <v>25</v>
      </c>
      <c r="BK1269" s="244">
        <f>ROUND(I1269*H1269,2)</f>
        <v>0</v>
      </c>
      <c r="BL1269" s="23" t="s">
        <v>302</v>
      </c>
      <c r="BM1269" s="23" t="s">
        <v>2118</v>
      </c>
    </row>
    <row r="1270" spans="2:65" s="1" customFormat="1" ht="25.5" customHeight="1">
      <c r="B1270" s="46"/>
      <c r="C1270" s="233" t="s">
        <v>2119</v>
      </c>
      <c r="D1270" s="233" t="s">
        <v>210</v>
      </c>
      <c r="E1270" s="234" t="s">
        <v>2120</v>
      </c>
      <c r="F1270" s="235" t="s">
        <v>2121</v>
      </c>
      <c r="G1270" s="236" t="s">
        <v>331</v>
      </c>
      <c r="H1270" s="237">
        <v>2</v>
      </c>
      <c r="I1270" s="238"/>
      <c r="J1270" s="239">
        <f>ROUND(I1270*H1270,2)</f>
        <v>0</v>
      </c>
      <c r="K1270" s="235" t="s">
        <v>38</v>
      </c>
      <c r="L1270" s="72"/>
      <c r="M1270" s="240" t="s">
        <v>38</v>
      </c>
      <c r="N1270" s="241" t="s">
        <v>52</v>
      </c>
      <c r="O1270" s="47"/>
      <c r="P1270" s="242">
        <f>O1270*H1270</f>
        <v>0</v>
      </c>
      <c r="Q1270" s="242">
        <v>0.104</v>
      </c>
      <c r="R1270" s="242">
        <f>Q1270*H1270</f>
        <v>0.208</v>
      </c>
      <c r="S1270" s="242">
        <v>0</v>
      </c>
      <c r="T1270" s="243">
        <f>S1270*H1270</f>
        <v>0</v>
      </c>
      <c r="AR1270" s="23" t="s">
        <v>302</v>
      </c>
      <c r="AT1270" s="23" t="s">
        <v>210</v>
      </c>
      <c r="AU1270" s="23" t="s">
        <v>90</v>
      </c>
      <c r="AY1270" s="23" t="s">
        <v>208</v>
      </c>
      <c r="BE1270" s="244">
        <f>IF(N1270="základní",J1270,0)</f>
        <v>0</v>
      </c>
      <c r="BF1270" s="244">
        <f>IF(N1270="snížená",J1270,0)</f>
        <v>0</v>
      </c>
      <c r="BG1270" s="244">
        <f>IF(N1270="zákl. přenesená",J1270,0)</f>
        <v>0</v>
      </c>
      <c r="BH1270" s="244">
        <f>IF(N1270="sníž. přenesená",J1270,0)</f>
        <v>0</v>
      </c>
      <c r="BI1270" s="244">
        <f>IF(N1270="nulová",J1270,0)</f>
        <v>0</v>
      </c>
      <c r="BJ1270" s="23" t="s">
        <v>25</v>
      </c>
      <c r="BK1270" s="244">
        <f>ROUND(I1270*H1270,2)</f>
        <v>0</v>
      </c>
      <c r="BL1270" s="23" t="s">
        <v>302</v>
      </c>
      <c r="BM1270" s="23" t="s">
        <v>2122</v>
      </c>
    </row>
    <row r="1271" spans="2:65" s="1" customFormat="1" ht="25.5" customHeight="1">
      <c r="B1271" s="46"/>
      <c r="C1271" s="233" t="s">
        <v>2123</v>
      </c>
      <c r="D1271" s="233" t="s">
        <v>210</v>
      </c>
      <c r="E1271" s="234" t="s">
        <v>2124</v>
      </c>
      <c r="F1271" s="235" t="s">
        <v>2125</v>
      </c>
      <c r="G1271" s="236" t="s">
        <v>331</v>
      </c>
      <c r="H1271" s="237">
        <v>4</v>
      </c>
      <c r="I1271" s="238"/>
      <c r="J1271" s="239">
        <f>ROUND(I1271*H1271,2)</f>
        <v>0</v>
      </c>
      <c r="K1271" s="235" t="s">
        <v>38</v>
      </c>
      <c r="L1271" s="72"/>
      <c r="M1271" s="240" t="s">
        <v>38</v>
      </c>
      <c r="N1271" s="241" t="s">
        <v>52</v>
      </c>
      <c r="O1271" s="47"/>
      <c r="P1271" s="242">
        <f>O1271*H1271</f>
        <v>0</v>
      </c>
      <c r="Q1271" s="242">
        <v>0.3363</v>
      </c>
      <c r="R1271" s="242">
        <f>Q1271*H1271</f>
        <v>1.3452</v>
      </c>
      <c r="S1271" s="242">
        <v>0</v>
      </c>
      <c r="T1271" s="243">
        <f>S1271*H1271</f>
        <v>0</v>
      </c>
      <c r="AR1271" s="23" t="s">
        <v>302</v>
      </c>
      <c r="AT1271" s="23" t="s">
        <v>210</v>
      </c>
      <c r="AU1271" s="23" t="s">
        <v>90</v>
      </c>
      <c r="AY1271" s="23" t="s">
        <v>208</v>
      </c>
      <c r="BE1271" s="244">
        <f>IF(N1271="základní",J1271,0)</f>
        <v>0</v>
      </c>
      <c r="BF1271" s="244">
        <f>IF(N1271="snížená",J1271,0)</f>
        <v>0</v>
      </c>
      <c r="BG1271" s="244">
        <f>IF(N1271="zákl. přenesená",J1271,0)</f>
        <v>0</v>
      </c>
      <c r="BH1271" s="244">
        <f>IF(N1271="sníž. přenesená",J1271,0)</f>
        <v>0</v>
      </c>
      <c r="BI1271" s="244">
        <f>IF(N1271="nulová",J1271,0)</f>
        <v>0</v>
      </c>
      <c r="BJ1271" s="23" t="s">
        <v>25</v>
      </c>
      <c r="BK1271" s="244">
        <f>ROUND(I1271*H1271,2)</f>
        <v>0</v>
      </c>
      <c r="BL1271" s="23" t="s">
        <v>302</v>
      </c>
      <c r="BM1271" s="23" t="s">
        <v>2126</v>
      </c>
    </row>
    <row r="1272" spans="2:65" s="1" customFormat="1" ht="25.5" customHeight="1">
      <c r="B1272" s="46"/>
      <c r="C1272" s="233" t="s">
        <v>2127</v>
      </c>
      <c r="D1272" s="233" t="s">
        <v>210</v>
      </c>
      <c r="E1272" s="234" t="s">
        <v>2128</v>
      </c>
      <c r="F1272" s="235" t="s">
        <v>2129</v>
      </c>
      <c r="G1272" s="236" t="s">
        <v>331</v>
      </c>
      <c r="H1272" s="237">
        <v>1</v>
      </c>
      <c r="I1272" s="238"/>
      <c r="J1272" s="239">
        <f>ROUND(I1272*H1272,2)</f>
        <v>0</v>
      </c>
      <c r="K1272" s="235" t="s">
        <v>38</v>
      </c>
      <c r="L1272" s="72"/>
      <c r="M1272" s="240" t="s">
        <v>38</v>
      </c>
      <c r="N1272" s="241" t="s">
        <v>52</v>
      </c>
      <c r="O1272" s="47"/>
      <c r="P1272" s="242">
        <f>O1272*H1272</f>
        <v>0</v>
      </c>
      <c r="Q1272" s="242">
        <v>0.0513</v>
      </c>
      <c r="R1272" s="242">
        <f>Q1272*H1272</f>
        <v>0.0513</v>
      </c>
      <c r="S1272" s="242">
        <v>0</v>
      </c>
      <c r="T1272" s="243">
        <f>S1272*H1272</f>
        <v>0</v>
      </c>
      <c r="AR1272" s="23" t="s">
        <v>302</v>
      </c>
      <c r="AT1272" s="23" t="s">
        <v>210</v>
      </c>
      <c r="AU1272" s="23" t="s">
        <v>90</v>
      </c>
      <c r="AY1272" s="23" t="s">
        <v>208</v>
      </c>
      <c r="BE1272" s="244">
        <f>IF(N1272="základní",J1272,0)</f>
        <v>0</v>
      </c>
      <c r="BF1272" s="244">
        <f>IF(N1272="snížená",J1272,0)</f>
        <v>0</v>
      </c>
      <c r="BG1272" s="244">
        <f>IF(N1272="zákl. přenesená",J1272,0)</f>
        <v>0</v>
      </c>
      <c r="BH1272" s="244">
        <f>IF(N1272="sníž. přenesená",J1272,0)</f>
        <v>0</v>
      </c>
      <c r="BI1272" s="244">
        <f>IF(N1272="nulová",J1272,0)</f>
        <v>0</v>
      </c>
      <c r="BJ1272" s="23" t="s">
        <v>25</v>
      </c>
      <c r="BK1272" s="244">
        <f>ROUND(I1272*H1272,2)</f>
        <v>0</v>
      </c>
      <c r="BL1272" s="23" t="s">
        <v>302</v>
      </c>
      <c r="BM1272" s="23" t="s">
        <v>2130</v>
      </c>
    </row>
    <row r="1273" spans="2:65" s="1" customFormat="1" ht="25.5" customHeight="1">
      <c r="B1273" s="46"/>
      <c r="C1273" s="233" t="s">
        <v>2131</v>
      </c>
      <c r="D1273" s="233" t="s">
        <v>210</v>
      </c>
      <c r="E1273" s="234" t="s">
        <v>2132</v>
      </c>
      <c r="F1273" s="235" t="s">
        <v>2133</v>
      </c>
      <c r="G1273" s="236" t="s">
        <v>331</v>
      </c>
      <c r="H1273" s="237">
        <v>1</v>
      </c>
      <c r="I1273" s="238"/>
      <c r="J1273" s="239">
        <f>ROUND(I1273*H1273,2)</f>
        <v>0</v>
      </c>
      <c r="K1273" s="235" t="s">
        <v>38</v>
      </c>
      <c r="L1273" s="72"/>
      <c r="M1273" s="240" t="s">
        <v>38</v>
      </c>
      <c r="N1273" s="241" t="s">
        <v>52</v>
      </c>
      <c r="O1273" s="47"/>
      <c r="P1273" s="242">
        <f>O1273*H1273</f>
        <v>0</v>
      </c>
      <c r="Q1273" s="242">
        <v>0.285</v>
      </c>
      <c r="R1273" s="242">
        <f>Q1273*H1273</f>
        <v>0.285</v>
      </c>
      <c r="S1273" s="242">
        <v>0</v>
      </c>
      <c r="T1273" s="243">
        <f>S1273*H1273</f>
        <v>0</v>
      </c>
      <c r="AR1273" s="23" t="s">
        <v>302</v>
      </c>
      <c r="AT1273" s="23" t="s">
        <v>210</v>
      </c>
      <c r="AU1273" s="23" t="s">
        <v>90</v>
      </c>
      <c r="AY1273" s="23" t="s">
        <v>208</v>
      </c>
      <c r="BE1273" s="244">
        <f>IF(N1273="základní",J1273,0)</f>
        <v>0</v>
      </c>
      <c r="BF1273" s="244">
        <f>IF(N1273="snížená",J1273,0)</f>
        <v>0</v>
      </c>
      <c r="BG1273" s="244">
        <f>IF(N1273="zákl. přenesená",J1273,0)</f>
        <v>0</v>
      </c>
      <c r="BH1273" s="244">
        <f>IF(N1273="sníž. přenesená",J1273,0)</f>
        <v>0</v>
      </c>
      <c r="BI1273" s="244">
        <f>IF(N1273="nulová",J1273,0)</f>
        <v>0</v>
      </c>
      <c r="BJ1273" s="23" t="s">
        <v>25</v>
      </c>
      <c r="BK1273" s="244">
        <f>ROUND(I1273*H1273,2)</f>
        <v>0</v>
      </c>
      <c r="BL1273" s="23" t="s">
        <v>302</v>
      </c>
      <c r="BM1273" s="23" t="s">
        <v>2134</v>
      </c>
    </row>
    <row r="1274" spans="2:65" s="1" customFormat="1" ht="38.25" customHeight="1">
      <c r="B1274" s="46"/>
      <c r="C1274" s="233" t="s">
        <v>2135</v>
      </c>
      <c r="D1274" s="233" t="s">
        <v>210</v>
      </c>
      <c r="E1274" s="234" t="s">
        <v>2136</v>
      </c>
      <c r="F1274" s="235" t="s">
        <v>2137</v>
      </c>
      <c r="G1274" s="236" t="s">
        <v>331</v>
      </c>
      <c r="H1274" s="237">
        <v>1</v>
      </c>
      <c r="I1274" s="238"/>
      <c r="J1274" s="239">
        <f>ROUND(I1274*H1274,2)</f>
        <v>0</v>
      </c>
      <c r="K1274" s="235" t="s">
        <v>38</v>
      </c>
      <c r="L1274" s="72"/>
      <c r="M1274" s="240" t="s">
        <v>38</v>
      </c>
      <c r="N1274" s="241" t="s">
        <v>52</v>
      </c>
      <c r="O1274" s="47"/>
      <c r="P1274" s="242">
        <f>O1274*H1274</f>
        <v>0</v>
      </c>
      <c r="Q1274" s="242">
        <v>0.0748</v>
      </c>
      <c r="R1274" s="242">
        <f>Q1274*H1274</f>
        <v>0.0748</v>
      </c>
      <c r="S1274" s="242">
        <v>0</v>
      </c>
      <c r="T1274" s="243">
        <f>S1274*H1274</f>
        <v>0</v>
      </c>
      <c r="AR1274" s="23" t="s">
        <v>302</v>
      </c>
      <c r="AT1274" s="23" t="s">
        <v>210</v>
      </c>
      <c r="AU1274" s="23" t="s">
        <v>90</v>
      </c>
      <c r="AY1274" s="23" t="s">
        <v>208</v>
      </c>
      <c r="BE1274" s="244">
        <f>IF(N1274="základní",J1274,0)</f>
        <v>0</v>
      </c>
      <c r="BF1274" s="244">
        <f>IF(N1274="snížená",J1274,0)</f>
        <v>0</v>
      </c>
      <c r="BG1274" s="244">
        <f>IF(N1274="zákl. přenesená",J1274,0)</f>
        <v>0</v>
      </c>
      <c r="BH1274" s="244">
        <f>IF(N1274="sníž. přenesená",J1274,0)</f>
        <v>0</v>
      </c>
      <c r="BI1274" s="244">
        <f>IF(N1274="nulová",J1274,0)</f>
        <v>0</v>
      </c>
      <c r="BJ1274" s="23" t="s">
        <v>25</v>
      </c>
      <c r="BK1274" s="244">
        <f>ROUND(I1274*H1274,2)</f>
        <v>0</v>
      </c>
      <c r="BL1274" s="23" t="s">
        <v>302</v>
      </c>
      <c r="BM1274" s="23" t="s">
        <v>2138</v>
      </c>
    </row>
    <row r="1275" spans="2:65" s="1" customFormat="1" ht="25.5" customHeight="1">
      <c r="B1275" s="46"/>
      <c r="C1275" s="233" t="s">
        <v>2139</v>
      </c>
      <c r="D1275" s="233" t="s">
        <v>210</v>
      </c>
      <c r="E1275" s="234" t="s">
        <v>2140</v>
      </c>
      <c r="F1275" s="235" t="s">
        <v>2141</v>
      </c>
      <c r="G1275" s="236" t="s">
        <v>331</v>
      </c>
      <c r="H1275" s="237">
        <v>1</v>
      </c>
      <c r="I1275" s="238"/>
      <c r="J1275" s="239">
        <f>ROUND(I1275*H1275,2)</f>
        <v>0</v>
      </c>
      <c r="K1275" s="235" t="s">
        <v>38</v>
      </c>
      <c r="L1275" s="72"/>
      <c r="M1275" s="240" t="s">
        <v>38</v>
      </c>
      <c r="N1275" s="241" t="s">
        <v>52</v>
      </c>
      <c r="O1275" s="47"/>
      <c r="P1275" s="242">
        <f>O1275*H1275</f>
        <v>0</v>
      </c>
      <c r="Q1275" s="242">
        <v>0.267</v>
      </c>
      <c r="R1275" s="242">
        <f>Q1275*H1275</f>
        <v>0.267</v>
      </c>
      <c r="S1275" s="242">
        <v>0</v>
      </c>
      <c r="T1275" s="243">
        <f>S1275*H1275</f>
        <v>0</v>
      </c>
      <c r="AR1275" s="23" t="s">
        <v>302</v>
      </c>
      <c r="AT1275" s="23" t="s">
        <v>210</v>
      </c>
      <c r="AU1275" s="23" t="s">
        <v>90</v>
      </c>
      <c r="AY1275" s="23" t="s">
        <v>208</v>
      </c>
      <c r="BE1275" s="244">
        <f>IF(N1275="základní",J1275,0)</f>
        <v>0</v>
      </c>
      <c r="BF1275" s="244">
        <f>IF(N1275="snížená",J1275,0)</f>
        <v>0</v>
      </c>
      <c r="BG1275" s="244">
        <f>IF(N1275="zákl. přenesená",J1275,0)</f>
        <v>0</v>
      </c>
      <c r="BH1275" s="244">
        <f>IF(N1275="sníž. přenesená",J1275,0)</f>
        <v>0</v>
      </c>
      <c r="BI1275" s="244">
        <f>IF(N1275="nulová",J1275,0)</f>
        <v>0</v>
      </c>
      <c r="BJ1275" s="23" t="s">
        <v>25</v>
      </c>
      <c r="BK1275" s="244">
        <f>ROUND(I1275*H1275,2)</f>
        <v>0</v>
      </c>
      <c r="BL1275" s="23" t="s">
        <v>302</v>
      </c>
      <c r="BM1275" s="23" t="s">
        <v>2142</v>
      </c>
    </row>
    <row r="1276" spans="2:65" s="1" customFormat="1" ht="25.5" customHeight="1">
      <c r="B1276" s="46"/>
      <c r="C1276" s="233" t="s">
        <v>2143</v>
      </c>
      <c r="D1276" s="233" t="s">
        <v>210</v>
      </c>
      <c r="E1276" s="234" t="s">
        <v>2144</v>
      </c>
      <c r="F1276" s="235" t="s">
        <v>2145</v>
      </c>
      <c r="G1276" s="236" t="s">
        <v>331</v>
      </c>
      <c r="H1276" s="237">
        <v>2</v>
      </c>
      <c r="I1276" s="238"/>
      <c r="J1276" s="239">
        <f>ROUND(I1276*H1276,2)</f>
        <v>0</v>
      </c>
      <c r="K1276" s="235" t="s">
        <v>38</v>
      </c>
      <c r="L1276" s="72"/>
      <c r="M1276" s="240" t="s">
        <v>38</v>
      </c>
      <c r="N1276" s="241" t="s">
        <v>52</v>
      </c>
      <c r="O1276" s="47"/>
      <c r="P1276" s="242">
        <f>O1276*H1276</f>
        <v>0</v>
      </c>
      <c r="Q1276" s="242">
        <v>0.126</v>
      </c>
      <c r="R1276" s="242">
        <f>Q1276*H1276</f>
        <v>0.252</v>
      </c>
      <c r="S1276" s="242">
        <v>0</v>
      </c>
      <c r="T1276" s="243">
        <f>S1276*H1276</f>
        <v>0</v>
      </c>
      <c r="AR1276" s="23" t="s">
        <v>302</v>
      </c>
      <c r="AT1276" s="23" t="s">
        <v>210</v>
      </c>
      <c r="AU1276" s="23" t="s">
        <v>90</v>
      </c>
      <c r="AY1276" s="23" t="s">
        <v>208</v>
      </c>
      <c r="BE1276" s="244">
        <f>IF(N1276="základní",J1276,0)</f>
        <v>0</v>
      </c>
      <c r="BF1276" s="244">
        <f>IF(N1276="snížená",J1276,0)</f>
        <v>0</v>
      </c>
      <c r="BG1276" s="244">
        <f>IF(N1276="zákl. přenesená",J1276,0)</f>
        <v>0</v>
      </c>
      <c r="BH1276" s="244">
        <f>IF(N1276="sníž. přenesená",J1276,0)</f>
        <v>0</v>
      </c>
      <c r="BI1276" s="244">
        <f>IF(N1276="nulová",J1276,0)</f>
        <v>0</v>
      </c>
      <c r="BJ1276" s="23" t="s">
        <v>25</v>
      </c>
      <c r="BK1276" s="244">
        <f>ROUND(I1276*H1276,2)</f>
        <v>0</v>
      </c>
      <c r="BL1276" s="23" t="s">
        <v>302</v>
      </c>
      <c r="BM1276" s="23" t="s">
        <v>2146</v>
      </c>
    </row>
    <row r="1277" spans="2:65" s="1" customFormat="1" ht="25.5" customHeight="1">
      <c r="B1277" s="46"/>
      <c r="C1277" s="233" t="s">
        <v>2147</v>
      </c>
      <c r="D1277" s="233" t="s">
        <v>210</v>
      </c>
      <c r="E1277" s="234" t="s">
        <v>2148</v>
      </c>
      <c r="F1277" s="235" t="s">
        <v>2149</v>
      </c>
      <c r="G1277" s="236" t="s">
        <v>331</v>
      </c>
      <c r="H1277" s="237">
        <v>1</v>
      </c>
      <c r="I1277" s="238"/>
      <c r="J1277" s="239">
        <f>ROUND(I1277*H1277,2)</f>
        <v>0</v>
      </c>
      <c r="K1277" s="235" t="s">
        <v>38</v>
      </c>
      <c r="L1277" s="72"/>
      <c r="M1277" s="240" t="s">
        <v>38</v>
      </c>
      <c r="N1277" s="241" t="s">
        <v>52</v>
      </c>
      <c r="O1277" s="47"/>
      <c r="P1277" s="242">
        <f>O1277*H1277</f>
        <v>0</v>
      </c>
      <c r="Q1277" s="242">
        <v>0.086</v>
      </c>
      <c r="R1277" s="242">
        <f>Q1277*H1277</f>
        <v>0.086</v>
      </c>
      <c r="S1277" s="242">
        <v>0</v>
      </c>
      <c r="T1277" s="243">
        <f>S1277*H1277</f>
        <v>0</v>
      </c>
      <c r="AR1277" s="23" t="s">
        <v>302</v>
      </c>
      <c r="AT1277" s="23" t="s">
        <v>210</v>
      </c>
      <c r="AU1277" s="23" t="s">
        <v>90</v>
      </c>
      <c r="AY1277" s="23" t="s">
        <v>208</v>
      </c>
      <c r="BE1277" s="244">
        <f>IF(N1277="základní",J1277,0)</f>
        <v>0</v>
      </c>
      <c r="BF1277" s="244">
        <f>IF(N1277="snížená",J1277,0)</f>
        <v>0</v>
      </c>
      <c r="BG1277" s="244">
        <f>IF(N1277="zákl. přenesená",J1277,0)</f>
        <v>0</v>
      </c>
      <c r="BH1277" s="244">
        <f>IF(N1277="sníž. přenesená",J1277,0)</f>
        <v>0</v>
      </c>
      <c r="BI1277" s="244">
        <f>IF(N1277="nulová",J1277,0)</f>
        <v>0</v>
      </c>
      <c r="BJ1277" s="23" t="s">
        <v>25</v>
      </c>
      <c r="BK1277" s="244">
        <f>ROUND(I1277*H1277,2)</f>
        <v>0</v>
      </c>
      <c r="BL1277" s="23" t="s">
        <v>302</v>
      </c>
      <c r="BM1277" s="23" t="s">
        <v>2150</v>
      </c>
    </row>
    <row r="1278" spans="2:65" s="1" customFormat="1" ht="25.5" customHeight="1">
      <c r="B1278" s="46"/>
      <c r="C1278" s="233" t="s">
        <v>2151</v>
      </c>
      <c r="D1278" s="233" t="s">
        <v>210</v>
      </c>
      <c r="E1278" s="234" t="s">
        <v>2152</v>
      </c>
      <c r="F1278" s="235" t="s">
        <v>2153</v>
      </c>
      <c r="G1278" s="236" t="s">
        <v>331</v>
      </c>
      <c r="H1278" s="237">
        <v>1</v>
      </c>
      <c r="I1278" s="238"/>
      <c r="J1278" s="239">
        <f>ROUND(I1278*H1278,2)</f>
        <v>0</v>
      </c>
      <c r="K1278" s="235" t="s">
        <v>38</v>
      </c>
      <c r="L1278" s="72"/>
      <c r="M1278" s="240" t="s">
        <v>38</v>
      </c>
      <c r="N1278" s="241" t="s">
        <v>52</v>
      </c>
      <c r="O1278" s="47"/>
      <c r="P1278" s="242">
        <f>O1278*H1278</f>
        <v>0</v>
      </c>
      <c r="Q1278" s="242">
        <v>0.138</v>
      </c>
      <c r="R1278" s="242">
        <f>Q1278*H1278</f>
        <v>0.138</v>
      </c>
      <c r="S1278" s="242">
        <v>0</v>
      </c>
      <c r="T1278" s="243">
        <f>S1278*H1278</f>
        <v>0</v>
      </c>
      <c r="AR1278" s="23" t="s">
        <v>302</v>
      </c>
      <c r="AT1278" s="23" t="s">
        <v>210</v>
      </c>
      <c r="AU1278" s="23" t="s">
        <v>90</v>
      </c>
      <c r="AY1278" s="23" t="s">
        <v>208</v>
      </c>
      <c r="BE1278" s="244">
        <f>IF(N1278="základní",J1278,0)</f>
        <v>0</v>
      </c>
      <c r="BF1278" s="244">
        <f>IF(N1278="snížená",J1278,0)</f>
        <v>0</v>
      </c>
      <c r="BG1278" s="244">
        <f>IF(N1278="zákl. přenesená",J1278,0)</f>
        <v>0</v>
      </c>
      <c r="BH1278" s="244">
        <f>IF(N1278="sníž. přenesená",J1278,0)</f>
        <v>0</v>
      </c>
      <c r="BI1278" s="244">
        <f>IF(N1278="nulová",J1278,0)</f>
        <v>0</v>
      </c>
      <c r="BJ1278" s="23" t="s">
        <v>25</v>
      </c>
      <c r="BK1278" s="244">
        <f>ROUND(I1278*H1278,2)</f>
        <v>0</v>
      </c>
      <c r="BL1278" s="23" t="s">
        <v>302</v>
      </c>
      <c r="BM1278" s="23" t="s">
        <v>2154</v>
      </c>
    </row>
    <row r="1279" spans="2:65" s="1" customFormat="1" ht="25.5" customHeight="1">
      <c r="B1279" s="46"/>
      <c r="C1279" s="233" t="s">
        <v>2155</v>
      </c>
      <c r="D1279" s="233" t="s">
        <v>210</v>
      </c>
      <c r="E1279" s="234" t="s">
        <v>2156</v>
      </c>
      <c r="F1279" s="235" t="s">
        <v>2157</v>
      </c>
      <c r="G1279" s="236" t="s">
        <v>331</v>
      </c>
      <c r="H1279" s="237">
        <v>1</v>
      </c>
      <c r="I1279" s="238"/>
      <c r="J1279" s="239">
        <f>ROUND(I1279*H1279,2)</f>
        <v>0</v>
      </c>
      <c r="K1279" s="235" t="s">
        <v>38</v>
      </c>
      <c r="L1279" s="72"/>
      <c r="M1279" s="240" t="s">
        <v>38</v>
      </c>
      <c r="N1279" s="241" t="s">
        <v>52</v>
      </c>
      <c r="O1279" s="47"/>
      <c r="P1279" s="242">
        <f>O1279*H1279</f>
        <v>0</v>
      </c>
      <c r="Q1279" s="242">
        <v>0.131</v>
      </c>
      <c r="R1279" s="242">
        <f>Q1279*H1279</f>
        <v>0.131</v>
      </c>
      <c r="S1279" s="242">
        <v>0</v>
      </c>
      <c r="T1279" s="243">
        <f>S1279*H1279</f>
        <v>0</v>
      </c>
      <c r="AR1279" s="23" t="s">
        <v>302</v>
      </c>
      <c r="AT1279" s="23" t="s">
        <v>210</v>
      </c>
      <c r="AU1279" s="23" t="s">
        <v>90</v>
      </c>
      <c r="AY1279" s="23" t="s">
        <v>208</v>
      </c>
      <c r="BE1279" s="244">
        <f>IF(N1279="základní",J1279,0)</f>
        <v>0</v>
      </c>
      <c r="BF1279" s="244">
        <f>IF(N1279="snížená",J1279,0)</f>
        <v>0</v>
      </c>
      <c r="BG1279" s="244">
        <f>IF(N1279="zákl. přenesená",J1279,0)</f>
        <v>0</v>
      </c>
      <c r="BH1279" s="244">
        <f>IF(N1279="sníž. přenesená",J1279,0)</f>
        <v>0</v>
      </c>
      <c r="BI1279" s="244">
        <f>IF(N1279="nulová",J1279,0)</f>
        <v>0</v>
      </c>
      <c r="BJ1279" s="23" t="s">
        <v>25</v>
      </c>
      <c r="BK1279" s="244">
        <f>ROUND(I1279*H1279,2)</f>
        <v>0</v>
      </c>
      <c r="BL1279" s="23" t="s">
        <v>302</v>
      </c>
      <c r="BM1279" s="23" t="s">
        <v>2158</v>
      </c>
    </row>
    <row r="1280" spans="2:65" s="1" customFormat="1" ht="25.5" customHeight="1">
      <c r="B1280" s="46"/>
      <c r="C1280" s="233" t="s">
        <v>2159</v>
      </c>
      <c r="D1280" s="233" t="s">
        <v>210</v>
      </c>
      <c r="E1280" s="234" t="s">
        <v>2160</v>
      </c>
      <c r="F1280" s="235" t="s">
        <v>2161</v>
      </c>
      <c r="G1280" s="236" t="s">
        <v>331</v>
      </c>
      <c r="H1280" s="237">
        <v>8</v>
      </c>
      <c r="I1280" s="238"/>
      <c r="J1280" s="239">
        <f>ROUND(I1280*H1280,2)</f>
        <v>0</v>
      </c>
      <c r="K1280" s="235" t="s">
        <v>38</v>
      </c>
      <c r="L1280" s="72"/>
      <c r="M1280" s="240" t="s">
        <v>38</v>
      </c>
      <c r="N1280" s="241" t="s">
        <v>52</v>
      </c>
      <c r="O1280" s="47"/>
      <c r="P1280" s="242">
        <f>O1280*H1280</f>
        <v>0</v>
      </c>
      <c r="Q1280" s="242">
        <v>0.01</v>
      </c>
      <c r="R1280" s="242">
        <f>Q1280*H1280</f>
        <v>0.08</v>
      </c>
      <c r="S1280" s="242">
        <v>0</v>
      </c>
      <c r="T1280" s="243">
        <f>S1280*H1280</f>
        <v>0</v>
      </c>
      <c r="AR1280" s="23" t="s">
        <v>302</v>
      </c>
      <c r="AT1280" s="23" t="s">
        <v>210</v>
      </c>
      <c r="AU1280" s="23" t="s">
        <v>90</v>
      </c>
      <c r="AY1280" s="23" t="s">
        <v>208</v>
      </c>
      <c r="BE1280" s="244">
        <f>IF(N1280="základní",J1280,0)</f>
        <v>0</v>
      </c>
      <c r="BF1280" s="244">
        <f>IF(N1280="snížená",J1280,0)</f>
        <v>0</v>
      </c>
      <c r="BG1280" s="244">
        <f>IF(N1280="zákl. přenesená",J1280,0)</f>
        <v>0</v>
      </c>
      <c r="BH1280" s="244">
        <f>IF(N1280="sníž. přenesená",J1280,0)</f>
        <v>0</v>
      </c>
      <c r="BI1280" s="244">
        <f>IF(N1280="nulová",J1280,0)</f>
        <v>0</v>
      </c>
      <c r="BJ1280" s="23" t="s">
        <v>25</v>
      </c>
      <c r="BK1280" s="244">
        <f>ROUND(I1280*H1280,2)</f>
        <v>0</v>
      </c>
      <c r="BL1280" s="23" t="s">
        <v>302</v>
      </c>
      <c r="BM1280" s="23" t="s">
        <v>2162</v>
      </c>
    </row>
    <row r="1281" spans="2:65" s="1" customFormat="1" ht="25.5" customHeight="1">
      <c r="B1281" s="46"/>
      <c r="C1281" s="233" t="s">
        <v>2163</v>
      </c>
      <c r="D1281" s="233" t="s">
        <v>210</v>
      </c>
      <c r="E1281" s="234" t="s">
        <v>2164</v>
      </c>
      <c r="F1281" s="235" t="s">
        <v>2165</v>
      </c>
      <c r="G1281" s="236" t="s">
        <v>331</v>
      </c>
      <c r="H1281" s="237">
        <v>3</v>
      </c>
      <c r="I1281" s="238"/>
      <c r="J1281" s="239">
        <f>ROUND(I1281*H1281,2)</f>
        <v>0</v>
      </c>
      <c r="K1281" s="235" t="s">
        <v>38</v>
      </c>
      <c r="L1281" s="72"/>
      <c r="M1281" s="240" t="s">
        <v>38</v>
      </c>
      <c r="N1281" s="241" t="s">
        <v>52</v>
      </c>
      <c r="O1281" s="47"/>
      <c r="P1281" s="242">
        <f>O1281*H1281</f>
        <v>0</v>
      </c>
      <c r="Q1281" s="242">
        <v>0.205</v>
      </c>
      <c r="R1281" s="242">
        <f>Q1281*H1281</f>
        <v>0.615</v>
      </c>
      <c r="S1281" s="242">
        <v>0</v>
      </c>
      <c r="T1281" s="243">
        <f>S1281*H1281</f>
        <v>0</v>
      </c>
      <c r="AR1281" s="23" t="s">
        <v>302</v>
      </c>
      <c r="AT1281" s="23" t="s">
        <v>210</v>
      </c>
      <c r="AU1281" s="23" t="s">
        <v>90</v>
      </c>
      <c r="AY1281" s="23" t="s">
        <v>208</v>
      </c>
      <c r="BE1281" s="244">
        <f>IF(N1281="základní",J1281,0)</f>
        <v>0</v>
      </c>
      <c r="BF1281" s="244">
        <f>IF(N1281="snížená",J1281,0)</f>
        <v>0</v>
      </c>
      <c r="BG1281" s="244">
        <f>IF(N1281="zákl. přenesená",J1281,0)</f>
        <v>0</v>
      </c>
      <c r="BH1281" s="244">
        <f>IF(N1281="sníž. přenesená",J1281,0)</f>
        <v>0</v>
      </c>
      <c r="BI1281" s="244">
        <f>IF(N1281="nulová",J1281,0)</f>
        <v>0</v>
      </c>
      <c r="BJ1281" s="23" t="s">
        <v>25</v>
      </c>
      <c r="BK1281" s="244">
        <f>ROUND(I1281*H1281,2)</f>
        <v>0</v>
      </c>
      <c r="BL1281" s="23" t="s">
        <v>302</v>
      </c>
      <c r="BM1281" s="23" t="s">
        <v>2166</v>
      </c>
    </row>
    <row r="1282" spans="2:65" s="1" customFormat="1" ht="25.5" customHeight="1">
      <c r="B1282" s="46"/>
      <c r="C1282" s="233" t="s">
        <v>2167</v>
      </c>
      <c r="D1282" s="233" t="s">
        <v>210</v>
      </c>
      <c r="E1282" s="234" t="s">
        <v>2168</v>
      </c>
      <c r="F1282" s="235" t="s">
        <v>2169</v>
      </c>
      <c r="G1282" s="236" t="s">
        <v>331</v>
      </c>
      <c r="H1282" s="237">
        <v>1</v>
      </c>
      <c r="I1282" s="238"/>
      <c r="J1282" s="239">
        <f>ROUND(I1282*H1282,2)</f>
        <v>0</v>
      </c>
      <c r="K1282" s="235" t="s">
        <v>38</v>
      </c>
      <c r="L1282" s="72"/>
      <c r="M1282" s="240" t="s">
        <v>38</v>
      </c>
      <c r="N1282" s="241" t="s">
        <v>52</v>
      </c>
      <c r="O1282" s="47"/>
      <c r="P1282" s="242">
        <f>O1282*H1282</f>
        <v>0</v>
      </c>
      <c r="Q1282" s="242">
        <v>0.244</v>
      </c>
      <c r="R1282" s="242">
        <f>Q1282*H1282</f>
        <v>0.244</v>
      </c>
      <c r="S1282" s="242">
        <v>0</v>
      </c>
      <c r="T1282" s="243">
        <f>S1282*H1282</f>
        <v>0</v>
      </c>
      <c r="AR1282" s="23" t="s">
        <v>302</v>
      </c>
      <c r="AT1282" s="23" t="s">
        <v>210</v>
      </c>
      <c r="AU1282" s="23" t="s">
        <v>90</v>
      </c>
      <c r="AY1282" s="23" t="s">
        <v>208</v>
      </c>
      <c r="BE1282" s="244">
        <f>IF(N1282="základní",J1282,0)</f>
        <v>0</v>
      </c>
      <c r="BF1282" s="244">
        <f>IF(N1282="snížená",J1282,0)</f>
        <v>0</v>
      </c>
      <c r="BG1282" s="244">
        <f>IF(N1282="zákl. přenesená",J1282,0)</f>
        <v>0</v>
      </c>
      <c r="BH1282" s="244">
        <f>IF(N1282="sníž. přenesená",J1282,0)</f>
        <v>0</v>
      </c>
      <c r="BI1282" s="244">
        <f>IF(N1282="nulová",J1282,0)</f>
        <v>0</v>
      </c>
      <c r="BJ1282" s="23" t="s">
        <v>25</v>
      </c>
      <c r="BK1282" s="244">
        <f>ROUND(I1282*H1282,2)</f>
        <v>0</v>
      </c>
      <c r="BL1282" s="23" t="s">
        <v>302</v>
      </c>
      <c r="BM1282" s="23" t="s">
        <v>2170</v>
      </c>
    </row>
    <row r="1283" spans="2:65" s="1" customFormat="1" ht="16.5" customHeight="1">
      <c r="B1283" s="46"/>
      <c r="C1283" s="233" t="s">
        <v>2171</v>
      </c>
      <c r="D1283" s="233" t="s">
        <v>210</v>
      </c>
      <c r="E1283" s="234" t="s">
        <v>2172</v>
      </c>
      <c r="F1283" s="235" t="s">
        <v>2173</v>
      </c>
      <c r="G1283" s="236" t="s">
        <v>331</v>
      </c>
      <c r="H1283" s="237">
        <v>5</v>
      </c>
      <c r="I1283" s="238"/>
      <c r="J1283" s="239">
        <f>ROUND(I1283*H1283,2)</f>
        <v>0</v>
      </c>
      <c r="K1283" s="235" t="s">
        <v>38</v>
      </c>
      <c r="L1283" s="72"/>
      <c r="M1283" s="240" t="s">
        <v>38</v>
      </c>
      <c r="N1283" s="241" t="s">
        <v>52</v>
      </c>
      <c r="O1283" s="47"/>
      <c r="P1283" s="242">
        <f>O1283*H1283</f>
        <v>0</v>
      </c>
      <c r="Q1283" s="242">
        <v>0.01</v>
      </c>
      <c r="R1283" s="242">
        <f>Q1283*H1283</f>
        <v>0.05</v>
      </c>
      <c r="S1283" s="242">
        <v>0</v>
      </c>
      <c r="T1283" s="243">
        <f>S1283*H1283</f>
        <v>0</v>
      </c>
      <c r="AR1283" s="23" t="s">
        <v>302</v>
      </c>
      <c r="AT1283" s="23" t="s">
        <v>210</v>
      </c>
      <c r="AU1283" s="23" t="s">
        <v>90</v>
      </c>
      <c r="AY1283" s="23" t="s">
        <v>208</v>
      </c>
      <c r="BE1283" s="244">
        <f>IF(N1283="základní",J1283,0)</f>
        <v>0</v>
      </c>
      <c r="BF1283" s="244">
        <f>IF(N1283="snížená",J1283,0)</f>
        <v>0</v>
      </c>
      <c r="BG1283" s="244">
        <f>IF(N1283="zákl. přenesená",J1283,0)</f>
        <v>0</v>
      </c>
      <c r="BH1283" s="244">
        <f>IF(N1283="sníž. přenesená",J1283,0)</f>
        <v>0</v>
      </c>
      <c r="BI1283" s="244">
        <f>IF(N1283="nulová",J1283,0)</f>
        <v>0</v>
      </c>
      <c r="BJ1283" s="23" t="s">
        <v>25</v>
      </c>
      <c r="BK1283" s="244">
        <f>ROUND(I1283*H1283,2)</f>
        <v>0</v>
      </c>
      <c r="BL1283" s="23" t="s">
        <v>302</v>
      </c>
      <c r="BM1283" s="23" t="s">
        <v>2174</v>
      </c>
    </row>
    <row r="1284" spans="2:65" s="1" customFormat="1" ht="16.5" customHeight="1">
      <c r="B1284" s="46"/>
      <c r="C1284" s="233" t="s">
        <v>2175</v>
      </c>
      <c r="D1284" s="233" t="s">
        <v>210</v>
      </c>
      <c r="E1284" s="234" t="s">
        <v>2176</v>
      </c>
      <c r="F1284" s="235" t="s">
        <v>2177</v>
      </c>
      <c r="G1284" s="236" t="s">
        <v>331</v>
      </c>
      <c r="H1284" s="237">
        <v>3</v>
      </c>
      <c r="I1284" s="238"/>
      <c r="J1284" s="239">
        <f>ROUND(I1284*H1284,2)</f>
        <v>0</v>
      </c>
      <c r="K1284" s="235" t="s">
        <v>38</v>
      </c>
      <c r="L1284" s="72"/>
      <c r="M1284" s="240" t="s">
        <v>38</v>
      </c>
      <c r="N1284" s="241" t="s">
        <v>52</v>
      </c>
      <c r="O1284" s="47"/>
      <c r="P1284" s="242">
        <f>O1284*H1284</f>
        <v>0</v>
      </c>
      <c r="Q1284" s="242">
        <v>0.01</v>
      </c>
      <c r="R1284" s="242">
        <f>Q1284*H1284</f>
        <v>0.03</v>
      </c>
      <c r="S1284" s="242">
        <v>0</v>
      </c>
      <c r="T1284" s="243">
        <f>S1284*H1284</f>
        <v>0</v>
      </c>
      <c r="AR1284" s="23" t="s">
        <v>302</v>
      </c>
      <c r="AT1284" s="23" t="s">
        <v>210</v>
      </c>
      <c r="AU1284" s="23" t="s">
        <v>90</v>
      </c>
      <c r="AY1284" s="23" t="s">
        <v>208</v>
      </c>
      <c r="BE1284" s="244">
        <f>IF(N1284="základní",J1284,0)</f>
        <v>0</v>
      </c>
      <c r="BF1284" s="244">
        <f>IF(N1284="snížená",J1284,0)</f>
        <v>0</v>
      </c>
      <c r="BG1284" s="244">
        <f>IF(N1284="zákl. přenesená",J1284,0)</f>
        <v>0</v>
      </c>
      <c r="BH1284" s="244">
        <f>IF(N1284="sníž. přenesená",J1284,0)</f>
        <v>0</v>
      </c>
      <c r="BI1284" s="244">
        <f>IF(N1284="nulová",J1284,0)</f>
        <v>0</v>
      </c>
      <c r="BJ1284" s="23" t="s">
        <v>25</v>
      </c>
      <c r="BK1284" s="244">
        <f>ROUND(I1284*H1284,2)</f>
        <v>0</v>
      </c>
      <c r="BL1284" s="23" t="s">
        <v>302</v>
      </c>
      <c r="BM1284" s="23" t="s">
        <v>2178</v>
      </c>
    </row>
    <row r="1285" spans="2:65" s="1" customFormat="1" ht="25.5" customHeight="1">
      <c r="B1285" s="46"/>
      <c r="C1285" s="233" t="s">
        <v>2179</v>
      </c>
      <c r="D1285" s="233" t="s">
        <v>210</v>
      </c>
      <c r="E1285" s="234" t="s">
        <v>2180</v>
      </c>
      <c r="F1285" s="235" t="s">
        <v>2181</v>
      </c>
      <c r="G1285" s="236" t="s">
        <v>331</v>
      </c>
      <c r="H1285" s="237">
        <v>1</v>
      </c>
      <c r="I1285" s="238"/>
      <c r="J1285" s="239">
        <f>ROUND(I1285*H1285,2)</f>
        <v>0</v>
      </c>
      <c r="K1285" s="235" t="s">
        <v>38</v>
      </c>
      <c r="L1285" s="72"/>
      <c r="M1285" s="240" t="s">
        <v>38</v>
      </c>
      <c r="N1285" s="241" t="s">
        <v>52</v>
      </c>
      <c r="O1285" s="47"/>
      <c r="P1285" s="242">
        <f>O1285*H1285</f>
        <v>0</v>
      </c>
      <c r="Q1285" s="242">
        <v>0.106</v>
      </c>
      <c r="R1285" s="242">
        <f>Q1285*H1285</f>
        <v>0.106</v>
      </c>
      <c r="S1285" s="242">
        <v>0</v>
      </c>
      <c r="T1285" s="243">
        <f>S1285*H1285</f>
        <v>0</v>
      </c>
      <c r="AR1285" s="23" t="s">
        <v>302</v>
      </c>
      <c r="AT1285" s="23" t="s">
        <v>210</v>
      </c>
      <c r="AU1285" s="23" t="s">
        <v>90</v>
      </c>
      <c r="AY1285" s="23" t="s">
        <v>208</v>
      </c>
      <c r="BE1285" s="244">
        <f>IF(N1285="základní",J1285,0)</f>
        <v>0</v>
      </c>
      <c r="BF1285" s="244">
        <f>IF(N1285="snížená",J1285,0)</f>
        <v>0</v>
      </c>
      <c r="BG1285" s="244">
        <f>IF(N1285="zákl. přenesená",J1285,0)</f>
        <v>0</v>
      </c>
      <c r="BH1285" s="244">
        <f>IF(N1285="sníž. přenesená",J1285,0)</f>
        <v>0</v>
      </c>
      <c r="BI1285" s="244">
        <f>IF(N1285="nulová",J1285,0)</f>
        <v>0</v>
      </c>
      <c r="BJ1285" s="23" t="s">
        <v>25</v>
      </c>
      <c r="BK1285" s="244">
        <f>ROUND(I1285*H1285,2)</f>
        <v>0</v>
      </c>
      <c r="BL1285" s="23" t="s">
        <v>302</v>
      </c>
      <c r="BM1285" s="23" t="s">
        <v>2182</v>
      </c>
    </row>
    <row r="1286" spans="2:65" s="1" customFormat="1" ht="25.5" customHeight="1">
      <c r="B1286" s="46"/>
      <c r="C1286" s="233" t="s">
        <v>2183</v>
      </c>
      <c r="D1286" s="233" t="s">
        <v>210</v>
      </c>
      <c r="E1286" s="234" t="s">
        <v>2184</v>
      </c>
      <c r="F1286" s="235" t="s">
        <v>2185</v>
      </c>
      <c r="G1286" s="236" t="s">
        <v>574</v>
      </c>
      <c r="H1286" s="237">
        <v>1</v>
      </c>
      <c r="I1286" s="238"/>
      <c r="J1286" s="239">
        <f>ROUND(I1286*H1286,2)</f>
        <v>0</v>
      </c>
      <c r="K1286" s="235" t="s">
        <v>38</v>
      </c>
      <c r="L1286" s="72"/>
      <c r="M1286" s="240" t="s">
        <v>38</v>
      </c>
      <c r="N1286" s="241" t="s">
        <v>52</v>
      </c>
      <c r="O1286" s="47"/>
      <c r="P1286" s="242">
        <f>O1286*H1286</f>
        <v>0</v>
      </c>
      <c r="Q1286" s="242">
        <v>0.066</v>
      </c>
      <c r="R1286" s="242">
        <f>Q1286*H1286</f>
        <v>0.066</v>
      </c>
      <c r="S1286" s="242">
        <v>0</v>
      </c>
      <c r="T1286" s="243">
        <f>S1286*H1286</f>
        <v>0</v>
      </c>
      <c r="AR1286" s="23" t="s">
        <v>302</v>
      </c>
      <c r="AT1286" s="23" t="s">
        <v>210</v>
      </c>
      <c r="AU1286" s="23" t="s">
        <v>90</v>
      </c>
      <c r="AY1286" s="23" t="s">
        <v>208</v>
      </c>
      <c r="BE1286" s="244">
        <f>IF(N1286="základní",J1286,0)</f>
        <v>0</v>
      </c>
      <c r="BF1286" s="244">
        <f>IF(N1286="snížená",J1286,0)</f>
        <v>0</v>
      </c>
      <c r="BG1286" s="244">
        <f>IF(N1286="zákl. přenesená",J1286,0)</f>
        <v>0</v>
      </c>
      <c r="BH1286" s="244">
        <f>IF(N1286="sníž. přenesená",J1286,0)</f>
        <v>0</v>
      </c>
      <c r="BI1286" s="244">
        <f>IF(N1286="nulová",J1286,0)</f>
        <v>0</v>
      </c>
      <c r="BJ1286" s="23" t="s">
        <v>25</v>
      </c>
      <c r="BK1286" s="244">
        <f>ROUND(I1286*H1286,2)</f>
        <v>0</v>
      </c>
      <c r="BL1286" s="23" t="s">
        <v>302</v>
      </c>
      <c r="BM1286" s="23" t="s">
        <v>2186</v>
      </c>
    </row>
    <row r="1287" spans="2:65" s="1" customFormat="1" ht="16.5" customHeight="1">
      <c r="B1287" s="46"/>
      <c r="C1287" s="233" t="s">
        <v>2187</v>
      </c>
      <c r="D1287" s="233" t="s">
        <v>210</v>
      </c>
      <c r="E1287" s="234" t="s">
        <v>2188</v>
      </c>
      <c r="F1287" s="235" t="s">
        <v>2189</v>
      </c>
      <c r="G1287" s="236" t="s">
        <v>574</v>
      </c>
      <c r="H1287" s="237">
        <v>1</v>
      </c>
      <c r="I1287" s="238"/>
      <c r="J1287" s="239">
        <f>ROUND(I1287*H1287,2)</f>
        <v>0</v>
      </c>
      <c r="K1287" s="235" t="s">
        <v>38</v>
      </c>
      <c r="L1287" s="72"/>
      <c r="M1287" s="240" t="s">
        <v>38</v>
      </c>
      <c r="N1287" s="241" t="s">
        <v>52</v>
      </c>
      <c r="O1287" s="47"/>
      <c r="P1287" s="242">
        <f>O1287*H1287</f>
        <v>0</v>
      </c>
      <c r="Q1287" s="242">
        <v>0.3</v>
      </c>
      <c r="R1287" s="242">
        <f>Q1287*H1287</f>
        <v>0.3</v>
      </c>
      <c r="S1287" s="242">
        <v>0</v>
      </c>
      <c r="T1287" s="243">
        <f>S1287*H1287</f>
        <v>0</v>
      </c>
      <c r="AR1287" s="23" t="s">
        <v>302</v>
      </c>
      <c r="AT1287" s="23" t="s">
        <v>210</v>
      </c>
      <c r="AU1287" s="23" t="s">
        <v>90</v>
      </c>
      <c r="AY1287" s="23" t="s">
        <v>208</v>
      </c>
      <c r="BE1287" s="244">
        <f>IF(N1287="základní",J1287,0)</f>
        <v>0</v>
      </c>
      <c r="BF1287" s="244">
        <f>IF(N1287="snížená",J1287,0)</f>
        <v>0</v>
      </c>
      <c r="BG1287" s="244">
        <f>IF(N1287="zákl. přenesená",J1287,0)</f>
        <v>0</v>
      </c>
      <c r="BH1287" s="244">
        <f>IF(N1287="sníž. přenesená",J1287,0)</f>
        <v>0</v>
      </c>
      <c r="BI1287" s="244">
        <f>IF(N1287="nulová",J1287,0)</f>
        <v>0</v>
      </c>
      <c r="BJ1287" s="23" t="s">
        <v>25</v>
      </c>
      <c r="BK1287" s="244">
        <f>ROUND(I1287*H1287,2)</f>
        <v>0</v>
      </c>
      <c r="BL1287" s="23" t="s">
        <v>302</v>
      </c>
      <c r="BM1287" s="23" t="s">
        <v>2190</v>
      </c>
    </row>
    <row r="1288" spans="2:65" s="1" customFormat="1" ht="16.5" customHeight="1">
      <c r="B1288" s="46"/>
      <c r="C1288" s="233" t="s">
        <v>2191</v>
      </c>
      <c r="D1288" s="233" t="s">
        <v>210</v>
      </c>
      <c r="E1288" s="234" t="s">
        <v>2192</v>
      </c>
      <c r="F1288" s="235" t="s">
        <v>2193</v>
      </c>
      <c r="G1288" s="236" t="s">
        <v>331</v>
      </c>
      <c r="H1288" s="237">
        <v>8</v>
      </c>
      <c r="I1288" s="238"/>
      <c r="J1288" s="239">
        <f>ROUND(I1288*H1288,2)</f>
        <v>0</v>
      </c>
      <c r="K1288" s="235" t="s">
        <v>38</v>
      </c>
      <c r="L1288" s="72"/>
      <c r="M1288" s="240" t="s">
        <v>38</v>
      </c>
      <c r="N1288" s="241" t="s">
        <v>52</v>
      </c>
      <c r="O1288" s="47"/>
      <c r="P1288" s="242">
        <f>O1288*H1288</f>
        <v>0</v>
      </c>
      <c r="Q1288" s="242">
        <v>0.01</v>
      </c>
      <c r="R1288" s="242">
        <f>Q1288*H1288</f>
        <v>0.08</v>
      </c>
      <c r="S1288" s="242">
        <v>0</v>
      </c>
      <c r="T1288" s="243">
        <f>S1288*H1288</f>
        <v>0</v>
      </c>
      <c r="AR1288" s="23" t="s">
        <v>302</v>
      </c>
      <c r="AT1288" s="23" t="s">
        <v>210</v>
      </c>
      <c r="AU1288" s="23" t="s">
        <v>90</v>
      </c>
      <c r="AY1288" s="23" t="s">
        <v>208</v>
      </c>
      <c r="BE1288" s="244">
        <f>IF(N1288="základní",J1288,0)</f>
        <v>0</v>
      </c>
      <c r="BF1288" s="244">
        <f>IF(N1288="snížená",J1288,0)</f>
        <v>0</v>
      </c>
      <c r="BG1288" s="244">
        <f>IF(N1288="zákl. přenesená",J1288,0)</f>
        <v>0</v>
      </c>
      <c r="BH1288" s="244">
        <f>IF(N1288="sníž. přenesená",J1288,0)</f>
        <v>0</v>
      </c>
      <c r="BI1288" s="244">
        <f>IF(N1288="nulová",J1288,0)</f>
        <v>0</v>
      </c>
      <c r="BJ1288" s="23" t="s">
        <v>25</v>
      </c>
      <c r="BK1288" s="244">
        <f>ROUND(I1288*H1288,2)</f>
        <v>0</v>
      </c>
      <c r="BL1288" s="23" t="s">
        <v>302</v>
      </c>
      <c r="BM1288" s="23" t="s">
        <v>2194</v>
      </c>
    </row>
    <row r="1289" spans="2:65" s="1" customFormat="1" ht="16.5" customHeight="1">
      <c r="B1289" s="46"/>
      <c r="C1289" s="233" t="s">
        <v>2195</v>
      </c>
      <c r="D1289" s="233" t="s">
        <v>210</v>
      </c>
      <c r="E1289" s="234" t="s">
        <v>2196</v>
      </c>
      <c r="F1289" s="235" t="s">
        <v>2197</v>
      </c>
      <c r="G1289" s="236" t="s">
        <v>574</v>
      </c>
      <c r="H1289" s="237">
        <v>1</v>
      </c>
      <c r="I1289" s="238"/>
      <c r="J1289" s="239">
        <f>ROUND(I1289*H1289,2)</f>
        <v>0</v>
      </c>
      <c r="K1289" s="235" t="s">
        <v>38</v>
      </c>
      <c r="L1289" s="72"/>
      <c r="M1289" s="240" t="s">
        <v>38</v>
      </c>
      <c r="N1289" s="241" t="s">
        <v>52</v>
      </c>
      <c r="O1289" s="47"/>
      <c r="P1289" s="242">
        <f>O1289*H1289</f>
        <v>0</v>
      </c>
      <c r="Q1289" s="242">
        <v>0.5</v>
      </c>
      <c r="R1289" s="242">
        <f>Q1289*H1289</f>
        <v>0.5</v>
      </c>
      <c r="S1289" s="242">
        <v>0</v>
      </c>
      <c r="T1289" s="243">
        <f>S1289*H1289</f>
        <v>0</v>
      </c>
      <c r="AR1289" s="23" t="s">
        <v>302</v>
      </c>
      <c r="AT1289" s="23" t="s">
        <v>210</v>
      </c>
      <c r="AU1289" s="23" t="s">
        <v>90</v>
      </c>
      <c r="AY1289" s="23" t="s">
        <v>208</v>
      </c>
      <c r="BE1289" s="244">
        <f>IF(N1289="základní",J1289,0)</f>
        <v>0</v>
      </c>
      <c r="BF1289" s="244">
        <f>IF(N1289="snížená",J1289,0)</f>
        <v>0</v>
      </c>
      <c r="BG1289" s="244">
        <f>IF(N1289="zákl. přenesená",J1289,0)</f>
        <v>0</v>
      </c>
      <c r="BH1289" s="244">
        <f>IF(N1289="sníž. přenesená",J1289,0)</f>
        <v>0</v>
      </c>
      <c r="BI1289" s="244">
        <f>IF(N1289="nulová",J1289,0)</f>
        <v>0</v>
      </c>
      <c r="BJ1289" s="23" t="s">
        <v>25</v>
      </c>
      <c r="BK1289" s="244">
        <f>ROUND(I1289*H1289,2)</f>
        <v>0</v>
      </c>
      <c r="BL1289" s="23" t="s">
        <v>302</v>
      </c>
      <c r="BM1289" s="23" t="s">
        <v>2198</v>
      </c>
    </row>
    <row r="1290" spans="2:65" s="1" customFormat="1" ht="25.5" customHeight="1">
      <c r="B1290" s="46"/>
      <c r="C1290" s="233" t="s">
        <v>2199</v>
      </c>
      <c r="D1290" s="233" t="s">
        <v>210</v>
      </c>
      <c r="E1290" s="234" t="s">
        <v>2200</v>
      </c>
      <c r="F1290" s="235" t="s">
        <v>2201</v>
      </c>
      <c r="G1290" s="236" t="s">
        <v>574</v>
      </c>
      <c r="H1290" s="237">
        <v>1</v>
      </c>
      <c r="I1290" s="238"/>
      <c r="J1290" s="239">
        <f>ROUND(I1290*H1290,2)</f>
        <v>0</v>
      </c>
      <c r="K1290" s="235" t="s">
        <v>38</v>
      </c>
      <c r="L1290" s="72"/>
      <c r="M1290" s="240" t="s">
        <v>38</v>
      </c>
      <c r="N1290" s="241" t="s">
        <v>52</v>
      </c>
      <c r="O1290" s="47"/>
      <c r="P1290" s="242">
        <f>O1290*H1290</f>
        <v>0</v>
      </c>
      <c r="Q1290" s="242">
        <v>0.15</v>
      </c>
      <c r="R1290" s="242">
        <f>Q1290*H1290</f>
        <v>0.15</v>
      </c>
      <c r="S1290" s="242">
        <v>0</v>
      </c>
      <c r="T1290" s="243">
        <f>S1290*H1290</f>
        <v>0</v>
      </c>
      <c r="AR1290" s="23" t="s">
        <v>302</v>
      </c>
      <c r="AT1290" s="23" t="s">
        <v>210</v>
      </c>
      <c r="AU1290" s="23" t="s">
        <v>90</v>
      </c>
      <c r="AY1290" s="23" t="s">
        <v>208</v>
      </c>
      <c r="BE1290" s="244">
        <f>IF(N1290="základní",J1290,0)</f>
        <v>0</v>
      </c>
      <c r="BF1290" s="244">
        <f>IF(N1290="snížená",J1290,0)</f>
        <v>0</v>
      </c>
      <c r="BG1290" s="244">
        <f>IF(N1290="zákl. přenesená",J1290,0)</f>
        <v>0</v>
      </c>
      <c r="BH1290" s="244">
        <f>IF(N1290="sníž. přenesená",J1290,0)</f>
        <v>0</v>
      </c>
      <c r="BI1290" s="244">
        <f>IF(N1290="nulová",J1290,0)</f>
        <v>0</v>
      </c>
      <c r="BJ1290" s="23" t="s">
        <v>25</v>
      </c>
      <c r="BK1290" s="244">
        <f>ROUND(I1290*H1290,2)</f>
        <v>0</v>
      </c>
      <c r="BL1290" s="23" t="s">
        <v>302</v>
      </c>
      <c r="BM1290" s="23" t="s">
        <v>2202</v>
      </c>
    </row>
    <row r="1291" spans="2:65" s="1" customFormat="1" ht="16.5" customHeight="1">
      <c r="B1291" s="46"/>
      <c r="C1291" s="233" t="s">
        <v>2203</v>
      </c>
      <c r="D1291" s="233" t="s">
        <v>210</v>
      </c>
      <c r="E1291" s="234" t="s">
        <v>2204</v>
      </c>
      <c r="F1291" s="235" t="s">
        <v>2205</v>
      </c>
      <c r="G1291" s="236" t="s">
        <v>331</v>
      </c>
      <c r="H1291" s="237">
        <v>9</v>
      </c>
      <c r="I1291" s="238"/>
      <c r="J1291" s="239">
        <f>ROUND(I1291*H1291,2)</f>
        <v>0</v>
      </c>
      <c r="K1291" s="235" t="s">
        <v>38</v>
      </c>
      <c r="L1291" s="72"/>
      <c r="M1291" s="240" t="s">
        <v>38</v>
      </c>
      <c r="N1291" s="241" t="s">
        <v>52</v>
      </c>
      <c r="O1291" s="47"/>
      <c r="P1291" s="242">
        <f>O1291*H1291</f>
        <v>0</v>
      </c>
      <c r="Q1291" s="242">
        <v>0.01</v>
      </c>
      <c r="R1291" s="242">
        <f>Q1291*H1291</f>
        <v>0.09</v>
      </c>
      <c r="S1291" s="242">
        <v>0</v>
      </c>
      <c r="T1291" s="243">
        <f>S1291*H1291</f>
        <v>0</v>
      </c>
      <c r="AR1291" s="23" t="s">
        <v>302</v>
      </c>
      <c r="AT1291" s="23" t="s">
        <v>210</v>
      </c>
      <c r="AU1291" s="23" t="s">
        <v>90</v>
      </c>
      <c r="AY1291" s="23" t="s">
        <v>208</v>
      </c>
      <c r="BE1291" s="244">
        <f>IF(N1291="základní",J1291,0)</f>
        <v>0</v>
      </c>
      <c r="BF1291" s="244">
        <f>IF(N1291="snížená",J1291,0)</f>
        <v>0</v>
      </c>
      <c r="BG1291" s="244">
        <f>IF(N1291="zákl. přenesená",J1291,0)</f>
        <v>0</v>
      </c>
      <c r="BH1291" s="244">
        <f>IF(N1291="sníž. přenesená",J1291,0)</f>
        <v>0</v>
      </c>
      <c r="BI1291" s="244">
        <f>IF(N1291="nulová",J1291,0)</f>
        <v>0</v>
      </c>
      <c r="BJ1291" s="23" t="s">
        <v>25</v>
      </c>
      <c r="BK1291" s="244">
        <f>ROUND(I1291*H1291,2)</f>
        <v>0</v>
      </c>
      <c r="BL1291" s="23" t="s">
        <v>302</v>
      </c>
      <c r="BM1291" s="23" t="s">
        <v>2206</v>
      </c>
    </row>
    <row r="1292" spans="2:65" s="1" customFormat="1" ht="16.5" customHeight="1">
      <c r="B1292" s="46"/>
      <c r="C1292" s="233" t="s">
        <v>2207</v>
      </c>
      <c r="D1292" s="233" t="s">
        <v>210</v>
      </c>
      <c r="E1292" s="234" t="s">
        <v>2208</v>
      </c>
      <c r="F1292" s="235" t="s">
        <v>2209</v>
      </c>
      <c r="G1292" s="236" t="s">
        <v>331</v>
      </c>
      <c r="H1292" s="237">
        <v>3</v>
      </c>
      <c r="I1292" s="238"/>
      <c r="J1292" s="239">
        <f>ROUND(I1292*H1292,2)</f>
        <v>0</v>
      </c>
      <c r="K1292" s="235" t="s">
        <v>38</v>
      </c>
      <c r="L1292" s="72"/>
      <c r="M1292" s="240" t="s">
        <v>38</v>
      </c>
      <c r="N1292" s="241" t="s">
        <v>52</v>
      </c>
      <c r="O1292" s="47"/>
      <c r="P1292" s="242">
        <f>O1292*H1292</f>
        <v>0</v>
      </c>
      <c r="Q1292" s="242">
        <v>0.01</v>
      </c>
      <c r="R1292" s="242">
        <f>Q1292*H1292</f>
        <v>0.03</v>
      </c>
      <c r="S1292" s="242">
        <v>0</v>
      </c>
      <c r="T1292" s="243">
        <f>S1292*H1292</f>
        <v>0</v>
      </c>
      <c r="AR1292" s="23" t="s">
        <v>302</v>
      </c>
      <c r="AT1292" s="23" t="s">
        <v>210</v>
      </c>
      <c r="AU1292" s="23" t="s">
        <v>90</v>
      </c>
      <c r="AY1292" s="23" t="s">
        <v>208</v>
      </c>
      <c r="BE1292" s="244">
        <f>IF(N1292="základní",J1292,0)</f>
        <v>0</v>
      </c>
      <c r="BF1292" s="244">
        <f>IF(N1292="snížená",J1292,0)</f>
        <v>0</v>
      </c>
      <c r="BG1292" s="244">
        <f>IF(N1292="zákl. přenesená",J1292,0)</f>
        <v>0</v>
      </c>
      <c r="BH1292" s="244">
        <f>IF(N1292="sníž. přenesená",J1292,0)</f>
        <v>0</v>
      </c>
      <c r="BI1292" s="244">
        <f>IF(N1292="nulová",J1292,0)</f>
        <v>0</v>
      </c>
      <c r="BJ1292" s="23" t="s">
        <v>25</v>
      </c>
      <c r="BK1292" s="244">
        <f>ROUND(I1292*H1292,2)</f>
        <v>0</v>
      </c>
      <c r="BL1292" s="23" t="s">
        <v>302</v>
      </c>
      <c r="BM1292" s="23" t="s">
        <v>2210</v>
      </c>
    </row>
    <row r="1293" spans="2:65" s="1" customFormat="1" ht="25.5" customHeight="1">
      <c r="B1293" s="46"/>
      <c r="C1293" s="233" t="s">
        <v>2211</v>
      </c>
      <c r="D1293" s="233" t="s">
        <v>210</v>
      </c>
      <c r="E1293" s="234" t="s">
        <v>2212</v>
      </c>
      <c r="F1293" s="235" t="s">
        <v>2213</v>
      </c>
      <c r="G1293" s="236" t="s">
        <v>331</v>
      </c>
      <c r="H1293" s="237">
        <v>1</v>
      </c>
      <c r="I1293" s="238"/>
      <c r="J1293" s="239">
        <f>ROUND(I1293*H1293,2)</f>
        <v>0</v>
      </c>
      <c r="K1293" s="235" t="s">
        <v>38</v>
      </c>
      <c r="L1293" s="72"/>
      <c r="M1293" s="240" t="s">
        <v>38</v>
      </c>
      <c r="N1293" s="241" t="s">
        <v>52</v>
      </c>
      <c r="O1293" s="47"/>
      <c r="P1293" s="242">
        <f>O1293*H1293</f>
        <v>0</v>
      </c>
      <c r="Q1293" s="242">
        <v>0.05</v>
      </c>
      <c r="R1293" s="242">
        <f>Q1293*H1293</f>
        <v>0.05</v>
      </c>
      <c r="S1293" s="242">
        <v>0</v>
      </c>
      <c r="T1293" s="243">
        <f>S1293*H1293</f>
        <v>0</v>
      </c>
      <c r="AR1293" s="23" t="s">
        <v>302</v>
      </c>
      <c r="AT1293" s="23" t="s">
        <v>210</v>
      </c>
      <c r="AU1293" s="23" t="s">
        <v>90</v>
      </c>
      <c r="AY1293" s="23" t="s">
        <v>208</v>
      </c>
      <c r="BE1293" s="244">
        <f>IF(N1293="základní",J1293,0)</f>
        <v>0</v>
      </c>
      <c r="BF1293" s="244">
        <f>IF(N1293="snížená",J1293,0)</f>
        <v>0</v>
      </c>
      <c r="BG1293" s="244">
        <f>IF(N1293="zákl. přenesená",J1293,0)</f>
        <v>0</v>
      </c>
      <c r="BH1293" s="244">
        <f>IF(N1293="sníž. přenesená",J1293,0)</f>
        <v>0</v>
      </c>
      <c r="BI1293" s="244">
        <f>IF(N1293="nulová",J1293,0)</f>
        <v>0</v>
      </c>
      <c r="BJ1293" s="23" t="s">
        <v>25</v>
      </c>
      <c r="BK1293" s="244">
        <f>ROUND(I1293*H1293,2)</f>
        <v>0</v>
      </c>
      <c r="BL1293" s="23" t="s">
        <v>302</v>
      </c>
      <c r="BM1293" s="23" t="s">
        <v>2214</v>
      </c>
    </row>
    <row r="1294" spans="2:65" s="1" customFormat="1" ht="16.5" customHeight="1">
      <c r="B1294" s="46"/>
      <c r="C1294" s="233" t="s">
        <v>2215</v>
      </c>
      <c r="D1294" s="233" t="s">
        <v>210</v>
      </c>
      <c r="E1294" s="234" t="s">
        <v>2216</v>
      </c>
      <c r="F1294" s="235" t="s">
        <v>2217</v>
      </c>
      <c r="G1294" s="236" t="s">
        <v>331</v>
      </c>
      <c r="H1294" s="237">
        <v>1</v>
      </c>
      <c r="I1294" s="238"/>
      <c r="J1294" s="239">
        <f>ROUND(I1294*H1294,2)</f>
        <v>0</v>
      </c>
      <c r="K1294" s="235" t="s">
        <v>38</v>
      </c>
      <c r="L1294" s="72"/>
      <c r="M1294" s="240" t="s">
        <v>38</v>
      </c>
      <c r="N1294" s="241" t="s">
        <v>52</v>
      </c>
      <c r="O1294" s="47"/>
      <c r="P1294" s="242">
        <f>O1294*H1294</f>
        <v>0</v>
      </c>
      <c r="Q1294" s="242">
        <v>0.1</v>
      </c>
      <c r="R1294" s="242">
        <f>Q1294*H1294</f>
        <v>0.1</v>
      </c>
      <c r="S1294" s="242">
        <v>0</v>
      </c>
      <c r="T1294" s="243">
        <f>S1294*H1294</f>
        <v>0</v>
      </c>
      <c r="AR1294" s="23" t="s">
        <v>302</v>
      </c>
      <c r="AT1294" s="23" t="s">
        <v>210</v>
      </c>
      <c r="AU1294" s="23" t="s">
        <v>90</v>
      </c>
      <c r="AY1294" s="23" t="s">
        <v>208</v>
      </c>
      <c r="BE1294" s="244">
        <f>IF(N1294="základní",J1294,0)</f>
        <v>0</v>
      </c>
      <c r="BF1294" s="244">
        <f>IF(N1294="snížená",J1294,0)</f>
        <v>0</v>
      </c>
      <c r="BG1294" s="244">
        <f>IF(N1294="zákl. přenesená",J1294,0)</f>
        <v>0</v>
      </c>
      <c r="BH1294" s="244">
        <f>IF(N1294="sníž. přenesená",J1294,0)</f>
        <v>0</v>
      </c>
      <c r="BI1294" s="244">
        <f>IF(N1294="nulová",J1294,0)</f>
        <v>0</v>
      </c>
      <c r="BJ1294" s="23" t="s">
        <v>25</v>
      </c>
      <c r="BK1294" s="244">
        <f>ROUND(I1294*H1294,2)</f>
        <v>0</v>
      </c>
      <c r="BL1294" s="23" t="s">
        <v>302</v>
      </c>
      <c r="BM1294" s="23" t="s">
        <v>2218</v>
      </c>
    </row>
    <row r="1295" spans="2:65" s="1" customFormat="1" ht="25.5" customHeight="1">
      <c r="B1295" s="46"/>
      <c r="C1295" s="233" t="s">
        <v>2219</v>
      </c>
      <c r="D1295" s="233" t="s">
        <v>210</v>
      </c>
      <c r="E1295" s="234" t="s">
        <v>2220</v>
      </c>
      <c r="F1295" s="235" t="s">
        <v>2221</v>
      </c>
      <c r="G1295" s="236" t="s">
        <v>283</v>
      </c>
      <c r="H1295" s="237">
        <v>27.664</v>
      </c>
      <c r="I1295" s="238"/>
      <c r="J1295" s="239">
        <f>ROUND(I1295*H1295,2)</f>
        <v>0</v>
      </c>
      <c r="K1295" s="235" t="s">
        <v>38</v>
      </c>
      <c r="L1295" s="72"/>
      <c r="M1295" s="240" t="s">
        <v>38</v>
      </c>
      <c r="N1295" s="241" t="s">
        <v>52</v>
      </c>
      <c r="O1295" s="47"/>
      <c r="P1295" s="242">
        <f>O1295*H1295</f>
        <v>0</v>
      </c>
      <c r="Q1295" s="242">
        <v>1</v>
      </c>
      <c r="R1295" s="242">
        <f>Q1295*H1295</f>
        <v>27.664</v>
      </c>
      <c r="S1295" s="242">
        <v>0</v>
      </c>
      <c r="T1295" s="243">
        <f>S1295*H1295</f>
        <v>0</v>
      </c>
      <c r="AR1295" s="23" t="s">
        <v>302</v>
      </c>
      <c r="AT1295" s="23" t="s">
        <v>210</v>
      </c>
      <c r="AU1295" s="23" t="s">
        <v>90</v>
      </c>
      <c r="AY1295" s="23" t="s">
        <v>208</v>
      </c>
      <c r="BE1295" s="244">
        <f>IF(N1295="základní",J1295,0)</f>
        <v>0</v>
      </c>
      <c r="BF1295" s="244">
        <f>IF(N1295="snížená",J1295,0)</f>
        <v>0</v>
      </c>
      <c r="BG1295" s="244">
        <f>IF(N1295="zákl. přenesená",J1295,0)</f>
        <v>0</v>
      </c>
      <c r="BH1295" s="244">
        <f>IF(N1295="sníž. přenesená",J1295,0)</f>
        <v>0</v>
      </c>
      <c r="BI1295" s="244">
        <f>IF(N1295="nulová",J1295,0)</f>
        <v>0</v>
      </c>
      <c r="BJ1295" s="23" t="s">
        <v>25</v>
      </c>
      <c r="BK1295" s="244">
        <f>ROUND(I1295*H1295,2)</f>
        <v>0</v>
      </c>
      <c r="BL1295" s="23" t="s">
        <v>302</v>
      </c>
      <c r="BM1295" s="23" t="s">
        <v>2222</v>
      </c>
    </row>
    <row r="1296" spans="2:51" s="13" customFormat="1" ht="13.5">
      <c r="B1296" s="257"/>
      <c r="C1296" s="258"/>
      <c r="D1296" s="247" t="s">
        <v>217</v>
      </c>
      <c r="E1296" s="259" t="s">
        <v>38</v>
      </c>
      <c r="F1296" s="260" t="s">
        <v>2223</v>
      </c>
      <c r="G1296" s="258"/>
      <c r="H1296" s="259" t="s">
        <v>38</v>
      </c>
      <c r="I1296" s="261"/>
      <c r="J1296" s="258"/>
      <c r="K1296" s="258"/>
      <c r="L1296" s="262"/>
      <c r="M1296" s="263"/>
      <c r="N1296" s="264"/>
      <c r="O1296" s="264"/>
      <c r="P1296" s="264"/>
      <c r="Q1296" s="264"/>
      <c r="R1296" s="264"/>
      <c r="S1296" s="264"/>
      <c r="T1296" s="265"/>
      <c r="AT1296" s="266" t="s">
        <v>217</v>
      </c>
      <c r="AU1296" s="266" t="s">
        <v>90</v>
      </c>
      <c r="AV1296" s="13" t="s">
        <v>25</v>
      </c>
      <c r="AW1296" s="13" t="s">
        <v>219</v>
      </c>
      <c r="AX1296" s="13" t="s">
        <v>81</v>
      </c>
      <c r="AY1296" s="266" t="s">
        <v>208</v>
      </c>
    </row>
    <row r="1297" spans="2:51" s="13" customFormat="1" ht="13.5">
      <c r="B1297" s="257"/>
      <c r="C1297" s="258"/>
      <c r="D1297" s="247" t="s">
        <v>217</v>
      </c>
      <c r="E1297" s="259" t="s">
        <v>38</v>
      </c>
      <c r="F1297" s="260" t="s">
        <v>2224</v>
      </c>
      <c r="G1297" s="258"/>
      <c r="H1297" s="259" t="s">
        <v>38</v>
      </c>
      <c r="I1297" s="261"/>
      <c r="J1297" s="258"/>
      <c r="K1297" s="258"/>
      <c r="L1297" s="262"/>
      <c r="M1297" s="263"/>
      <c r="N1297" s="264"/>
      <c r="O1297" s="264"/>
      <c r="P1297" s="264"/>
      <c r="Q1297" s="264"/>
      <c r="R1297" s="264"/>
      <c r="S1297" s="264"/>
      <c r="T1297" s="265"/>
      <c r="AT1297" s="266" t="s">
        <v>217</v>
      </c>
      <c r="AU1297" s="266" t="s">
        <v>90</v>
      </c>
      <c r="AV1297" s="13" t="s">
        <v>25</v>
      </c>
      <c r="AW1297" s="13" t="s">
        <v>219</v>
      </c>
      <c r="AX1297" s="13" t="s">
        <v>81</v>
      </c>
      <c r="AY1297" s="266" t="s">
        <v>208</v>
      </c>
    </row>
    <row r="1298" spans="2:51" s="12" customFormat="1" ht="13.5">
      <c r="B1298" s="245"/>
      <c r="C1298" s="246"/>
      <c r="D1298" s="247" t="s">
        <v>217</v>
      </c>
      <c r="E1298" s="248" t="s">
        <v>38</v>
      </c>
      <c r="F1298" s="249" t="s">
        <v>2225</v>
      </c>
      <c r="G1298" s="246"/>
      <c r="H1298" s="250">
        <v>2.4769536</v>
      </c>
      <c r="I1298" s="251"/>
      <c r="J1298" s="246"/>
      <c r="K1298" s="246"/>
      <c r="L1298" s="252"/>
      <c r="M1298" s="253"/>
      <c r="N1298" s="254"/>
      <c r="O1298" s="254"/>
      <c r="P1298" s="254"/>
      <c r="Q1298" s="254"/>
      <c r="R1298" s="254"/>
      <c r="S1298" s="254"/>
      <c r="T1298" s="255"/>
      <c r="AT1298" s="256" t="s">
        <v>217</v>
      </c>
      <c r="AU1298" s="256" t="s">
        <v>90</v>
      </c>
      <c r="AV1298" s="12" t="s">
        <v>90</v>
      </c>
      <c r="AW1298" s="12" t="s">
        <v>219</v>
      </c>
      <c r="AX1298" s="12" t="s">
        <v>81</v>
      </c>
      <c r="AY1298" s="256" t="s">
        <v>208</v>
      </c>
    </row>
    <row r="1299" spans="2:51" s="13" customFormat="1" ht="13.5">
      <c r="B1299" s="257"/>
      <c r="C1299" s="258"/>
      <c r="D1299" s="247" t="s">
        <v>217</v>
      </c>
      <c r="E1299" s="259" t="s">
        <v>38</v>
      </c>
      <c r="F1299" s="260" t="s">
        <v>2226</v>
      </c>
      <c r="G1299" s="258"/>
      <c r="H1299" s="259" t="s">
        <v>38</v>
      </c>
      <c r="I1299" s="261"/>
      <c r="J1299" s="258"/>
      <c r="K1299" s="258"/>
      <c r="L1299" s="262"/>
      <c r="M1299" s="263"/>
      <c r="N1299" s="264"/>
      <c r="O1299" s="264"/>
      <c r="P1299" s="264"/>
      <c r="Q1299" s="264"/>
      <c r="R1299" s="264"/>
      <c r="S1299" s="264"/>
      <c r="T1299" s="265"/>
      <c r="AT1299" s="266" t="s">
        <v>217</v>
      </c>
      <c r="AU1299" s="266" t="s">
        <v>90</v>
      </c>
      <c r="AV1299" s="13" t="s">
        <v>25</v>
      </c>
      <c r="AW1299" s="13" t="s">
        <v>219</v>
      </c>
      <c r="AX1299" s="13" t="s">
        <v>81</v>
      </c>
      <c r="AY1299" s="266" t="s">
        <v>208</v>
      </c>
    </row>
    <row r="1300" spans="2:51" s="12" customFormat="1" ht="13.5">
      <c r="B1300" s="245"/>
      <c r="C1300" s="246"/>
      <c r="D1300" s="247" t="s">
        <v>217</v>
      </c>
      <c r="E1300" s="248" t="s">
        <v>38</v>
      </c>
      <c r="F1300" s="249" t="s">
        <v>2227</v>
      </c>
      <c r="G1300" s="246"/>
      <c r="H1300" s="250">
        <v>5.78933751</v>
      </c>
      <c r="I1300" s="251"/>
      <c r="J1300" s="246"/>
      <c r="K1300" s="246"/>
      <c r="L1300" s="252"/>
      <c r="M1300" s="253"/>
      <c r="N1300" s="254"/>
      <c r="O1300" s="254"/>
      <c r="P1300" s="254"/>
      <c r="Q1300" s="254"/>
      <c r="R1300" s="254"/>
      <c r="S1300" s="254"/>
      <c r="T1300" s="255"/>
      <c r="AT1300" s="256" t="s">
        <v>217</v>
      </c>
      <c r="AU1300" s="256" t="s">
        <v>90</v>
      </c>
      <c r="AV1300" s="12" t="s">
        <v>90</v>
      </c>
      <c r="AW1300" s="12" t="s">
        <v>219</v>
      </c>
      <c r="AX1300" s="12" t="s">
        <v>81</v>
      </c>
      <c r="AY1300" s="256" t="s">
        <v>208</v>
      </c>
    </row>
    <row r="1301" spans="2:51" s="13" customFormat="1" ht="13.5">
      <c r="B1301" s="257"/>
      <c r="C1301" s="258"/>
      <c r="D1301" s="247" t="s">
        <v>217</v>
      </c>
      <c r="E1301" s="259" t="s">
        <v>38</v>
      </c>
      <c r="F1301" s="260" t="s">
        <v>2228</v>
      </c>
      <c r="G1301" s="258"/>
      <c r="H1301" s="259" t="s">
        <v>38</v>
      </c>
      <c r="I1301" s="261"/>
      <c r="J1301" s="258"/>
      <c r="K1301" s="258"/>
      <c r="L1301" s="262"/>
      <c r="M1301" s="263"/>
      <c r="N1301" s="264"/>
      <c r="O1301" s="264"/>
      <c r="P1301" s="264"/>
      <c r="Q1301" s="264"/>
      <c r="R1301" s="264"/>
      <c r="S1301" s="264"/>
      <c r="T1301" s="265"/>
      <c r="AT1301" s="266" t="s">
        <v>217</v>
      </c>
      <c r="AU1301" s="266" t="s">
        <v>90</v>
      </c>
      <c r="AV1301" s="13" t="s">
        <v>25</v>
      </c>
      <c r="AW1301" s="13" t="s">
        <v>219</v>
      </c>
      <c r="AX1301" s="13" t="s">
        <v>81</v>
      </c>
      <c r="AY1301" s="266" t="s">
        <v>208</v>
      </c>
    </row>
    <row r="1302" spans="2:51" s="12" customFormat="1" ht="13.5">
      <c r="B1302" s="245"/>
      <c r="C1302" s="246"/>
      <c r="D1302" s="247" t="s">
        <v>217</v>
      </c>
      <c r="E1302" s="248" t="s">
        <v>38</v>
      </c>
      <c r="F1302" s="249" t="s">
        <v>2229</v>
      </c>
      <c r="G1302" s="246"/>
      <c r="H1302" s="250">
        <v>0.425216</v>
      </c>
      <c r="I1302" s="251"/>
      <c r="J1302" s="246"/>
      <c r="K1302" s="246"/>
      <c r="L1302" s="252"/>
      <c r="M1302" s="253"/>
      <c r="N1302" s="254"/>
      <c r="O1302" s="254"/>
      <c r="P1302" s="254"/>
      <c r="Q1302" s="254"/>
      <c r="R1302" s="254"/>
      <c r="S1302" s="254"/>
      <c r="T1302" s="255"/>
      <c r="AT1302" s="256" t="s">
        <v>217</v>
      </c>
      <c r="AU1302" s="256" t="s">
        <v>90</v>
      </c>
      <c r="AV1302" s="12" t="s">
        <v>90</v>
      </c>
      <c r="AW1302" s="12" t="s">
        <v>219</v>
      </c>
      <c r="AX1302" s="12" t="s">
        <v>81</v>
      </c>
      <c r="AY1302" s="256" t="s">
        <v>208</v>
      </c>
    </row>
    <row r="1303" spans="2:51" s="13" customFormat="1" ht="13.5">
      <c r="B1303" s="257"/>
      <c r="C1303" s="258"/>
      <c r="D1303" s="247" t="s">
        <v>217</v>
      </c>
      <c r="E1303" s="259" t="s">
        <v>38</v>
      </c>
      <c r="F1303" s="260" t="s">
        <v>2230</v>
      </c>
      <c r="G1303" s="258"/>
      <c r="H1303" s="259" t="s">
        <v>38</v>
      </c>
      <c r="I1303" s="261"/>
      <c r="J1303" s="258"/>
      <c r="K1303" s="258"/>
      <c r="L1303" s="262"/>
      <c r="M1303" s="263"/>
      <c r="N1303" s="264"/>
      <c r="O1303" s="264"/>
      <c r="P1303" s="264"/>
      <c r="Q1303" s="264"/>
      <c r="R1303" s="264"/>
      <c r="S1303" s="264"/>
      <c r="T1303" s="265"/>
      <c r="AT1303" s="266" t="s">
        <v>217</v>
      </c>
      <c r="AU1303" s="266" t="s">
        <v>90</v>
      </c>
      <c r="AV1303" s="13" t="s">
        <v>25</v>
      </c>
      <c r="AW1303" s="13" t="s">
        <v>219</v>
      </c>
      <c r="AX1303" s="13" t="s">
        <v>81</v>
      </c>
      <c r="AY1303" s="266" t="s">
        <v>208</v>
      </c>
    </row>
    <row r="1304" spans="2:51" s="12" customFormat="1" ht="13.5">
      <c r="B1304" s="245"/>
      <c r="C1304" s="246"/>
      <c r="D1304" s="247" t="s">
        <v>217</v>
      </c>
      <c r="E1304" s="248" t="s">
        <v>38</v>
      </c>
      <c r="F1304" s="249" t="s">
        <v>2231</v>
      </c>
      <c r="G1304" s="246"/>
      <c r="H1304" s="250">
        <v>1.6446276</v>
      </c>
      <c r="I1304" s="251"/>
      <c r="J1304" s="246"/>
      <c r="K1304" s="246"/>
      <c r="L1304" s="252"/>
      <c r="M1304" s="253"/>
      <c r="N1304" s="254"/>
      <c r="O1304" s="254"/>
      <c r="P1304" s="254"/>
      <c r="Q1304" s="254"/>
      <c r="R1304" s="254"/>
      <c r="S1304" s="254"/>
      <c r="T1304" s="255"/>
      <c r="AT1304" s="256" t="s">
        <v>217</v>
      </c>
      <c r="AU1304" s="256" t="s">
        <v>90</v>
      </c>
      <c r="AV1304" s="12" t="s">
        <v>90</v>
      </c>
      <c r="AW1304" s="12" t="s">
        <v>219</v>
      </c>
      <c r="AX1304" s="12" t="s">
        <v>81</v>
      </c>
      <c r="AY1304" s="256" t="s">
        <v>208</v>
      </c>
    </row>
    <row r="1305" spans="2:51" s="13" customFormat="1" ht="13.5">
      <c r="B1305" s="257"/>
      <c r="C1305" s="258"/>
      <c r="D1305" s="247" t="s">
        <v>217</v>
      </c>
      <c r="E1305" s="259" t="s">
        <v>38</v>
      </c>
      <c r="F1305" s="260" t="s">
        <v>2232</v>
      </c>
      <c r="G1305" s="258"/>
      <c r="H1305" s="259" t="s">
        <v>38</v>
      </c>
      <c r="I1305" s="261"/>
      <c r="J1305" s="258"/>
      <c r="K1305" s="258"/>
      <c r="L1305" s="262"/>
      <c r="M1305" s="263"/>
      <c r="N1305" s="264"/>
      <c r="O1305" s="264"/>
      <c r="P1305" s="264"/>
      <c r="Q1305" s="264"/>
      <c r="R1305" s="264"/>
      <c r="S1305" s="264"/>
      <c r="T1305" s="265"/>
      <c r="AT1305" s="266" t="s">
        <v>217</v>
      </c>
      <c r="AU1305" s="266" t="s">
        <v>90</v>
      </c>
      <c r="AV1305" s="13" t="s">
        <v>25</v>
      </c>
      <c r="AW1305" s="13" t="s">
        <v>219</v>
      </c>
      <c r="AX1305" s="13" t="s">
        <v>81</v>
      </c>
      <c r="AY1305" s="266" t="s">
        <v>208</v>
      </c>
    </row>
    <row r="1306" spans="2:51" s="12" customFormat="1" ht="13.5">
      <c r="B1306" s="245"/>
      <c r="C1306" s="246"/>
      <c r="D1306" s="247" t="s">
        <v>217</v>
      </c>
      <c r="E1306" s="248" t="s">
        <v>38</v>
      </c>
      <c r="F1306" s="249" t="s">
        <v>2233</v>
      </c>
      <c r="G1306" s="246"/>
      <c r="H1306" s="250">
        <v>1.665048</v>
      </c>
      <c r="I1306" s="251"/>
      <c r="J1306" s="246"/>
      <c r="K1306" s="246"/>
      <c r="L1306" s="252"/>
      <c r="M1306" s="253"/>
      <c r="N1306" s="254"/>
      <c r="O1306" s="254"/>
      <c r="P1306" s="254"/>
      <c r="Q1306" s="254"/>
      <c r="R1306" s="254"/>
      <c r="S1306" s="254"/>
      <c r="T1306" s="255"/>
      <c r="AT1306" s="256" t="s">
        <v>217</v>
      </c>
      <c r="AU1306" s="256" t="s">
        <v>90</v>
      </c>
      <c r="AV1306" s="12" t="s">
        <v>90</v>
      </c>
      <c r="AW1306" s="12" t="s">
        <v>219</v>
      </c>
      <c r="AX1306" s="12" t="s">
        <v>81</v>
      </c>
      <c r="AY1306" s="256" t="s">
        <v>208</v>
      </c>
    </row>
    <row r="1307" spans="2:51" s="13" customFormat="1" ht="13.5">
      <c r="B1307" s="257"/>
      <c r="C1307" s="258"/>
      <c r="D1307" s="247" t="s">
        <v>217</v>
      </c>
      <c r="E1307" s="259" t="s">
        <v>38</v>
      </c>
      <c r="F1307" s="260" t="s">
        <v>2234</v>
      </c>
      <c r="G1307" s="258"/>
      <c r="H1307" s="259" t="s">
        <v>38</v>
      </c>
      <c r="I1307" s="261"/>
      <c r="J1307" s="258"/>
      <c r="K1307" s="258"/>
      <c r="L1307" s="262"/>
      <c r="M1307" s="263"/>
      <c r="N1307" s="264"/>
      <c r="O1307" s="264"/>
      <c r="P1307" s="264"/>
      <c r="Q1307" s="264"/>
      <c r="R1307" s="264"/>
      <c r="S1307" s="264"/>
      <c r="T1307" s="265"/>
      <c r="AT1307" s="266" t="s">
        <v>217</v>
      </c>
      <c r="AU1307" s="266" t="s">
        <v>90</v>
      </c>
      <c r="AV1307" s="13" t="s">
        <v>25</v>
      </c>
      <c r="AW1307" s="13" t="s">
        <v>219</v>
      </c>
      <c r="AX1307" s="13" t="s">
        <v>81</v>
      </c>
      <c r="AY1307" s="266" t="s">
        <v>208</v>
      </c>
    </row>
    <row r="1308" spans="2:51" s="12" customFormat="1" ht="13.5">
      <c r="B1308" s="245"/>
      <c r="C1308" s="246"/>
      <c r="D1308" s="247" t="s">
        <v>217</v>
      </c>
      <c r="E1308" s="248" t="s">
        <v>38</v>
      </c>
      <c r="F1308" s="249" t="s">
        <v>2235</v>
      </c>
      <c r="G1308" s="246"/>
      <c r="H1308" s="250">
        <v>0.42372</v>
      </c>
      <c r="I1308" s="251"/>
      <c r="J1308" s="246"/>
      <c r="K1308" s="246"/>
      <c r="L1308" s="252"/>
      <c r="M1308" s="253"/>
      <c r="N1308" s="254"/>
      <c r="O1308" s="254"/>
      <c r="P1308" s="254"/>
      <c r="Q1308" s="254"/>
      <c r="R1308" s="254"/>
      <c r="S1308" s="254"/>
      <c r="T1308" s="255"/>
      <c r="AT1308" s="256" t="s">
        <v>217</v>
      </c>
      <c r="AU1308" s="256" t="s">
        <v>90</v>
      </c>
      <c r="AV1308" s="12" t="s">
        <v>90</v>
      </c>
      <c r="AW1308" s="12" t="s">
        <v>219</v>
      </c>
      <c r="AX1308" s="12" t="s">
        <v>81</v>
      </c>
      <c r="AY1308" s="256" t="s">
        <v>208</v>
      </c>
    </row>
    <row r="1309" spans="2:51" s="13" customFormat="1" ht="13.5">
      <c r="B1309" s="257"/>
      <c r="C1309" s="258"/>
      <c r="D1309" s="247" t="s">
        <v>217</v>
      </c>
      <c r="E1309" s="259" t="s">
        <v>38</v>
      </c>
      <c r="F1309" s="260" t="s">
        <v>2236</v>
      </c>
      <c r="G1309" s="258"/>
      <c r="H1309" s="259" t="s">
        <v>38</v>
      </c>
      <c r="I1309" s="261"/>
      <c r="J1309" s="258"/>
      <c r="K1309" s="258"/>
      <c r="L1309" s="262"/>
      <c r="M1309" s="263"/>
      <c r="N1309" s="264"/>
      <c r="O1309" s="264"/>
      <c r="P1309" s="264"/>
      <c r="Q1309" s="264"/>
      <c r="R1309" s="264"/>
      <c r="S1309" s="264"/>
      <c r="T1309" s="265"/>
      <c r="AT1309" s="266" t="s">
        <v>217</v>
      </c>
      <c r="AU1309" s="266" t="s">
        <v>90</v>
      </c>
      <c r="AV1309" s="13" t="s">
        <v>25</v>
      </c>
      <c r="AW1309" s="13" t="s">
        <v>219</v>
      </c>
      <c r="AX1309" s="13" t="s">
        <v>81</v>
      </c>
      <c r="AY1309" s="266" t="s">
        <v>208</v>
      </c>
    </row>
    <row r="1310" spans="2:51" s="12" customFormat="1" ht="13.5">
      <c r="B1310" s="245"/>
      <c r="C1310" s="246"/>
      <c r="D1310" s="247" t="s">
        <v>217</v>
      </c>
      <c r="E1310" s="248" t="s">
        <v>38</v>
      </c>
      <c r="F1310" s="249" t="s">
        <v>2237</v>
      </c>
      <c r="G1310" s="246"/>
      <c r="H1310" s="250">
        <v>0.044</v>
      </c>
      <c r="I1310" s="251"/>
      <c r="J1310" s="246"/>
      <c r="K1310" s="246"/>
      <c r="L1310" s="252"/>
      <c r="M1310" s="253"/>
      <c r="N1310" s="254"/>
      <c r="O1310" s="254"/>
      <c r="P1310" s="254"/>
      <c r="Q1310" s="254"/>
      <c r="R1310" s="254"/>
      <c r="S1310" s="254"/>
      <c r="T1310" s="255"/>
      <c r="AT1310" s="256" t="s">
        <v>217</v>
      </c>
      <c r="AU1310" s="256" t="s">
        <v>90</v>
      </c>
      <c r="AV1310" s="12" t="s">
        <v>90</v>
      </c>
      <c r="AW1310" s="12" t="s">
        <v>219</v>
      </c>
      <c r="AX1310" s="12" t="s">
        <v>81</v>
      </c>
      <c r="AY1310" s="256" t="s">
        <v>208</v>
      </c>
    </row>
    <row r="1311" spans="2:51" s="13" customFormat="1" ht="13.5">
      <c r="B1311" s="257"/>
      <c r="C1311" s="258"/>
      <c r="D1311" s="247" t="s">
        <v>217</v>
      </c>
      <c r="E1311" s="259" t="s">
        <v>38</v>
      </c>
      <c r="F1311" s="260" t="s">
        <v>2238</v>
      </c>
      <c r="G1311" s="258"/>
      <c r="H1311" s="259" t="s">
        <v>38</v>
      </c>
      <c r="I1311" s="261"/>
      <c r="J1311" s="258"/>
      <c r="K1311" s="258"/>
      <c r="L1311" s="262"/>
      <c r="M1311" s="263"/>
      <c r="N1311" s="264"/>
      <c r="O1311" s="264"/>
      <c r="P1311" s="264"/>
      <c r="Q1311" s="264"/>
      <c r="R1311" s="264"/>
      <c r="S1311" s="264"/>
      <c r="T1311" s="265"/>
      <c r="AT1311" s="266" t="s">
        <v>217</v>
      </c>
      <c r="AU1311" s="266" t="s">
        <v>90</v>
      </c>
      <c r="AV1311" s="13" t="s">
        <v>25</v>
      </c>
      <c r="AW1311" s="13" t="s">
        <v>219</v>
      </c>
      <c r="AX1311" s="13" t="s">
        <v>81</v>
      </c>
      <c r="AY1311" s="266" t="s">
        <v>208</v>
      </c>
    </row>
    <row r="1312" spans="2:51" s="13" customFormat="1" ht="13.5">
      <c r="B1312" s="257"/>
      <c r="C1312" s="258"/>
      <c r="D1312" s="247" t="s">
        <v>217</v>
      </c>
      <c r="E1312" s="259" t="s">
        <v>38</v>
      </c>
      <c r="F1312" s="260" t="s">
        <v>2230</v>
      </c>
      <c r="G1312" s="258"/>
      <c r="H1312" s="259" t="s">
        <v>38</v>
      </c>
      <c r="I1312" s="261"/>
      <c r="J1312" s="258"/>
      <c r="K1312" s="258"/>
      <c r="L1312" s="262"/>
      <c r="M1312" s="263"/>
      <c r="N1312" s="264"/>
      <c r="O1312" s="264"/>
      <c r="P1312" s="264"/>
      <c r="Q1312" s="264"/>
      <c r="R1312" s="264"/>
      <c r="S1312" s="264"/>
      <c r="T1312" s="265"/>
      <c r="AT1312" s="266" t="s">
        <v>217</v>
      </c>
      <c r="AU1312" s="266" t="s">
        <v>90</v>
      </c>
      <c r="AV1312" s="13" t="s">
        <v>25</v>
      </c>
      <c r="AW1312" s="13" t="s">
        <v>219</v>
      </c>
      <c r="AX1312" s="13" t="s">
        <v>81</v>
      </c>
      <c r="AY1312" s="266" t="s">
        <v>208</v>
      </c>
    </row>
    <row r="1313" spans="2:51" s="12" customFormat="1" ht="13.5">
      <c r="B1313" s="245"/>
      <c r="C1313" s="246"/>
      <c r="D1313" s="247" t="s">
        <v>217</v>
      </c>
      <c r="E1313" s="248" t="s">
        <v>38</v>
      </c>
      <c r="F1313" s="249" t="s">
        <v>2239</v>
      </c>
      <c r="G1313" s="246"/>
      <c r="H1313" s="250">
        <v>2.05334976</v>
      </c>
      <c r="I1313" s="251"/>
      <c r="J1313" s="246"/>
      <c r="K1313" s="246"/>
      <c r="L1313" s="252"/>
      <c r="M1313" s="253"/>
      <c r="N1313" s="254"/>
      <c r="O1313" s="254"/>
      <c r="P1313" s="254"/>
      <c r="Q1313" s="254"/>
      <c r="R1313" s="254"/>
      <c r="S1313" s="254"/>
      <c r="T1313" s="255"/>
      <c r="AT1313" s="256" t="s">
        <v>217</v>
      </c>
      <c r="AU1313" s="256" t="s">
        <v>90</v>
      </c>
      <c r="AV1313" s="12" t="s">
        <v>90</v>
      </c>
      <c r="AW1313" s="12" t="s">
        <v>219</v>
      </c>
      <c r="AX1313" s="12" t="s">
        <v>81</v>
      </c>
      <c r="AY1313" s="256" t="s">
        <v>208</v>
      </c>
    </row>
    <row r="1314" spans="2:51" s="12" customFormat="1" ht="13.5">
      <c r="B1314" s="245"/>
      <c r="C1314" s="246"/>
      <c r="D1314" s="247" t="s">
        <v>217</v>
      </c>
      <c r="E1314" s="248" t="s">
        <v>38</v>
      </c>
      <c r="F1314" s="249" t="s">
        <v>2240</v>
      </c>
      <c r="G1314" s="246"/>
      <c r="H1314" s="250">
        <v>0.094248</v>
      </c>
      <c r="I1314" s="251"/>
      <c r="J1314" s="246"/>
      <c r="K1314" s="246"/>
      <c r="L1314" s="252"/>
      <c r="M1314" s="253"/>
      <c r="N1314" s="254"/>
      <c r="O1314" s="254"/>
      <c r="P1314" s="254"/>
      <c r="Q1314" s="254"/>
      <c r="R1314" s="254"/>
      <c r="S1314" s="254"/>
      <c r="T1314" s="255"/>
      <c r="AT1314" s="256" t="s">
        <v>217</v>
      </c>
      <c r="AU1314" s="256" t="s">
        <v>90</v>
      </c>
      <c r="AV1314" s="12" t="s">
        <v>90</v>
      </c>
      <c r="AW1314" s="12" t="s">
        <v>219</v>
      </c>
      <c r="AX1314" s="12" t="s">
        <v>81</v>
      </c>
      <c r="AY1314" s="256" t="s">
        <v>208</v>
      </c>
    </row>
    <row r="1315" spans="2:51" s="13" customFormat="1" ht="13.5">
      <c r="B1315" s="257"/>
      <c r="C1315" s="258"/>
      <c r="D1315" s="247" t="s">
        <v>217</v>
      </c>
      <c r="E1315" s="259" t="s">
        <v>38</v>
      </c>
      <c r="F1315" s="260" t="s">
        <v>2241</v>
      </c>
      <c r="G1315" s="258"/>
      <c r="H1315" s="259" t="s">
        <v>38</v>
      </c>
      <c r="I1315" s="261"/>
      <c r="J1315" s="258"/>
      <c r="K1315" s="258"/>
      <c r="L1315" s="262"/>
      <c r="M1315" s="263"/>
      <c r="N1315" s="264"/>
      <c r="O1315" s="264"/>
      <c r="P1315" s="264"/>
      <c r="Q1315" s="264"/>
      <c r="R1315" s="264"/>
      <c r="S1315" s="264"/>
      <c r="T1315" s="265"/>
      <c r="AT1315" s="266" t="s">
        <v>217</v>
      </c>
      <c r="AU1315" s="266" t="s">
        <v>90</v>
      </c>
      <c r="AV1315" s="13" t="s">
        <v>25</v>
      </c>
      <c r="AW1315" s="13" t="s">
        <v>219</v>
      </c>
      <c r="AX1315" s="13" t="s">
        <v>81</v>
      </c>
      <c r="AY1315" s="266" t="s">
        <v>208</v>
      </c>
    </row>
    <row r="1316" spans="2:51" s="12" customFormat="1" ht="13.5">
      <c r="B1316" s="245"/>
      <c r="C1316" s="246"/>
      <c r="D1316" s="247" t="s">
        <v>217</v>
      </c>
      <c r="E1316" s="248" t="s">
        <v>38</v>
      </c>
      <c r="F1316" s="249" t="s">
        <v>2242</v>
      </c>
      <c r="G1316" s="246"/>
      <c r="H1316" s="250">
        <v>0.68156</v>
      </c>
      <c r="I1316" s="251"/>
      <c r="J1316" s="246"/>
      <c r="K1316" s="246"/>
      <c r="L1316" s="252"/>
      <c r="M1316" s="253"/>
      <c r="N1316" s="254"/>
      <c r="O1316" s="254"/>
      <c r="P1316" s="254"/>
      <c r="Q1316" s="254"/>
      <c r="R1316" s="254"/>
      <c r="S1316" s="254"/>
      <c r="T1316" s="255"/>
      <c r="AT1316" s="256" t="s">
        <v>217</v>
      </c>
      <c r="AU1316" s="256" t="s">
        <v>90</v>
      </c>
      <c r="AV1316" s="12" t="s">
        <v>90</v>
      </c>
      <c r="AW1316" s="12" t="s">
        <v>219</v>
      </c>
      <c r="AX1316" s="12" t="s">
        <v>81</v>
      </c>
      <c r="AY1316" s="256" t="s">
        <v>208</v>
      </c>
    </row>
    <row r="1317" spans="2:51" s="12" customFormat="1" ht="13.5">
      <c r="B1317" s="245"/>
      <c r="C1317" s="246"/>
      <c r="D1317" s="247" t="s">
        <v>217</v>
      </c>
      <c r="E1317" s="248" t="s">
        <v>38</v>
      </c>
      <c r="F1317" s="249" t="s">
        <v>2243</v>
      </c>
      <c r="G1317" s="246"/>
      <c r="H1317" s="250">
        <v>1.815</v>
      </c>
      <c r="I1317" s="251"/>
      <c r="J1317" s="246"/>
      <c r="K1317" s="246"/>
      <c r="L1317" s="252"/>
      <c r="M1317" s="253"/>
      <c r="N1317" s="254"/>
      <c r="O1317" s="254"/>
      <c r="P1317" s="254"/>
      <c r="Q1317" s="254"/>
      <c r="R1317" s="254"/>
      <c r="S1317" s="254"/>
      <c r="T1317" s="255"/>
      <c r="AT1317" s="256" t="s">
        <v>217</v>
      </c>
      <c r="AU1317" s="256" t="s">
        <v>90</v>
      </c>
      <c r="AV1317" s="12" t="s">
        <v>90</v>
      </c>
      <c r="AW1317" s="12" t="s">
        <v>219</v>
      </c>
      <c r="AX1317" s="12" t="s">
        <v>81</v>
      </c>
      <c r="AY1317" s="256" t="s">
        <v>208</v>
      </c>
    </row>
    <row r="1318" spans="2:51" s="13" customFormat="1" ht="13.5">
      <c r="B1318" s="257"/>
      <c r="C1318" s="258"/>
      <c r="D1318" s="247" t="s">
        <v>217</v>
      </c>
      <c r="E1318" s="259" t="s">
        <v>38</v>
      </c>
      <c r="F1318" s="260" t="s">
        <v>2232</v>
      </c>
      <c r="G1318" s="258"/>
      <c r="H1318" s="259" t="s">
        <v>38</v>
      </c>
      <c r="I1318" s="261"/>
      <c r="J1318" s="258"/>
      <c r="K1318" s="258"/>
      <c r="L1318" s="262"/>
      <c r="M1318" s="263"/>
      <c r="N1318" s="264"/>
      <c r="O1318" s="264"/>
      <c r="P1318" s="264"/>
      <c r="Q1318" s="264"/>
      <c r="R1318" s="264"/>
      <c r="S1318" s="264"/>
      <c r="T1318" s="265"/>
      <c r="AT1318" s="266" t="s">
        <v>217</v>
      </c>
      <c r="AU1318" s="266" t="s">
        <v>90</v>
      </c>
      <c r="AV1318" s="13" t="s">
        <v>25</v>
      </c>
      <c r="AW1318" s="13" t="s">
        <v>219</v>
      </c>
      <c r="AX1318" s="13" t="s">
        <v>81</v>
      </c>
      <c r="AY1318" s="266" t="s">
        <v>208</v>
      </c>
    </row>
    <row r="1319" spans="2:51" s="12" customFormat="1" ht="13.5">
      <c r="B1319" s="245"/>
      <c r="C1319" s="246"/>
      <c r="D1319" s="247" t="s">
        <v>217</v>
      </c>
      <c r="E1319" s="248" t="s">
        <v>38</v>
      </c>
      <c r="F1319" s="249" t="s">
        <v>2244</v>
      </c>
      <c r="G1319" s="246"/>
      <c r="H1319" s="250">
        <v>2.266704</v>
      </c>
      <c r="I1319" s="251"/>
      <c r="J1319" s="246"/>
      <c r="K1319" s="246"/>
      <c r="L1319" s="252"/>
      <c r="M1319" s="253"/>
      <c r="N1319" s="254"/>
      <c r="O1319" s="254"/>
      <c r="P1319" s="254"/>
      <c r="Q1319" s="254"/>
      <c r="R1319" s="254"/>
      <c r="S1319" s="254"/>
      <c r="T1319" s="255"/>
      <c r="AT1319" s="256" t="s">
        <v>217</v>
      </c>
      <c r="AU1319" s="256" t="s">
        <v>90</v>
      </c>
      <c r="AV1319" s="12" t="s">
        <v>90</v>
      </c>
      <c r="AW1319" s="12" t="s">
        <v>219</v>
      </c>
      <c r="AX1319" s="12" t="s">
        <v>81</v>
      </c>
      <c r="AY1319" s="256" t="s">
        <v>208</v>
      </c>
    </row>
    <row r="1320" spans="2:51" s="13" customFormat="1" ht="13.5">
      <c r="B1320" s="257"/>
      <c r="C1320" s="258"/>
      <c r="D1320" s="247" t="s">
        <v>217</v>
      </c>
      <c r="E1320" s="259" t="s">
        <v>38</v>
      </c>
      <c r="F1320" s="260" t="s">
        <v>2245</v>
      </c>
      <c r="G1320" s="258"/>
      <c r="H1320" s="259" t="s">
        <v>38</v>
      </c>
      <c r="I1320" s="261"/>
      <c r="J1320" s="258"/>
      <c r="K1320" s="258"/>
      <c r="L1320" s="262"/>
      <c r="M1320" s="263"/>
      <c r="N1320" s="264"/>
      <c r="O1320" s="264"/>
      <c r="P1320" s="264"/>
      <c r="Q1320" s="264"/>
      <c r="R1320" s="264"/>
      <c r="S1320" s="264"/>
      <c r="T1320" s="265"/>
      <c r="AT1320" s="266" t="s">
        <v>217</v>
      </c>
      <c r="AU1320" s="266" t="s">
        <v>90</v>
      </c>
      <c r="AV1320" s="13" t="s">
        <v>25</v>
      </c>
      <c r="AW1320" s="13" t="s">
        <v>219</v>
      </c>
      <c r="AX1320" s="13" t="s">
        <v>81</v>
      </c>
      <c r="AY1320" s="266" t="s">
        <v>208</v>
      </c>
    </row>
    <row r="1321" spans="2:51" s="12" customFormat="1" ht="13.5">
      <c r="B1321" s="245"/>
      <c r="C1321" s="246"/>
      <c r="D1321" s="247" t="s">
        <v>217</v>
      </c>
      <c r="E1321" s="248" t="s">
        <v>38</v>
      </c>
      <c r="F1321" s="249" t="s">
        <v>2246</v>
      </c>
      <c r="G1321" s="246"/>
      <c r="H1321" s="250">
        <v>0.0707707</v>
      </c>
      <c r="I1321" s="251"/>
      <c r="J1321" s="246"/>
      <c r="K1321" s="246"/>
      <c r="L1321" s="252"/>
      <c r="M1321" s="253"/>
      <c r="N1321" s="254"/>
      <c r="O1321" s="254"/>
      <c r="P1321" s="254"/>
      <c r="Q1321" s="254"/>
      <c r="R1321" s="254"/>
      <c r="S1321" s="254"/>
      <c r="T1321" s="255"/>
      <c r="AT1321" s="256" t="s">
        <v>217</v>
      </c>
      <c r="AU1321" s="256" t="s">
        <v>90</v>
      </c>
      <c r="AV1321" s="12" t="s">
        <v>90</v>
      </c>
      <c r="AW1321" s="12" t="s">
        <v>219</v>
      </c>
      <c r="AX1321" s="12" t="s">
        <v>81</v>
      </c>
      <c r="AY1321" s="256" t="s">
        <v>208</v>
      </c>
    </row>
    <row r="1322" spans="2:51" s="13" customFormat="1" ht="13.5">
      <c r="B1322" s="257"/>
      <c r="C1322" s="258"/>
      <c r="D1322" s="247" t="s">
        <v>217</v>
      </c>
      <c r="E1322" s="259" t="s">
        <v>38</v>
      </c>
      <c r="F1322" s="260" t="s">
        <v>2228</v>
      </c>
      <c r="G1322" s="258"/>
      <c r="H1322" s="259" t="s">
        <v>38</v>
      </c>
      <c r="I1322" s="261"/>
      <c r="J1322" s="258"/>
      <c r="K1322" s="258"/>
      <c r="L1322" s="262"/>
      <c r="M1322" s="263"/>
      <c r="N1322" s="264"/>
      <c r="O1322" s="264"/>
      <c r="P1322" s="264"/>
      <c r="Q1322" s="264"/>
      <c r="R1322" s="264"/>
      <c r="S1322" s="264"/>
      <c r="T1322" s="265"/>
      <c r="AT1322" s="266" t="s">
        <v>217</v>
      </c>
      <c r="AU1322" s="266" t="s">
        <v>90</v>
      </c>
      <c r="AV1322" s="13" t="s">
        <v>25</v>
      </c>
      <c r="AW1322" s="13" t="s">
        <v>219</v>
      </c>
      <c r="AX1322" s="13" t="s">
        <v>81</v>
      </c>
      <c r="AY1322" s="266" t="s">
        <v>208</v>
      </c>
    </row>
    <row r="1323" spans="2:51" s="12" customFormat="1" ht="13.5">
      <c r="B1323" s="245"/>
      <c r="C1323" s="246"/>
      <c r="D1323" s="247" t="s">
        <v>217</v>
      </c>
      <c r="E1323" s="248" t="s">
        <v>38</v>
      </c>
      <c r="F1323" s="249" t="s">
        <v>2247</v>
      </c>
      <c r="G1323" s="246"/>
      <c r="H1323" s="250">
        <v>0.445148</v>
      </c>
      <c r="I1323" s="251"/>
      <c r="J1323" s="246"/>
      <c r="K1323" s="246"/>
      <c r="L1323" s="252"/>
      <c r="M1323" s="253"/>
      <c r="N1323" s="254"/>
      <c r="O1323" s="254"/>
      <c r="P1323" s="254"/>
      <c r="Q1323" s="254"/>
      <c r="R1323" s="254"/>
      <c r="S1323" s="254"/>
      <c r="T1323" s="255"/>
      <c r="AT1323" s="256" t="s">
        <v>217</v>
      </c>
      <c r="AU1323" s="256" t="s">
        <v>90</v>
      </c>
      <c r="AV1323" s="12" t="s">
        <v>90</v>
      </c>
      <c r="AW1323" s="12" t="s">
        <v>219</v>
      </c>
      <c r="AX1323" s="12" t="s">
        <v>81</v>
      </c>
      <c r="AY1323" s="256" t="s">
        <v>208</v>
      </c>
    </row>
    <row r="1324" spans="2:51" s="13" customFormat="1" ht="13.5">
      <c r="B1324" s="257"/>
      <c r="C1324" s="258"/>
      <c r="D1324" s="247" t="s">
        <v>217</v>
      </c>
      <c r="E1324" s="259" t="s">
        <v>38</v>
      </c>
      <c r="F1324" s="260" t="s">
        <v>2248</v>
      </c>
      <c r="G1324" s="258"/>
      <c r="H1324" s="259" t="s">
        <v>38</v>
      </c>
      <c r="I1324" s="261"/>
      <c r="J1324" s="258"/>
      <c r="K1324" s="258"/>
      <c r="L1324" s="262"/>
      <c r="M1324" s="263"/>
      <c r="N1324" s="264"/>
      <c r="O1324" s="264"/>
      <c r="P1324" s="264"/>
      <c r="Q1324" s="264"/>
      <c r="R1324" s="264"/>
      <c r="S1324" s="264"/>
      <c r="T1324" s="265"/>
      <c r="AT1324" s="266" t="s">
        <v>217</v>
      </c>
      <c r="AU1324" s="266" t="s">
        <v>90</v>
      </c>
      <c r="AV1324" s="13" t="s">
        <v>25</v>
      </c>
      <c r="AW1324" s="13" t="s">
        <v>219</v>
      </c>
      <c r="AX1324" s="13" t="s">
        <v>81</v>
      </c>
      <c r="AY1324" s="266" t="s">
        <v>208</v>
      </c>
    </row>
    <row r="1325" spans="2:51" s="12" customFormat="1" ht="13.5">
      <c r="B1325" s="245"/>
      <c r="C1325" s="246"/>
      <c r="D1325" s="247" t="s">
        <v>217</v>
      </c>
      <c r="E1325" s="248" t="s">
        <v>38</v>
      </c>
      <c r="F1325" s="249" t="s">
        <v>2249</v>
      </c>
      <c r="G1325" s="246"/>
      <c r="H1325" s="250">
        <v>3.49184</v>
      </c>
      <c r="I1325" s="251"/>
      <c r="J1325" s="246"/>
      <c r="K1325" s="246"/>
      <c r="L1325" s="252"/>
      <c r="M1325" s="253"/>
      <c r="N1325" s="254"/>
      <c r="O1325" s="254"/>
      <c r="P1325" s="254"/>
      <c r="Q1325" s="254"/>
      <c r="R1325" s="254"/>
      <c r="S1325" s="254"/>
      <c r="T1325" s="255"/>
      <c r="AT1325" s="256" t="s">
        <v>217</v>
      </c>
      <c r="AU1325" s="256" t="s">
        <v>90</v>
      </c>
      <c r="AV1325" s="12" t="s">
        <v>90</v>
      </c>
      <c r="AW1325" s="12" t="s">
        <v>219</v>
      </c>
      <c r="AX1325" s="12" t="s">
        <v>81</v>
      </c>
      <c r="AY1325" s="256" t="s">
        <v>208</v>
      </c>
    </row>
    <row r="1326" spans="2:51" s="13" customFormat="1" ht="13.5">
      <c r="B1326" s="257"/>
      <c r="C1326" s="258"/>
      <c r="D1326" s="247" t="s">
        <v>217</v>
      </c>
      <c r="E1326" s="259" t="s">
        <v>38</v>
      </c>
      <c r="F1326" s="260" t="s">
        <v>2250</v>
      </c>
      <c r="G1326" s="258"/>
      <c r="H1326" s="259" t="s">
        <v>38</v>
      </c>
      <c r="I1326" s="261"/>
      <c r="J1326" s="258"/>
      <c r="K1326" s="258"/>
      <c r="L1326" s="262"/>
      <c r="M1326" s="263"/>
      <c r="N1326" s="264"/>
      <c r="O1326" s="264"/>
      <c r="P1326" s="264"/>
      <c r="Q1326" s="264"/>
      <c r="R1326" s="264"/>
      <c r="S1326" s="264"/>
      <c r="T1326" s="265"/>
      <c r="AT1326" s="266" t="s">
        <v>217</v>
      </c>
      <c r="AU1326" s="266" t="s">
        <v>90</v>
      </c>
      <c r="AV1326" s="13" t="s">
        <v>25</v>
      </c>
      <c r="AW1326" s="13" t="s">
        <v>219</v>
      </c>
      <c r="AX1326" s="13" t="s">
        <v>81</v>
      </c>
      <c r="AY1326" s="266" t="s">
        <v>208</v>
      </c>
    </row>
    <row r="1327" spans="2:51" s="12" customFormat="1" ht="13.5">
      <c r="B1327" s="245"/>
      <c r="C1327" s="246"/>
      <c r="D1327" s="247" t="s">
        <v>217</v>
      </c>
      <c r="E1327" s="248" t="s">
        <v>38</v>
      </c>
      <c r="F1327" s="249" t="s">
        <v>2251</v>
      </c>
      <c r="G1327" s="246"/>
      <c r="H1327" s="250">
        <v>0.618849</v>
      </c>
      <c r="I1327" s="251"/>
      <c r="J1327" s="246"/>
      <c r="K1327" s="246"/>
      <c r="L1327" s="252"/>
      <c r="M1327" s="253"/>
      <c r="N1327" s="254"/>
      <c r="O1327" s="254"/>
      <c r="P1327" s="254"/>
      <c r="Q1327" s="254"/>
      <c r="R1327" s="254"/>
      <c r="S1327" s="254"/>
      <c r="T1327" s="255"/>
      <c r="AT1327" s="256" t="s">
        <v>217</v>
      </c>
      <c r="AU1327" s="256" t="s">
        <v>90</v>
      </c>
      <c r="AV1327" s="12" t="s">
        <v>90</v>
      </c>
      <c r="AW1327" s="12" t="s">
        <v>219</v>
      </c>
      <c r="AX1327" s="12" t="s">
        <v>81</v>
      </c>
      <c r="AY1327" s="256" t="s">
        <v>208</v>
      </c>
    </row>
    <row r="1328" spans="2:51" s="13" customFormat="1" ht="13.5">
      <c r="B1328" s="257"/>
      <c r="C1328" s="258"/>
      <c r="D1328" s="247" t="s">
        <v>217</v>
      </c>
      <c r="E1328" s="259" t="s">
        <v>38</v>
      </c>
      <c r="F1328" s="260" t="s">
        <v>2252</v>
      </c>
      <c r="G1328" s="258"/>
      <c r="H1328" s="259" t="s">
        <v>38</v>
      </c>
      <c r="I1328" s="261"/>
      <c r="J1328" s="258"/>
      <c r="K1328" s="258"/>
      <c r="L1328" s="262"/>
      <c r="M1328" s="263"/>
      <c r="N1328" s="264"/>
      <c r="O1328" s="264"/>
      <c r="P1328" s="264"/>
      <c r="Q1328" s="264"/>
      <c r="R1328" s="264"/>
      <c r="S1328" s="264"/>
      <c r="T1328" s="265"/>
      <c r="AT1328" s="266" t="s">
        <v>217</v>
      </c>
      <c r="AU1328" s="266" t="s">
        <v>90</v>
      </c>
      <c r="AV1328" s="13" t="s">
        <v>25</v>
      </c>
      <c r="AW1328" s="13" t="s">
        <v>219</v>
      </c>
      <c r="AX1328" s="13" t="s">
        <v>81</v>
      </c>
      <c r="AY1328" s="266" t="s">
        <v>208</v>
      </c>
    </row>
    <row r="1329" spans="2:51" s="12" customFormat="1" ht="13.5">
      <c r="B1329" s="245"/>
      <c r="C1329" s="246"/>
      <c r="D1329" s="247" t="s">
        <v>217</v>
      </c>
      <c r="E1329" s="248" t="s">
        <v>38</v>
      </c>
      <c r="F1329" s="249" t="s">
        <v>2253</v>
      </c>
      <c r="G1329" s="246"/>
      <c r="H1329" s="250">
        <v>0.088</v>
      </c>
      <c r="I1329" s="251"/>
      <c r="J1329" s="246"/>
      <c r="K1329" s="246"/>
      <c r="L1329" s="252"/>
      <c r="M1329" s="253"/>
      <c r="N1329" s="254"/>
      <c r="O1329" s="254"/>
      <c r="P1329" s="254"/>
      <c r="Q1329" s="254"/>
      <c r="R1329" s="254"/>
      <c r="S1329" s="254"/>
      <c r="T1329" s="255"/>
      <c r="AT1329" s="256" t="s">
        <v>217</v>
      </c>
      <c r="AU1329" s="256" t="s">
        <v>90</v>
      </c>
      <c r="AV1329" s="12" t="s">
        <v>90</v>
      </c>
      <c r="AW1329" s="12" t="s">
        <v>219</v>
      </c>
      <c r="AX1329" s="12" t="s">
        <v>81</v>
      </c>
      <c r="AY1329" s="256" t="s">
        <v>208</v>
      </c>
    </row>
    <row r="1330" spans="2:51" s="13" customFormat="1" ht="13.5">
      <c r="B1330" s="257"/>
      <c r="C1330" s="258"/>
      <c r="D1330" s="247" t="s">
        <v>217</v>
      </c>
      <c r="E1330" s="259" t="s">
        <v>38</v>
      </c>
      <c r="F1330" s="260" t="s">
        <v>2254</v>
      </c>
      <c r="G1330" s="258"/>
      <c r="H1330" s="259" t="s">
        <v>38</v>
      </c>
      <c r="I1330" s="261"/>
      <c r="J1330" s="258"/>
      <c r="K1330" s="258"/>
      <c r="L1330" s="262"/>
      <c r="M1330" s="263"/>
      <c r="N1330" s="264"/>
      <c r="O1330" s="264"/>
      <c r="P1330" s="264"/>
      <c r="Q1330" s="264"/>
      <c r="R1330" s="264"/>
      <c r="S1330" s="264"/>
      <c r="T1330" s="265"/>
      <c r="AT1330" s="266" t="s">
        <v>217</v>
      </c>
      <c r="AU1330" s="266" t="s">
        <v>90</v>
      </c>
      <c r="AV1330" s="13" t="s">
        <v>25</v>
      </c>
      <c r="AW1330" s="13" t="s">
        <v>219</v>
      </c>
      <c r="AX1330" s="13" t="s">
        <v>81</v>
      </c>
      <c r="AY1330" s="266" t="s">
        <v>208</v>
      </c>
    </row>
    <row r="1331" spans="2:51" s="12" customFormat="1" ht="13.5">
      <c r="B1331" s="245"/>
      <c r="C1331" s="246"/>
      <c r="D1331" s="247" t="s">
        <v>217</v>
      </c>
      <c r="E1331" s="248" t="s">
        <v>38</v>
      </c>
      <c r="F1331" s="249" t="s">
        <v>2255</v>
      </c>
      <c r="G1331" s="246"/>
      <c r="H1331" s="250">
        <v>0.5</v>
      </c>
      <c r="I1331" s="251"/>
      <c r="J1331" s="246"/>
      <c r="K1331" s="246"/>
      <c r="L1331" s="252"/>
      <c r="M1331" s="253"/>
      <c r="N1331" s="254"/>
      <c r="O1331" s="254"/>
      <c r="P1331" s="254"/>
      <c r="Q1331" s="254"/>
      <c r="R1331" s="254"/>
      <c r="S1331" s="254"/>
      <c r="T1331" s="255"/>
      <c r="AT1331" s="256" t="s">
        <v>217</v>
      </c>
      <c r="AU1331" s="256" t="s">
        <v>90</v>
      </c>
      <c r="AV1331" s="12" t="s">
        <v>90</v>
      </c>
      <c r="AW1331" s="12" t="s">
        <v>219</v>
      </c>
      <c r="AX1331" s="12" t="s">
        <v>81</v>
      </c>
      <c r="AY1331" s="256" t="s">
        <v>208</v>
      </c>
    </row>
    <row r="1332" spans="2:51" s="13" customFormat="1" ht="13.5">
      <c r="B1332" s="257"/>
      <c r="C1332" s="258"/>
      <c r="D1332" s="247" t="s">
        <v>217</v>
      </c>
      <c r="E1332" s="259" t="s">
        <v>38</v>
      </c>
      <c r="F1332" s="260" t="s">
        <v>2256</v>
      </c>
      <c r="G1332" s="258"/>
      <c r="H1332" s="259" t="s">
        <v>38</v>
      </c>
      <c r="I1332" s="261"/>
      <c r="J1332" s="258"/>
      <c r="K1332" s="258"/>
      <c r="L1332" s="262"/>
      <c r="M1332" s="263"/>
      <c r="N1332" s="264"/>
      <c r="O1332" s="264"/>
      <c r="P1332" s="264"/>
      <c r="Q1332" s="264"/>
      <c r="R1332" s="264"/>
      <c r="S1332" s="264"/>
      <c r="T1332" s="265"/>
      <c r="AT1332" s="266" t="s">
        <v>217</v>
      </c>
      <c r="AU1332" s="266" t="s">
        <v>90</v>
      </c>
      <c r="AV1332" s="13" t="s">
        <v>25</v>
      </c>
      <c r="AW1332" s="13" t="s">
        <v>219</v>
      </c>
      <c r="AX1332" s="13" t="s">
        <v>81</v>
      </c>
      <c r="AY1332" s="266" t="s">
        <v>208</v>
      </c>
    </row>
    <row r="1333" spans="2:51" s="13" customFormat="1" ht="13.5">
      <c r="B1333" s="257"/>
      <c r="C1333" s="258"/>
      <c r="D1333" s="247" t="s">
        <v>217</v>
      </c>
      <c r="E1333" s="259" t="s">
        <v>38</v>
      </c>
      <c r="F1333" s="260" t="s">
        <v>2228</v>
      </c>
      <c r="G1333" s="258"/>
      <c r="H1333" s="259" t="s">
        <v>38</v>
      </c>
      <c r="I1333" s="261"/>
      <c r="J1333" s="258"/>
      <c r="K1333" s="258"/>
      <c r="L1333" s="262"/>
      <c r="M1333" s="263"/>
      <c r="N1333" s="264"/>
      <c r="O1333" s="264"/>
      <c r="P1333" s="264"/>
      <c r="Q1333" s="264"/>
      <c r="R1333" s="264"/>
      <c r="S1333" s="264"/>
      <c r="T1333" s="265"/>
      <c r="AT1333" s="266" t="s">
        <v>217</v>
      </c>
      <c r="AU1333" s="266" t="s">
        <v>90</v>
      </c>
      <c r="AV1333" s="13" t="s">
        <v>25</v>
      </c>
      <c r="AW1333" s="13" t="s">
        <v>219</v>
      </c>
      <c r="AX1333" s="13" t="s">
        <v>81</v>
      </c>
      <c r="AY1333" s="266" t="s">
        <v>208</v>
      </c>
    </row>
    <row r="1334" spans="2:51" s="12" customFormat="1" ht="13.5">
      <c r="B1334" s="245"/>
      <c r="C1334" s="246"/>
      <c r="D1334" s="247" t="s">
        <v>217</v>
      </c>
      <c r="E1334" s="248" t="s">
        <v>38</v>
      </c>
      <c r="F1334" s="249" t="s">
        <v>2257</v>
      </c>
      <c r="G1334" s="246"/>
      <c r="H1334" s="250">
        <v>3.06944</v>
      </c>
      <c r="I1334" s="251"/>
      <c r="J1334" s="246"/>
      <c r="K1334" s="246"/>
      <c r="L1334" s="252"/>
      <c r="M1334" s="253"/>
      <c r="N1334" s="254"/>
      <c r="O1334" s="254"/>
      <c r="P1334" s="254"/>
      <c r="Q1334" s="254"/>
      <c r="R1334" s="254"/>
      <c r="S1334" s="254"/>
      <c r="T1334" s="255"/>
      <c r="AT1334" s="256" t="s">
        <v>217</v>
      </c>
      <c r="AU1334" s="256" t="s">
        <v>90</v>
      </c>
      <c r="AV1334" s="12" t="s">
        <v>90</v>
      </c>
      <c r="AW1334" s="12" t="s">
        <v>219</v>
      </c>
      <c r="AX1334" s="12" t="s">
        <v>81</v>
      </c>
      <c r="AY1334" s="256" t="s">
        <v>208</v>
      </c>
    </row>
    <row r="1335" spans="2:65" s="1" customFormat="1" ht="25.5" customHeight="1">
      <c r="B1335" s="46"/>
      <c r="C1335" s="233" t="s">
        <v>2258</v>
      </c>
      <c r="D1335" s="233" t="s">
        <v>210</v>
      </c>
      <c r="E1335" s="234" t="s">
        <v>2259</v>
      </c>
      <c r="F1335" s="235" t="s">
        <v>2221</v>
      </c>
      <c r="G1335" s="236" t="s">
        <v>336</v>
      </c>
      <c r="H1335" s="237">
        <v>11.575</v>
      </c>
      <c r="I1335" s="238"/>
      <c r="J1335" s="239">
        <f>ROUND(I1335*H1335,2)</f>
        <v>0</v>
      </c>
      <c r="K1335" s="235" t="s">
        <v>38</v>
      </c>
      <c r="L1335" s="72"/>
      <c r="M1335" s="240" t="s">
        <v>38</v>
      </c>
      <c r="N1335" s="241" t="s">
        <v>52</v>
      </c>
      <c r="O1335" s="47"/>
      <c r="P1335" s="242">
        <f>O1335*H1335</f>
        <v>0</v>
      </c>
      <c r="Q1335" s="242">
        <v>0.005</v>
      </c>
      <c r="R1335" s="242">
        <f>Q1335*H1335</f>
        <v>0.057874999999999996</v>
      </c>
      <c r="S1335" s="242">
        <v>0</v>
      </c>
      <c r="T1335" s="243">
        <f>S1335*H1335</f>
        <v>0</v>
      </c>
      <c r="AR1335" s="23" t="s">
        <v>302</v>
      </c>
      <c r="AT1335" s="23" t="s">
        <v>210</v>
      </c>
      <c r="AU1335" s="23" t="s">
        <v>90</v>
      </c>
      <c r="AY1335" s="23" t="s">
        <v>208</v>
      </c>
      <c r="BE1335" s="244">
        <f>IF(N1335="základní",J1335,0)</f>
        <v>0</v>
      </c>
      <c r="BF1335" s="244">
        <f>IF(N1335="snížená",J1335,0)</f>
        <v>0</v>
      </c>
      <c r="BG1335" s="244">
        <f>IF(N1335="zákl. přenesená",J1335,0)</f>
        <v>0</v>
      </c>
      <c r="BH1335" s="244">
        <f>IF(N1335="sníž. přenesená",J1335,0)</f>
        <v>0</v>
      </c>
      <c r="BI1335" s="244">
        <f>IF(N1335="nulová",J1335,0)</f>
        <v>0</v>
      </c>
      <c r="BJ1335" s="23" t="s">
        <v>25</v>
      </c>
      <c r="BK1335" s="244">
        <f>ROUND(I1335*H1335,2)</f>
        <v>0</v>
      </c>
      <c r="BL1335" s="23" t="s">
        <v>302</v>
      </c>
      <c r="BM1335" s="23" t="s">
        <v>2260</v>
      </c>
    </row>
    <row r="1336" spans="2:51" s="12" customFormat="1" ht="13.5">
      <c r="B1336" s="245"/>
      <c r="C1336" s="246"/>
      <c r="D1336" s="247" t="s">
        <v>217</v>
      </c>
      <c r="E1336" s="248" t="s">
        <v>38</v>
      </c>
      <c r="F1336" s="249" t="s">
        <v>2261</v>
      </c>
      <c r="G1336" s="246"/>
      <c r="H1336" s="250">
        <v>11.575</v>
      </c>
      <c r="I1336" s="251"/>
      <c r="J1336" s="246"/>
      <c r="K1336" s="246"/>
      <c r="L1336" s="252"/>
      <c r="M1336" s="253"/>
      <c r="N1336" s="254"/>
      <c r="O1336" s="254"/>
      <c r="P1336" s="254"/>
      <c r="Q1336" s="254"/>
      <c r="R1336" s="254"/>
      <c r="S1336" s="254"/>
      <c r="T1336" s="255"/>
      <c r="AT1336" s="256" t="s">
        <v>217</v>
      </c>
      <c r="AU1336" s="256" t="s">
        <v>90</v>
      </c>
      <c r="AV1336" s="12" t="s">
        <v>90</v>
      </c>
      <c r="AW1336" s="12" t="s">
        <v>219</v>
      </c>
      <c r="AX1336" s="12" t="s">
        <v>81</v>
      </c>
      <c r="AY1336" s="256" t="s">
        <v>208</v>
      </c>
    </row>
    <row r="1337" spans="2:65" s="1" customFormat="1" ht="25.5" customHeight="1">
      <c r="B1337" s="46"/>
      <c r="C1337" s="233" t="s">
        <v>2262</v>
      </c>
      <c r="D1337" s="233" t="s">
        <v>210</v>
      </c>
      <c r="E1337" s="234" t="s">
        <v>2263</v>
      </c>
      <c r="F1337" s="235" t="s">
        <v>2264</v>
      </c>
      <c r="G1337" s="236" t="s">
        <v>331</v>
      </c>
      <c r="H1337" s="237">
        <v>2</v>
      </c>
      <c r="I1337" s="238"/>
      <c r="J1337" s="239">
        <f>ROUND(I1337*H1337,2)</f>
        <v>0</v>
      </c>
      <c r="K1337" s="235" t="s">
        <v>38</v>
      </c>
      <c r="L1337" s="72"/>
      <c r="M1337" s="240" t="s">
        <v>38</v>
      </c>
      <c r="N1337" s="241" t="s">
        <v>52</v>
      </c>
      <c r="O1337" s="47"/>
      <c r="P1337" s="242">
        <f>O1337*H1337</f>
        <v>0</v>
      </c>
      <c r="Q1337" s="242">
        <v>0.466</v>
      </c>
      <c r="R1337" s="242">
        <f>Q1337*H1337</f>
        <v>0.932</v>
      </c>
      <c r="S1337" s="242">
        <v>0</v>
      </c>
      <c r="T1337" s="243">
        <f>S1337*H1337</f>
        <v>0</v>
      </c>
      <c r="AR1337" s="23" t="s">
        <v>302</v>
      </c>
      <c r="AT1337" s="23" t="s">
        <v>210</v>
      </c>
      <c r="AU1337" s="23" t="s">
        <v>90</v>
      </c>
      <c r="AY1337" s="23" t="s">
        <v>208</v>
      </c>
      <c r="BE1337" s="244">
        <f>IF(N1337="základní",J1337,0)</f>
        <v>0</v>
      </c>
      <c r="BF1337" s="244">
        <f>IF(N1337="snížená",J1337,0)</f>
        <v>0</v>
      </c>
      <c r="BG1337" s="244">
        <f>IF(N1337="zákl. přenesená",J1337,0)</f>
        <v>0</v>
      </c>
      <c r="BH1337" s="244">
        <f>IF(N1337="sníž. přenesená",J1337,0)</f>
        <v>0</v>
      </c>
      <c r="BI1337" s="244">
        <f>IF(N1337="nulová",J1337,0)</f>
        <v>0</v>
      </c>
      <c r="BJ1337" s="23" t="s">
        <v>25</v>
      </c>
      <c r="BK1337" s="244">
        <f>ROUND(I1337*H1337,2)</f>
        <v>0</v>
      </c>
      <c r="BL1337" s="23" t="s">
        <v>302</v>
      </c>
      <c r="BM1337" s="23" t="s">
        <v>2265</v>
      </c>
    </row>
    <row r="1338" spans="2:65" s="1" customFormat="1" ht="25.5" customHeight="1">
      <c r="B1338" s="46"/>
      <c r="C1338" s="233" t="s">
        <v>2266</v>
      </c>
      <c r="D1338" s="233" t="s">
        <v>210</v>
      </c>
      <c r="E1338" s="234" t="s">
        <v>2267</v>
      </c>
      <c r="F1338" s="235" t="s">
        <v>2268</v>
      </c>
      <c r="G1338" s="236" t="s">
        <v>283</v>
      </c>
      <c r="H1338" s="237">
        <v>3.706</v>
      </c>
      <c r="I1338" s="238"/>
      <c r="J1338" s="239">
        <f>ROUND(I1338*H1338,2)</f>
        <v>0</v>
      </c>
      <c r="K1338" s="235" t="s">
        <v>38</v>
      </c>
      <c r="L1338" s="72"/>
      <c r="M1338" s="240" t="s">
        <v>38</v>
      </c>
      <c r="N1338" s="241" t="s">
        <v>52</v>
      </c>
      <c r="O1338" s="47"/>
      <c r="P1338" s="242">
        <f>O1338*H1338</f>
        <v>0</v>
      </c>
      <c r="Q1338" s="242">
        <v>1</v>
      </c>
      <c r="R1338" s="242">
        <f>Q1338*H1338</f>
        <v>3.706</v>
      </c>
      <c r="S1338" s="242">
        <v>0</v>
      </c>
      <c r="T1338" s="243">
        <f>S1338*H1338</f>
        <v>0</v>
      </c>
      <c r="AR1338" s="23" t="s">
        <v>302</v>
      </c>
      <c r="AT1338" s="23" t="s">
        <v>210</v>
      </c>
      <c r="AU1338" s="23" t="s">
        <v>90</v>
      </c>
      <c r="AY1338" s="23" t="s">
        <v>208</v>
      </c>
      <c r="BE1338" s="244">
        <f>IF(N1338="základní",J1338,0)</f>
        <v>0</v>
      </c>
      <c r="BF1338" s="244">
        <f>IF(N1338="snížená",J1338,0)</f>
        <v>0</v>
      </c>
      <c r="BG1338" s="244">
        <f>IF(N1338="zákl. přenesená",J1338,0)</f>
        <v>0</v>
      </c>
      <c r="BH1338" s="244">
        <f>IF(N1338="sníž. přenesená",J1338,0)</f>
        <v>0</v>
      </c>
      <c r="BI1338" s="244">
        <f>IF(N1338="nulová",J1338,0)</f>
        <v>0</v>
      </c>
      <c r="BJ1338" s="23" t="s">
        <v>25</v>
      </c>
      <c r="BK1338" s="244">
        <f>ROUND(I1338*H1338,2)</f>
        <v>0</v>
      </c>
      <c r="BL1338" s="23" t="s">
        <v>302</v>
      </c>
      <c r="BM1338" s="23" t="s">
        <v>2269</v>
      </c>
    </row>
    <row r="1339" spans="2:51" s="13" customFormat="1" ht="13.5">
      <c r="B1339" s="257"/>
      <c r="C1339" s="258"/>
      <c r="D1339" s="247" t="s">
        <v>217</v>
      </c>
      <c r="E1339" s="259" t="s">
        <v>38</v>
      </c>
      <c r="F1339" s="260" t="s">
        <v>2270</v>
      </c>
      <c r="G1339" s="258"/>
      <c r="H1339" s="259" t="s">
        <v>38</v>
      </c>
      <c r="I1339" s="261"/>
      <c r="J1339" s="258"/>
      <c r="K1339" s="258"/>
      <c r="L1339" s="262"/>
      <c r="M1339" s="263"/>
      <c r="N1339" s="264"/>
      <c r="O1339" s="264"/>
      <c r="P1339" s="264"/>
      <c r="Q1339" s="264"/>
      <c r="R1339" s="264"/>
      <c r="S1339" s="264"/>
      <c r="T1339" s="265"/>
      <c r="AT1339" s="266" t="s">
        <v>217</v>
      </c>
      <c r="AU1339" s="266" t="s">
        <v>90</v>
      </c>
      <c r="AV1339" s="13" t="s">
        <v>25</v>
      </c>
      <c r="AW1339" s="13" t="s">
        <v>219</v>
      </c>
      <c r="AX1339" s="13" t="s">
        <v>81</v>
      </c>
      <c r="AY1339" s="266" t="s">
        <v>208</v>
      </c>
    </row>
    <row r="1340" spans="2:51" s="12" customFormat="1" ht="13.5">
      <c r="B1340" s="245"/>
      <c r="C1340" s="246"/>
      <c r="D1340" s="247" t="s">
        <v>217</v>
      </c>
      <c r="E1340" s="248" t="s">
        <v>38</v>
      </c>
      <c r="F1340" s="249" t="s">
        <v>2271</v>
      </c>
      <c r="G1340" s="246"/>
      <c r="H1340" s="250">
        <v>0.930534</v>
      </c>
      <c r="I1340" s="251"/>
      <c r="J1340" s="246"/>
      <c r="K1340" s="246"/>
      <c r="L1340" s="252"/>
      <c r="M1340" s="253"/>
      <c r="N1340" s="254"/>
      <c r="O1340" s="254"/>
      <c r="P1340" s="254"/>
      <c r="Q1340" s="254"/>
      <c r="R1340" s="254"/>
      <c r="S1340" s="254"/>
      <c r="T1340" s="255"/>
      <c r="AT1340" s="256" t="s">
        <v>217</v>
      </c>
      <c r="AU1340" s="256" t="s">
        <v>90</v>
      </c>
      <c r="AV1340" s="12" t="s">
        <v>90</v>
      </c>
      <c r="AW1340" s="12" t="s">
        <v>219</v>
      </c>
      <c r="AX1340" s="12" t="s">
        <v>81</v>
      </c>
      <c r="AY1340" s="256" t="s">
        <v>208</v>
      </c>
    </row>
    <row r="1341" spans="2:51" s="12" customFormat="1" ht="13.5">
      <c r="B1341" s="245"/>
      <c r="C1341" s="246"/>
      <c r="D1341" s="247" t="s">
        <v>217</v>
      </c>
      <c r="E1341" s="248" t="s">
        <v>38</v>
      </c>
      <c r="F1341" s="249" t="s">
        <v>2272</v>
      </c>
      <c r="G1341" s="246"/>
      <c r="H1341" s="250">
        <v>0.896819</v>
      </c>
      <c r="I1341" s="251"/>
      <c r="J1341" s="246"/>
      <c r="K1341" s="246"/>
      <c r="L1341" s="252"/>
      <c r="M1341" s="253"/>
      <c r="N1341" s="254"/>
      <c r="O1341" s="254"/>
      <c r="P1341" s="254"/>
      <c r="Q1341" s="254"/>
      <c r="R1341" s="254"/>
      <c r="S1341" s="254"/>
      <c r="T1341" s="255"/>
      <c r="AT1341" s="256" t="s">
        <v>217</v>
      </c>
      <c r="AU1341" s="256" t="s">
        <v>90</v>
      </c>
      <c r="AV1341" s="12" t="s">
        <v>90</v>
      </c>
      <c r="AW1341" s="12" t="s">
        <v>219</v>
      </c>
      <c r="AX1341" s="12" t="s">
        <v>81</v>
      </c>
      <c r="AY1341" s="256" t="s">
        <v>208</v>
      </c>
    </row>
    <row r="1342" spans="2:51" s="13" customFormat="1" ht="13.5">
      <c r="B1342" s="257"/>
      <c r="C1342" s="258"/>
      <c r="D1342" s="247" t="s">
        <v>217</v>
      </c>
      <c r="E1342" s="259" t="s">
        <v>38</v>
      </c>
      <c r="F1342" s="260" t="s">
        <v>2273</v>
      </c>
      <c r="G1342" s="258"/>
      <c r="H1342" s="259" t="s">
        <v>38</v>
      </c>
      <c r="I1342" s="261"/>
      <c r="J1342" s="258"/>
      <c r="K1342" s="258"/>
      <c r="L1342" s="262"/>
      <c r="M1342" s="263"/>
      <c r="N1342" s="264"/>
      <c r="O1342" s="264"/>
      <c r="P1342" s="264"/>
      <c r="Q1342" s="264"/>
      <c r="R1342" s="264"/>
      <c r="S1342" s="264"/>
      <c r="T1342" s="265"/>
      <c r="AT1342" s="266" t="s">
        <v>217</v>
      </c>
      <c r="AU1342" s="266" t="s">
        <v>90</v>
      </c>
      <c r="AV1342" s="13" t="s">
        <v>25</v>
      </c>
      <c r="AW1342" s="13" t="s">
        <v>219</v>
      </c>
      <c r="AX1342" s="13" t="s">
        <v>81</v>
      </c>
      <c r="AY1342" s="266" t="s">
        <v>208</v>
      </c>
    </row>
    <row r="1343" spans="2:51" s="12" customFormat="1" ht="13.5">
      <c r="B1343" s="245"/>
      <c r="C1343" s="246"/>
      <c r="D1343" s="247" t="s">
        <v>217</v>
      </c>
      <c r="E1343" s="248" t="s">
        <v>38</v>
      </c>
      <c r="F1343" s="249" t="s">
        <v>2274</v>
      </c>
      <c r="G1343" s="246"/>
      <c r="H1343" s="250">
        <v>0.163724</v>
      </c>
      <c r="I1343" s="251"/>
      <c r="J1343" s="246"/>
      <c r="K1343" s="246"/>
      <c r="L1343" s="252"/>
      <c r="M1343" s="253"/>
      <c r="N1343" s="254"/>
      <c r="O1343" s="254"/>
      <c r="P1343" s="254"/>
      <c r="Q1343" s="254"/>
      <c r="R1343" s="254"/>
      <c r="S1343" s="254"/>
      <c r="T1343" s="255"/>
      <c r="AT1343" s="256" t="s">
        <v>217</v>
      </c>
      <c r="AU1343" s="256" t="s">
        <v>90</v>
      </c>
      <c r="AV1343" s="12" t="s">
        <v>90</v>
      </c>
      <c r="AW1343" s="12" t="s">
        <v>219</v>
      </c>
      <c r="AX1343" s="12" t="s">
        <v>81</v>
      </c>
      <c r="AY1343" s="256" t="s">
        <v>208</v>
      </c>
    </row>
    <row r="1344" spans="2:51" s="12" customFormat="1" ht="13.5">
      <c r="B1344" s="245"/>
      <c r="C1344" s="246"/>
      <c r="D1344" s="247" t="s">
        <v>217</v>
      </c>
      <c r="E1344" s="248" t="s">
        <v>38</v>
      </c>
      <c r="F1344" s="249" t="s">
        <v>2275</v>
      </c>
      <c r="G1344" s="246"/>
      <c r="H1344" s="250">
        <v>0.059048</v>
      </c>
      <c r="I1344" s="251"/>
      <c r="J1344" s="246"/>
      <c r="K1344" s="246"/>
      <c r="L1344" s="252"/>
      <c r="M1344" s="253"/>
      <c r="N1344" s="254"/>
      <c r="O1344" s="254"/>
      <c r="P1344" s="254"/>
      <c r="Q1344" s="254"/>
      <c r="R1344" s="254"/>
      <c r="S1344" s="254"/>
      <c r="T1344" s="255"/>
      <c r="AT1344" s="256" t="s">
        <v>217</v>
      </c>
      <c r="AU1344" s="256" t="s">
        <v>90</v>
      </c>
      <c r="AV1344" s="12" t="s">
        <v>90</v>
      </c>
      <c r="AW1344" s="12" t="s">
        <v>219</v>
      </c>
      <c r="AX1344" s="12" t="s">
        <v>81</v>
      </c>
      <c r="AY1344" s="256" t="s">
        <v>208</v>
      </c>
    </row>
    <row r="1345" spans="2:51" s="13" customFormat="1" ht="13.5">
      <c r="B1345" s="257"/>
      <c r="C1345" s="258"/>
      <c r="D1345" s="247" t="s">
        <v>217</v>
      </c>
      <c r="E1345" s="259" t="s">
        <v>38</v>
      </c>
      <c r="F1345" s="260" t="s">
        <v>2276</v>
      </c>
      <c r="G1345" s="258"/>
      <c r="H1345" s="259" t="s">
        <v>38</v>
      </c>
      <c r="I1345" s="261"/>
      <c r="J1345" s="258"/>
      <c r="K1345" s="258"/>
      <c r="L1345" s="262"/>
      <c r="M1345" s="263"/>
      <c r="N1345" s="264"/>
      <c r="O1345" s="264"/>
      <c r="P1345" s="264"/>
      <c r="Q1345" s="264"/>
      <c r="R1345" s="264"/>
      <c r="S1345" s="264"/>
      <c r="T1345" s="265"/>
      <c r="AT1345" s="266" t="s">
        <v>217</v>
      </c>
      <c r="AU1345" s="266" t="s">
        <v>90</v>
      </c>
      <c r="AV1345" s="13" t="s">
        <v>25</v>
      </c>
      <c r="AW1345" s="13" t="s">
        <v>219</v>
      </c>
      <c r="AX1345" s="13" t="s">
        <v>81</v>
      </c>
      <c r="AY1345" s="266" t="s">
        <v>208</v>
      </c>
    </row>
    <row r="1346" spans="2:51" s="12" customFormat="1" ht="13.5">
      <c r="B1346" s="245"/>
      <c r="C1346" s="246"/>
      <c r="D1346" s="247" t="s">
        <v>217</v>
      </c>
      <c r="E1346" s="248" t="s">
        <v>38</v>
      </c>
      <c r="F1346" s="249" t="s">
        <v>2275</v>
      </c>
      <c r="G1346" s="246"/>
      <c r="H1346" s="250">
        <v>0.059048</v>
      </c>
      <c r="I1346" s="251"/>
      <c r="J1346" s="246"/>
      <c r="K1346" s="246"/>
      <c r="L1346" s="252"/>
      <c r="M1346" s="253"/>
      <c r="N1346" s="254"/>
      <c r="O1346" s="254"/>
      <c r="P1346" s="254"/>
      <c r="Q1346" s="254"/>
      <c r="R1346" s="254"/>
      <c r="S1346" s="254"/>
      <c r="T1346" s="255"/>
      <c r="AT1346" s="256" t="s">
        <v>217</v>
      </c>
      <c r="AU1346" s="256" t="s">
        <v>90</v>
      </c>
      <c r="AV1346" s="12" t="s">
        <v>90</v>
      </c>
      <c r="AW1346" s="12" t="s">
        <v>219</v>
      </c>
      <c r="AX1346" s="12" t="s">
        <v>81</v>
      </c>
      <c r="AY1346" s="256" t="s">
        <v>208</v>
      </c>
    </row>
    <row r="1347" spans="2:51" s="13" customFormat="1" ht="13.5">
      <c r="B1347" s="257"/>
      <c r="C1347" s="258"/>
      <c r="D1347" s="247" t="s">
        <v>217</v>
      </c>
      <c r="E1347" s="259" t="s">
        <v>38</v>
      </c>
      <c r="F1347" s="260" t="s">
        <v>2277</v>
      </c>
      <c r="G1347" s="258"/>
      <c r="H1347" s="259" t="s">
        <v>38</v>
      </c>
      <c r="I1347" s="261"/>
      <c r="J1347" s="258"/>
      <c r="K1347" s="258"/>
      <c r="L1347" s="262"/>
      <c r="M1347" s="263"/>
      <c r="N1347" s="264"/>
      <c r="O1347" s="264"/>
      <c r="P1347" s="264"/>
      <c r="Q1347" s="264"/>
      <c r="R1347" s="264"/>
      <c r="S1347" s="264"/>
      <c r="T1347" s="265"/>
      <c r="AT1347" s="266" t="s">
        <v>217</v>
      </c>
      <c r="AU1347" s="266" t="s">
        <v>90</v>
      </c>
      <c r="AV1347" s="13" t="s">
        <v>25</v>
      </c>
      <c r="AW1347" s="13" t="s">
        <v>219</v>
      </c>
      <c r="AX1347" s="13" t="s">
        <v>81</v>
      </c>
      <c r="AY1347" s="266" t="s">
        <v>208</v>
      </c>
    </row>
    <row r="1348" spans="2:51" s="12" customFormat="1" ht="13.5">
      <c r="B1348" s="245"/>
      <c r="C1348" s="246"/>
      <c r="D1348" s="247" t="s">
        <v>217</v>
      </c>
      <c r="E1348" s="248" t="s">
        <v>38</v>
      </c>
      <c r="F1348" s="249" t="s">
        <v>2278</v>
      </c>
      <c r="G1348" s="246"/>
      <c r="H1348" s="250">
        <v>0.26312</v>
      </c>
      <c r="I1348" s="251"/>
      <c r="J1348" s="246"/>
      <c r="K1348" s="246"/>
      <c r="L1348" s="252"/>
      <c r="M1348" s="253"/>
      <c r="N1348" s="254"/>
      <c r="O1348" s="254"/>
      <c r="P1348" s="254"/>
      <c r="Q1348" s="254"/>
      <c r="R1348" s="254"/>
      <c r="S1348" s="254"/>
      <c r="T1348" s="255"/>
      <c r="AT1348" s="256" t="s">
        <v>217</v>
      </c>
      <c r="AU1348" s="256" t="s">
        <v>90</v>
      </c>
      <c r="AV1348" s="12" t="s">
        <v>90</v>
      </c>
      <c r="AW1348" s="12" t="s">
        <v>219</v>
      </c>
      <c r="AX1348" s="12" t="s">
        <v>81</v>
      </c>
      <c r="AY1348" s="256" t="s">
        <v>208</v>
      </c>
    </row>
    <row r="1349" spans="2:51" s="12" customFormat="1" ht="13.5">
      <c r="B1349" s="245"/>
      <c r="C1349" s="246"/>
      <c r="D1349" s="247" t="s">
        <v>217</v>
      </c>
      <c r="E1349" s="248" t="s">
        <v>38</v>
      </c>
      <c r="F1349" s="249" t="s">
        <v>2279</v>
      </c>
      <c r="G1349" s="246"/>
      <c r="H1349" s="250">
        <v>0.16192</v>
      </c>
      <c r="I1349" s="251"/>
      <c r="J1349" s="246"/>
      <c r="K1349" s="246"/>
      <c r="L1349" s="252"/>
      <c r="M1349" s="253"/>
      <c r="N1349" s="254"/>
      <c r="O1349" s="254"/>
      <c r="P1349" s="254"/>
      <c r="Q1349" s="254"/>
      <c r="R1349" s="254"/>
      <c r="S1349" s="254"/>
      <c r="T1349" s="255"/>
      <c r="AT1349" s="256" t="s">
        <v>217</v>
      </c>
      <c r="AU1349" s="256" t="s">
        <v>90</v>
      </c>
      <c r="AV1349" s="12" t="s">
        <v>90</v>
      </c>
      <c r="AW1349" s="12" t="s">
        <v>219</v>
      </c>
      <c r="AX1349" s="12" t="s">
        <v>81</v>
      </c>
      <c r="AY1349" s="256" t="s">
        <v>208</v>
      </c>
    </row>
    <row r="1350" spans="2:51" s="13" customFormat="1" ht="13.5">
      <c r="B1350" s="257"/>
      <c r="C1350" s="258"/>
      <c r="D1350" s="247" t="s">
        <v>217</v>
      </c>
      <c r="E1350" s="259" t="s">
        <v>38</v>
      </c>
      <c r="F1350" s="260" t="s">
        <v>2280</v>
      </c>
      <c r="G1350" s="258"/>
      <c r="H1350" s="259" t="s">
        <v>38</v>
      </c>
      <c r="I1350" s="261"/>
      <c r="J1350" s="258"/>
      <c r="K1350" s="258"/>
      <c r="L1350" s="262"/>
      <c r="M1350" s="263"/>
      <c r="N1350" s="264"/>
      <c r="O1350" s="264"/>
      <c r="P1350" s="264"/>
      <c r="Q1350" s="264"/>
      <c r="R1350" s="264"/>
      <c r="S1350" s="264"/>
      <c r="T1350" s="265"/>
      <c r="AT1350" s="266" t="s">
        <v>217</v>
      </c>
      <c r="AU1350" s="266" t="s">
        <v>90</v>
      </c>
      <c r="AV1350" s="13" t="s">
        <v>25</v>
      </c>
      <c r="AW1350" s="13" t="s">
        <v>219</v>
      </c>
      <c r="AX1350" s="13" t="s">
        <v>81</v>
      </c>
      <c r="AY1350" s="266" t="s">
        <v>208</v>
      </c>
    </row>
    <row r="1351" spans="2:51" s="12" customFormat="1" ht="13.5">
      <c r="B1351" s="245"/>
      <c r="C1351" s="246"/>
      <c r="D1351" s="247" t="s">
        <v>217</v>
      </c>
      <c r="E1351" s="248" t="s">
        <v>38</v>
      </c>
      <c r="F1351" s="249" t="s">
        <v>2281</v>
      </c>
      <c r="G1351" s="246"/>
      <c r="H1351" s="250">
        <v>0.081312</v>
      </c>
      <c r="I1351" s="251"/>
      <c r="J1351" s="246"/>
      <c r="K1351" s="246"/>
      <c r="L1351" s="252"/>
      <c r="M1351" s="253"/>
      <c r="N1351" s="254"/>
      <c r="O1351" s="254"/>
      <c r="P1351" s="254"/>
      <c r="Q1351" s="254"/>
      <c r="R1351" s="254"/>
      <c r="S1351" s="254"/>
      <c r="T1351" s="255"/>
      <c r="AT1351" s="256" t="s">
        <v>217</v>
      </c>
      <c r="AU1351" s="256" t="s">
        <v>90</v>
      </c>
      <c r="AV1351" s="12" t="s">
        <v>90</v>
      </c>
      <c r="AW1351" s="12" t="s">
        <v>219</v>
      </c>
      <c r="AX1351" s="12" t="s">
        <v>81</v>
      </c>
      <c r="AY1351" s="256" t="s">
        <v>208</v>
      </c>
    </row>
    <row r="1352" spans="2:51" s="12" customFormat="1" ht="13.5">
      <c r="B1352" s="245"/>
      <c r="C1352" s="246"/>
      <c r="D1352" s="247" t="s">
        <v>217</v>
      </c>
      <c r="E1352" s="248" t="s">
        <v>38</v>
      </c>
      <c r="F1352" s="249" t="s">
        <v>2282</v>
      </c>
      <c r="G1352" s="246"/>
      <c r="H1352" s="250">
        <v>0.03696</v>
      </c>
      <c r="I1352" s="251"/>
      <c r="J1352" s="246"/>
      <c r="K1352" s="246"/>
      <c r="L1352" s="252"/>
      <c r="M1352" s="253"/>
      <c r="N1352" s="254"/>
      <c r="O1352" s="254"/>
      <c r="P1352" s="254"/>
      <c r="Q1352" s="254"/>
      <c r="R1352" s="254"/>
      <c r="S1352" s="254"/>
      <c r="T1352" s="255"/>
      <c r="AT1352" s="256" t="s">
        <v>217</v>
      </c>
      <c r="AU1352" s="256" t="s">
        <v>90</v>
      </c>
      <c r="AV1352" s="12" t="s">
        <v>90</v>
      </c>
      <c r="AW1352" s="12" t="s">
        <v>219</v>
      </c>
      <c r="AX1352" s="12" t="s">
        <v>81</v>
      </c>
      <c r="AY1352" s="256" t="s">
        <v>208</v>
      </c>
    </row>
    <row r="1353" spans="2:51" s="12" customFormat="1" ht="13.5">
      <c r="B1353" s="245"/>
      <c r="C1353" s="246"/>
      <c r="D1353" s="247" t="s">
        <v>217</v>
      </c>
      <c r="E1353" s="248" t="s">
        <v>38</v>
      </c>
      <c r="F1353" s="249" t="s">
        <v>2283</v>
      </c>
      <c r="G1353" s="246"/>
      <c r="H1353" s="250">
        <v>0.02772</v>
      </c>
      <c r="I1353" s="251"/>
      <c r="J1353" s="246"/>
      <c r="K1353" s="246"/>
      <c r="L1353" s="252"/>
      <c r="M1353" s="253"/>
      <c r="N1353" s="254"/>
      <c r="O1353" s="254"/>
      <c r="P1353" s="254"/>
      <c r="Q1353" s="254"/>
      <c r="R1353" s="254"/>
      <c r="S1353" s="254"/>
      <c r="T1353" s="255"/>
      <c r="AT1353" s="256" t="s">
        <v>217</v>
      </c>
      <c r="AU1353" s="256" t="s">
        <v>90</v>
      </c>
      <c r="AV1353" s="12" t="s">
        <v>90</v>
      </c>
      <c r="AW1353" s="12" t="s">
        <v>219</v>
      </c>
      <c r="AX1353" s="12" t="s">
        <v>81</v>
      </c>
      <c r="AY1353" s="256" t="s">
        <v>208</v>
      </c>
    </row>
    <row r="1354" spans="2:51" s="13" customFormat="1" ht="13.5">
      <c r="B1354" s="257"/>
      <c r="C1354" s="258"/>
      <c r="D1354" s="247" t="s">
        <v>217</v>
      </c>
      <c r="E1354" s="259" t="s">
        <v>38</v>
      </c>
      <c r="F1354" s="260" t="s">
        <v>2284</v>
      </c>
      <c r="G1354" s="258"/>
      <c r="H1354" s="259" t="s">
        <v>38</v>
      </c>
      <c r="I1354" s="261"/>
      <c r="J1354" s="258"/>
      <c r="K1354" s="258"/>
      <c r="L1354" s="262"/>
      <c r="M1354" s="263"/>
      <c r="N1354" s="264"/>
      <c r="O1354" s="264"/>
      <c r="P1354" s="264"/>
      <c r="Q1354" s="264"/>
      <c r="R1354" s="264"/>
      <c r="S1354" s="264"/>
      <c r="T1354" s="265"/>
      <c r="AT1354" s="266" t="s">
        <v>217</v>
      </c>
      <c r="AU1354" s="266" t="s">
        <v>90</v>
      </c>
      <c r="AV1354" s="13" t="s">
        <v>25</v>
      </c>
      <c r="AW1354" s="13" t="s">
        <v>219</v>
      </c>
      <c r="AX1354" s="13" t="s">
        <v>81</v>
      </c>
      <c r="AY1354" s="266" t="s">
        <v>208</v>
      </c>
    </row>
    <row r="1355" spans="2:51" s="12" customFormat="1" ht="13.5">
      <c r="B1355" s="245"/>
      <c r="C1355" s="246"/>
      <c r="D1355" s="247" t="s">
        <v>217</v>
      </c>
      <c r="E1355" s="248" t="s">
        <v>38</v>
      </c>
      <c r="F1355" s="249" t="s">
        <v>2281</v>
      </c>
      <c r="G1355" s="246"/>
      <c r="H1355" s="250">
        <v>0.081312</v>
      </c>
      <c r="I1355" s="251"/>
      <c r="J1355" s="246"/>
      <c r="K1355" s="246"/>
      <c r="L1355" s="252"/>
      <c r="M1355" s="253"/>
      <c r="N1355" s="254"/>
      <c r="O1355" s="254"/>
      <c r="P1355" s="254"/>
      <c r="Q1355" s="254"/>
      <c r="R1355" s="254"/>
      <c r="S1355" s="254"/>
      <c r="T1355" s="255"/>
      <c r="AT1355" s="256" t="s">
        <v>217</v>
      </c>
      <c r="AU1355" s="256" t="s">
        <v>90</v>
      </c>
      <c r="AV1355" s="12" t="s">
        <v>90</v>
      </c>
      <c r="AW1355" s="12" t="s">
        <v>219</v>
      </c>
      <c r="AX1355" s="12" t="s">
        <v>81</v>
      </c>
      <c r="AY1355" s="256" t="s">
        <v>208</v>
      </c>
    </row>
    <row r="1356" spans="2:51" s="13" customFormat="1" ht="13.5">
      <c r="B1356" s="257"/>
      <c r="C1356" s="258"/>
      <c r="D1356" s="247" t="s">
        <v>217</v>
      </c>
      <c r="E1356" s="259" t="s">
        <v>38</v>
      </c>
      <c r="F1356" s="260" t="s">
        <v>2285</v>
      </c>
      <c r="G1356" s="258"/>
      <c r="H1356" s="259" t="s">
        <v>38</v>
      </c>
      <c r="I1356" s="261"/>
      <c r="J1356" s="258"/>
      <c r="K1356" s="258"/>
      <c r="L1356" s="262"/>
      <c r="M1356" s="263"/>
      <c r="N1356" s="264"/>
      <c r="O1356" s="264"/>
      <c r="P1356" s="264"/>
      <c r="Q1356" s="264"/>
      <c r="R1356" s="264"/>
      <c r="S1356" s="264"/>
      <c r="T1356" s="265"/>
      <c r="AT1356" s="266" t="s">
        <v>217</v>
      </c>
      <c r="AU1356" s="266" t="s">
        <v>90</v>
      </c>
      <c r="AV1356" s="13" t="s">
        <v>25</v>
      </c>
      <c r="AW1356" s="13" t="s">
        <v>219</v>
      </c>
      <c r="AX1356" s="13" t="s">
        <v>81</v>
      </c>
      <c r="AY1356" s="266" t="s">
        <v>208</v>
      </c>
    </row>
    <row r="1357" spans="2:51" s="12" customFormat="1" ht="13.5">
      <c r="B1357" s="245"/>
      <c r="C1357" s="246"/>
      <c r="D1357" s="247" t="s">
        <v>217</v>
      </c>
      <c r="E1357" s="248" t="s">
        <v>38</v>
      </c>
      <c r="F1357" s="249" t="s">
        <v>2286</v>
      </c>
      <c r="G1357" s="246"/>
      <c r="H1357" s="250">
        <v>0.109956</v>
      </c>
      <c r="I1357" s="251"/>
      <c r="J1357" s="246"/>
      <c r="K1357" s="246"/>
      <c r="L1357" s="252"/>
      <c r="M1357" s="253"/>
      <c r="N1357" s="254"/>
      <c r="O1357" s="254"/>
      <c r="P1357" s="254"/>
      <c r="Q1357" s="254"/>
      <c r="R1357" s="254"/>
      <c r="S1357" s="254"/>
      <c r="T1357" s="255"/>
      <c r="AT1357" s="256" t="s">
        <v>217</v>
      </c>
      <c r="AU1357" s="256" t="s">
        <v>90</v>
      </c>
      <c r="AV1357" s="12" t="s">
        <v>90</v>
      </c>
      <c r="AW1357" s="12" t="s">
        <v>219</v>
      </c>
      <c r="AX1357" s="12" t="s">
        <v>81</v>
      </c>
      <c r="AY1357" s="256" t="s">
        <v>208</v>
      </c>
    </row>
    <row r="1358" spans="2:51" s="13" customFormat="1" ht="13.5">
      <c r="B1358" s="257"/>
      <c r="C1358" s="258"/>
      <c r="D1358" s="247" t="s">
        <v>217</v>
      </c>
      <c r="E1358" s="259" t="s">
        <v>38</v>
      </c>
      <c r="F1358" s="260" t="s">
        <v>2287</v>
      </c>
      <c r="G1358" s="258"/>
      <c r="H1358" s="259" t="s">
        <v>38</v>
      </c>
      <c r="I1358" s="261"/>
      <c r="J1358" s="258"/>
      <c r="K1358" s="258"/>
      <c r="L1358" s="262"/>
      <c r="M1358" s="263"/>
      <c r="N1358" s="264"/>
      <c r="O1358" s="264"/>
      <c r="P1358" s="264"/>
      <c r="Q1358" s="264"/>
      <c r="R1358" s="264"/>
      <c r="S1358" s="264"/>
      <c r="T1358" s="265"/>
      <c r="AT1358" s="266" t="s">
        <v>217</v>
      </c>
      <c r="AU1358" s="266" t="s">
        <v>90</v>
      </c>
      <c r="AV1358" s="13" t="s">
        <v>25</v>
      </c>
      <c r="AW1358" s="13" t="s">
        <v>219</v>
      </c>
      <c r="AX1358" s="13" t="s">
        <v>81</v>
      </c>
      <c r="AY1358" s="266" t="s">
        <v>208</v>
      </c>
    </row>
    <row r="1359" spans="2:51" s="12" customFormat="1" ht="13.5">
      <c r="B1359" s="245"/>
      <c r="C1359" s="246"/>
      <c r="D1359" s="247" t="s">
        <v>217</v>
      </c>
      <c r="E1359" s="248" t="s">
        <v>38</v>
      </c>
      <c r="F1359" s="249" t="s">
        <v>2288</v>
      </c>
      <c r="G1359" s="246"/>
      <c r="H1359" s="250">
        <v>0.835</v>
      </c>
      <c r="I1359" s="251"/>
      <c r="J1359" s="246"/>
      <c r="K1359" s="246"/>
      <c r="L1359" s="252"/>
      <c r="M1359" s="253"/>
      <c r="N1359" s="254"/>
      <c r="O1359" s="254"/>
      <c r="P1359" s="254"/>
      <c r="Q1359" s="254"/>
      <c r="R1359" s="254"/>
      <c r="S1359" s="254"/>
      <c r="T1359" s="255"/>
      <c r="AT1359" s="256" t="s">
        <v>217</v>
      </c>
      <c r="AU1359" s="256" t="s">
        <v>90</v>
      </c>
      <c r="AV1359" s="12" t="s">
        <v>90</v>
      </c>
      <c r="AW1359" s="12" t="s">
        <v>219</v>
      </c>
      <c r="AX1359" s="12" t="s">
        <v>81</v>
      </c>
      <c r="AY1359" s="256" t="s">
        <v>208</v>
      </c>
    </row>
    <row r="1360" spans="2:65" s="1" customFormat="1" ht="25.5" customHeight="1">
      <c r="B1360" s="46"/>
      <c r="C1360" s="233" t="s">
        <v>2289</v>
      </c>
      <c r="D1360" s="233" t="s">
        <v>210</v>
      </c>
      <c r="E1360" s="234" t="s">
        <v>2290</v>
      </c>
      <c r="F1360" s="235" t="s">
        <v>2291</v>
      </c>
      <c r="G1360" s="236" t="s">
        <v>336</v>
      </c>
      <c r="H1360" s="237">
        <v>4.8</v>
      </c>
      <c r="I1360" s="238"/>
      <c r="J1360" s="239">
        <f>ROUND(I1360*H1360,2)</f>
        <v>0</v>
      </c>
      <c r="K1360" s="235" t="s">
        <v>38</v>
      </c>
      <c r="L1360" s="72"/>
      <c r="M1360" s="240" t="s">
        <v>38</v>
      </c>
      <c r="N1360" s="241" t="s">
        <v>52</v>
      </c>
      <c r="O1360" s="47"/>
      <c r="P1360" s="242">
        <f>O1360*H1360</f>
        <v>0</v>
      </c>
      <c r="Q1360" s="242">
        <v>0.005</v>
      </c>
      <c r="R1360" s="242">
        <f>Q1360*H1360</f>
        <v>0.024</v>
      </c>
      <c r="S1360" s="242">
        <v>0</v>
      </c>
      <c r="T1360" s="243">
        <f>S1360*H1360</f>
        <v>0</v>
      </c>
      <c r="AR1360" s="23" t="s">
        <v>302</v>
      </c>
      <c r="AT1360" s="23" t="s">
        <v>210</v>
      </c>
      <c r="AU1360" s="23" t="s">
        <v>90</v>
      </c>
      <c r="AY1360" s="23" t="s">
        <v>208</v>
      </c>
      <c r="BE1360" s="244">
        <f>IF(N1360="základní",J1360,0)</f>
        <v>0</v>
      </c>
      <c r="BF1360" s="244">
        <f>IF(N1360="snížená",J1360,0)</f>
        <v>0</v>
      </c>
      <c r="BG1360" s="244">
        <f>IF(N1360="zákl. přenesená",J1360,0)</f>
        <v>0</v>
      </c>
      <c r="BH1360" s="244">
        <f>IF(N1360="sníž. přenesená",J1360,0)</f>
        <v>0</v>
      </c>
      <c r="BI1360" s="244">
        <f>IF(N1360="nulová",J1360,0)</f>
        <v>0</v>
      </c>
      <c r="BJ1360" s="23" t="s">
        <v>25</v>
      </c>
      <c r="BK1360" s="244">
        <f>ROUND(I1360*H1360,2)</f>
        <v>0</v>
      </c>
      <c r="BL1360" s="23" t="s">
        <v>302</v>
      </c>
      <c r="BM1360" s="23" t="s">
        <v>2292</v>
      </c>
    </row>
    <row r="1361" spans="2:51" s="12" customFormat="1" ht="13.5">
      <c r="B1361" s="245"/>
      <c r="C1361" s="246"/>
      <c r="D1361" s="247" t="s">
        <v>217</v>
      </c>
      <c r="E1361" s="248" t="s">
        <v>38</v>
      </c>
      <c r="F1361" s="249" t="s">
        <v>2293</v>
      </c>
      <c r="G1361" s="246"/>
      <c r="H1361" s="250">
        <v>4.8</v>
      </c>
      <c r="I1361" s="251"/>
      <c r="J1361" s="246"/>
      <c r="K1361" s="246"/>
      <c r="L1361" s="252"/>
      <c r="M1361" s="253"/>
      <c r="N1361" s="254"/>
      <c r="O1361" s="254"/>
      <c r="P1361" s="254"/>
      <c r="Q1361" s="254"/>
      <c r="R1361" s="254"/>
      <c r="S1361" s="254"/>
      <c r="T1361" s="255"/>
      <c r="AT1361" s="256" t="s">
        <v>217</v>
      </c>
      <c r="AU1361" s="256" t="s">
        <v>90</v>
      </c>
      <c r="AV1361" s="12" t="s">
        <v>90</v>
      </c>
      <c r="AW1361" s="12" t="s">
        <v>219</v>
      </c>
      <c r="AX1361" s="12" t="s">
        <v>81</v>
      </c>
      <c r="AY1361" s="256" t="s">
        <v>208</v>
      </c>
    </row>
    <row r="1362" spans="2:65" s="1" customFormat="1" ht="25.5" customHeight="1">
      <c r="B1362" s="46"/>
      <c r="C1362" s="233" t="s">
        <v>2294</v>
      </c>
      <c r="D1362" s="233" t="s">
        <v>210</v>
      </c>
      <c r="E1362" s="234" t="s">
        <v>2295</v>
      </c>
      <c r="F1362" s="235" t="s">
        <v>2296</v>
      </c>
      <c r="G1362" s="236" t="s">
        <v>331</v>
      </c>
      <c r="H1362" s="237">
        <v>1</v>
      </c>
      <c r="I1362" s="238"/>
      <c r="J1362" s="239">
        <f>ROUND(I1362*H1362,2)</f>
        <v>0</v>
      </c>
      <c r="K1362" s="235" t="s">
        <v>38</v>
      </c>
      <c r="L1362" s="72"/>
      <c r="M1362" s="240" t="s">
        <v>38</v>
      </c>
      <c r="N1362" s="241" t="s">
        <v>52</v>
      </c>
      <c r="O1362" s="47"/>
      <c r="P1362" s="242">
        <f>O1362*H1362</f>
        <v>0</v>
      </c>
      <c r="Q1362" s="242">
        <v>0.182</v>
      </c>
      <c r="R1362" s="242">
        <f>Q1362*H1362</f>
        <v>0.182</v>
      </c>
      <c r="S1362" s="242">
        <v>0</v>
      </c>
      <c r="T1362" s="243">
        <f>S1362*H1362</f>
        <v>0</v>
      </c>
      <c r="AR1362" s="23" t="s">
        <v>302</v>
      </c>
      <c r="AT1362" s="23" t="s">
        <v>210</v>
      </c>
      <c r="AU1362" s="23" t="s">
        <v>90</v>
      </c>
      <c r="AY1362" s="23" t="s">
        <v>208</v>
      </c>
      <c r="BE1362" s="244">
        <f>IF(N1362="základní",J1362,0)</f>
        <v>0</v>
      </c>
      <c r="BF1362" s="244">
        <f>IF(N1362="snížená",J1362,0)</f>
        <v>0</v>
      </c>
      <c r="BG1362" s="244">
        <f>IF(N1362="zákl. přenesená",J1362,0)</f>
        <v>0</v>
      </c>
      <c r="BH1362" s="244">
        <f>IF(N1362="sníž. přenesená",J1362,0)</f>
        <v>0</v>
      </c>
      <c r="BI1362" s="244">
        <f>IF(N1362="nulová",J1362,0)</f>
        <v>0</v>
      </c>
      <c r="BJ1362" s="23" t="s">
        <v>25</v>
      </c>
      <c r="BK1362" s="244">
        <f>ROUND(I1362*H1362,2)</f>
        <v>0</v>
      </c>
      <c r="BL1362" s="23" t="s">
        <v>302</v>
      </c>
      <c r="BM1362" s="23" t="s">
        <v>2297</v>
      </c>
    </row>
    <row r="1363" spans="2:65" s="1" customFormat="1" ht="16.5" customHeight="1">
      <c r="B1363" s="46"/>
      <c r="C1363" s="233" t="s">
        <v>2298</v>
      </c>
      <c r="D1363" s="233" t="s">
        <v>210</v>
      </c>
      <c r="E1363" s="234" t="s">
        <v>2299</v>
      </c>
      <c r="F1363" s="235" t="s">
        <v>2300</v>
      </c>
      <c r="G1363" s="236" t="s">
        <v>213</v>
      </c>
      <c r="H1363" s="237">
        <v>4</v>
      </c>
      <c r="I1363" s="238"/>
      <c r="J1363" s="239">
        <f>ROUND(I1363*H1363,2)</f>
        <v>0</v>
      </c>
      <c r="K1363" s="235" t="s">
        <v>38</v>
      </c>
      <c r="L1363" s="72"/>
      <c r="M1363" s="240" t="s">
        <v>38</v>
      </c>
      <c r="N1363" s="241" t="s">
        <v>52</v>
      </c>
      <c r="O1363" s="47"/>
      <c r="P1363" s="242">
        <f>O1363*H1363</f>
        <v>0</v>
      </c>
      <c r="Q1363" s="242">
        <v>0.1</v>
      </c>
      <c r="R1363" s="242">
        <f>Q1363*H1363</f>
        <v>0.4</v>
      </c>
      <c r="S1363" s="242">
        <v>0</v>
      </c>
      <c r="T1363" s="243">
        <f>S1363*H1363</f>
        <v>0</v>
      </c>
      <c r="AR1363" s="23" t="s">
        <v>302</v>
      </c>
      <c r="AT1363" s="23" t="s">
        <v>210</v>
      </c>
      <c r="AU1363" s="23" t="s">
        <v>90</v>
      </c>
      <c r="AY1363" s="23" t="s">
        <v>208</v>
      </c>
      <c r="BE1363" s="244">
        <f>IF(N1363="základní",J1363,0)</f>
        <v>0</v>
      </c>
      <c r="BF1363" s="244">
        <f>IF(N1363="snížená",J1363,0)</f>
        <v>0</v>
      </c>
      <c r="BG1363" s="244">
        <f>IF(N1363="zákl. přenesená",J1363,0)</f>
        <v>0</v>
      </c>
      <c r="BH1363" s="244">
        <f>IF(N1363="sníž. přenesená",J1363,0)</f>
        <v>0</v>
      </c>
      <c r="BI1363" s="244">
        <f>IF(N1363="nulová",J1363,0)</f>
        <v>0</v>
      </c>
      <c r="BJ1363" s="23" t="s">
        <v>25</v>
      </c>
      <c r="BK1363" s="244">
        <f>ROUND(I1363*H1363,2)</f>
        <v>0</v>
      </c>
      <c r="BL1363" s="23" t="s">
        <v>302</v>
      </c>
      <c r="BM1363" s="23" t="s">
        <v>2301</v>
      </c>
    </row>
    <row r="1364" spans="2:65" s="1" customFormat="1" ht="25.5" customHeight="1">
      <c r="B1364" s="46"/>
      <c r="C1364" s="233" t="s">
        <v>2302</v>
      </c>
      <c r="D1364" s="233" t="s">
        <v>210</v>
      </c>
      <c r="E1364" s="234" t="s">
        <v>2303</v>
      </c>
      <c r="F1364" s="235" t="s">
        <v>2304</v>
      </c>
      <c r="G1364" s="236" t="s">
        <v>331</v>
      </c>
      <c r="H1364" s="237">
        <v>4</v>
      </c>
      <c r="I1364" s="238"/>
      <c r="J1364" s="239">
        <f>ROUND(I1364*H1364,2)</f>
        <v>0</v>
      </c>
      <c r="K1364" s="235" t="s">
        <v>38</v>
      </c>
      <c r="L1364" s="72"/>
      <c r="M1364" s="240" t="s">
        <v>38</v>
      </c>
      <c r="N1364" s="241" t="s">
        <v>52</v>
      </c>
      <c r="O1364" s="47"/>
      <c r="P1364" s="242">
        <f>O1364*H1364</f>
        <v>0</v>
      </c>
      <c r="Q1364" s="242">
        <v>0.025</v>
      </c>
      <c r="R1364" s="242">
        <f>Q1364*H1364</f>
        <v>0.1</v>
      </c>
      <c r="S1364" s="242">
        <v>0</v>
      </c>
      <c r="T1364" s="243">
        <f>S1364*H1364</f>
        <v>0</v>
      </c>
      <c r="AR1364" s="23" t="s">
        <v>302</v>
      </c>
      <c r="AT1364" s="23" t="s">
        <v>210</v>
      </c>
      <c r="AU1364" s="23" t="s">
        <v>90</v>
      </c>
      <c r="AY1364" s="23" t="s">
        <v>208</v>
      </c>
      <c r="BE1364" s="244">
        <f>IF(N1364="základní",J1364,0)</f>
        <v>0</v>
      </c>
      <c r="BF1364" s="244">
        <f>IF(N1364="snížená",J1364,0)</f>
        <v>0</v>
      </c>
      <c r="BG1364" s="244">
        <f>IF(N1364="zákl. přenesená",J1364,0)</f>
        <v>0</v>
      </c>
      <c r="BH1364" s="244">
        <f>IF(N1364="sníž. přenesená",J1364,0)</f>
        <v>0</v>
      </c>
      <c r="BI1364" s="244">
        <f>IF(N1364="nulová",J1364,0)</f>
        <v>0</v>
      </c>
      <c r="BJ1364" s="23" t="s">
        <v>25</v>
      </c>
      <c r="BK1364" s="244">
        <f>ROUND(I1364*H1364,2)</f>
        <v>0</v>
      </c>
      <c r="BL1364" s="23" t="s">
        <v>302</v>
      </c>
      <c r="BM1364" s="23" t="s">
        <v>2305</v>
      </c>
    </row>
    <row r="1365" spans="2:65" s="1" customFormat="1" ht="25.5" customHeight="1">
      <c r="B1365" s="46"/>
      <c r="C1365" s="233" t="s">
        <v>2306</v>
      </c>
      <c r="D1365" s="233" t="s">
        <v>210</v>
      </c>
      <c r="E1365" s="234" t="s">
        <v>2307</v>
      </c>
      <c r="F1365" s="235" t="s">
        <v>2308</v>
      </c>
      <c r="G1365" s="236" t="s">
        <v>213</v>
      </c>
      <c r="H1365" s="237">
        <v>15.25</v>
      </c>
      <c r="I1365" s="238"/>
      <c r="J1365" s="239">
        <f>ROUND(I1365*H1365,2)</f>
        <v>0</v>
      </c>
      <c r="K1365" s="235" t="s">
        <v>214</v>
      </c>
      <c r="L1365" s="72"/>
      <c r="M1365" s="240" t="s">
        <v>38</v>
      </c>
      <c r="N1365" s="241" t="s">
        <v>52</v>
      </c>
      <c r="O1365" s="47"/>
      <c r="P1365" s="242">
        <f>O1365*H1365</f>
        <v>0</v>
      </c>
      <c r="Q1365" s="242">
        <v>0</v>
      </c>
      <c r="R1365" s="242">
        <f>Q1365*H1365</f>
        <v>0</v>
      </c>
      <c r="S1365" s="242">
        <v>0</v>
      </c>
      <c r="T1365" s="243">
        <f>S1365*H1365</f>
        <v>0</v>
      </c>
      <c r="AR1365" s="23" t="s">
        <v>302</v>
      </c>
      <c r="AT1365" s="23" t="s">
        <v>210</v>
      </c>
      <c r="AU1365" s="23" t="s">
        <v>90</v>
      </c>
      <c r="AY1365" s="23" t="s">
        <v>208</v>
      </c>
      <c r="BE1365" s="244">
        <f>IF(N1365="základní",J1365,0)</f>
        <v>0</v>
      </c>
      <c r="BF1365" s="244">
        <f>IF(N1365="snížená",J1365,0)</f>
        <v>0</v>
      </c>
      <c r="BG1365" s="244">
        <f>IF(N1365="zákl. přenesená",J1365,0)</f>
        <v>0</v>
      </c>
      <c r="BH1365" s="244">
        <f>IF(N1365="sníž. přenesená",J1365,0)</f>
        <v>0</v>
      </c>
      <c r="BI1365" s="244">
        <f>IF(N1365="nulová",J1365,0)</f>
        <v>0</v>
      </c>
      <c r="BJ1365" s="23" t="s">
        <v>25</v>
      </c>
      <c r="BK1365" s="244">
        <f>ROUND(I1365*H1365,2)</f>
        <v>0</v>
      </c>
      <c r="BL1365" s="23" t="s">
        <v>302</v>
      </c>
      <c r="BM1365" s="23" t="s">
        <v>2309</v>
      </c>
    </row>
    <row r="1366" spans="2:51" s="13" customFormat="1" ht="13.5">
      <c r="B1366" s="257"/>
      <c r="C1366" s="258"/>
      <c r="D1366" s="247" t="s">
        <v>217</v>
      </c>
      <c r="E1366" s="259" t="s">
        <v>38</v>
      </c>
      <c r="F1366" s="260" t="s">
        <v>346</v>
      </c>
      <c r="G1366" s="258"/>
      <c r="H1366" s="259" t="s">
        <v>38</v>
      </c>
      <c r="I1366" s="261"/>
      <c r="J1366" s="258"/>
      <c r="K1366" s="258"/>
      <c r="L1366" s="262"/>
      <c r="M1366" s="263"/>
      <c r="N1366" s="264"/>
      <c r="O1366" s="264"/>
      <c r="P1366" s="264"/>
      <c r="Q1366" s="264"/>
      <c r="R1366" s="264"/>
      <c r="S1366" s="264"/>
      <c r="T1366" s="265"/>
      <c r="AT1366" s="266" t="s">
        <v>217</v>
      </c>
      <c r="AU1366" s="266" t="s">
        <v>90</v>
      </c>
      <c r="AV1366" s="13" t="s">
        <v>25</v>
      </c>
      <c r="AW1366" s="13" t="s">
        <v>219</v>
      </c>
      <c r="AX1366" s="13" t="s">
        <v>81</v>
      </c>
      <c r="AY1366" s="266" t="s">
        <v>208</v>
      </c>
    </row>
    <row r="1367" spans="2:51" s="12" customFormat="1" ht="13.5">
      <c r="B1367" s="245"/>
      <c r="C1367" s="246"/>
      <c r="D1367" s="247" t="s">
        <v>217</v>
      </c>
      <c r="E1367" s="248" t="s">
        <v>38</v>
      </c>
      <c r="F1367" s="249" t="s">
        <v>2310</v>
      </c>
      <c r="G1367" s="246"/>
      <c r="H1367" s="250">
        <v>15.25</v>
      </c>
      <c r="I1367" s="251"/>
      <c r="J1367" s="246"/>
      <c r="K1367" s="246"/>
      <c r="L1367" s="252"/>
      <c r="M1367" s="253"/>
      <c r="N1367" s="254"/>
      <c r="O1367" s="254"/>
      <c r="P1367" s="254"/>
      <c r="Q1367" s="254"/>
      <c r="R1367" s="254"/>
      <c r="S1367" s="254"/>
      <c r="T1367" s="255"/>
      <c r="AT1367" s="256" t="s">
        <v>217</v>
      </c>
      <c r="AU1367" s="256" t="s">
        <v>90</v>
      </c>
      <c r="AV1367" s="12" t="s">
        <v>90</v>
      </c>
      <c r="AW1367" s="12" t="s">
        <v>219</v>
      </c>
      <c r="AX1367" s="12" t="s">
        <v>81</v>
      </c>
      <c r="AY1367" s="256" t="s">
        <v>208</v>
      </c>
    </row>
    <row r="1368" spans="2:65" s="1" customFormat="1" ht="16.5" customHeight="1">
      <c r="B1368" s="46"/>
      <c r="C1368" s="267" t="s">
        <v>2311</v>
      </c>
      <c r="D1368" s="267" t="s">
        <v>297</v>
      </c>
      <c r="E1368" s="268" t="s">
        <v>2312</v>
      </c>
      <c r="F1368" s="269" t="s">
        <v>2313</v>
      </c>
      <c r="G1368" s="270" t="s">
        <v>213</v>
      </c>
      <c r="H1368" s="271">
        <v>17.538</v>
      </c>
      <c r="I1368" s="272"/>
      <c r="J1368" s="273">
        <f>ROUND(I1368*H1368,2)</f>
        <v>0</v>
      </c>
      <c r="K1368" s="269" t="s">
        <v>38</v>
      </c>
      <c r="L1368" s="274"/>
      <c r="M1368" s="275" t="s">
        <v>38</v>
      </c>
      <c r="N1368" s="276" t="s">
        <v>52</v>
      </c>
      <c r="O1368" s="47"/>
      <c r="P1368" s="242">
        <f>O1368*H1368</f>
        <v>0</v>
      </c>
      <c r="Q1368" s="242">
        <v>0.01</v>
      </c>
      <c r="R1368" s="242">
        <f>Q1368*H1368</f>
        <v>0.17538</v>
      </c>
      <c r="S1368" s="242">
        <v>0</v>
      </c>
      <c r="T1368" s="243">
        <f>S1368*H1368</f>
        <v>0</v>
      </c>
      <c r="AR1368" s="23" t="s">
        <v>393</v>
      </c>
      <c r="AT1368" s="23" t="s">
        <v>297</v>
      </c>
      <c r="AU1368" s="23" t="s">
        <v>90</v>
      </c>
      <c r="AY1368" s="23" t="s">
        <v>208</v>
      </c>
      <c r="BE1368" s="244">
        <f>IF(N1368="základní",J1368,0)</f>
        <v>0</v>
      </c>
      <c r="BF1368" s="244">
        <f>IF(N1368="snížená",J1368,0)</f>
        <v>0</v>
      </c>
      <c r="BG1368" s="244">
        <f>IF(N1368="zákl. přenesená",J1368,0)</f>
        <v>0</v>
      </c>
      <c r="BH1368" s="244">
        <f>IF(N1368="sníž. přenesená",J1368,0)</f>
        <v>0</v>
      </c>
      <c r="BI1368" s="244">
        <f>IF(N1368="nulová",J1368,0)</f>
        <v>0</v>
      </c>
      <c r="BJ1368" s="23" t="s">
        <v>25</v>
      </c>
      <c r="BK1368" s="244">
        <f>ROUND(I1368*H1368,2)</f>
        <v>0</v>
      </c>
      <c r="BL1368" s="23" t="s">
        <v>302</v>
      </c>
      <c r="BM1368" s="23" t="s">
        <v>2314</v>
      </c>
    </row>
    <row r="1369" spans="2:51" s="12" customFormat="1" ht="13.5">
      <c r="B1369" s="245"/>
      <c r="C1369" s="246"/>
      <c r="D1369" s="247" t="s">
        <v>217</v>
      </c>
      <c r="E1369" s="248" t="s">
        <v>38</v>
      </c>
      <c r="F1369" s="249" t="s">
        <v>2315</v>
      </c>
      <c r="G1369" s="246"/>
      <c r="H1369" s="250">
        <v>17.5375</v>
      </c>
      <c r="I1369" s="251"/>
      <c r="J1369" s="246"/>
      <c r="K1369" s="246"/>
      <c r="L1369" s="252"/>
      <c r="M1369" s="253"/>
      <c r="N1369" s="254"/>
      <c r="O1369" s="254"/>
      <c r="P1369" s="254"/>
      <c r="Q1369" s="254"/>
      <c r="R1369" s="254"/>
      <c r="S1369" s="254"/>
      <c r="T1369" s="255"/>
      <c r="AT1369" s="256" t="s">
        <v>217</v>
      </c>
      <c r="AU1369" s="256" t="s">
        <v>90</v>
      </c>
      <c r="AV1369" s="12" t="s">
        <v>90</v>
      </c>
      <c r="AW1369" s="12" t="s">
        <v>219</v>
      </c>
      <c r="AX1369" s="12" t="s">
        <v>81</v>
      </c>
      <c r="AY1369" s="256" t="s">
        <v>208</v>
      </c>
    </row>
    <row r="1370" spans="2:65" s="1" customFormat="1" ht="16.5" customHeight="1">
      <c r="B1370" s="46"/>
      <c r="C1370" s="233" t="s">
        <v>2316</v>
      </c>
      <c r="D1370" s="233" t="s">
        <v>210</v>
      </c>
      <c r="E1370" s="234" t="s">
        <v>2317</v>
      </c>
      <c r="F1370" s="235" t="s">
        <v>2318</v>
      </c>
      <c r="G1370" s="236" t="s">
        <v>213</v>
      </c>
      <c r="H1370" s="237">
        <v>238.587</v>
      </c>
      <c r="I1370" s="238"/>
      <c r="J1370" s="239">
        <f>ROUND(I1370*H1370,2)</f>
        <v>0</v>
      </c>
      <c r="K1370" s="235" t="s">
        <v>38</v>
      </c>
      <c r="L1370" s="72"/>
      <c r="M1370" s="240" t="s">
        <v>38</v>
      </c>
      <c r="N1370" s="241" t="s">
        <v>52</v>
      </c>
      <c r="O1370" s="47"/>
      <c r="P1370" s="242">
        <f>O1370*H1370</f>
        <v>0</v>
      </c>
      <c r="Q1370" s="242">
        <v>4E-05</v>
      </c>
      <c r="R1370" s="242">
        <f>Q1370*H1370</f>
        <v>0.00954348</v>
      </c>
      <c r="S1370" s="242">
        <v>0</v>
      </c>
      <c r="T1370" s="243">
        <f>S1370*H1370</f>
        <v>0</v>
      </c>
      <c r="AR1370" s="23" t="s">
        <v>302</v>
      </c>
      <c r="AT1370" s="23" t="s">
        <v>210</v>
      </c>
      <c r="AU1370" s="23" t="s">
        <v>90</v>
      </c>
      <c r="AY1370" s="23" t="s">
        <v>208</v>
      </c>
      <c r="BE1370" s="244">
        <f>IF(N1370="základní",J1370,0)</f>
        <v>0</v>
      </c>
      <c r="BF1370" s="244">
        <f>IF(N1370="snížená",J1370,0)</f>
        <v>0</v>
      </c>
      <c r="BG1370" s="244">
        <f>IF(N1370="zákl. přenesená",J1370,0)</f>
        <v>0</v>
      </c>
      <c r="BH1370" s="244">
        <f>IF(N1370="sníž. přenesená",J1370,0)</f>
        <v>0</v>
      </c>
      <c r="BI1370" s="244">
        <f>IF(N1370="nulová",J1370,0)</f>
        <v>0</v>
      </c>
      <c r="BJ1370" s="23" t="s">
        <v>25</v>
      </c>
      <c r="BK1370" s="244">
        <f>ROUND(I1370*H1370,2)</f>
        <v>0</v>
      </c>
      <c r="BL1370" s="23" t="s">
        <v>302</v>
      </c>
      <c r="BM1370" s="23" t="s">
        <v>2319</v>
      </c>
    </row>
    <row r="1371" spans="2:51" s="13" customFormat="1" ht="13.5">
      <c r="B1371" s="257"/>
      <c r="C1371" s="258"/>
      <c r="D1371" s="247" t="s">
        <v>217</v>
      </c>
      <c r="E1371" s="259" t="s">
        <v>38</v>
      </c>
      <c r="F1371" s="260" t="s">
        <v>426</v>
      </c>
      <c r="G1371" s="258"/>
      <c r="H1371" s="259" t="s">
        <v>38</v>
      </c>
      <c r="I1371" s="261"/>
      <c r="J1371" s="258"/>
      <c r="K1371" s="258"/>
      <c r="L1371" s="262"/>
      <c r="M1371" s="263"/>
      <c r="N1371" s="264"/>
      <c r="O1371" s="264"/>
      <c r="P1371" s="264"/>
      <c r="Q1371" s="264"/>
      <c r="R1371" s="264"/>
      <c r="S1371" s="264"/>
      <c r="T1371" s="265"/>
      <c r="AT1371" s="266" t="s">
        <v>217</v>
      </c>
      <c r="AU1371" s="266" t="s">
        <v>90</v>
      </c>
      <c r="AV1371" s="13" t="s">
        <v>25</v>
      </c>
      <c r="AW1371" s="13" t="s">
        <v>219</v>
      </c>
      <c r="AX1371" s="13" t="s">
        <v>81</v>
      </c>
      <c r="AY1371" s="266" t="s">
        <v>208</v>
      </c>
    </row>
    <row r="1372" spans="2:51" s="12" customFormat="1" ht="13.5">
      <c r="B1372" s="245"/>
      <c r="C1372" s="246"/>
      <c r="D1372" s="247" t="s">
        <v>217</v>
      </c>
      <c r="E1372" s="248" t="s">
        <v>38</v>
      </c>
      <c r="F1372" s="249" t="s">
        <v>2320</v>
      </c>
      <c r="G1372" s="246"/>
      <c r="H1372" s="250">
        <v>91.8648</v>
      </c>
      <c r="I1372" s="251"/>
      <c r="J1372" s="246"/>
      <c r="K1372" s="246"/>
      <c r="L1372" s="252"/>
      <c r="M1372" s="253"/>
      <c r="N1372" s="254"/>
      <c r="O1372" s="254"/>
      <c r="P1372" s="254"/>
      <c r="Q1372" s="254"/>
      <c r="R1372" s="254"/>
      <c r="S1372" s="254"/>
      <c r="T1372" s="255"/>
      <c r="AT1372" s="256" t="s">
        <v>217</v>
      </c>
      <c r="AU1372" s="256" t="s">
        <v>90</v>
      </c>
      <c r="AV1372" s="12" t="s">
        <v>90</v>
      </c>
      <c r="AW1372" s="12" t="s">
        <v>219</v>
      </c>
      <c r="AX1372" s="12" t="s">
        <v>81</v>
      </c>
      <c r="AY1372" s="256" t="s">
        <v>208</v>
      </c>
    </row>
    <row r="1373" spans="2:51" s="12" customFormat="1" ht="13.5">
      <c r="B1373" s="245"/>
      <c r="C1373" s="246"/>
      <c r="D1373" s="247" t="s">
        <v>217</v>
      </c>
      <c r="E1373" s="248" t="s">
        <v>38</v>
      </c>
      <c r="F1373" s="249" t="s">
        <v>2321</v>
      </c>
      <c r="G1373" s="246"/>
      <c r="H1373" s="250">
        <v>4.8125</v>
      </c>
      <c r="I1373" s="251"/>
      <c r="J1373" s="246"/>
      <c r="K1373" s="246"/>
      <c r="L1373" s="252"/>
      <c r="M1373" s="253"/>
      <c r="N1373" s="254"/>
      <c r="O1373" s="254"/>
      <c r="P1373" s="254"/>
      <c r="Q1373" s="254"/>
      <c r="R1373" s="254"/>
      <c r="S1373" s="254"/>
      <c r="T1373" s="255"/>
      <c r="AT1373" s="256" t="s">
        <v>217</v>
      </c>
      <c r="AU1373" s="256" t="s">
        <v>90</v>
      </c>
      <c r="AV1373" s="12" t="s">
        <v>90</v>
      </c>
      <c r="AW1373" s="12" t="s">
        <v>219</v>
      </c>
      <c r="AX1373" s="12" t="s">
        <v>81</v>
      </c>
      <c r="AY1373" s="256" t="s">
        <v>208</v>
      </c>
    </row>
    <row r="1374" spans="2:51" s="13" customFormat="1" ht="13.5">
      <c r="B1374" s="257"/>
      <c r="C1374" s="258"/>
      <c r="D1374" s="247" t="s">
        <v>217</v>
      </c>
      <c r="E1374" s="259" t="s">
        <v>38</v>
      </c>
      <c r="F1374" s="260" t="s">
        <v>429</v>
      </c>
      <c r="G1374" s="258"/>
      <c r="H1374" s="259" t="s">
        <v>38</v>
      </c>
      <c r="I1374" s="261"/>
      <c r="J1374" s="258"/>
      <c r="K1374" s="258"/>
      <c r="L1374" s="262"/>
      <c r="M1374" s="263"/>
      <c r="N1374" s="264"/>
      <c r="O1374" s="264"/>
      <c r="P1374" s="264"/>
      <c r="Q1374" s="264"/>
      <c r="R1374" s="264"/>
      <c r="S1374" s="264"/>
      <c r="T1374" s="265"/>
      <c r="AT1374" s="266" t="s">
        <v>217</v>
      </c>
      <c r="AU1374" s="266" t="s">
        <v>90</v>
      </c>
      <c r="AV1374" s="13" t="s">
        <v>25</v>
      </c>
      <c r="AW1374" s="13" t="s">
        <v>219</v>
      </c>
      <c r="AX1374" s="13" t="s">
        <v>81</v>
      </c>
      <c r="AY1374" s="266" t="s">
        <v>208</v>
      </c>
    </row>
    <row r="1375" spans="2:51" s="12" customFormat="1" ht="13.5">
      <c r="B1375" s="245"/>
      <c r="C1375" s="246"/>
      <c r="D1375" s="247" t="s">
        <v>217</v>
      </c>
      <c r="E1375" s="248" t="s">
        <v>38</v>
      </c>
      <c r="F1375" s="249" t="s">
        <v>2322</v>
      </c>
      <c r="G1375" s="246"/>
      <c r="H1375" s="250">
        <v>122.07</v>
      </c>
      <c r="I1375" s="251"/>
      <c r="J1375" s="246"/>
      <c r="K1375" s="246"/>
      <c r="L1375" s="252"/>
      <c r="M1375" s="253"/>
      <c r="N1375" s="254"/>
      <c r="O1375" s="254"/>
      <c r="P1375" s="254"/>
      <c r="Q1375" s="254"/>
      <c r="R1375" s="254"/>
      <c r="S1375" s="254"/>
      <c r="T1375" s="255"/>
      <c r="AT1375" s="256" t="s">
        <v>217</v>
      </c>
      <c r="AU1375" s="256" t="s">
        <v>90</v>
      </c>
      <c r="AV1375" s="12" t="s">
        <v>90</v>
      </c>
      <c r="AW1375" s="12" t="s">
        <v>219</v>
      </c>
      <c r="AX1375" s="12" t="s">
        <v>81</v>
      </c>
      <c r="AY1375" s="256" t="s">
        <v>208</v>
      </c>
    </row>
    <row r="1376" spans="2:51" s="12" customFormat="1" ht="13.5">
      <c r="B1376" s="245"/>
      <c r="C1376" s="246"/>
      <c r="D1376" s="247" t="s">
        <v>217</v>
      </c>
      <c r="E1376" s="248" t="s">
        <v>38</v>
      </c>
      <c r="F1376" s="249" t="s">
        <v>2323</v>
      </c>
      <c r="G1376" s="246"/>
      <c r="H1376" s="250">
        <v>19.84</v>
      </c>
      <c r="I1376" s="251"/>
      <c r="J1376" s="246"/>
      <c r="K1376" s="246"/>
      <c r="L1376" s="252"/>
      <c r="M1376" s="253"/>
      <c r="N1376" s="254"/>
      <c r="O1376" s="254"/>
      <c r="P1376" s="254"/>
      <c r="Q1376" s="254"/>
      <c r="R1376" s="254"/>
      <c r="S1376" s="254"/>
      <c r="T1376" s="255"/>
      <c r="AT1376" s="256" t="s">
        <v>217</v>
      </c>
      <c r="AU1376" s="256" t="s">
        <v>90</v>
      </c>
      <c r="AV1376" s="12" t="s">
        <v>90</v>
      </c>
      <c r="AW1376" s="12" t="s">
        <v>219</v>
      </c>
      <c r="AX1376" s="12" t="s">
        <v>81</v>
      </c>
      <c r="AY1376" s="256" t="s">
        <v>208</v>
      </c>
    </row>
    <row r="1377" spans="2:65" s="1" customFormat="1" ht="16.5" customHeight="1">
      <c r="B1377" s="46"/>
      <c r="C1377" s="233" t="s">
        <v>2324</v>
      </c>
      <c r="D1377" s="233" t="s">
        <v>210</v>
      </c>
      <c r="E1377" s="234" t="s">
        <v>2325</v>
      </c>
      <c r="F1377" s="235" t="s">
        <v>2326</v>
      </c>
      <c r="G1377" s="236" t="s">
        <v>331</v>
      </c>
      <c r="H1377" s="237">
        <v>19</v>
      </c>
      <c r="I1377" s="238"/>
      <c r="J1377" s="239">
        <f>ROUND(I1377*H1377,2)</f>
        <v>0</v>
      </c>
      <c r="K1377" s="235" t="s">
        <v>214</v>
      </c>
      <c r="L1377" s="72"/>
      <c r="M1377" s="240" t="s">
        <v>38</v>
      </c>
      <c r="N1377" s="241" t="s">
        <v>52</v>
      </c>
      <c r="O1377" s="47"/>
      <c r="P1377" s="242">
        <f>O1377*H1377</f>
        <v>0</v>
      </c>
      <c r="Q1377" s="242">
        <v>0</v>
      </c>
      <c r="R1377" s="242">
        <f>Q1377*H1377</f>
        <v>0</v>
      </c>
      <c r="S1377" s="242">
        <v>0</v>
      </c>
      <c r="T1377" s="243">
        <f>S1377*H1377</f>
        <v>0</v>
      </c>
      <c r="AR1377" s="23" t="s">
        <v>302</v>
      </c>
      <c r="AT1377" s="23" t="s">
        <v>210</v>
      </c>
      <c r="AU1377" s="23" t="s">
        <v>90</v>
      </c>
      <c r="AY1377" s="23" t="s">
        <v>208</v>
      </c>
      <c r="BE1377" s="244">
        <f>IF(N1377="základní",J1377,0)</f>
        <v>0</v>
      </c>
      <c r="BF1377" s="244">
        <f>IF(N1377="snížená",J1377,0)</f>
        <v>0</v>
      </c>
      <c r="BG1377" s="244">
        <f>IF(N1377="zákl. přenesená",J1377,0)</f>
        <v>0</v>
      </c>
      <c r="BH1377" s="244">
        <f>IF(N1377="sníž. přenesená",J1377,0)</f>
        <v>0</v>
      </c>
      <c r="BI1377" s="244">
        <f>IF(N1377="nulová",J1377,0)</f>
        <v>0</v>
      </c>
      <c r="BJ1377" s="23" t="s">
        <v>25</v>
      </c>
      <c r="BK1377" s="244">
        <f>ROUND(I1377*H1377,2)</f>
        <v>0</v>
      </c>
      <c r="BL1377" s="23" t="s">
        <v>302</v>
      </c>
      <c r="BM1377" s="23" t="s">
        <v>2327</v>
      </c>
    </row>
    <row r="1378" spans="2:51" s="13" customFormat="1" ht="13.5">
      <c r="B1378" s="257"/>
      <c r="C1378" s="258"/>
      <c r="D1378" s="247" t="s">
        <v>217</v>
      </c>
      <c r="E1378" s="259" t="s">
        <v>38</v>
      </c>
      <c r="F1378" s="260" t="s">
        <v>1792</v>
      </c>
      <c r="G1378" s="258"/>
      <c r="H1378" s="259" t="s">
        <v>38</v>
      </c>
      <c r="I1378" s="261"/>
      <c r="J1378" s="258"/>
      <c r="K1378" s="258"/>
      <c r="L1378" s="262"/>
      <c r="M1378" s="263"/>
      <c r="N1378" s="264"/>
      <c r="O1378" s="264"/>
      <c r="P1378" s="264"/>
      <c r="Q1378" s="264"/>
      <c r="R1378" s="264"/>
      <c r="S1378" s="264"/>
      <c r="T1378" s="265"/>
      <c r="AT1378" s="266" t="s">
        <v>217</v>
      </c>
      <c r="AU1378" s="266" t="s">
        <v>90</v>
      </c>
      <c r="AV1378" s="13" t="s">
        <v>25</v>
      </c>
      <c r="AW1378" s="13" t="s">
        <v>219</v>
      </c>
      <c r="AX1378" s="13" t="s">
        <v>81</v>
      </c>
      <c r="AY1378" s="266" t="s">
        <v>208</v>
      </c>
    </row>
    <row r="1379" spans="2:51" s="12" customFormat="1" ht="13.5">
      <c r="B1379" s="245"/>
      <c r="C1379" s="246"/>
      <c r="D1379" s="247" t="s">
        <v>217</v>
      </c>
      <c r="E1379" s="248" t="s">
        <v>38</v>
      </c>
      <c r="F1379" s="249" t="s">
        <v>2328</v>
      </c>
      <c r="G1379" s="246"/>
      <c r="H1379" s="250">
        <v>19</v>
      </c>
      <c r="I1379" s="251"/>
      <c r="J1379" s="246"/>
      <c r="K1379" s="246"/>
      <c r="L1379" s="252"/>
      <c r="M1379" s="253"/>
      <c r="N1379" s="254"/>
      <c r="O1379" s="254"/>
      <c r="P1379" s="254"/>
      <c r="Q1379" s="254"/>
      <c r="R1379" s="254"/>
      <c r="S1379" s="254"/>
      <c r="T1379" s="255"/>
      <c r="AT1379" s="256" t="s">
        <v>217</v>
      </c>
      <c r="AU1379" s="256" t="s">
        <v>90</v>
      </c>
      <c r="AV1379" s="12" t="s">
        <v>90</v>
      </c>
      <c r="AW1379" s="12" t="s">
        <v>219</v>
      </c>
      <c r="AX1379" s="12" t="s">
        <v>81</v>
      </c>
      <c r="AY1379" s="256" t="s">
        <v>208</v>
      </c>
    </row>
    <row r="1380" spans="2:65" s="1" customFormat="1" ht="25.5" customHeight="1">
      <c r="B1380" s="46"/>
      <c r="C1380" s="233" t="s">
        <v>2329</v>
      </c>
      <c r="D1380" s="233" t="s">
        <v>210</v>
      </c>
      <c r="E1380" s="234" t="s">
        <v>2330</v>
      </c>
      <c r="F1380" s="235" t="s">
        <v>2331</v>
      </c>
      <c r="G1380" s="236" t="s">
        <v>1571</v>
      </c>
      <c r="H1380" s="237">
        <v>486.412</v>
      </c>
      <c r="I1380" s="238"/>
      <c r="J1380" s="239">
        <f>ROUND(I1380*H1380,2)</f>
        <v>0</v>
      </c>
      <c r="K1380" s="235" t="s">
        <v>214</v>
      </c>
      <c r="L1380" s="72"/>
      <c r="M1380" s="240" t="s">
        <v>38</v>
      </c>
      <c r="N1380" s="241" t="s">
        <v>52</v>
      </c>
      <c r="O1380" s="47"/>
      <c r="P1380" s="242">
        <f>O1380*H1380</f>
        <v>0</v>
      </c>
      <c r="Q1380" s="242">
        <v>5E-05</v>
      </c>
      <c r="R1380" s="242">
        <f>Q1380*H1380</f>
        <v>0.0243206</v>
      </c>
      <c r="S1380" s="242">
        <v>0</v>
      </c>
      <c r="T1380" s="243">
        <f>S1380*H1380</f>
        <v>0</v>
      </c>
      <c r="AR1380" s="23" t="s">
        <v>302</v>
      </c>
      <c r="AT1380" s="23" t="s">
        <v>210</v>
      </c>
      <c r="AU1380" s="23" t="s">
        <v>90</v>
      </c>
      <c r="AY1380" s="23" t="s">
        <v>208</v>
      </c>
      <c r="BE1380" s="244">
        <f>IF(N1380="základní",J1380,0)</f>
        <v>0</v>
      </c>
      <c r="BF1380" s="244">
        <f>IF(N1380="snížená",J1380,0)</f>
        <v>0</v>
      </c>
      <c r="BG1380" s="244">
        <f>IF(N1380="zákl. přenesená",J1380,0)</f>
        <v>0</v>
      </c>
      <c r="BH1380" s="244">
        <f>IF(N1380="sníž. přenesená",J1380,0)</f>
        <v>0</v>
      </c>
      <c r="BI1380" s="244">
        <f>IF(N1380="nulová",J1380,0)</f>
        <v>0</v>
      </c>
      <c r="BJ1380" s="23" t="s">
        <v>25</v>
      </c>
      <c r="BK1380" s="244">
        <f>ROUND(I1380*H1380,2)</f>
        <v>0</v>
      </c>
      <c r="BL1380" s="23" t="s">
        <v>302</v>
      </c>
      <c r="BM1380" s="23" t="s">
        <v>2332</v>
      </c>
    </row>
    <row r="1381" spans="2:51" s="13" customFormat="1" ht="13.5">
      <c r="B1381" s="257"/>
      <c r="C1381" s="258"/>
      <c r="D1381" s="247" t="s">
        <v>217</v>
      </c>
      <c r="E1381" s="259" t="s">
        <v>38</v>
      </c>
      <c r="F1381" s="260" t="s">
        <v>2333</v>
      </c>
      <c r="G1381" s="258"/>
      <c r="H1381" s="259" t="s">
        <v>38</v>
      </c>
      <c r="I1381" s="261"/>
      <c r="J1381" s="258"/>
      <c r="K1381" s="258"/>
      <c r="L1381" s="262"/>
      <c r="M1381" s="263"/>
      <c r="N1381" s="264"/>
      <c r="O1381" s="264"/>
      <c r="P1381" s="264"/>
      <c r="Q1381" s="264"/>
      <c r="R1381" s="264"/>
      <c r="S1381" s="264"/>
      <c r="T1381" s="265"/>
      <c r="AT1381" s="266" t="s">
        <v>217</v>
      </c>
      <c r="AU1381" s="266" t="s">
        <v>90</v>
      </c>
      <c r="AV1381" s="13" t="s">
        <v>25</v>
      </c>
      <c r="AW1381" s="13" t="s">
        <v>219</v>
      </c>
      <c r="AX1381" s="13" t="s">
        <v>81</v>
      </c>
      <c r="AY1381" s="266" t="s">
        <v>208</v>
      </c>
    </row>
    <row r="1382" spans="2:51" s="12" customFormat="1" ht="13.5">
      <c r="B1382" s="245"/>
      <c r="C1382" s="246"/>
      <c r="D1382" s="247" t="s">
        <v>217</v>
      </c>
      <c r="E1382" s="248" t="s">
        <v>38</v>
      </c>
      <c r="F1382" s="249" t="s">
        <v>2334</v>
      </c>
      <c r="G1382" s="246"/>
      <c r="H1382" s="250">
        <v>243.312</v>
      </c>
      <c r="I1382" s="251"/>
      <c r="J1382" s="246"/>
      <c r="K1382" s="246"/>
      <c r="L1382" s="252"/>
      <c r="M1382" s="253"/>
      <c r="N1382" s="254"/>
      <c r="O1382" s="254"/>
      <c r="P1382" s="254"/>
      <c r="Q1382" s="254"/>
      <c r="R1382" s="254"/>
      <c r="S1382" s="254"/>
      <c r="T1382" s="255"/>
      <c r="AT1382" s="256" t="s">
        <v>217</v>
      </c>
      <c r="AU1382" s="256" t="s">
        <v>90</v>
      </c>
      <c r="AV1382" s="12" t="s">
        <v>90</v>
      </c>
      <c r="AW1382" s="12" t="s">
        <v>219</v>
      </c>
      <c r="AX1382" s="12" t="s">
        <v>81</v>
      </c>
      <c r="AY1382" s="256" t="s">
        <v>208</v>
      </c>
    </row>
    <row r="1383" spans="2:51" s="13" customFormat="1" ht="13.5">
      <c r="B1383" s="257"/>
      <c r="C1383" s="258"/>
      <c r="D1383" s="247" t="s">
        <v>217</v>
      </c>
      <c r="E1383" s="259" t="s">
        <v>38</v>
      </c>
      <c r="F1383" s="260" t="s">
        <v>795</v>
      </c>
      <c r="G1383" s="258"/>
      <c r="H1383" s="259" t="s">
        <v>38</v>
      </c>
      <c r="I1383" s="261"/>
      <c r="J1383" s="258"/>
      <c r="K1383" s="258"/>
      <c r="L1383" s="262"/>
      <c r="M1383" s="263"/>
      <c r="N1383" s="264"/>
      <c r="O1383" s="264"/>
      <c r="P1383" s="264"/>
      <c r="Q1383" s="264"/>
      <c r="R1383" s="264"/>
      <c r="S1383" s="264"/>
      <c r="T1383" s="265"/>
      <c r="AT1383" s="266" t="s">
        <v>217</v>
      </c>
      <c r="AU1383" s="266" t="s">
        <v>90</v>
      </c>
      <c r="AV1383" s="13" t="s">
        <v>25</v>
      </c>
      <c r="AW1383" s="13" t="s">
        <v>219</v>
      </c>
      <c r="AX1383" s="13" t="s">
        <v>81</v>
      </c>
      <c r="AY1383" s="266" t="s">
        <v>208</v>
      </c>
    </row>
    <row r="1384" spans="2:51" s="12" customFormat="1" ht="13.5">
      <c r="B1384" s="245"/>
      <c r="C1384" s="246"/>
      <c r="D1384" s="247" t="s">
        <v>217</v>
      </c>
      <c r="E1384" s="248" t="s">
        <v>38</v>
      </c>
      <c r="F1384" s="249" t="s">
        <v>2335</v>
      </c>
      <c r="G1384" s="246"/>
      <c r="H1384" s="250">
        <v>243.1</v>
      </c>
      <c r="I1384" s="251"/>
      <c r="J1384" s="246"/>
      <c r="K1384" s="246"/>
      <c r="L1384" s="252"/>
      <c r="M1384" s="253"/>
      <c r="N1384" s="254"/>
      <c r="O1384" s="254"/>
      <c r="P1384" s="254"/>
      <c r="Q1384" s="254"/>
      <c r="R1384" s="254"/>
      <c r="S1384" s="254"/>
      <c r="T1384" s="255"/>
      <c r="AT1384" s="256" t="s">
        <v>217</v>
      </c>
      <c r="AU1384" s="256" t="s">
        <v>90</v>
      </c>
      <c r="AV1384" s="12" t="s">
        <v>90</v>
      </c>
      <c r="AW1384" s="12" t="s">
        <v>219</v>
      </c>
      <c r="AX1384" s="12" t="s">
        <v>81</v>
      </c>
      <c r="AY1384" s="256" t="s">
        <v>208</v>
      </c>
    </row>
    <row r="1385" spans="2:65" s="1" customFormat="1" ht="16.5" customHeight="1">
      <c r="B1385" s="46"/>
      <c r="C1385" s="267" t="s">
        <v>2336</v>
      </c>
      <c r="D1385" s="267" t="s">
        <v>297</v>
      </c>
      <c r="E1385" s="268" t="s">
        <v>2337</v>
      </c>
      <c r="F1385" s="269" t="s">
        <v>2338</v>
      </c>
      <c r="G1385" s="270" t="s">
        <v>331</v>
      </c>
      <c r="H1385" s="271">
        <v>20</v>
      </c>
      <c r="I1385" s="272"/>
      <c r="J1385" s="273">
        <f>ROUND(I1385*H1385,2)</f>
        <v>0</v>
      </c>
      <c r="K1385" s="269" t="s">
        <v>38</v>
      </c>
      <c r="L1385" s="274"/>
      <c r="M1385" s="275" t="s">
        <v>38</v>
      </c>
      <c r="N1385" s="276" t="s">
        <v>52</v>
      </c>
      <c r="O1385" s="47"/>
      <c r="P1385" s="242">
        <f>O1385*H1385</f>
        <v>0</v>
      </c>
      <c r="Q1385" s="242">
        <v>0.032</v>
      </c>
      <c r="R1385" s="242">
        <f>Q1385*H1385</f>
        <v>0.64</v>
      </c>
      <c r="S1385" s="242">
        <v>0</v>
      </c>
      <c r="T1385" s="243">
        <f>S1385*H1385</f>
        <v>0</v>
      </c>
      <c r="AR1385" s="23" t="s">
        <v>393</v>
      </c>
      <c r="AT1385" s="23" t="s">
        <v>297</v>
      </c>
      <c r="AU1385" s="23" t="s">
        <v>90</v>
      </c>
      <c r="AY1385" s="23" t="s">
        <v>208</v>
      </c>
      <c r="BE1385" s="244">
        <f>IF(N1385="základní",J1385,0)</f>
        <v>0</v>
      </c>
      <c r="BF1385" s="244">
        <f>IF(N1385="snížená",J1385,0)</f>
        <v>0</v>
      </c>
      <c r="BG1385" s="244">
        <f>IF(N1385="zákl. přenesená",J1385,0)</f>
        <v>0</v>
      </c>
      <c r="BH1385" s="244">
        <f>IF(N1385="sníž. přenesená",J1385,0)</f>
        <v>0</v>
      </c>
      <c r="BI1385" s="244">
        <f>IF(N1385="nulová",J1385,0)</f>
        <v>0</v>
      </c>
      <c r="BJ1385" s="23" t="s">
        <v>25</v>
      </c>
      <c r="BK1385" s="244">
        <f>ROUND(I1385*H1385,2)</f>
        <v>0</v>
      </c>
      <c r="BL1385" s="23" t="s">
        <v>302</v>
      </c>
      <c r="BM1385" s="23" t="s">
        <v>2339</v>
      </c>
    </row>
    <row r="1386" spans="2:65" s="1" customFormat="1" ht="16.5" customHeight="1">
      <c r="B1386" s="46"/>
      <c r="C1386" s="267" t="s">
        <v>2340</v>
      </c>
      <c r="D1386" s="267" t="s">
        <v>297</v>
      </c>
      <c r="E1386" s="268" t="s">
        <v>2341</v>
      </c>
      <c r="F1386" s="269" t="s">
        <v>2342</v>
      </c>
      <c r="G1386" s="270" t="s">
        <v>331</v>
      </c>
      <c r="H1386" s="271">
        <v>16</v>
      </c>
      <c r="I1386" s="272"/>
      <c r="J1386" s="273">
        <f>ROUND(I1386*H1386,2)</f>
        <v>0</v>
      </c>
      <c r="K1386" s="269" t="s">
        <v>38</v>
      </c>
      <c r="L1386" s="274"/>
      <c r="M1386" s="275" t="s">
        <v>38</v>
      </c>
      <c r="N1386" s="276" t="s">
        <v>52</v>
      </c>
      <c r="O1386" s="47"/>
      <c r="P1386" s="242">
        <f>O1386*H1386</f>
        <v>0</v>
      </c>
      <c r="Q1386" s="242">
        <v>0.0115</v>
      </c>
      <c r="R1386" s="242">
        <f>Q1386*H1386</f>
        <v>0.184</v>
      </c>
      <c r="S1386" s="242">
        <v>0</v>
      </c>
      <c r="T1386" s="243">
        <f>S1386*H1386</f>
        <v>0</v>
      </c>
      <c r="AR1386" s="23" t="s">
        <v>393</v>
      </c>
      <c r="AT1386" s="23" t="s">
        <v>297</v>
      </c>
      <c r="AU1386" s="23" t="s">
        <v>90</v>
      </c>
      <c r="AY1386" s="23" t="s">
        <v>208</v>
      </c>
      <c r="BE1386" s="244">
        <f>IF(N1386="základní",J1386,0)</f>
        <v>0</v>
      </c>
      <c r="BF1386" s="244">
        <f>IF(N1386="snížená",J1386,0)</f>
        <v>0</v>
      </c>
      <c r="BG1386" s="244">
        <f>IF(N1386="zákl. přenesená",J1386,0)</f>
        <v>0</v>
      </c>
      <c r="BH1386" s="244">
        <f>IF(N1386="sníž. přenesená",J1386,0)</f>
        <v>0</v>
      </c>
      <c r="BI1386" s="244">
        <f>IF(N1386="nulová",J1386,0)</f>
        <v>0</v>
      </c>
      <c r="BJ1386" s="23" t="s">
        <v>25</v>
      </c>
      <c r="BK1386" s="244">
        <f>ROUND(I1386*H1386,2)</f>
        <v>0</v>
      </c>
      <c r="BL1386" s="23" t="s">
        <v>302</v>
      </c>
      <c r="BM1386" s="23" t="s">
        <v>2343</v>
      </c>
    </row>
    <row r="1387" spans="2:65" s="1" customFormat="1" ht="38.25" customHeight="1">
      <c r="B1387" s="46"/>
      <c r="C1387" s="233" t="s">
        <v>2344</v>
      </c>
      <c r="D1387" s="233" t="s">
        <v>210</v>
      </c>
      <c r="E1387" s="234" t="s">
        <v>2345</v>
      </c>
      <c r="F1387" s="235" t="s">
        <v>2346</v>
      </c>
      <c r="G1387" s="236" t="s">
        <v>283</v>
      </c>
      <c r="H1387" s="237">
        <v>43.307</v>
      </c>
      <c r="I1387" s="238"/>
      <c r="J1387" s="239">
        <f>ROUND(I1387*H1387,2)</f>
        <v>0</v>
      </c>
      <c r="K1387" s="235" t="s">
        <v>214</v>
      </c>
      <c r="L1387" s="72"/>
      <c r="M1387" s="240" t="s">
        <v>38</v>
      </c>
      <c r="N1387" s="241" t="s">
        <v>52</v>
      </c>
      <c r="O1387" s="47"/>
      <c r="P1387" s="242">
        <f>O1387*H1387</f>
        <v>0</v>
      </c>
      <c r="Q1387" s="242">
        <v>0</v>
      </c>
      <c r="R1387" s="242">
        <f>Q1387*H1387</f>
        <v>0</v>
      </c>
      <c r="S1387" s="242">
        <v>0</v>
      </c>
      <c r="T1387" s="243">
        <f>S1387*H1387</f>
        <v>0</v>
      </c>
      <c r="AR1387" s="23" t="s">
        <v>302</v>
      </c>
      <c r="AT1387" s="23" t="s">
        <v>210</v>
      </c>
      <c r="AU1387" s="23" t="s">
        <v>90</v>
      </c>
      <c r="AY1387" s="23" t="s">
        <v>208</v>
      </c>
      <c r="BE1387" s="244">
        <f>IF(N1387="základní",J1387,0)</f>
        <v>0</v>
      </c>
      <c r="BF1387" s="244">
        <f>IF(N1387="snížená",J1387,0)</f>
        <v>0</v>
      </c>
      <c r="BG1387" s="244">
        <f>IF(N1387="zákl. přenesená",J1387,0)</f>
        <v>0</v>
      </c>
      <c r="BH1387" s="244">
        <f>IF(N1387="sníž. přenesená",J1387,0)</f>
        <v>0</v>
      </c>
      <c r="BI1387" s="244">
        <f>IF(N1387="nulová",J1387,0)</f>
        <v>0</v>
      </c>
      <c r="BJ1387" s="23" t="s">
        <v>25</v>
      </c>
      <c r="BK1387" s="244">
        <f>ROUND(I1387*H1387,2)</f>
        <v>0</v>
      </c>
      <c r="BL1387" s="23" t="s">
        <v>302</v>
      </c>
      <c r="BM1387" s="23" t="s">
        <v>2347</v>
      </c>
    </row>
    <row r="1388" spans="2:63" s="11" customFormat="1" ht="29.85" customHeight="1">
      <c r="B1388" s="217"/>
      <c r="C1388" s="218"/>
      <c r="D1388" s="219" t="s">
        <v>80</v>
      </c>
      <c r="E1388" s="231" t="s">
        <v>2348</v>
      </c>
      <c r="F1388" s="231" t="s">
        <v>2349</v>
      </c>
      <c r="G1388" s="218"/>
      <c r="H1388" s="218"/>
      <c r="I1388" s="221"/>
      <c r="J1388" s="232">
        <f>BK1388</f>
        <v>0</v>
      </c>
      <c r="K1388" s="218"/>
      <c r="L1388" s="223"/>
      <c r="M1388" s="224"/>
      <c r="N1388" s="225"/>
      <c r="O1388" s="225"/>
      <c r="P1388" s="226">
        <f>SUM(P1389:P1425)</f>
        <v>0</v>
      </c>
      <c r="Q1388" s="225"/>
      <c r="R1388" s="226">
        <f>SUM(R1389:R1425)</f>
        <v>6.127916</v>
      </c>
      <c r="S1388" s="225"/>
      <c r="T1388" s="227">
        <f>SUM(T1389:T1425)</f>
        <v>0</v>
      </c>
      <c r="AR1388" s="228" t="s">
        <v>90</v>
      </c>
      <c r="AT1388" s="229" t="s">
        <v>80</v>
      </c>
      <c r="AU1388" s="229" t="s">
        <v>25</v>
      </c>
      <c r="AY1388" s="228" t="s">
        <v>208</v>
      </c>
      <c r="BK1388" s="230">
        <f>SUM(BK1389:BK1425)</f>
        <v>0</v>
      </c>
    </row>
    <row r="1389" spans="2:65" s="1" customFormat="1" ht="25.5" customHeight="1">
      <c r="B1389" s="46"/>
      <c r="C1389" s="233" t="s">
        <v>2350</v>
      </c>
      <c r="D1389" s="233" t="s">
        <v>210</v>
      </c>
      <c r="E1389" s="234" t="s">
        <v>2351</v>
      </c>
      <c r="F1389" s="235" t="s">
        <v>2352</v>
      </c>
      <c r="G1389" s="236" t="s">
        <v>336</v>
      </c>
      <c r="H1389" s="237">
        <v>99.2</v>
      </c>
      <c r="I1389" s="238"/>
      <c r="J1389" s="239">
        <f>ROUND(I1389*H1389,2)</f>
        <v>0</v>
      </c>
      <c r="K1389" s="235" t="s">
        <v>214</v>
      </c>
      <c r="L1389" s="72"/>
      <c r="M1389" s="240" t="s">
        <v>38</v>
      </c>
      <c r="N1389" s="241" t="s">
        <v>52</v>
      </c>
      <c r="O1389" s="47"/>
      <c r="P1389" s="242">
        <f>O1389*H1389</f>
        <v>0</v>
      </c>
      <c r="Q1389" s="242">
        <v>0.00056</v>
      </c>
      <c r="R1389" s="242">
        <f>Q1389*H1389</f>
        <v>0.055552</v>
      </c>
      <c r="S1389" s="242">
        <v>0</v>
      </c>
      <c r="T1389" s="243">
        <f>S1389*H1389</f>
        <v>0</v>
      </c>
      <c r="AR1389" s="23" t="s">
        <v>302</v>
      </c>
      <c r="AT1389" s="23" t="s">
        <v>210</v>
      </c>
      <c r="AU1389" s="23" t="s">
        <v>90</v>
      </c>
      <c r="AY1389" s="23" t="s">
        <v>208</v>
      </c>
      <c r="BE1389" s="244">
        <f>IF(N1389="základní",J1389,0)</f>
        <v>0</v>
      </c>
      <c r="BF1389" s="244">
        <f>IF(N1389="snížená",J1389,0)</f>
        <v>0</v>
      </c>
      <c r="BG1389" s="244">
        <f>IF(N1389="zákl. přenesená",J1389,0)</f>
        <v>0</v>
      </c>
      <c r="BH1389" s="244">
        <f>IF(N1389="sníž. přenesená",J1389,0)</f>
        <v>0</v>
      </c>
      <c r="BI1389" s="244">
        <f>IF(N1389="nulová",J1389,0)</f>
        <v>0</v>
      </c>
      <c r="BJ1389" s="23" t="s">
        <v>25</v>
      </c>
      <c r="BK1389" s="244">
        <f>ROUND(I1389*H1389,2)</f>
        <v>0</v>
      </c>
      <c r="BL1389" s="23" t="s">
        <v>302</v>
      </c>
      <c r="BM1389" s="23" t="s">
        <v>2353</v>
      </c>
    </row>
    <row r="1390" spans="2:51" s="13" customFormat="1" ht="13.5">
      <c r="B1390" s="257"/>
      <c r="C1390" s="258"/>
      <c r="D1390" s="247" t="s">
        <v>217</v>
      </c>
      <c r="E1390" s="259" t="s">
        <v>38</v>
      </c>
      <c r="F1390" s="260" t="s">
        <v>426</v>
      </c>
      <c r="G1390" s="258"/>
      <c r="H1390" s="259" t="s">
        <v>38</v>
      </c>
      <c r="I1390" s="261"/>
      <c r="J1390" s="258"/>
      <c r="K1390" s="258"/>
      <c r="L1390" s="262"/>
      <c r="M1390" s="263"/>
      <c r="N1390" s="264"/>
      <c r="O1390" s="264"/>
      <c r="P1390" s="264"/>
      <c r="Q1390" s="264"/>
      <c r="R1390" s="264"/>
      <c r="S1390" s="264"/>
      <c r="T1390" s="265"/>
      <c r="AT1390" s="266" t="s">
        <v>217</v>
      </c>
      <c r="AU1390" s="266" t="s">
        <v>90</v>
      </c>
      <c r="AV1390" s="13" t="s">
        <v>25</v>
      </c>
      <c r="AW1390" s="13" t="s">
        <v>219</v>
      </c>
      <c r="AX1390" s="13" t="s">
        <v>81</v>
      </c>
      <c r="AY1390" s="266" t="s">
        <v>208</v>
      </c>
    </row>
    <row r="1391" spans="2:51" s="12" customFormat="1" ht="13.5">
      <c r="B1391" s="245"/>
      <c r="C1391" s="246"/>
      <c r="D1391" s="247" t="s">
        <v>217</v>
      </c>
      <c r="E1391" s="248" t="s">
        <v>38</v>
      </c>
      <c r="F1391" s="249" t="s">
        <v>2354</v>
      </c>
      <c r="G1391" s="246"/>
      <c r="H1391" s="250">
        <v>18.95</v>
      </c>
      <c r="I1391" s="251"/>
      <c r="J1391" s="246"/>
      <c r="K1391" s="246"/>
      <c r="L1391" s="252"/>
      <c r="M1391" s="253"/>
      <c r="N1391" s="254"/>
      <c r="O1391" s="254"/>
      <c r="P1391" s="254"/>
      <c r="Q1391" s="254"/>
      <c r="R1391" s="254"/>
      <c r="S1391" s="254"/>
      <c r="T1391" s="255"/>
      <c r="AT1391" s="256" t="s">
        <v>217</v>
      </c>
      <c r="AU1391" s="256" t="s">
        <v>90</v>
      </c>
      <c r="AV1391" s="12" t="s">
        <v>90</v>
      </c>
      <c r="AW1391" s="12" t="s">
        <v>219</v>
      </c>
      <c r="AX1391" s="12" t="s">
        <v>81</v>
      </c>
      <c r="AY1391" s="256" t="s">
        <v>208</v>
      </c>
    </row>
    <row r="1392" spans="2:51" s="12" customFormat="1" ht="13.5">
      <c r="B1392" s="245"/>
      <c r="C1392" s="246"/>
      <c r="D1392" s="247" t="s">
        <v>217</v>
      </c>
      <c r="E1392" s="248" t="s">
        <v>38</v>
      </c>
      <c r="F1392" s="249" t="s">
        <v>2355</v>
      </c>
      <c r="G1392" s="246"/>
      <c r="H1392" s="250">
        <v>10.7</v>
      </c>
      <c r="I1392" s="251"/>
      <c r="J1392" s="246"/>
      <c r="K1392" s="246"/>
      <c r="L1392" s="252"/>
      <c r="M1392" s="253"/>
      <c r="N1392" s="254"/>
      <c r="O1392" s="254"/>
      <c r="P1392" s="254"/>
      <c r="Q1392" s="254"/>
      <c r="R1392" s="254"/>
      <c r="S1392" s="254"/>
      <c r="T1392" s="255"/>
      <c r="AT1392" s="256" t="s">
        <v>217</v>
      </c>
      <c r="AU1392" s="256" t="s">
        <v>90</v>
      </c>
      <c r="AV1392" s="12" t="s">
        <v>90</v>
      </c>
      <c r="AW1392" s="12" t="s">
        <v>219</v>
      </c>
      <c r="AX1392" s="12" t="s">
        <v>81</v>
      </c>
      <c r="AY1392" s="256" t="s">
        <v>208</v>
      </c>
    </row>
    <row r="1393" spans="2:51" s="12" customFormat="1" ht="13.5">
      <c r="B1393" s="245"/>
      <c r="C1393" s="246"/>
      <c r="D1393" s="247" t="s">
        <v>217</v>
      </c>
      <c r="E1393" s="248" t="s">
        <v>38</v>
      </c>
      <c r="F1393" s="249" t="s">
        <v>2356</v>
      </c>
      <c r="G1393" s="246"/>
      <c r="H1393" s="250">
        <v>15.38</v>
      </c>
      <c r="I1393" s="251"/>
      <c r="J1393" s="246"/>
      <c r="K1393" s="246"/>
      <c r="L1393" s="252"/>
      <c r="M1393" s="253"/>
      <c r="N1393" s="254"/>
      <c r="O1393" s="254"/>
      <c r="P1393" s="254"/>
      <c r="Q1393" s="254"/>
      <c r="R1393" s="254"/>
      <c r="S1393" s="254"/>
      <c r="T1393" s="255"/>
      <c r="AT1393" s="256" t="s">
        <v>217</v>
      </c>
      <c r="AU1393" s="256" t="s">
        <v>90</v>
      </c>
      <c r="AV1393" s="12" t="s">
        <v>90</v>
      </c>
      <c r="AW1393" s="12" t="s">
        <v>219</v>
      </c>
      <c r="AX1393" s="12" t="s">
        <v>81</v>
      </c>
      <c r="AY1393" s="256" t="s">
        <v>208</v>
      </c>
    </row>
    <row r="1394" spans="2:51" s="12" customFormat="1" ht="13.5">
      <c r="B1394" s="245"/>
      <c r="C1394" s="246"/>
      <c r="D1394" s="247" t="s">
        <v>217</v>
      </c>
      <c r="E1394" s="248" t="s">
        <v>38</v>
      </c>
      <c r="F1394" s="249" t="s">
        <v>2357</v>
      </c>
      <c r="G1394" s="246"/>
      <c r="H1394" s="250">
        <v>35.07</v>
      </c>
      <c r="I1394" s="251"/>
      <c r="J1394" s="246"/>
      <c r="K1394" s="246"/>
      <c r="L1394" s="252"/>
      <c r="M1394" s="253"/>
      <c r="N1394" s="254"/>
      <c r="O1394" s="254"/>
      <c r="P1394" s="254"/>
      <c r="Q1394" s="254"/>
      <c r="R1394" s="254"/>
      <c r="S1394" s="254"/>
      <c r="T1394" s="255"/>
      <c r="AT1394" s="256" t="s">
        <v>217</v>
      </c>
      <c r="AU1394" s="256" t="s">
        <v>90</v>
      </c>
      <c r="AV1394" s="12" t="s">
        <v>90</v>
      </c>
      <c r="AW1394" s="12" t="s">
        <v>219</v>
      </c>
      <c r="AX1394" s="12" t="s">
        <v>81</v>
      </c>
      <c r="AY1394" s="256" t="s">
        <v>208</v>
      </c>
    </row>
    <row r="1395" spans="2:51" s="12" customFormat="1" ht="13.5">
      <c r="B1395" s="245"/>
      <c r="C1395" s="246"/>
      <c r="D1395" s="247" t="s">
        <v>217</v>
      </c>
      <c r="E1395" s="248" t="s">
        <v>38</v>
      </c>
      <c r="F1395" s="249" t="s">
        <v>2358</v>
      </c>
      <c r="G1395" s="246"/>
      <c r="H1395" s="250">
        <v>19.1</v>
      </c>
      <c r="I1395" s="251"/>
      <c r="J1395" s="246"/>
      <c r="K1395" s="246"/>
      <c r="L1395" s="252"/>
      <c r="M1395" s="253"/>
      <c r="N1395" s="254"/>
      <c r="O1395" s="254"/>
      <c r="P1395" s="254"/>
      <c r="Q1395" s="254"/>
      <c r="R1395" s="254"/>
      <c r="S1395" s="254"/>
      <c r="T1395" s="255"/>
      <c r="AT1395" s="256" t="s">
        <v>217</v>
      </c>
      <c r="AU1395" s="256" t="s">
        <v>90</v>
      </c>
      <c r="AV1395" s="12" t="s">
        <v>90</v>
      </c>
      <c r="AW1395" s="12" t="s">
        <v>219</v>
      </c>
      <c r="AX1395" s="12" t="s">
        <v>81</v>
      </c>
      <c r="AY1395" s="256" t="s">
        <v>208</v>
      </c>
    </row>
    <row r="1396" spans="2:65" s="1" customFormat="1" ht="16.5" customHeight="1">
      <c r="B1396" s="46"/>
      <c r="C1396" s="267" t="s">
        <v>2359</v>
      </c>
      <c r="D1396" s="267" t="s">
        <v>297</v>
      </c>
      <c r="E1396" s="268" t="s">
        <v>2360</v>
      </c>
      <c r="F1396" s="269" t="s">
        <v>2361</v>
      </c>
      <c r="G1396" s="270" t="s">
        <v>336</v>
      </c>
      <c r="H1396" s="271">
        <v>109.12</v>
      </c>
      <c r="I1396" s="272"/>
      <c r="J1396" s="273">
        <f>ROUND(I1396*H1396,2)</f>
        <v>0</v>
      </c>
      <c r="K1396" s="269" t="s">
        <v>38</v>
      </c>
      <c r="L1396" s="274"/>
      <c r="M1396" s="275" t="s">
        <v>38</v>
      </c>
      <c r="N1396" s="276" t="s">
        <v>52</v>
      </c>
      <c r="O1396" s="47"/>
      <c r="P1396" s="242">
        <f>O1396*H1396</f>
        <v>0</v>
      </c>
      <c r="Q1396" s="242">
        <v>0.0061</v>
      </c>
      <c r="R1396" s="242">
        <f>Q1396*H1396</f>
        <v>0.6656320000000001</v>
      </c>
      <c r="S1396" s="242">
        <v>0</v>
      </c>
      <c r="T1396" s="243">
        <f>S1396*H1396</f>
        <v>0</v>
      </c>
      <c r="AR1396" s="23" t="s">
        <v>393</v>
      </c>
      <c r="AT1396" s="23" t="s">
        <v>297</v>
      </c>
      <c r="AU1396" s="23" t="s">
        <v>90</v>
      </c>
      <c r="AY1396" s="23" t="s">
        <v>208</v>
      </c>
      <c r="BE1396" s="244">
        <f>IF(N1396="základní",J1396,0)</f>
        <v>0</v>
      </c>
      <c r="BF1396" s="244">
        <f>IF(N1396="snížená",J1396,0)</f>
        <v>0</v>
      </c>
      <c r="BG1396" s="244">
        <f>IF(N1396="zákl. přenesená",J1396,0)</f>
        <v>0</v>
      </c>
      <c r="BH1396" s="244">
        <f>IF(N1396="sníž. přenesená",J1396,0)</f>
        <v>0</v>
      </c>
      <c r="BI1396" s="244">
        <f>IF(N1396="nulová",J1396,0)</f>
        <v>0</v>
      </c>
      <c r="BJ1396" s="23" t="s">
        <v>25</v>
      </c>
      <c r="BK1396" s="244">
        <f>ROUND(I1396*H1396,2)</f>
        <v>0</v>
      </c>
      <c r="BL1396" s="23" t="s">
        <v>302</v>
      </c>
      <c r="BM1396" s="23" t="s">
        <v>2362</v>
      </c>
    </row>
    <row r="1397" spans="2:51" s="12" customFormat="1" ht="13.5">
      <c r="B1397" s="245"/>
      <c r="C1397" s="246"/>
      <c r="D1397" s="247" t="s">
        <v>217</v>
      </c>
      <c r="E1397" s="248" t="s">
        <v>38</v>
      </c>
      <c r="F1397" s="249" t="s">
        <v>2363</v>
      </c>
      <c r="G1397" s="246"/>
      <c r="H1397" s="250">
        <v>109.12</v>
      </c>
      <c r="I1397" s="251"/>
      <c r="J1397" s="246"/>
      <c r="K1397" s="246"/>
      <c r="L1397" s="252"/>
      <c r="M1397" s="253"/>
      <c r="N1397" s="254"/>
      <c r="O1397" s="254"/>
      <c r="P1397" s="254"/>
      <c r="Q1397" s="254"/>
      <c r="R1397" s="254"/>
      <c r="S1397" s="254"/>
      <c r="T1397" s="255"/>
      <c r="AT1397" s="256" t="s">
        <v>217</v>
      </c>
      <c r="AU1397" s="256" t="s">
        <v>90</v>
      </c>
      <c r="AV1397" s="12" t="s">
        <v>90</v>
      </c>
      <c r="AW1397" s="12" t="s">
        <v>219</v>
      </c>
      <c r="AX1397" s="12" t="s">
        <v>81</v>
      </c>
      <c r="AY1397" s="256" t="s">
        <v>208</v>
      </c>
    </row>
    <row r="1398" spans="2:65" s="1" customFormat="1" ht="25.5" customHeight="1">
      <c r="B1398" s="46"/>
      <c r="C1398" s="233" t="s">
        <v>2364</v>
      </c>
      <c r="D1398" s="233" t="s">
        <v>210</v>
      </c>
      <c r="E1398" s="234" t="s">
        <v>2365</v>
      </c>
      <c r="F1398" s="235" t="s">
        <v>2366</v>
      </c>
      <c r="G1398" s="236" t="s">
        <v>213</v>
      </c>
      <c r="H1398" s="237">
        <v>216.788</v>
      </c>
      <c r="I1398" s="238"/>
      <c r="J1398" s="239">
        <f>ROUND(I1398*H1398,2)</f>
        <v>0</v>
      </c>
      <c r="K1398" s="235" t="s">
        <v>214</v>
      </c>
      <c r="L1398" s="72"/>
      <c r="M1398" s="240" t="s">
        <v>38</v>
      </c>
      <c r="N1398" s="241" t="s">
        <v>52</v>
      </c>
      <c r="O1398" s="47"/>
      <c r="P1398" s="242">
        <f>O1398*H1398</f>
        <v>0</v>
      </c>
      <c r="Q1398" s="242">
        <v>0.0035</v>
      </c>
      <c r="R1398" s="242">
        <f>Q1398*H1398</f>
        <v>0.758758</v>
      </c>
      <c r="S1398" s="242">
        <v>0</v>
      </c>
      <c r="T1398" s="243">
        <f>S1398*H1398</f>
        <v>0</v>
      </c>
      <c r="AR1398" s="23" t="s">
        <v>302</v>
      </c>
      <c r="AT1398" s="23" t="s">
        <v>210</v>
      </c>
      <c r="AU1398" s="23" t="s">
        <v>90</v>
      </c>
      <c r="AY1398" s="23" t="s">
        <v>208</v>
      </c>
      <c r="BE1398" s="244">
        <f>IF(N1398="základní",J1398,0)</f>
        <v>0</v>
      </c>
      <c r="BF1398" s="244">
        <f>IF(N1398="snížená",J1398,0)</f>
        <v>0</v>
      </c>
      <c r="BG1398" s="244">
        <f>IF(N1398="zákl. přenesená",J1398,0)</f>
        <v>0</v>
      </c>
      <c r="BH1398" s="244">
        <f>IF(N1398="sníž. přenesená",J1398,0)</f>
        <v>0</v>
      </c>
      <c r="BI1398" s="244">
        <f>IF(N1398="nulová",J1398,0)</f>
        <v>0</v>
      </c>
      <c r="BJ1398" s="23" t="s">
        <v>25</v>
      </c>
      <c r="BK1398" s="244">
        <f>ROUND(I1398*H1398,2)</f>
        <v>0</v>
      </c>
      <c r="BL1398" s="23" t="s">
        <v>302</v>
      </c>
      <c r="BM1398" s="23" t="s">
        <v>2367</v>
      </c>
    </row>
    <row r="1399" spans="2:51" s="13" customFormat="1" ht="13.5">
      <c r="B1399" s="257"/>
      <c r="C1399" s="258"/>
      <c r="D1399" s="247" t="s">
        <v>217</v>
      </c>
      <c r="E1399" s="259" t="s">
        <v>38</v>
      </c>
      <c r="F1399" s="260" t="s">
        <v>426</v>
      </c>
      <c r="G1399" s="258"/>
      <c r="H1399" s="259" t="s">
        <v>38</v>
      </c>
      <c r="I1399" s="261"/>
      <c r="J1399" s="258"/>
      <c r="K1399" s="258"/>
      <c r="L1399" s="262"/>
      <c r="M1399" s="263"/>
      <c r="N1399" s="264"/>
      <c r="O1399" s="264"/>
      <c r="P1399" s="264"/>
      <c r="Q1399" s="264"/>
      <c r="R1399" s="264"/>
      <c r="S1399" s="264"/>
      <c r="T1399" s="265"/>
      <c r="AT1399" s="266" t="s">
        <v>217</v>
      </c>
      <c r="AU1399" s="266" t="s">
        <v>90</v>
      </c>
      <c r="AV1399" s="13" t="s">
        <v>25</v>
      </c>
      <c r="AW1399" s="13" t="s">
        <v>219</v>
      </c>
      <c r="AX1399" s="13" t="s">
        <v>81</v>
      </c>
      <c r="AY1399" s="266" t="s">
        <v>208</v>
      </c>
    </row>
    <row r="1400" spans="2:51" s="12" customFormat="1" ht="13.5">
      <c r="B1400" s="245"/>
      <c r="C1400" s="246"/>
      <c r="D1400" s="247" t="s">
        <v>217</v>
      </c>
      <c r="E1400" s="248" t="s">
        <v>38</v>
      </c>
      <c r="F1400" s="249" t="s">
        <v>2368</v>
      </c>
      <c r="G1400" s="246"/>
      <c r="H1400" s="250">
        <v>23.0275</v>
      </c>
      <c r="I1400" s="251"/>
      <c r="J1400" s="246"/>
      <c r="K1400" s="246"/>
      <c r="L1400" s="252"/>
      <c r="M1400" s="253"/>
      <c r="N1400" s="254"/>
      <c r="O1400" s="254"/>
      <c r="P1400" s="254"/>
      <c r="Q1400" s="254"/>
      <c r="R1400" s="254"/>
      <c r="S1400" s="254"/>
      <c r="T1400" s="255"/>
      <c r="AT1400" s="256" t="s">
        <v>217</v>
      </c>
      <c r="AU1400" s="256" t="s">
        <v>90</v>
      </c>
      <c r="AV1400" s="12" t="s">
        <v>90</v>
      </c>
      <c r="AW1400" s="12" t="s">
        <v>219</v>
      </c>
      <c r="AX1400" s="12" t="s">
        <v>81</v>
      </c>
      <c r="AY1400" s="256" t="s">
        <v>208</v>
      </c>
    </row>
    <row r="1401" spans="2:51" s="12" customFormat="1" ht="13.5">
      <c r="B1401" s="245"/>
      <c r="C1401" s="246"/>
      <c r="D1401" s="247" t="s">
        <v>217</v>
      </c>
      <c r="E1401" s="248" t="s">
        <v>38</v>
      </c>
      <c r="F1401" s="249" t="s">
        <v>2369</v>
      </c>
      <c r="G1401" s="246"/>
      <c r="H1401" s="250">
        <v>7.543125</v>
      </c>
      <c r="I1401" s="251"/>
      <c r="J1401" s="246"/>
      <c r="K1401" s="246"/>
      <c r="L1401" s="252"/>
      <c r="M1401" s="253"/>
      <c r="N1401" s="254"/>
      <c r="O1401" s="254"/>
      <c r="P1401" s="254"/>
      <c r="Q1401" s="254"/>
      <c r="R1401" s="254"/>
      <c r="S1401" s="254"/>
      <c r="T1401" s="255"/>
      <c r="AT1401" s="256" t="s">
        <v>217</v>
      </c>
      <c r="AU1401" s="256" t="s">
        <v>90</v>
      </c>
      <c r="AV1401" s="12" t="s">
        <v>90</v>
      </c>
      <c r="AW1401" s="12" t="s">
        <v>219</v>
      </c>
      <c r="AX1401" s="12" t="s">
        <v>81</v>
      </c>
      <c r="AY1401" s="256" t="s">
        <v>208</v>
      </c>
    </row>
    <row r="1402" spans="2:51" s="12" customFormat="1" ht="13.5">
      <c r="B1402" s="245"/>
      <c r="C1402" s="246"/>
      <c r="D1402" s="247" t="s">
        <v>217</v>
      </c>
      <c r="E1402" s="248" t="s">
        <v>38</v>
      </c>
      <c r="F1402" s="249" t="s">
        <v>2370</v>
      </c>
      <c r="G1402" s="246"/>
      <c r="H1402" s="250">
        <v>14.579</v>
      </c>
      <c r="I1402" s="251"/>
      <c r="J1402" s="246"/>
      <c r="K1402" s="246"/>
      <c r="L1402" s="252"/>
      <c r="M1402" s="253"/>
      <c r="N1402" s="254"/>
      <c r="O1402" s="254"/>
      <c r="P1402" s="254"/>
      <c r="Q1402" s="254"/>
      <c r="R1402" s="254"/>
      <c r="S1402" s="254"/>
      <c r="T1402" s="255"/>
      <c r="AT1402" s="256" t="s">
        <v>217</v>
      </c>
      <c r="AU1402" s="256" t="s">
        <v>90</v>
      </c>
      <c r="AV1402" s="12" t="s">
        <v>90</v>
      </c>
      <c r="AW1402" s="12" t="s">
        <v>219</v>
      </c>
      <c r="AX1402" s="12" t="s">
        <v>81</v>
      </c>
      <c r="AY1402" s="256" t="s">
        <v>208</v>
      </c>
    </row>
    <row r="1403" spans="2:51" s="12" customFormat="1" ht="13.5">
      <c r="B1403" s="245"/>
      <c r="C1403" s="246"/>
      <c r="D1403" s="247" t="s">
        <v>217</v>
      </c>
      <c r="E1403" s="248" t="s">
        <v>38</v>
      </c>
      <c r="F1403" s="249" t="s">
        <v>2371</v>
      </c>
      <c r="G1403" s="246"/>
      <c r="H1403" s="250">
        <v>14.619575</v>
      </c>
      <c r="I1403" s="251"/>
      <c r="J1403" s="246"/>
      <c r="K1403" s="246"/>
      <c r="L1403" s="252"/>
      <c r="M1403" s="253"/>
      <c r="N1403" s="254"/>
      <c r="O1403" s="254"/>
      <c r="P1403" s="254"/>
      <c r="Q1403" s="254"/>
      <c r="R1403" s="254"/>
      <c r="S1403" s="254"/>
      <c r="T1403" s="255"/>
      <c r="AT1403" s="256" t="s">
        <v>217</v>
      </c>
      <c r="AU1403" s="256" t="s">
        <v>90</v>
      </c>
      <c r="AV1403" s="12" t="s">
        <v>90</v>
      </c>
      <c r="AW1403" s="12" t="s">
        <v>219</v>
      </c>
      <c r="AX1403" s="12" t="s">
        <v>81</v>
      </c>
      <c r="AY1403" s="256" t="s">
        <v>208</v>
      </c>
    </row>
    <row r="1404" spans="2:51" s="12" customFormat="1" ht="13.5">
      <c r="B1404" s="245"/>
      <c r="C1404" s="246"/>
      <c r="D1404" s="247" t="s">
        <v>217</v>
      </c>
      <c r="E1404" s="248" t="s">
        <v>38</v>
      </c>
      <c r="F1404" s="249" t="s">
        <v>2372</v>
      </c>
      <c r="G1404" s="246"/>
      <c r="H1404" s="250">
        <v>4.6144</v>
      </c>
      <c r="I1404" s="251"/>
      <c r="J1404" s="246"/>
      <c r="K1404" s="246"/>
      <c r="L1404" s="252"/>
      <c r="M1404" s="253"/>
      <c r="N1404" s="254"/>
      <c r="O1404" s="254"/>
      <c r="P1404" s="254"/>
      <c r="Q1404" s="254"/>
      <c r="R1404" s="254"/>
      <c r="S1404" s="254"/>
      <c r="T1404" s="255"/>
      <c r="AT1404" s="256" t="s">
        <v>217</v>
      </c>
      <c r="AU1404" s="256" t="s">
        <v>90</v>
      </c>
      <c r="AV1404" s="12" t="s">
        <v>90</v>
      </c>
      <c r="AW1404" s="12" t="s">
        <v>219</v>
      </c>
      <c r="AX1404" s="12" t="s">
        <v>81</v>
      </c>
      <c r="AY1404" s="256" t="s">
        <v>208</v>
      </c>
    </row>
    <row r="1405" spans="2:51" s="12" customFormat="1" ht="13.5">
      <c r="B1405" s="245"/>
      <c r="C1405" s="246"/>
      <c r="D1405" s="247" t="s">
        <v>217</v>
      </c>
      <c r="E1405" s="248" t="s">
        <v>38</v>
      </c>
      <c r="F1405" s="249" t="s">
        <v>2373</v>
      </c>
      <c r="G1405" s="246"/>
      <c r="H1405" s="250">
        <v>3.7595</v>
      </c>
      <c r="I1405" s="251"/>
      <c r="J1405" s="246"/>
      <c r="K1405" s="246"/>
      <c r="L1405" s="252"/>
      <c r="M1405" s="253"/>
      <c r="N1405" s="254"/>
      <c r="O1405" s="254"/>
      <c r="P1405" s="254"/>
      <c r="Q1405" s="254"/>
      <c r="R1405" s="254"/>
      <c r="S1405" s="254"/>
      <c r="T1405" s="255"/>
      <c r="AT1405" s="256" t="s">
        <v>217</v>
      </c>
      <c r="AU1405" s="256" t="s">
        <v>90</v>
      </c>
      <c r="AV1405" s="12" t="s">
        <v>90</v>
      </c>
      <c r="AW1405" s="12" t="s">
        <v>219</v>
      </c>
      <c r="AX1405" s="12" t="s">
        <v>81</v>
      </c>
      <c r="AY1405" s="256" t="s">
        <v>208</v>
      </c>
    </row>
    <row r="1406" spans="2:51" s="12" customFormat="1" ht="13.5">
      <c r="B1406" s="245"/>
      <c r="C1406" s="246"/>
      <c r="D1406" s="247" t="s">
        <v>217</v>
      </c>
      <c r="E1406" s="248" t="s">
        <v>38</v>
      </c>
      <c r="F1406" s="249" t="s">
        <v>2374</v>
      </c>
      <c r="G1406" s="246"/>
      <c r="H1406" s="250">
        <v>11.152</v>
      </c>
      <c r="I1406" s="251"/>
      <c r="J1406" s="246"/>
      <c r="K1406" s="246"/>
      <c r="L1406" s="252"/>
      <c r="M1406" s="253"/>
      <c r="N1406" s="254"/>
      <c r="O1406" s="254"/>
      <c r="P1406" s="254"/>
      <c r="Q1406" s="254"/>
      <c r="R1406" s="254"/>
      <c r="S1406" s="254"/>
      <c r="T1406" s="255"/>
      <c r="AT1406" s="256" t="s">
        <v>217</v>
      </c>
      <c r="AU1406" s="256" t="s">
        <v>90</v>
      </c>
      <c r="AV1406" s="12" t="s">
        <v>90</v>
      </c>
      <c r="AW1406" s="12" t="s">
        <v>219</v>
      </c>
      <c r="AX1406" s="12" t="s">
        <v>81</v>
      </c>
      <c r="AY1406" s="256" t="s">
        <v>208</v>
      </c>
    </row>
    <row r="1407" spans="2:51" s="12" customFormat="1" ht="13.5">
      <c r="B1407" s="245"/>
      <c r="C1407" s="246"/>
      <c r="D1407" s="247" t="s">
        <v>217</v>
      </c>
      <c r="E1407" s="248" t="s">
        <v>38</v>
      </c>
      <c r="F1407" s="249" t="s">
        <v>2375</v>
      </c>
      <c r="G1407" s="246"/>
      <c r="H1407" s="250">
        <v>8</v>
      </c>
      <c r="I1407" s="251"/>
      <c r="J1407" s="246"/>
      <c r="K1407" s="246"/>
      <c r="L1407" s="252"/>
      <c r="M1407" s="253"/>
      <c r="N1407" s="254"/>
      <c r="O1407" s="254"/>
      <c r="P1407" s="254"/>
      <c r="Q1407" s="254"/>
      <c r="R1407" s="254"/>
      <c r="S1407" s="254"/>
      <c r="T1407" s="255"/>
      <c r="AT1407" s="256" t="s">
        <v>217</v>
      </c>
      <c r="AU1407" s="256" t="s">
        <v>90</v>
      </c>
      <c r="AV1407" s="12" t="s">
        <v>90</v>
      </c>
      <c r="AW1407" s="12" t="s">
        <v>219</v>
      </c>
      <c r="AX1407" s="12" t="s">
        <v>81</v>
      </c>
      <c r="AY1407" s="256" t="s">
        <v>208</v>
      </c>
    </row>
    <row r="1408" spans="2:51" s="12" customFormat="1" ht="13.5">
      <c r="B1408" s="245"/>
      <c r="C1408" s="246"/>
      <c r="D1408" s="247" t="s">
        <v>217</v>
      </c>
      <c r="E1408" s="248" t="s">
        <v>38</v>
      </c>
      <c r="F1408" s="249" t="s">
        <v>2376</v>
      </c>
      <c r="G1408" s="246"/>
      <c r="H1408" s="250">
        <v>63.3485</v>
      </c>
      <c r="I1408" s="251"/>
      <c r="J1408" s="246"/>
      <c r="K1408" s="246"/>
      <c r="L1408" s="252"/>
      <c r="M1408" s="253"/>
      <c r="N1408" s="254"/>
      <c r="O1408" s="254"/>
      <c r="P1408" s="254"/>
      <c r="Q1408" s="254"/>
      <c r="R1408" s="254"/>
      <c r="S1408" s="254"/>
      <c r="T1408" s="255"/>
      <c r="AT1408" s="256" t="s">
        <v>217</v>
      </c>
      <c r="AU1408" s="256" t="s">
        <v>90</v>
      </c>
      <c r="AV1408" s="12" t="s">
        <v>90</v>
      </c>
      <c r="AW1408" s="12" t="s">
        <v>219</v>
      </c>
      <c r="AX1408" s="12" t="s">
        <v>81</v>
      </c>
      <c r="AY1408" s="256" t="s">
        <v>208</v>
      </c>
    </row>
    <row r="1409" spans="2:51" s="12" customFormat="1" ht="13.5">
      <c r="B1409" s="245"/>
      <c r="C1409" s="246"/>
      <c r="D1409" s="247" t="s">
        <v>217</v>
      </c>
      <c r="E1409" s="248" t="s">
        <v>38</v>
      </c>
      <c r="F1409" s="249" t="s">
        <v>2377</v>
      </c>
      <c r="G1409" s="246"/>
      <c r="H1409" s="250">
        <v>28.67</v>
      </c>
      <c r="I1409" s="251"/>
      <c r="J1409" s="246"/>
      <c r="K1409" s="246"/>
      <c r="L1409" s="252"/>
      <c r="M1409" s="253"/>
      <c r="N1409" s="254"/>
      <c r="O1409" s="254"/>
      <c r="P1409" s="254"/>
      <c r="Q1409" s="254"/>
      <c r="R1409" s="254"/>
      <c r="S1409" s="254"/>
      <c r="T1409" s="255"/>
      <c r="AT1409" s="256" t="s">
        <v>217</v>
      </c>
      <c r="AU1409" s="256" t="s">
        <v>90</v>
      </c>
      <c r="AV1409" s="12" t="s">
        <v>90</v>
      </c>
      <c r="AW1409" s="12" t="s">
        <v>219</v>
      </c>
      <c r="AX1409" s="12" t="s">
        <v>81</v>
      </c>
      <c r="AY1409" s="256" t="s">
        <v>208</v>
      </c>
    </row>
    <row r="1410" spans="2:51" s="13" customFormat="1" ht="13.5">
      <c r="B1410" s="257"/>
      <c r="C1410" s="258"/>
      <c r="D1410" s="247" t="s">
        <v>217</v>
      </c>
      <c r="E1410" s="259" t="s">
        <v>38</v>
      </c>
      <c r="F1410" s="260" t="s">
        <v>429</v>
      </c>
      <c r="G1410" s="258"/>
      <c r="H1410" s="259" t="s">
        <v>38</v>
      </c>
      <c r="I1410" s="261"/>
      <c r="J1410" s="258"/>
      <c r="K1410" s="258"/>
      <c r="L1410" s="262"/>
      <c r="M1410" s="263"/>
      <c r="N1410" s="264"/>
      <c r="O1410" s="264"/>
      <c r="P1410" s="264"/>
      <c r="Q1410" s="264"/>
      <c r="R1410" s="264"/>
      <c r="S1410" s="264"/>
      <c r="T1410" s="265"/>
      <c r="AT1410" s="266" t="s">
        <v>217</v>
      </c>
      <c r="AU1410" s="266" t="s">
        <v>90</v>
      </c>
      <c r="AV1410" s="13" t="s">
        <v>25</v>
      </c>
      <c r="AW1410" s="13" t="s">
        <v>219</v>
      </c>
      <c r="AX1410" s="13" t="s">
        <v>81</v>
      </c>
      <c r="AY1410" s="266" t="s">
        <v>208</v>
      </c>
    </row>
    <row r="1411" spans="2:51" s="12" customFormat="1" ht="13.5">
      <c r="B1411" s="245"/>
      <c r="C1411" s="246"/>
      <c r="D1411" s="247" t="s">
        <v>217</v>
      </c>
      <c r="E1411" s="248" t="s">
        <v>38</v>
      </c>
      <c r="F1411" s="249" t="s">
        <v>2378</v>
      </c>
      <c r="G1411" s="246"/>
      <c r="H1411" s="250">
        <v>12.77575</v>
      </c>
      <c r="I1411" s="251"/>
      <c r="J1411" s="246"/>
      <c r="K1411" s="246"/>
      <c r="L1411" s="252"/>
      <c r="M1411" s="253"/>
      <c r="N1411" s="254"/>
      <c r="O1411" s="254"/>
      <c r="P1411" s="254"/>
      <c r="Q1411" s="254"/>
      <c r="R1411" s="254"/>
      <c r="S1411" s="254"/>
      <c r="T1411" s="255"/>
      <c r="AT1411" s="256" t="s">
        <v>217</v>
      </c>
      <c r="AU1411" s="256" t="s">
        <v>90</v>
      </c>
      <c r="AV1411" s="12" t="s">
        <v>90</v>
      </c>
      <c r="AW1411" s="12" t="s">
        <v>219</v>
      </c>
      <c r="AX1411" s="12" t="s">
        <v>81</v>
      </c>
      <c r="AY1411" s="256" t="s">
        <v>208</v>
      </c>
    </row>
    <row r="1412" spans="2:51" s="12" customFormat="1" ht="13.5">
      <c r="B1412" s="245"/>
      <c r="C1412" s="246"/>
      <c r="D1412" s="247" t="s">
        <v>217</v>
      </c>
      <c r="E1412" s="248" t="s">
        <v>38</v>
      </c>
      <c r="F1412" s="249" t="s">
        <v>2379</v>
      </c>
      <c r="G1412" s="246"/>
      <c r="H1412" s="250">
        <v>3.708</v>
      </c>
      <c r="I1412" s="251"/>
      <c r="J1412" s="246"/>
      <c r="K1412" s="246"/>
      <c r="L1412" s="252"/>
      <c r="M1412" s="253"/>
      <c r="N1412" s="254"/>
      <c r="O1412" s="254"/>
      <c r="P1412" s="254"/>
      <c r="Q1412" s="254"/>
      <c r="R1412" s="254"/>
      <c r="S1412" s="254"/>
      <c r="T1412" s="255"/>
      <c r="AT1412" s="256" t="s">
        <v>217</v>
      </c>
      <c r="AU1412" s="256" t="s">
        <v>90</v>
      </c>
      <c r="AV1412" s="12" t="s">
        <v>90</v>
      </c>
      <c r="AW1412" s="12" t="s">
        <v>219</v>
      </c>
      <c r="AX1412" s="12" t="s">
        <v>81</v>
      </c>
      <c r="AY1412" s="256" t="s">
        <v>208</v>
      </c>
    </row>
    <row r="1413" spans="2:51" s="12" customFormat="1" ht="13.5">
      <c r="B1413" s="245"/>
      <c r="C1413" s="246"/>
      <c r="D1413" s="247" t="s">
        <v>217</v>
      </c>
      <c r="E1413" s="248" t="s">
        <v>38</v>
      </c>
      <c r="F1413" s="249" t="s">
        <v>2380</v>
      </c>
      <c r="G1413" s="246"/>
      <c r="H1413" s="250">
        <v>18.710475</v>
      </c>
      <c r="I1413" s="251"/>
      <c r="J1413" s="246"/>
      <c r="K1413" s="246"/>
      <c r="L1413" s="252"/>
      <c r="M1413" s="253"/>
      <c r="N1413" s="254"/>
      <c r="O1413" s="254"/>
      <c r="P1413" s="254"/>
      <c r="Q1413" s="254"/>
      <c r="R1413" s="254"/>
      <c r="S1413" s="254"/>
      <c r="T1413" s="255"/>
      <c r="AT1413" s="256" t="s">
        <v>217</v>
      </c>
      <c r="AU1413" s="256" t="s">
        <v>90</v>
      </c>
      <c r="AV1413" s="12" t="s">
        <v>90</v>
      </c>
      <c r="AW1413" s="12" t="s">
        <v>219</v>
      </c>
      <c r="AX1413" s="12" t="s">
        <v>81</v>
      </c>
      <c r="AY1413" s="256" t="s">
        <v>208</v>
      </c>
    </row>
    <row r="1414" spans="2:51" s="12" customFormat="1" ht="13.5">
      <c r="B1414" s="245"/>
      <c r="C1414" s="246"/>
      <c r="D1414" s="247" t="s">
        <v>217</v>
      </c>
      <c r="E1414" s="248" t="s">
        <v>38</v>
      </c>
      <c r="F1414" s="249" t="s">
        <v>2381</v>
      </c>
      <c r="G1414" s="246"/>
      <c r="H1414" s="250">
        <v>2.280175</v>
      </c>
      <c r="I1414" s="251"/>
      <c r="J1414" s="246"/>
      <c r="K1414" s="246"/>
      <c r="L1414" s="252"/>
      <c r="M1414" s="253"/>
      <c r="N1414" s="254"/>
      <c r="O1414" s="254"/>
      <c r="P1414" s="254"/>
      <c r="Q1414" s="254"/>
      <c r="R1414" s="254"/>
      <c r="S1414" s="254"/>
      <c r="T1414" s="255"/>
      <c r="AT1414" s="256" t="s">
        <v>217</v>
      </c>
      <c r="AU1414" s="256" t="s">
        <v>90</v>
      </c>
      <c r="AV1414" s="12" t="s">
        <v>90</v>
      </c>
      <c r="AW1414" s="12" t="s">
        <v>219</v>
      </c>
      <c r="AX1414" s="12" t="s">
        <v>81</v>
      </c>
      <c r="AY1414" s="256" t="s">
        <v>208</v>
      </c>
    </row>
    <row r="1415" spans="2:65" s="1" customFormat="1" ht="16.5" customHeight="1">
      <c r="B1415" s="46"/>
      <c r="C1415" s="267" t="s">
        <v>2382</v>
      </c>
      <c r="D1415" s="267" t="s">
        <v>297</v>
      </c>
      <c r="E1415" s="268" t="s">
        <v>2383</v>
      </c>
      <c r="F1415" s="269" t="s">
        <v>2384</v>
      </c>
      <c r="G1415" s="270" t="s">
        <v>213</v>
      </c>
      <c r="H1415" s="271">
        <v>238.467</v>
      </c>
      <c r="I1415" s="272"/>
      <c r="J1415" s="273">
        <f>ROUND(I1415*H1415,2)</f>
        <v>0</v>
      </c>
      <c r="K1415" s="269" t="s">
        <v>38</v>
      </c>
      <c r="L1415" s="274"/>
      <c r="M1415" s="275" t="s">
        <v>38</v>
      </c>
      <c r="N1415" s="276" t="s">
        <v>52</v>
      </c>
      <c r="O1415" s="47"/>
      <c r="P1415" s="242">
        <f>O1415*H1415</f>
        <v>0</v>
      </c>
      <c r="Q1415" s="242">
        <v>0.0192</v>
      </c>
      <c r="R1415" s="242">
        <f>Q1415*H1415</f>
        <v>4.5785664</v>
      </c>
      <c r="S1415" s="242">
        <v>0</v>
      </c>
      <c r="T1415" s="243">
        <f>S1415*H1415</f>
        <v>0</v>
      </c>
      <c r="AR1415" s="23" t="s">
        <v>393</v>
      </c>
      <c r="AT1415" s="23" t="s">
        <v>297</v>
      </c>
      <c r="AU1415" s="23" t="s">
        <v>90</v>
      </c>
      <c r="AY1415" s="23" t="s">
        <v>208</v>
      </c>
      <c r="BE1415" s="244">
        <f>IF(N1415="základní",J1415,0)</f>
        <v>0</v>
      </c>
      <c r="BF1415" s="244">
        <f>IF(N1415="snížená",J1415,0)</f>
        <v>0</v>
      </c>
      <c r="BG1415" s="244">
        <f>IF(N1415="zákl. přenesená",J1415,0)</f>
        <v>0</v>
      </c>
      <c r="BH1415" s="244">
        <f>IF(N1415="sníž. přenesená",J1415,0)</f>
        <v>0</v>
      </c>
      <c r="BI1415" s="244">
        <f>IF(N1415="nulová",J1415,0)</f>
        <v>0</v>
      </c>
      <c r="BJ1415" s="23" t="s">
        <v>25</v>
      </c>
      <c r="BK1415" s="244">
        <f>ROUND(I1415*H1415,2)</f>
        <v>0</v>
      </c>
      <c r="BL1415" s="23" t="s">
        <v>302</v>
      </c>
      <c r="BM1415" s="23" t="s">
        <v>2385</v>
      </c>
    </row>
    <row r="1416" spans="2:51" s="12" customFormat="1" ht="13.5">
      <c r="B1416" s="245"/>
      <c r="C1416" s="246"/>
      <c r="D1416" s="247" t="s">
        <v>217</v>
      </c>
      <c r="E1416" s="248" t="s">
        <v>38</v>
      </c>
      <c r="F1416" s="249" t="s">
        <v>2386</v>
      </c>
      <c r="G1416" s="246"/>
      <c r="H1416" s="250">
        <v>238.4668</v>
      </c>
      <c r="I1416" s="251"/>
      <c r="J1416" s="246"/>
      <c r="K1416" s="246"/>
      <c r="L1416" s="252"/>
      <c r="M1416" s="253"/>
      <c r="N1416" s="254"/>
      <c r="O1416" s="254"/>
      <c r="P1416" s="254"/>
      <c r="Q1416" s="254"/>
      <c r="R1416" s="254"/>
      <c r="S1416" s="254"/>
      <c r="T1416" s="255"/>
      <c r="AT1416" s="256" t="s">
        <v>217</v>
      </c>
      <c r="AU1416" s="256" t="s">
        <v>90</v>
      </c>
      <c r="AV1416" s="12" t="s">
        <v>90</v>
      </c>
      <c r="AW1416" s="12" t="s">
        <v>219</v>
      </c>
      <c r="AX1416" s="12" t="s">
        <v>81</v>
      </c>
      <c r="AY1416" s="256" t="s">
        <v>208</v>
      </c>
    </row>
    <row r="1417" spans="2:65" s="1" customFormat="1" ht="16.5" customHeight="1">
      <c r="B1417" s="46"/>
      <c r="C1417" s="233" t="s">
        <v>2387</v>
      </c>
      <c r="D1417" s="233" t="s">
        <v>210</v>
      </c>
      <c r="E1417" s="234" t="s">
        <v>2388</v>
      </c>
      <c r="F1417" s="235" t="s">
        <v>2389</v>
      </c>
      <c r="G1417" s="236" t="s">
        <v>213</v>
      </c>
      <c r="H1417" s="237">
        <v>228.692</v>
      </c>
      <c r="I1417" s="238"/>
      <c r="J1417" s="239">
        <f>ROUND(I1417*H1417,2)</f>
        <v>0</v>
      </c>
      <c r="K1417" s="235" t="s">
        <v>214</v>
      </c>
      <c r="L1417" s="72"/>
      <c r="M1417" s="240" t="s">
        <v>38</v>
      </c>
      <c r="N1417" s="241" t="s">
        <v>52</v>
      </c>
      <c r="O1417" s="47"/>
      <c r="P1417" s="242">
        <f>O1417*H1417</f>
        <v>0</v>
      </c>
      <c r="Q1417" s="242">
        <v>0.0003</v>
      </c>
      <c r="R1417" s="242">
        <f>Q1417*H1417</f>
        <v>0.06860759999999999</v>
      </c>
      <c r="S1417" s="242">
        <v>0</v>
      </c>
      <c r="T1417" s="243">
        <f>S1417*H1417</f>
        <v>0</v>
      </c>
      <c r="AR1417" s="23" t="s">
        <v>302</v>
      </c>
      <c r="AT1417" s="23" t="s">
        <v>210</v>
      </c>
      <c r="AU1417" s="23" t="s">
        <v>90</v>
      </c>
      <c r="AY1417" s="23" t="s">
        <v>208</v>
      </c>
      <c r="BE1417" s="244">
        <f>IF(N1417="základní",J1417,0)</f>
        <v>0</v>
      </c>
      <c r="BF1417" s="244">
        <f>IF(N1417="snížená",J1417,0)</f>
        <v>0</v>
      </c>
      <c r="BG1417" s="244">
        <f>IF(N1417="zákl. přenesená",J1417,0)</f>
        <v>0</v>
      </c>
      <c r="BH1417" s="244">
        <f>IF(N1417="sníž. přenesená",J1417,0)</f>
        <v>0</v>
      </c>
      <c r="BI1417" s="244">
        <f>IF(N1417="nulová",J1417,0)</f>
        <v>0</v>
      </c>
      <c r="BJ1417" s="23" t="s">
        <v>25</v>
      </c>
      <c r="BK1417" s="244">
        <f>ROUND(I1417*H1417,2)</f>
        <v>0</v>
      </c>
      <c r="BL1417" s="23" t="s">
        <v>302</v>
      </c>
      <c r="BM1417" s="23" t="s">
        <v>2390</v>
      </c>
    </row>
    <row r="1418" spans="2:51" s="12" customFormat="1" ht="13.5">
      <c r="B1418" s="245"/>
      <c r="C1418" s="246"/>
      <c r="D1418" s="247" t="s">
        <v>217</v>
      </c>
      <c r="E1418" s="248" t="s">
        <v>38</v>
      </c>
      <c r="F1418" s="249" t="s">
        <v>2391</v>
      </c>
      <c r="G1418" s="246"/>
      <c r="H1418" s="250">
        <v>228.692</v>
      </c>
      <c r="I1418" s="251"/>
      <c r="J1418" s="246"/>
      <c r="K1418" s="246"/>
      <c r="L1418" s="252"/>
      <c r="M1418" s="253"/>
      <c r="N1418" s="254"/>
      <c r="O1418" s="254"/>
      <c r="P1418" s="254"/>
      <c r="Q1418" s="254"/>
      <c r="R1418" s="254"/>
      <c r="S1418" s="254"/>
      <c r="T1418" s="255"/>
      <c r="AT1418" s="256" t="s">
        <v>217</v>
      </c>
      <c r="AU1418" s="256" t="s">
        <v>90</v>
      </c>
      <c r="AV1418" s="12" t="s">
        <v>90</v>
      </c>
      <c r="AW1418" s="12" t="s">
        <v>219</v>
      </c>
      <c r="AX1418" s="12" t="s">
        <v>81</v>
      </c>
      <c r="AY1418" s="256" t="s">
        <v>208</v>
      </c>
    </row>
    <row r="1419" spans="2:65" s="1" customFormat="1" ht="16.5" customHeight="1">
      <c r="B1419" s="46"/>
      <c r="C1419" s="233" t="s">
        <v>2392</v>
      </c>
      <c r="D1419" s="233" t="s">
        <v>210</v>
      </c>
      <c r="E1419" s="234" t="s">
        <v>2393</v>
      </c>
      <c r="F1419" s="235" t="s">
        <v>2394</v>
      </c>
      <c r="G1419" s="236" t="s">
        <v>336</v>
      </c>
      <c r="H1419" s="237">
        <v>20</v>
      </c>
      <c r="I1419" s="238"/>
      <c r="J1419" s="239">
        <f>ROUND(I1419*H1419,2)</f>
        <v>0</v>
      </c>
      <c r="K1419" s="235" t="s">
        <v>214</v>
      </c>
      <c r="L1419" s="72"/>
      <c r="M1419" s="240" t="s">
        <v>38</v>
      </c>
      <c r="N1419" s="241" t="s">
        <v>52</v>
      </c>
      <c r="O1419" s="47"/>
      <c r="P1419" s="242">
        <f>O1419*H1419</f>
        <v>0</v>
      </c>
      <c r="Q1419" s="242">
        <v>0</v>
      </c>
      <c r="R1419" s="242">
        <f>Q1419*H1419</f>
        <v>0</v>
      </c>
      <c r="S1419" s="242">
        <v>0</v>
      </c>
      <c r="T1419" s="243">
        <f>S1419*H1419</f>
        <v>0</v>
      </c>
      <c r="AR1419" s="23" t="s">
        <v>302</v>
      </c>
      <c r="AT1419" s="23" t="s">
        <v>210</v>
      </c>
      <c r="AU1419" s="23" t="s">
        <v>90</v>
      </c>
      <c r="AY1419" s="23" t="s">
        <v>208</v>
      </c>
      <c r="BE1419" s="244">
        <f>IF(N1419="základní",J1419,0)</f>
        <v>0</v>
      </c>
      <c r="BF1419" s="244">
        <f>IF(N1419="snížená",J1419,0)</f>
        <v>0</v>
      </c>
      <c r="BG1419" s="244">
        <f>IF(N1419="zákl. přenesená",J1419,0)</f>
        <v>0</v>
      </c>
      <c r="BH1419" s="244">
        <f>IF(N1419="sníž. přenesená",J1419,0)</f>
        <v>0</v>
      </c>
      <c r="BI1419" s="244">
        <f>IF(N1419="nulová",J1419,0)</f>
        <v>0</v>
      </c>
      <c r="BJ1419" s="23" t="s">
        <v>25</v>
      </c>
      <c r="BK1419" s="244">
        <f>ROUND(I1419*H1419,2)</f>
        <v>0</v>
      </c>
      <c r="BL1419" s="23" t="s">
        <v>302</v>
      </c>
      <c r="BM1419" s="23" t="s">
        <v>2395</v>
      </c>
    </row>
    <row r="1420" spans="2:51" s="13" customFormat="1" ht="13.5">
      <c r="B1420" s="257"/>
      <c r="C1420" s="258"/>
      <c r="D1420" s="247" t="s">
        <v>217</v>
      </c>
      <c r="E1420" s="259" t="s">
        <v>38</v>
      </c>
      <c r="F1420" s="260" t="s">
        <v>426</v>
      </c>
      <c r="G1420" s="258"/>
      <c r="H1420" s="259" t="s">
        <v>38</v>
      </c>
      <c r="I1420" s="261"/>
      <c r="J1420" s="258"/>
      <c r="K1420" s="258"/>
      <c r="L1420" s="262"/>
      <c r="M1420" s="263"/>
      <c r="N1420" s="264"/>
      <c r="O1420" s="264"/>
      <c r="P1420" s="264"/>
      <c r="Q1420" s="264"/>
      <c r="R1420" s="264"/>
      <c r="S1420" s="264"/>
      <c r="T1420" s="265"/>
      <c r="AT1420" s="266" t="s">
        <v>217</v>
      </c>
      <c r="AU1420" s="266" t="s">
        <v>90</v>
      </c>
      <c r="AV1420" s="13" t="s">
        <v>25</v>
      </c>
      <c r="AW1420" s="13" t="s">
        <v>219</v>
      </c>
      <c r="AX1420" s="13" t="s">
        <v>81</v>
      </c>
      <c r="AY1420" s="266" t="s">
        <v>208</v>
      </c>
    </row>
    <row r="1421" spans="2:51" s="12" customFormat="1" ht="13.5">
      <c r="B1421" s="245"/>
      <c r="C1421" s="246"/>
      <c r="D1421" s="247" t="s">
        <v>217</v>
      </c>
      <c r="E1421" s="248" t="s">
        <v>38</v>
      </c>
      <c r="F1421" s="249" t="s">
        <v>30</v>
      </c>
      <c r="G1421" s="246"/>
      <c r="H1421" s="250">
        <v>10</v>
      </c>
      <c r="I1421" s="251"/>
      <c r="J1421" s="246"/>
      <c r="K1421" s="246"/>
      <c r="L1421" s="252"/>
      <c r="M1421" s="253"/>
      <c r="N1421" s="254"/>
      <c r="O1421" s="254"/>
      <c r="P1421" s="254"/>
      <c r="Q1421" s="254"/>
      <c r="R1421" s="254"/>
      <c r="S1421" s="254"/>
      <c r="T1421" s="255"/>
      <c r="AT1421" s="256" t="s">
        <v>217</v>
      </c>
      <c r="AU1421" s="256" t="s">
        <v>90</v>
      </c>
      <c r="AV1421" s="12" t="s">
        <v>90</v>
      </c>
      <c r="AW1421" s="12" t="s">
        <v>219</v>
      </c>
      <c r="AX1421" s="12" t="s">
        <v>81</v>
      </c>
      <c r="AY1421" s="256" t="s">
        <v>208</v>
      </c>
    </row>
    <row r="1422" spans="2:51" s="13" customFormat="1" ht="13.5">
      <c r="B1422" s="257"/>
      <c r="C1422" s="258"/>
      <c r="D1422" s="247" t="s">
        <v>217</v>
      </c>
      <c r="E1422" s="259" t="s">
        <v>38</v>
      </c>
      <c r="F1422" s="260" t="s">
        <v>429</v>
      </c>
      <c r="G1422" s="258"/>
      <c r="H1422" s="259" t="s">
        <v>38</v>
      </c>
      <c r="I1422" s="261"/>
      <c r="J1422" s="258"/>
      <c r="K1422" s="258"/>
      <c r="L1422" s="262"/>
      <c r="M1422" s="263"/>
      <c r="N1422" s="264"/>
      <c r="O1422" s="264"/>
      <c r="P1422" s="264"/>
      <c r="Q1422" s="264"/>
      <c r="R1422" s="264"/>
      <c r="S1422" s="264"/>
      <c r="T1422" s="265"/>
      <c r="AT1422" s="266" t="s">
        <v>217</v>
      </c>
      <c r="AU1422" s="266" t="s">
        <v>90</v>
      </c>
      <c r="AV1422" s="13" t="s">
        <v>25</v>
      </c>
      <c r="AW1422" s="13" t="s">
        <v>219</v>
      </c>
      <c r="AX1422" s="13" t="s">
        <v>81</v>
      </c>
      <c r="AY1422" s="266" t="s">
        <v>208</v>
      </c>
    </row>
    <row r="1423" spans="2:51" s="12" customFormat="1" ht="13.5">
      <c r="B1423" s="245"/>
      <c r="C1423" s="246"/>
      <c r="D1423" s="247" t="s">
        <v>217</v>
      </c>
      <c r="E1423" s="248" t="s">
        <v>38</v>
      </c>
      <c r="F1423" s="249" t="s">
        <v>30</v>
      </c>
      <c r="G1423" s="246"/>
      <c r="H1423" s="250">
        <v>10</v>
      </c>
      <c r="I1423" s="251"/>
      <c r="J1423" s="246"/>
      <c r="K1423" s="246"/>
      <c r="L1423" s="252"/>
      <c r="M1423" s="253"/>
      <c r="N1423" s="254"/>
      <c r="O1423" s="254"/>
      <c r="P1423" s="254"/>
      <c r="Q1423" s="254"/>
      <c r="R1423" s="254"/>
      <c r="S1423" s="254"/>
      <c r="T1423" s="255"/>
      <c r="AT1423" s="256" t="s">
        <v>217</v>
      </c>
      <c r="AU1423" s="256" t="s">
        <v>90</v>
      </c>
      <c r="AV1423" s="12" t="s">
        <v>90</v>
      </c>
      <c r="AW1423" s="12" t="s">
        <v>219</v>
      </c>
      <c r="AX1423" s="12" t="s">
        <v>81</v>
      </c>
      <c r="AY1423" s="256" t="s">
        <v>208</v>
      </c>
    </row>
    <row r="1424" spans="2:65" s="1" customFormat="1" ht="16.5" customHeight="1">
      <c r="B1424" s="46"/>
      <c r="C1424" s="267" t="s">
        <v>2396</v>
      </c>
      <c r="D1424" s="267" t="s">
        <v>297</v>
      </c>
      <c r="E1424" s="268" t="s">
        <v>2397</v>
      </c>
      <c r="F1424" s="269" t="s">
        <v>2398</v>
      </c>
      <c r="G1424" s="270" t="s">
        <v>336</v>
      </c>
      <c r="H1424" s="271">
        <v>20</v>
      </c>
      <c r="I1424" s="272"/>
      <c r="J1424" s="273">
        <f>ROUND(I1424*H1424,2)</f>
        <v>0</v>
      </c>
      <c r="K1424" s="269" t="s">
        <v>214</v>
      </c>
      <c r="L1424" s="274"/>
      <c r="M1424" s="275" t="s">
        <v>38</v>
      </c>
      <c r="N1424" s="276" t="s">
        <v>52</v>
      </c>
      <c r="O1424" s="47"/>
      <c r="P1424" s="242">
        <f>O1424*H1424</f>
        <v>0</v>
      </c>
      <c r="Q1424" s="242">
        <v>4E-05</v>
      </c>
      <c r="R1424" s="242">
        <f>Q1424*H1424</f>
        <v>0.0008</v>
      </c>
      <c r="S1424" s="242">
        <v>0</v>
      </c>
      <c r="T1424" s="243">
        <f>S1424*H1424</f>
        <v>0</v>
      </c>
      <c r="AR1424" s="23" t="s">
        <v>393</v>
      </c>
      <c r="AT1424" s="23" t="s">
        <v>297</v>
      </c>
      <c r="AU1424" s="23" t="s">
        <v>90</v>
      </c>
      <c r="AY1424" s="23" t="s">
        <v>208</v>
      </c>
      <c r="BE1424" s="244">
        <f>IF(N1424="základní",J1424,0)</f>
        <v>0</v>
      </c>
      <c r="BF1424" s="244">
        <f>IF(N1424="snížená",J1424,0)</f>
        <v>0</v>
      </c>
      <c r="BG1424" s="244">
        <f>IF(N1424="zákl. přenesená",J1424,0)</f>
        <v>0</v>
      </c>
      <c r="BH1424" s="244">
        <f>IF(N1424="sníž. přenesená",J1424,0)</f>
        <v>0</v>
      </c>
      <c r="BI1424" s="244">
        <f>IF(N1424="nulová",J1424,0)</f>
        <v>0</v>
      </c>
      <c r="BJ1424" s="23" t="s">
        <v>25</v>
      </c>
      <c r="BK1424" s="244">
        <f>ROUND(I1424*H1424,2)</f>
        <v>0</v>
      </c>
      <c r="BL1424" s="23" t="s">
        <v>302</v>
      </c>
      <c r="BM1424" s="23" t="s">
        <v>2399</v>
      </c>
    </row>
    <row r="1425" spans="2:65" s="1" customFormat="1" ht="38.25" customHeight="1">
      <c r="B1425" s="46"/>
      <c r="C1425" s="233" t="s">
        <v>2400</v>
      </c>
      <c r="D1425" s="233" t="s">
        <v>210</v>
      </c>
      <c r="E1425" s="234" t="s">
        <v>2401</v>
      </c>
      <c r="F1425" s="235" t="s">
        <v>2402</v>
      </c>
      <c r="G1425" s="236" t="s">
        <v>283</v>
      </c>
      <c r="H1425" s="237">
        <v>6.128</v>
      </c>
      <c r="I1425" s="238"/>
      <c r="J1425" s="239">
        <f>ROUND(I1425*H1425,2)</f>
        <v>0</v>
      </c>
      <c r="K1425" s="235" t="s">
        <v>214</v>
      </c>
      <c r="L1425" s="72"/>
      <c r="M1425" s="240" t="s">
        <v>38</v>
      </c>
      <c r="N1425" s="241" t="s">
        <v>52</v>
      </c>
      <c r="O1425" s="47"/>
      <c r="P1425" s="242">
        <f>O1425*H1425</f>
        <v>0</v>
      </c>
      <c r="Q1425" s="242">
        <v>0</v>
      </c>
      <c r="R1425" s="242">
        <f>Q1425*H1425</f>
        <v>0</v>
      </c>
      <c r="S1425" s="242">
        <v>0</v>
      </c>
      <c r="T1425" s="243">
        <f>S1425*H1425</f>
        <v>0</v>
      </c>
      <c r="AR1425" s="23" t="s">
        <v>302</v>
      </c>
      <c r="AT1425" s="23" t="s">
        <v>210</v>
      </c>
      <c r="AU1425" s="23" t="s">
        <v>90</v>
      </c>
      <c r="AY1425" s="23" t="s">
        <v>208</v>
      </c>
      <c r="BE1425" s="244">
        <f>IF(N1425="základní",J1425,0)</f>
        <v>0</v>
      </c>
      <c r="BF1425" s="244">
        <f>IF(N1425="snížená",J1425,0)</f>
        <v>0</v>
      </c>
      <c r="BG1425" s="244">
        <f>IF(N1425="zákl. přenesená",J1425,0)</f>
        <v>0</v>
      </c>
      <c r="BH1425" s="244">
        <f>IF(N1425="sníž. přenesená",J1425,0)</f>
        <v>0</v>
      </c>
      <c r="BI1425" s="244">
        <f>IF(N1425="nulová",J1425,0)</f>
        <v>0</v>
      </c>
      <c r="BJ1425" s="23" t="s">
        <v>25</v>
      </c>
      <c r="BK1425" s="244">
        <f>ROUND(I1425*H1425,2)</f>
        <v>0</v>
      </c>
      <c r="BL1425" s="23" t="s">
        <v>302</v>
      </c>
      <c r="BM1425" s="23" t="s">
        <v>2403</v>
      </c>
    </row>
    <row r="1426" spans="2:63" s="11" customFormat="1" ht="29.85" customHeight="1">
      <c r="B1426" s="217"/>
      <c r="C1426" s="218"/>
      <c r="D1426" s="219" t="s">
        <v>80</v>
      </c>
      <c r="E1426" s="231" t="s">
        <v>2404</v>
      </c>
      <c r="F1426" s="231" t="s">
        <v>2405</v>
      </c>
      <c r="G1426" s="218"/>
      <c r="H1426" s="218"/>
      <c r="I1426" s="221"/>
      <c r="J1426" s="232">
        <f>BK1426</f>
        <v>0</v>
      </c>
      <c r="K1426" s="218"/>
      <c r="L1426" s="223"/>
      <c r="M1426" s="224"/>
      <c r="N1426" s="225"/>
      <c r="O1426" s="225"/>
      <c r="P1426" s="226">
        <f>SUM(P1427:P1441)</f>
        <v>0</v>
      </c>
      <c r="Q1426" s="225"/>
      <c r="R1426" s="226">
        <f>SUM(R1427:R1441)</f>
        <v>2.57730675</v>
      </c>
      <c r="S1426" s="225"/>
      <c r="T1426" s="227">
        <f>SUM(T1427:T1441)</f>
        <v>0</v>
      </c>
      <c r="AR1426" s="228" t="s">
        <v>90</v>
      </c>
      <c r="AT1426" s="229" t="s">
        <v>80</v>
      </c>
      <c r="AU1426" s="229" t="s">
        <v>25</v>
      </c>
      <c r="AY1426" s="228" t="s">
        <v>208</v>
      </c>
      <c r="BK1426" s="230">
        <f>SUM(BK1427:BK1441)</f>
        <v>0</v>
      </c>
    </row>
    <row r="1427" spans="2:65" s="1" customFormat="1" ht="38.25" customHeight="1">
      <c r="B1427" s="46"/>
      <c r="C1427" s="233" t="s">
        <v>2406</v>
      </c>
      <c r="D1427" s="233" t="s">
        <v>210</v>
      </c>
      <c r="E1427" s="234" t="s">
        <v>2407</v>
      </c>
      <c r="F1427" s="235" t="s">
        <v>2408</v>
      </c>
      <c r="G1427" s="236" t="s">
        <v>336</v>
      </c>
      <c r="H1427" s="237">
        <v>53.2</v>
      </c>
      <c r="I1427" s="238"/>
      <c r="J1427" s="239">
        <f>ROUND(I1427*H1427,2)</f>
        <v>0</v>
      </c>
      <c r="K1427" s="235" t="s">
        <v>214</v>
      </c>
      <c r="L1427" s="72"/>
      <c r="M1427" s="240" t="s">
        <v>38</v>
      </c>
      <c r="N1427" s="241" t="s">
        <v>52</v>
      </c>
      <c r="O1427" s="47"/>
      <c r="P1427" s="242">
        <f>O1427*H1427</f>
        <v>0</v>
      </c>
      <c r="Q1427" s="242">
        <v>0.00392</v>
      </c>
      <c r="R1427" s="242">
        <f>Q1427*H1427</f>
        <v>0.208544</v>
      </c>
      <c r="S1427" s="242">
        <v>0</v>
      </c>
      <c r="T1427" s="243">
        <f>S1427*H1427</f>
        <v>0</v>
      </c>
      <c r="AR1427" s="23" t="s">
        <v>302</v>
      </c>
      <c r="AT1427" s="23" t="s">
        <v>210</v>
      </c>
      <c r="AU1427" s="23" t="s">
        <v>90</v>
      </c>
      <c r="AY1427" s="23" t="s">
        <v>208</v>
      </c>
      <c r="BE1427" s="244">
        <f>IF(N1427="základní",J1427,0)</f>
        <v>0</v>
      </c>
      <c r="BF1427" s="244">
        <f>IF(N1427="snížená",J1427,0)</f>
        <v>0</v>
      </c>
      <c r="BG1427" s="244">
        <f>IF(N1427="zákl. přenesená",J1427,0)</f>
        <v>0</v>
      </c>
      <c r="BH1427" s="244">
        <f>IF(N1427="sníž. přenesená",J1427,0)</f>
        <v>0</v>
      </c>
      <c r="BI1427" s="244">
        <f>IF(N1427="nulová",J1427,0)</f>
        <v>0</v>
      </c>
      <c r="BJ1427" s="23" t="s">
        <v>25</v>
      </c>
      <c r="BK1427" s="244">
        <f>ROUND(I1427*H1427,2)</f>
        <v>0</v>
      </c>
      <c r="BL1427" s="23" t="s">
        <v>302</v>
      </c>
      <c r="BM1427" s="23" t="s">
        <v>2409</v>
      </c>
    </row>
    <row r="1428" spans="2:51" s="12" customFormat="1" ht="13.5">
      <c r="B1428" s="245"/>
      <c r="C1428" s="246"/>
      <c r="D1428" s="247" t="s">
        <v>217</v>
      </c>
      <c r="E1428" s="248" t="s">
        <v>38</v>
      </c>
      <c r="F1428" s="249" t="s">
        <v>2410</v>
      </c>
      <c r="G1428" s="246"/>
      <c r="H1428" s="250">
        <v>28</v>
      </c>
      <c r="I1428" s="251"/>
      <c r="J1428" s="246"/>
      <c r="K1428" s="246"/>
      <c r="L1428" s="252"/>
      <c r="M1428" s="253"/>
      <c r="N1428" s="254"/>
      <c r="O1428" s="254"/>
      <c r="P1428" s="254"/>
      <c r="Q1428" s="254"/>
      <c r="R1428" s="254"/>
      <c r="S1428" s="254"/>
      <c r="T1428" s="255"/>
      <c r="AT1428" s="256" t="s">
        <v>217</v>
      </c>
      <c r="AU1428" s="256" t="s">
        <v>90</v>
      </c>
      <c r="AV1428" s="12" t="s">
        <v>90</v>
      </c>
      <c r="AW1428" s="12" t="s">
        <v>219</v>
      </c>
      <c r="AX1428" s="12" t="s">
        <v>81</v>
      </c>
      <c r="AY1428" s="256" t="s">
        <v>208</v>
      </c>
    </row>
    <row r="1429" spans="2:51" s="12" customFormat="1" ht="13.5">
      <c r="B1429" s="245"/>
      <c r="C1429" s="246"/>
      <c r="D1429" s="247" t="s">
        <v>217</v>
      </c>
      <c r="E1429" s="248" t="s">
        <v>38</v>
      </c>
      <c r="F1429" s="249" t="s">
        <v>2411</v>
      </c>
      <c r="G1429" s="246"/>
      <c r="H1429" s="250">
        <v>25.2</v>
      </c>
      <c r="I1429" s="251"/>
      <c r="J1429" s="246"/>
      <c r="K1429" s="246"/>
      <c r="L1429" s="252"/>
      <c r="M1429" s="253"/>
      <c r="N1429" s="254"/>
      <c r="O1429" s="254"/>
      <c r="P1429" s="254"/>
      <c r="Q1429" s="254"/>
      <c r="R1429" s="254"/>
      <c r="S1429" s="254"/>
      <c r="T1429" s="255"/>
      <c r="AT1429" s="256" t="s">
        <v>217</v>
      </c>
      <c r="AU1429" s="256" t="s">
        <v>90</v>
      </c>
      <c r="AV1429" s="12" t="s">
        <v>90</v>
      </c>
      <c r="AW1429" s="12" t="s">
        <v>219</v>
      </c>
      <c r="AX1429" s="12" t="s">
        <v>81</v>
      </c>
      <c r="AY1429" s="256" t="s">
        <v>208</v>
      </c>
    </row>
    <row r="1430" spans="2:65" s="1" customFormat="1" ht="16.5" customHeight="1">
      <c r="B1430" s="46"/>
      <c r="C1430" s="267" t="s">
        <v>2412</v>
      </c>
      <c r="D1430" s="267" t="s">
        <v>297</v>
      </c>
      <c r="E1430" s="268" t="s">
        <v>2413</v>
      </c>
      <c r="F1430" s="269" t="s">
        <v>2414</v>
      </c>
      <c r="G1430" s="270" t="s">
        <v>213</v>
      </c>
      <c r="H1430" s="271">
        <v>13.598</v>
      </c>
      <c r="I1430" s="272"/>
      <c r="J1430" s="273">
        <f>ROUND(I1430*H1430,2)</f>
        <v>0</v>
      </c>
      <c r="K1430" s="269" t="s">
        <v>38</v>
      </c>
      <c r="L1430" s="274"/>
      <c r="M1430" s="275" t="s">
        <v>38</v>
      </c>
      <c r="N1430" s="276" t="s">
        <v>52</v>
      </c>
      <c r="O1430" s="47"/>
      <c r="P1430" s="242">
        <f>O1430*H1430</f>
        <v>0</v>
      </c>
      <c r="Q1430" s="242">
        <v>0.081</v>
      </c>
      <c r="R1430" s="242">
        <f>Q1430*H1430</f>
        <v>1.1014380000000001</v>
      </c>
      <c r="S1430" s="242">
        <v>0</v>
      </c>
      <c r="T1430" s="243">
        <f>S1430*H1430</f>
        <v>0</v>
      </c>
      <c r="AR1430" s="23" t="s">
        <v>393</v>
      </c>
      <c r="AT1430" s="23" t="s">
        <v>297</v>
      </c>
      <c r="AU1430" s="23" t="s">
        <v>90</v>
      </c>
      <c r="AY1430" s="23" t="s">
        <v>208</v>
      </c>
      <c r="BE1430" s="244">
        <f>IF(N1430="základní",J1430,0)</f>
        <v>0</v>
      </c>
      <c r="BF1430" s="244">
        <f>IF(N1430="snížená",J1430,0)</f>
        <v>0</v>
      </c>
      <c r="BG1430" s="244">
        <f>IF(N1430="zákl. přenesená",J1430,0)</f>
        <v>0</v>
      </c>
      <c r="BH1430" s="244">
        <f>IF(N1430="sníž. přenesená",J1430,0)</f>
        <v>0</v>
      </c>
      <c r="BI1430" s="244">
        <f>IF(N1430="nulová",J1430,0)</f>
        <v>0</v>
      </c>
      <c r="BJ1430" s="23" t="s">
        <v>25</v>
      </c>
      <c r="BK1430" s="244">
        <f>ROUND(I1430*H1430,2)</f>
        <v>0</v>
      </c>
      <c r="BL1430" s="23" t="s">
        <v>302</v>
      </c>
      <c r="BM1430" s="23" t="s">
        <v>2415</v>
      </c>
    </row>
    <row r="1431" spans="2:51" s="12" customFormat="1" ht="13.5">
      <c r="B1431" s="245"/>
      <c r="C1431" s="246"/>
      <c r="D1431" s="247" t="s">
        <v>217</v>
      </c>
      <c r="E1431" s="248" t="s">
        <v>38</v>
      </c>
      <c r="F1431" s="249" t="s">
        <v>2416</v>
      </c>
      <c r="G1431" s="246"/>
      <c r="H1431" s="250">
        <v>4.8664</v>
      </c>
      <c r="I1431" s="251"/>
      <c r="J1431" s="246"/>
      <c r="K1431" s="246"/>
      <c r="L1431" s="252"/>
      <c r="M1431" s="253"/>
      <c r="N1431" s="254"/>
      <c r="O1431" s="254"/>
      <c r="P1431" s="254"/>
      <c r="Q1431" s="254"/>
      <c r="R1431" s="254"/>
      <c r="S1431" s="254"/>
      <c r="T1431" s="255"/>
      <c r="AT1431" s="256" t="s">
        <v>217</v>
      </c>
      <c r="AU1431" s="256" t="s">
        <v>90</v>
      </c>
      <c r="AV1431" s="12" t="s">
        <v>90</v>
      </c>
      <c r="AW1431" s="12" t="s">
        <v>219</v>
      </c>
      <c r="AX1431" s="12" t="s">
        <v>81</v>
      </c>
      <c r="AY1431" s="256" t="s">
        <v>208</v>
      </c>
    </row>
    <row r="1432" spans="2:51" s="12" customFormat="1" ht="13.5">
      <c r="B1432" s="245"/>
      <c r="C1432" s="246"/>
      <c r="D1432" s="247" t="s">
        <v>217</v>
      </c>
      <c r="E1432" s="248" t="s">
        <v>38</v>
      </c>
      <c r="F1432" s="249" t="s">
        <v>2417</v>
      </c>
      <c r="G1432" s="246"/>
      <c r="H1432" s="250">
        <v>8.7318</v>
      </c>
      <c r="I1432" s="251"/>
      <c r="J1432" s="246"/>
      <c r="K1432" s="246"/>
      <c r="L1432" s="252"/>
      <c r="M1432" s="253"/>
      <c r="N1432" s="254"/>
      <c r="O1432" s="254"/>
      <c r="P1432" s="254"/>
      <c r="Q1432" s="254"/>
      <c r="R1432" s="254"/>
      <c r="S1432" s="254"/>
      <c r="T1432" s="255"/>
      <c r="AT1432" s="256" t="s">
        <v>217</v>
      </c>
      <c r="AU1432" s="256" t="s">
        <v>90</v>
      </c>
      <c r="AV1432" s="12" t="s">
        <v>90</v>
      </c>
      <c r="AW1432" s="12" t="s">
        <v>219</v>
      </c>
      <c r="AX1432" s="12" t="s">
        <v>81</v>
      </c>
      <c r="AY1432" s="256" t="s">
        <v>208</v>
      </c>
    </row>
    <row r="1433" spans="2:65" s="1" customFormat="1" ht="25.5" customHeight="1">
      <c r="B1433" s="46"/>
      <c r="C1433" s="233" t="s">
        <v>2418</v>
      </c>
      <c r="D1433" s="233" t="s">
        <v>210</v>
      </c>
      <c r="E1433" s="234" t="s">
        <v>2419</v>
      </c>
      <c r="F1433" s="235" t="s">
        <v>2420</v>
      </c>
      <c r="G1433" s="236" t="s">
        <v>213</v>
      </c>
      <c r="H1433" s="237">
        <v>10.23</v>
      </c>
      <c r="I1433" s="238"/>
      <c r="J1433" s="239">
        <f>ROUND(I1433*H1433,2)</f>
        <v>0</v>
      </c>
      <c r="K1433" s="235" t="s">
        <v>214</v>
      </c>
      <c r="L1433" s="72"/>
      <c r="M1433" s="240" t="s">
        <v>38</v>
      </c>
      <c r="N1433" s="241" t="s">
        <v>52</v>
      </c>
      <c r="O1433" s="47"/>
      <c r="P1433" s="242">
        <f>O1433*H1433</f>
        <v>0</v>
      </c>
      <c r="Q1433" s="242">
        <v>0.0037</v>
      </c>
      <c r="R1433" s="242">
        <f>Q1433*H1433</f>
        <v>0.037851</v>
      </c>
      <c r="S1433" s="242">
        <v>0</v>
      </c>
      <c r="T1433" s="243">
        <f>S1433*H1433</f>
        <v>0</v>
      </c>
      <c r="AR1433" s="23" t="s">
        <v>302</v>
      </c>
      <c r="AT1433" s="23" t="s">
        <v>210</v>
      </c>
      <c r="AU1433" s="23" t="s">
        <v>90</v>
      </c>
      <c r="AY1433" s="23" t="s">
        <v>208</v>
      </c>
      <c r="BE1433" s="244">
        <f>IF(N1433="základní",J1433,0)</f>
        <v>0</v>
      </c>
      <c r="BF1433" s="244">
        <f>IF(N1433="snížená",J1433,0)</f>
        <v>0</v>
      </c>
      <c r="BG1433" s="244">
        <f>IF(N1433="zákl. přenesená",J1433,0)</f>
        <v>0</v>
      </c>
      <c r="BH1433" s="244">
        <f>IF(N1433="sníž. přenesená",J1433,0)</f>
        <v>0</v>
      </c>
      <c r="BI1433" s="244">
        <f>IF(N1433="nulová",J1433,0)</f>
        <v>0</v>
      </c>
      <c r="BJ1433" s="23" t="s">
        <v>25</v>
      </c>
      <c r="BK1433" s="244">
        <f>ROUND(I1433*H1433,2)</f>
        <v>0</v>
      </c>
      <c r="BL1433" s="23" t="s">
        <v>302</v>
      </c>
      <c r="BM1433" s="23" t="s">
        <v>2421</v>
      </c>
    </row>
    <row r="1434" spans="2:51" s="12" customFormat="1" ht="13.5">
      <c r="B1434" s="245"/>
      <c r="C1434" s="246"/>
      <c r="D1434" s="247" t="s">
        <v>217</v>
      </c>
      <c r="E1434" s="248" t="s">
        <v>38</v>
      </c>
      <c r="F1434" s="249" t="s">
        <v>2422</v>
      </c>
      <c r="G1434" s="246"/>
      <c r="H1434" s="250">
        <v>10.23</v>
      </c>
      <c r="I1434" s="251"/>
      <c r="J1434" s="246"/>
      <c r="K1434" s="246"/>
      <c r="L1434" s="252"/>
      <c r="M1434" s="253"/>
      <c r="N1434" s="254"/>
      <c r="O1434" s="254"/>
      <c r="P1434" s="254"/>
      <c r="Q1434" s="254"/>
      <c r="R1434" s="254"/>
      <c r="S1434" s="254"/>
      <c r="T1434" s="255"/>
      <c r="AT1434" s="256" t="s">
        <v>217</v>
      </c>
      <c r="AU1434" s="256" t="s">
        <v>90</v>
      </c>
      <c r="AV1434" s="12" t="s">
        <v>90</v>
      </c>
      <c r="AW1434" s="12" t="s">
        <v>219</v>
      </c>
      <c r="AX1434" s="12" t="s">
        <v>81</v>
      </c>
      <c r="AY1434" s="256" t="s">
        <v>208</v>
      </c>
    </row>
    <row r="1435" spans="2:65" s="1" customFormat="1" ht="16.5" customHeight="1">
      <c r="B1435" s="46"/>
      <c r="C1435" s="267" t="s">
        <v>2423</v>
      </c>
      <c r="D1435" s="267" t="s">
        <v>297</v>
      </c>
      <c r="E1435" s="268" t="s">
        <v>2424</v>
      </c>
      <c r="F1435" s="269" t="s">
        <v>2425</v>
      </c>
      <c r="G1435" s="270" t="s">
        <v>213</v>
      </c>
      <c r="H1435" s="271">
        <v>11.253</v>
      </c>
      <c r="I1435" s="272"/>
      <c r="J1435" s="273">
        <f>ROUND(I1435*H1435,2)</f>
        <v>0</v>
      </c>
      <c r="K1435" s="269" t="s">
        <v>38</v>
      </c>
      <c r="L1435" s="274"/>
      <c r="M1435" s="275" t="s">
        <v>38</v>
      </c>
      <c r="N1435" s="276" t="s">
        <v>52</v>
      </c>
      <c r="O1435" s="47"/>
      <c r="P1435" s="242">
        <f>O1435*H1435</f>
        <v>0</v>
      </c>
      <c r="Q1435" s="242">
        <v>0.09375</v>
      </c>
      <c r="R1435" s="242">
        <f>Q1435*H1435</f>
        <v>1.05496875</v>
      </c>
      <c r="S1435" s="242">
        <v>0</v>
      </c>
      <c r="T1435" s="243">
        <f>S1435*H1435</f>
        <v>0</v>
      </c>
      <c r="AR1435" s="23" t="s">
        <v>393</v>
      </c>
      <c r="AT1435" s="23" t="s">
        <v>297</v>
      </c>
      <c r="AU1435" s="23" t="s">
        <v>90</v>
      </c>
      <c r="AY1435" s="23" t="s">
        <v>208</v>
      </c>
      <c r="BE1435" s="244">
        <f>IF(N1435="základní",J1435,0)</f>
        <v>0</v>
      </c>
      <c r="BF1435" s="244">
        <f>IF(N1435="snížená",J1435,0)</f>
        <v>0</v>
      </c>
      <c r="BG1435" s="244">
        <f>IF(N1435="zákl. přenesená",J1435,0)</f>
        <v>0</v>
      </c>
      <c r="BH1435" s="244">
        <f>IF(N1435="sníž. přenesená",J1435,0)</f>
        <v>0</v>
      </c>
      <c r="BI1435" s="244">
        <f>IF(N1435="nulová",J1435,0)</f>
        <v>0</v>
      </c>
      <c r="BJ1435" s="23" t="s">
        <v>25</v>
      </c>
      <c r="BK1435" s="244">
        <f>ROUND(I1435*H1435,2)</f>
        <v>0</v>
      </c>
      <c r="BL1435" s="23" t="s">
        <v>302</v>
      </c>
      <c r="BM1435" s="23" t="s">
        <v>2426</v>
      </c>
    </row>
    <row r="1436" spans="2:51" s="12" customFormat="1" ht="13.5">
      <c r="B1436" s="245"/>
      <c r="C1436" s="246"/>
      <c r="D1436" s="247" t="s">
        <v>217</v>
      </c>
      <c r="E1436" s="248" t="s">
        <v>38</v>
      </c>
      <c r="F1436" s="249" t="s">
        <v>2427</v>
      </c>
      <c r="G1436" s="246"/>
      <c r="H1436" s="250">
        <v>11.253</v>
      </c>
      <c r="I1436" s="251"/>
      <c r="J1436" s="246"/>
      <c r="K1436" s="246"/>
      <c r="L1436" s="252"/>
      <c r="M1436" s="253"/>
      <c r="N1436" s="254"/>
      <c r="O1436" s="254"/>
      <c r="P1436" s="254"/>
      <c r="Q1436" s="254"/>
      <c r="R1436" s="254"/>
      <c r="S1436" s="254"/>
      <c r="T1436" s="255"/>
      <c r="AT1436" s="256" t="s">
        <v>217</v>
      </c>
      <c r="AU1436" s="256" t="s">
        <v>90</v>
      </c>
      <c r="AV1436" s="12" t="s">
        <v>90</v>
      </c>
      <c r="AW1436" s="12" t="s">
        <v>219</v>
      </c>
      <c r="AX1436" s="12" t="s">
        <v>81</v>
      </c>
      <c r="AY1436" s="256" t="s">
        <v>208</v>
      </c>
    </row>
    <row r="1437" spans="2:65" s="1" customFormat="1" ht="25.5" customHeight="1">
      <c r="B1437" s="46"/>
      <c r="C1437" s="233" t="s">
        <v>2428</v>
      </c>
      <c r="D1437" s="233" t="s">
        <v>210</v>
      </c>
      <c r="E1437" s="234" t="s">
        <v>2429</v>
      </c>
      <c r="F1437" s="235" t="s">
        <v>2430</v>
      </c>
      <c r="G1437" s="236" t="s">
        <v>336</v>
      </c>
      <c r="H1437" s="237">
        <v>20.53</v>
      </c>
      <c r="I1437" s="238"/>
      <c r="J1437" s="239">
        <f>ROUND(I1437*H1437,2)</f>
        <v>0</v>
      </c>
      <c r="K1437" s="235" t="s">
        <v>214</v>
      </c>
      <c r="L1437" s="72"/>
      <c r="M1437" s="240" t="s">
        <v>38</v>
      </c>
      <c r="N1437" s="241" t="s">
        <v>52</v>
      </c>
      <c r="O1437" s="47"/>
      <c r="P1437" s="242">
        <f>O1437*H1437</f>
        <v>0</v>
      </c>
      <c r="Q1437" s="242">
        <v>0.0019</v>
      </c>
      <c r="R1437" s="242">
        <f>Q1437*H1437</f>
        <v>0.039007</v>
      </c>
      <c r="S1437" s="242">
        <v>0</v>
      </c>
      <c r="T1437" s="243">
        <f>S1437*H1437</f>
        <v>0</v>
      </c>
      <c r="AR1437" s="23" t="s">
        <v>302</v>
      </c>
      <c r="AT1437" s="23" t="s">
        <v>210</v>
      </c>
      <c r="AU1437" s="23" t="s">
        <v>90</v>
      </c>
      <c r="AY1437" s="23" t="s">
        <v>208</v>
      </c>
      <c r="BE1437" s="244">
        <f>IF(N1437="základní",J1437,0)</f>
        <v>0</v>
      </c>
      <c r="BF1437" s="244">
        <f>IF(N1437="snížená",J1437,0)</f>
        <v>0</v>
      </c>
      <c r="BG1437" s="244">
        <f>IF(N1437="zákl. přenesená",J1437,0)</f>
        <v>0</v>
      </c>
      <c r="BH1437" s="244">
        <f>IF(N1437="sníž. přenesená",J1437,0)</f>
        <v>0</v>
      </c>
      <c r="BI1437" s="244">
        <f>IF(N1437="nulová",J1437,0)</f>
        <v>0</v>
      </c>
      <c r="BJ1437" s="23" t="s">
        <v>25</v>
      </c>
      <c r="BK1437" s="244">
        <f>ROUND(I1437*H1437,2)</f>
        <v>0</v>
      </c>
      <c r="BL1437" s="23" t="s">
        <v>302</v>
      </c>
      <c r="BM1437" s="23" t="s">
        <v>2431</v>
      </c>
    </row>
    <row r="1438" spans="2:51" s="12" customFormat="1" ht="13.5">
      <c r="B1438" s="245"/>
      <c r="C1438" s="246"/>
      <c r="D1438" s="247" t="s">
        <v>217</v>
      </c>
      <c r="E1438" s="248" t="s">
        <v>38</v>
      </c>
      <c r="F1438" s="249" t="s">
        <v>2432</v>
      </c>
      <c r="G1438" s="246"/>
      <c r="H1438" s="250">
        <v>20.53</v>
      </c>
      <c r="I1438" s="251"/>
      <c r="J1438" s="246"/>
      <c r="K1438" s="246"/>
      <c r="L1438" s="252"/>
      <c r="M1438" s="253"/>
      <c r="N1438" s="254"/>
      <c r="O1438" s="254"/>
      <c r="P1438" s="254"/>
      <c r="Q1438" s="254"/>
      <c r="R1438" s="254"/>
      <c r="S1438" s="254"/>
      <c r="T1438" s="255"/>
      <c r="AT1438" s="256" t="s">
        <v>217</v>
      </c>
      <c r="AU1438" s="256" t="s">
        <v>90</v>
      </c>
      <c r="AV1438" s="12" t="s">
        <v>90</v>
      </c>
      <c r="AW1438" s="12" t="s">
        <v>219</v>
      </c>
      <c r="AX1438" s="12" t="s">
        <v>81</v>
      </c>
      <c r="AY1438" s="256" t="s">
        <v>208</v>
      </c>
    </row>
    <row r="1439" spans="2:65" s="1" customFormat="1" ht="16.5" customHeight="1">
      <c r="B1439" s="46"/>
      <c r="C1439" s="267" t="s">
        <v>2433</v>
      </c>
      <c r="D1439" s="267" t="s">
        <v>297</v>
      </c>
      <c r="E1439" s="268" t="s">
        <v>2434</v>
      </c>
      <c r="F1439" s="269" t="s">
        <v>2435</v>
      </c>
      <c r="G1439" s="270" t="s">
        <v>336</v>
      </c>
      <c r="H1439" s="271">
        <v>22.583</v>
      </c>
      <c r="I1439" s="272"/>
      <c r="J1439" s="273">
        <f>ROUND(I1439*H1439,2)</f>
        <v>0</v>
      </c>
      <c r="K1439" s="269" t="s">
        <v>38</v>
      </c>
      <c r="L1439" s="274"/>
      <c r="M1439" s="275" t="s">
        <v>38</v>
      </c>
      <c r="N1439" s="276" t="s">
        <v>52</v>
      </c>
      <c r="O1439" s="47"/>
      <c r="P1439" s="242">
        <f>O1439*H1439</f>
        <v>0</v>
      </c>
      <c r="Q1439" s="242">
        <v>0.006</v>
      </c>
      <c r="R1439" s="242">
        <f>Q1439*H1439</f>
        <v>0.13549799999999998</v>
      </c>
      <c r="S1439" s="242">
        <v>0</v>
      </c>
      <c r="T1439" s="243">
        <f>S1439*H1439</f>
        <v>0</v>
      </c>
      <c r="AR1439" s="23" t="s">
        <v>393</v>
      </c>
      <c r="AT1439" s="23" t="s">
        <v>297</v>
      </c>
      <c r="AU1439" s="23" t="s">
        <v>90</v>
      </c>
      <c r="AY1439" s="23" t="s">
        <v>208</v>
      </c>
      <c r="BE1439" s="244">
        <f>IF(N1439="základní",J1439,0)</f>
        <v>0</v>
      </c>
      <c r="BF1439" s="244">
        <f>IF(N1439="snížená",J1439,0)</f>
        <v>0</v>
      </c>
      <c r="BG1439" s="244">
        <f>IF(N1439="zákl. přenesená",J1439,0)</f>
        <v>0</v>
      </c>
      <c r="BH1439" s="244">
        <f>IF(N1439="sníž. přenesená",J1439,0)</f>
        <v>0</v>
      </c>
      <c r="BI1439" s="244">
        <f>IF(N1439="nulová",J1439,0)</f>
        <v>0</v>
      </c>
      <c r="BJ1439" s="23" t="s">
        <v>25</v>
      </c>
      <c r="BK1439" s="244">
        <f>ROUND(I1439*H1439,2)</f>
        <v>0</v>
      </c>
      <c r="BL1439" s="23" t="s">
        <v>302</v>
      </c>
      <c r="BM1439" s="23" t="s">
        <v>2436</v>
      </c>
    </row>
    <row r="1440" spans="2:51" s="12" customFormat="1" ht="13.5">
      <c r="B1440" s="245"/>
      <c r="C1440" s="246"/>
      <c r="D1440" s="247" t="s">
        <v>217</v>
      </c>
      <c r="E1440" s="248" t="s">
        <v>38</v>
      </c>
      <c r="F1440" s="249" t="s">
        <v>2437</v>
      </c>
      <c r="G1440" s="246"/>
      <c r="H1440" s="250">
        <v>22.583</v>
      </c>
      <c r="I1440" s="251"/>
      <c r="J1440" s="246"/>
      <c r="K1440" s="246"/>
      <c r="L1440" s="252"/>
      <c r="M1440" s="253"/>
      <c r="N1440" s="254"/>
      <c r="O1440" s="254"/>
      <c r="P1440" s="254"/>
      <c r="Q1440" s="254"/>
      <c r="R1440" s="254"/>
      <c r="S1440" s="254"/>
      <c r="T1440" s="255"/>
      <c r="AT1440" s="256" t="s">
        <v>217</v>
      </c>
      <c r="AU1440" s="256" t="s">
        <v>90</v>
      </c>
      <c r="AV1440" s="12" t="s">
        <v>90</v>
      </c>
      <c r="AW1440" s="12" t="s">
        <v>219</v>
      </c>
      <c r="AX1440" s="12" t="s">
        <v>81</v>
      </c>
      <c r="AY1440" s="256" t="s">
        <v>208</v>
      </c>
    </row>
    <row r="1441" spans="2:65" s="1" customFormat="1" ht="38.25" customHeight="1">
      <c r="B1441" s="46"/>
      <c r="C1441" s="233" t="s">
        <v>2438</v>
      </c>
      <c r="D1441" s="233" t="s">
        <v>210</v>
      </c>
      <c r="E1441" s="234" t="s">
        <v>2439</v>
      </c>
      <c r="F1441" s="235" t="s">
        <v>2440</v>
      </c>
      <c r="G1441" s="236" t="s">
        <v>283</v>
      </c>
      <c r="H1441" s="237">
        <v>2.577</v>
      </c>
      <c r="I1441" s="238"/>
      <c r="J1441" s="239">
        <f>ROUND(I1441*H1441,2)</f>
        <v>0</v>
      </c>
      <c r="K1441" s="235" t="s">
        <v>214</v>
      </c>
      <c r="L1441" s="72"/>
      <c r="M1441" s="240" t="s">
        <v>38</v>
      </c>
      <c r="N1441" s="241" t="s">
        <v>52</v>
      </c>
      <c r="O1441" s="47"/>
      <c r="P1441" s="242">
        <f>O1441*H1441</f>
        <v>0</v>
      </c>
      <c r="Q1441" s="242">
        <v>0</v>
      </c>
      <c r="R1441" s="242">
        <f>Q1441*H1441</f>
        <v>0</v>
      </c>
      <c r="S1441" s="242">
        <v>0</v>
      </c>
      <c r="T1441" s="243">
        <f>S1441*H1441</f>
        <v>0</v>
      </c>
      <c r="AR1441" s="23" t="s">
        <v>302</v>
      </c>
      <c r="AT1441" s="23" t="s">
        <v>210</v>
      </c>
      <c r="AU1441" s="23" t="s">
        <v>90</v>
      </c>
      <c r="AY1441" s="23" t="s">
        <v>208</v>
      </c>
      <c r="BE1441" s="244">
        <f>IF(N1441="základní",J1441,0)</f>
        <v>0</v>
      </c>
      <c r="BF1441" s="244">
        <f>IF(N1441="snížená",J1441,0)</f>
        <v>0</v>
      </c>
      <c r="BG1441" s="244">
        <f>IF(N1441="zákl. přenesená",J1441,0)</f>
        <v>0</v>
      </c>
      <c r="BH1441" s="244">
        <f>IF(N1441="sníž. přenesená",J1441,0)</f>
        <v>0</v>
      </c>
      <c r="BI1441" s="244">
        <f>IF(N1441="nulová",J1441,0)</f>
        <v>0</v>
      </c>
      <c r="BJ1441" s="23" t="s">
        <v>25</v>
      </c>
      <c r="BK1441" s="244">
        <f>ROUND(I1441*H1441,2)</f>
        <v>0</v>
      </c>
      <c r="BL1441" s="23" t="s">
        <v>302</v>
      </c>
      <c r="BM1441" s="23" t="s">
        <v>2441</v>
      </c>
    </row>
    <row r="1442" spans="2:63" s="11" customFormat="1" ht="29.85" customHeight="1">
      <c r="B1442" s="217"/>
      <c r="C1442" s="218"/>
      <c r="D1442" s="219" t="s">
        <v>80</v>
      </c>
      <c r="E1442" s="231" t="s">
        <v>2442</v>
      </c>
      <c r="F1442" s="231" t="s">
        <v>2443</v>
      </c>
      <c r="G1442" s="218"/>
      <c r="H1442" s="218"/>
      <c r="I1442" s="221"/>
      <c r="J1442" s="232">
        <f>BK1442</f>
        <v>0</v>
      </c>
      <c r="K1442" s="218"/>
      <c r="L1442" s="223"/>
      <c r="M1442" s="224"/>
      <c r="N1442" s="225"/>
      <c r="O1442" s="225"/>
      <c r="P1442" s="226">
        <f>SUM(P1443:P1475)</f>
        <v>0</v>
      </c>
      <c r="Q1442" s="225"/>
      <c r="R1442" s="226">
        <f>SUM(R1443:R1475)</f>
        <v>3.5473986299999996</v>
      </c>
      <c r="S1442" s="225"/>
      <c r="T1442" s="227">
        <f>SUM(T1443:T1475)</f>
        <v>0</v>
      </c>
      <c r="AR1442" s="228" t="s">
        <v>90</v>
      </c>
      <c r="AT1442" s="229" t="s">
        <v>80</v>
      </c>
      <c r="AU1442" s="229" t="s">
        <v>25</v>
      </c>
      <c r="AY1442" s="228" t="s">
        <v>208</v>
      </c>
      <c r="BK1442" s="230">
        <f>SUM(BK1443:BK1475)</f>
        <v>0</v>
      </c>
    </row>
    <row r="1443" spans="2:65" s="1" customFormat="1" ht="16.5" customHeight="1">
      <c r="B1443" s="46"/>
      <c r="C1443" s="233" t="s">
        <v>2444</v>
      </c>
      <c r="D1443" s="233" t="s">
        <v>210</v>
      </c>
      <c r="E1443" s="234" t="s">
        <v>2445</v>
      </c>
      <c r="F1443" s="235" t="s">
        <v>2446</v>
      </c>
      <c r="G1443" s="236" t="s">
        <v>213</v>
      </c>
      <c r="H1443" s="237">
        <v>458.199</v>
      </c>
      <c r="I1443" s="238"/>
      <c r="J1443" s="239">
        <f>ROUND(I1443*H1443,2)</f>
        <v>0</v>
      </c>
      <c r="K1443" s="235" t="s">
        <v>214</v>
      </c>
      <c r="L1443" s="72"/>
      <c r="M1443" s="240" t="s">
        <v>38</v>
      </c>
      <c r="N1443" s="241" t="s">
        <v>52</v>
      </c>
      <c r="O1443" s="47"/>
      <c r="P1443" s="242">
        <f>O1443*H1443</f>
        <v>0</v>
      </c>
      <c r="Q1443" s="242">
        <v>0.0002</v>
      </c>
      <c r="R1443" s="242">
        <f>Q1443*H1443</f>
        <v>0.09163980000000001</v>
      </c>
      <c r="S1443" s="242">
        <v>0</v>
      </c>
      <c r="T1443" s="243">
        <f>S1443*H1443</f>
        <v>0</v>
      </c>
      <c r="AR1443" s="23" t="s">
        <v>302</v>
      </c>
      <c r="AT1443" s="23" t="s">
        <v>210</v>
      </c>
      <c r="AU1443" s="23" t="s">
        <v>90</v>
      </c>
      <c r="AY1443" s="23" t="s">
        <v>208</v>
      </c>
      <c r="BE1443" s="244">
        <f>IF(N1443="základní",J1443,0)</f>
        <v>0</v>
      </c>
      <c r="BF1443" s="244">
        <f>IF(N1443="snížená",J1443,0)</f>
        <v>0</v>
      </c>
      <c r="BG1443" s="244">
        <f>IF(N1443="zákl. přenesená",J1443,0)</f>
        <v>0</v>
      </c>
      <c r="BH1443" s="244">
        <f>IF(N1443="sníž. přenesená",J1443,0)</f>
        <v>0</v>
      </c>
      <c r="BI1443" s="244">
        <f>IF(N1443="nulová",J1443,0)</f>
        <v>0</v>
      </c>
      <c r="BJ1443" s="23" t="s">
        <v>25</v>
      </c>
      <c r="BK1443" s="244">
        <f>ROUND(I1443*H1443,2)</f>
        <v>0</v>
      </c>
      <c r="BL1443" s="23" t="s">
        <v>302</v>
      </c>
      <c r="BM1443" s="23" t="s">
        <v>2447</v>
      </c>
    </row>
    <row r="1444" spans="2:51" s="13" customFormat="1" ht="13.5">
      <c r="B1444" s="257"/>
      <c r="C1444" s="258"/>
      <c r="D1444" s="247" t="s">
        <v>217</v>
      </c>
      <c r="E1444" s="259" t="s">
        <v>38</v>
      </c>
      <c r="F1444" s="260" t="s">
        <v>426</v>
      </c>
      <c r="G1444" s="258"/>
      <c r="H1444" s="259" t="s">
        <v>38</v>
      </c>
      <c r="I1444" s="261"/>
      <c r="J1444" s="258"/>
      <c r="K1444" s="258"/>
      <c r="L1444" s="262"/>
      <c r="M1444" s="263"/>
      <c r="N1444" s="264"/>
      <c r="O1444" s="264"/>
      <c r="P1444" s="264"/>
      <c r="Q1444" s="264"/>
      <c r="R1444" s="264"/>
      <c r="S1444" s="264"/>
      <c r="T1444" s="265"/>
      <c r="AT1444" s="266" t="s">
        <v>217</v>
      </c>
      <c r="AU1444" s="266" t="s">
        <v>90</v>
      </c>
      <c r="AV1444" s="13" t="s">
        <v>25</v>
      </c>
      <c r="AW1444" s="13" t="s">
        <v>219</v>
      </c>
      <c r="AX1444" s="13" t="s">
        <v>81</v>
      </c>
      <c r="AY1444" s="266" t="s">
        <v>208</v>
      </c>
    </row>
    <row r="1445" spans="2:51" s="12" customFormat="1" ht="13.5">
      <c r="B1445" s="245"/>
      <c r="C1445" s="246"/>
      <c r="D1445" s="247" t="s">
        <v>217</v>
      </c>
      <c r="E1445" s="248" t="s">
        <v>38</v>
      </c>
      <c r="F1445" s="249" t="s">
        <v>2320</v>
      </c>
      <c r="G1445" s="246"/>
      <c r="H1445" s="250">
        <v>91.8648</v>
      </c>
      <c r="I1445" s="251"/>
      <c r="J1445" s="246"/>
      <c r="K1445" s="246"/>
      <c r="L1445" s="252"/>
      <c r="M1445" s="253"/>
      <c r="N1445" s="254"/>
      <c r="O1445" s="254"/>
      <c r="P1445" s="254"/>
      <c r="Q1445" s="254"/>
      <c r="R1445" s="254"/>
      <c r="S1445" s="254"/>
      <c r="T1445" s="255"/>
      <c r="AT1445" s="256" t="s">
        <v>217</v>
      </c>
      <c r="AU1445" s="256" t="s">
        <v>90</v>
      </c>
      <c r="AV1445" s="12" t="s">
        <v>90</v>
      </c>
      <c r="AW1445" s="12" t="s">
        <v>219</v>
      </c>
      <c r="AX1445" s="12" t="s">
        <v>81</v>
      </c>
      <c r="AY1445" s="256" t="s">
        <v>208</v>
      </c>
    </row>
    <row r="1446" spans="2:51" s="13" customFormat="1" ht="13.5">
      <c r="B1446" s="257"/>
      <c r="C1446" s="258"/>
      <c r="D1446" s="247" t="s">
        <v>217</v>
      </c>
      <c r="E1446" s="259" t="s">
        <v>38</v>
      </c>
      <c r="F1446" s="260" t="s">
        <v>429</v>
      </c>
      <c r="G1446" s="258"/>
      <c r="H1446" s="259" t="s">
        <v>38</v>
      </c>
      <c r="I1446" s="261"/>
      <c r="J1446" s="258"/>
      <c r="K1446" s="258"/>
      <c r="L1446" s="262"/>
      <c r="M1446" s="263"/>
      <c r="N1446" s="264"/>
      <c r="O1446" s="264"/>
      <c r="P1446" s="264"/>
      <c r="Q1446" s="264"/>
      <c r="R1446" s="264"/>
      <c r="S1446" s="264"/>
      <c r="T1446" s="265"/>
      <c r="AT1446" s="266" t="s">
        <v>217</v>
      </c>
      <c r="AU1446" s="266" t="s">
        <v>90</v>
      </c>
      <c r="AV1446" s="13" t="s">
        <v>25</v>
      </c>
      <c r="AW1446" s="13" t="s">
        <v>219</v>
      </c>
      <c r="AX1446" s="13" t="s">
        <v>81</v>
      </c>
      <c r="AY1446" s="266" t="s">
        <v>208</v>
      </c>
    </row>
    <row r="1447" spans="2:51" s="12" customFormat="1" ht="13.5">
      <c r="B1447" s="245"/>
      <c r="C1447" s="246"/>
      <c r="D1447" s="247" t="s">
        <v>217</v>
      </c>
      <c r="E1447" s="248" t="s">
        <v>38</v>
      </c>
      <c r="F1447" s="249" t="s">
        <v>1802</v>
      </c>
      <c r="G1447" s="246"/>
      <c r="H1447" s="250">
        <v>133.4375</v>
      </c>
      <c r="I1447" s="251"/>
      <c r="J1447" s="246"/>
      <c r="K1447" s="246"/>
      <c r="L1447" s="252"/>
      <c r="M1447" s="253"/>
      <c r="N1447" s="254"/>
      <c r="O1447" s="254"/>
      <c r="P1447" s="254"/>
      <c r="Q1447" s="254"/>
      <c r="R1447" s="254"/>
      <c r="S1447" s="254"/>
      <c r="T1447" s="255"/>
      <c r="AT1447" s="256" t="s">
        <v>217</v>
      </c>
      <c r="AU1447" s="256" t="s">
        <v>90</v>
      </c>
      <c r="AV1447" s="12" t="s">
        <v>90</v>
      </c>
      <c r="AW1447" s="12" t="s">
        <v>219</v>
      </c>
      <c r="AX1447" s="12" t="s">
        <v>81</v>
      </c>
      <c r="AY1447" s="256" t="s">
        <v>208</v>
      </c>
    </row>
    <row r="1448" spans="2:51" s="12" customFormat="1" ht="13.5">
      <c r="B1448" s="245"/>
      <c r="C1448" s="246"/>
      <c r="D1448" s="247" t="s">
        <v>217</v>
      </c>
      <c r="E1448" s="248" t="s">
        <v>38</v>
      </c>
      <c r="F1448" s="249" t="s">
        <v>2448</v>
      </c>
      <c r="G1448" s="246"/>
      <c r="H1448" s="250">
        <v>7.4925</v>
      </c>
      <c r="I1448" s="251"/>
      <c r="J1448" s="246"/>
      <c r="K1448" s="246"/>
      <c r="L1448" s="252"/>
      <c r="M1448" s="253"/>
      <c r="N1448" s="254"/>
      <c r="O1448" s="254"/>
      <c r="P1448" s="254"/>
      <c r="Q1448" s="254"/>
      <c r="R1448" s="254"/>
      <c r="S1448" s="254"/>
      <c r="T1448" s="255"/>
      <c r="AT1448" s="256" t="s">
        <v>217</v>
      </c>
      <c r="AU1448" s="256" t="s">
        <v>90</v>
      </c>
      <c r="AV1448" s="12" t="s">
        <v>90</v>
      </c>
      <c r="AW1448" s="12" t="s">
        <v>219</v>
      </c>
      <c r="AX1448" s="12" t="s">
        <v>81</v>
      </c>
      <c r="AY1448" s="256" t="s">
        <v>208</v>
      </c>
    </row>
    <row r="1449" spans="2:51" s="12" customFormat="1" ht="13.5">
      <c r="B1449" s="245"/>
      <c r="C1449" s="246"/>
      <c r="D1449" s="247" t="s">
        <v>217</v>
      </c>
      <c r="E1449" s="248" t="s">
        <v>38</v>
      </c>
      <c r="F1449" s="249" t="s">
        <v>2449</v>
      </c>
      <c r="G1449" s="246"/>
      <c r="H1449" s="250">
        <v>126.07</v>
      </c>
      <c r="I1449" s="251"/>
      <c r="J1449" s="246"/>
      <c r="K1449" s="246"/>
      <c r="L1449" s="252"/>
      <c r="M1449" s="253"/>
      <c r="N1449" s="254"/>
      <c r="O1449" s="254"/>
      <c r="P1449" s="254"/>
      <c r="Q1449" s="254"/>
      <c r="R1449" s="254"/>
      <c r="S1449" s="254"/>
      <c r="T1449" s="255"/>
      <c r="AT1449" s="256" t="s">
        <v>217</v>
      </c>
      <c r="AU1449" s="256" t="s">
        <v>90</v>
      </c>
      <c r="AV1449" s="12" t="s">
        <v>90</v>
      </c>
      <c r="AW1449" s="12" t="s">
        <v>219</v>
      </c>
      <c r="AX1449" s="12" t="s">
        <v>81</v>
      </c>
      <c r="AY1449" s="256" t="s">
        <v>208</v>
      </c>
    </row>
    <row r="1450" spans="2:51" s="12" customFormat="1" ht="13.5">
      <c r="B1450" s="245"/>
      <c r="C1450" s="246"/>
      <c r="D1450" s="247" t="s">
        <v>217</v>
      </c>
      <c r="E1450" s="248" t="s">
        <v>38</v>
      </c>
      <c r="F1450" s="249" t="s">
        <v>1804</v>
      </c>
      <c r="G1450" s="246"/>
      <c r="H1450" s="250">
        <v>99.334</v>
      </c>
      <c r="I1450" s="251"/>
      <c r="J1450" s="246"/>
      <c r="K1450" s="246"/>
      <c r="L1450" s="252"/>
      <c r="M1450" s="253"/>
      <c r="N1450" s="254"/>
      <c r="O1450" s="254"/>
      <c r="P1450" s="254"/>
      <c r="Q1450" s="254"/>
      <c r="R1450" s="254"/>
      <c r="S1450" s="254"/>
      <c r="T1450" s="255"/>
      <c r="AT1450" s="256" t="s">
        <v>217</v>
      </c>
      <c r="AU1450" s="256" t="s">
        <v>90</v>
      </c>
      <c r="AV1450" s="12" t="s">
        <v>90</v>
      </c>
      <c r="AW1450" s="12" t="s">
        <v>219</v>
      </c>
      <c r="AX1450" s="12" t="s">
        <v>81</v>
      </c>
      <c r="AY1450" s="256" t="s">
        <v>208</v>
      </c>
    </row>
    <row r="1451" spans="2:65" s="1" customFormat="1" ht="16.5" customHeight="1">
      <c r="B1451" s="46"/>
      <c r="C1451" s="233" t="s">
        <v>2450</v>
      </c>
      <c r="D1451" s="233" t="s">
        <v>210</v>
      </c>
      <c r="E1451" s="234" t="s">
        <v>2451</v>
      </c>
      <c r="F1451" s="235" t="s">
        <v>2452</v>
      </c>
      <c r="G1451" s="236" t="s">
        <v>213</v>
      </c>
      <c r="H1451" s="237">
        <v>458.199</v>
      </c>
      <c r="I1451" s="238"/>
      <c r="J1451" s="239">
        <f>ROUND(I1451*H1451,2)</f>
        <v>0</v>
      </c>
      <c r="K1451" s="235" t="s">
        <v>214</v>
      </c>
      <c r="L1451" s="72"/>
      <c r="M1451" s="240" t="s">
        <v>38</v>
      </c>
      <c r="N1451" s="241" t="s">
        <v>52</v>
      </c>
      <c r="O1451" s="47"/>
      <c r="P1451" s="242">
        <f>O1451*H1451</f>
        <v>0</v>
      </c>
      <c r="Q1451" s="242">
        <v>0.0045</v>
      </c>
      <c r="R1451" s="242">
        <f>Q1451*H1451</f>
        <v>2.0618955</v>
      </c>
      <c r="S1451" s="242">
        <v>0</v>
      </c>
      <c r="T1451" s="243">
        <f>S1451*H1451</f>
        <v>0</v>
      </c>
      <c r="AR1451" s="23" t="s">
        <v>302</v>
      </c>
      <c r="AT1451" s="23" t="s">
        <v>210</v>
      </c>
      <c r="AU1451" s="23" t="s">
        <v>90</v>
      </c>
      <c r="AY1451" s="23" t="s">
        <v>208</v>
      </c>
      <c r="BE1451" s="244">
        <f>IF(N1451="základní",J1451,0)</f>
        <v>0</v>
      </c>
      <c r="BF1451" s="244">
        <f>IF(N1451="snížená",J1451,0)</f>
        <v>0</v>
      </c>
      <c r="BG1451" s="244">
        <f>IF(N1451="zákl. přenesená",J1451,0)</f>
        <v>0</v>
      </c>
      <c r="BH1451" s="244">
        <f>IF(N1451="sníž. přenesená",J1451,0)</f>
        <v>0</v>
      </c>
      <c r="BI1451" s="244">
        <f>IF(N1451="nulová",J1451,0)</f>
        <v>0</v>
      </c>
      <c r="BJ1451" s="23" t="s">
        <v>25</v>
      </c>
      <c r="BK1451" s="244">
        <f>ROUND(I1451*H1451,2)</f>
        <v>0</v>
      </c>
      <c r="BL1451" s="23" t="s">
        <v>302</v>
      </c>
      <c r="BM1451" s="23" t="s">
        <v>2453</v>
      </c>
    </row>
    <row r="1452" spans="2:65" s="1" customFormat="1" ht="16.5" customHeight="1">
      <c r="B1452" s="46"/>
      <c r="C1452" s="233" t="s">
        <v>2454</v>
      </c>
      <c r="D1452" s="233" t="s">
        <v>210</v>
      </c>
      <c r="E1452" s="234" t="s">
        <v>2455</v>
      </c>
      <c r="F1452" s="235" t="s">
        <v>2456</v>
      </c>
      <c r="G1452" s="236" t="s">
        <v>336</v>
      </c>
      <c r="H1452" s="237">
        <v>992.765</v>
      </c>
      <c r="I1452" s="238"/>
      <c r="J1452" s="239">
        <f>ROUND(I1452*H1452,2)</f>
        <v>0</v>
      </c>
      <c r="K1452" s="235" t="s">
        <v>214</v>
      </c>
      <c r="L1452" s="72"/>
      <c r="M1452" s="240" t="s">
        <v>38</v>
      </c>
      <c r="N1452" s="241" t="s">
        <v>52</v>
      </c>
      <c r="O1452" s="47"/>
      <c r="P1452" s="242">
        <f>O1452*H1452</f>
        <v>0</v>
      </c>
      <c r="Q1452" s="242">
        <v>2E-05</v>
      </c>
      <c r="R1452" s="242">
        <f>Q1452*H1452</f>
        <v>0.019855300000000003</v>
      </c>
      <c r="S1452" s="242">
        <v>0</v>
      </c>
      <c r="T1452" s="243">
        <f>S1452*H1452</f>
        <v>0</v>
      </c>
      <c r="AR1452" s="23" t="s">
        <v>302</v>
      </c>
      <c r="AT1452" s="23" t="s">
        <v>210</v>
      </c>
      <c r="AU1452" s="23" t="s">
        <v>90</v>
      </c>
      <c r="AY1452" s="23" t="s">
        <v>208</v>
      </c>
      <c r="BE1452" s="244">
        <f>IF(N1452="základní",J1452,0)</f>
        <v>0</v>
      </c>
      <c r="BF1452" s="244">
        <f>IF(N1452="snížená",J1452,0)</f>
        <v>0</v>
      </c>
      <c r="BG1452" s="244">
        <f>IF(N1452="zákl. přenesená",J1452,0)</f>
        <v>0</v>
      </c>
      <c r="BH1452" s="244">
        <f>IF(N1452="sníž. přenesená",J1452,0)</f>
        <v>0</v>
      </c>
      <c r="BI1452" s="244">
        <f>IF(N1452="nulová",J1452,0)</f>
        <v>0</v>
      </c>
      <c r="BJ1452" s="23" t="s">
        <v>25</v>
      </c>
      <c r="BK1452" s="244">
        <f>ROUND(I1452*H1452,2)</f>
        <v>0</v>
      </c>
      <c r="BL1452" s="23" t="s">
        <v>302</v>
      </c>
      <c r="BM1452" s="23" t="s">
        <v>2457</v>
      </c>
    </row>
    <row r="1453" spans="2:51" s="12" customFormat="1" ht="13.5">
      <c r="B1453" s="245"/>
      <c r="C1453" s="246"/>
      <c r="D1453" s="247" t="s">
        <v>217</v>
      </c>
      <c r="E1453" s="248" t="s">
        <v>38</v>
      </c>
      <c r="F1453" s="249" t="s">
        <v>2458</v>
      </c>
      <c r="G1453" s="246"/>
      <c r="H1453" s="250">
        <v>992.765</v>
      </c>
      <c r="I1453" s="251"/>
      <c r="J1453" s="246"/>
      <c r="K1453" s="246"/>
      <c r="L1453" s="252"/>
      <c r="M1453" s="253"/>
      <c r="N1453" s="254"/>
      <c r="O1453" s="254"/>
      <c r="P1453" s="254"/>
      <c r="Q1453" s="254"/>
      <c r="R1453" s="254"/>
      <c r="S1453" s="254"/>
      <c r="T1453" s="255"/>
      <c r="AT1453" s="256" t="s">
        <v>217</v>
      </c>
      <c r="AU1453" s="256" t="s">
        <v>90</v>
      </c>
      <c r="AV1453" s="12" t="s">
        <v>90</v>
      </c>
      <c r="AW1453" s="12" t="s">
        <v>219</v>
      </c>
      <c r="AX1453" s="12" t="s">
        <v>81</v>
      </c>
      <c r="AY1453" s="256" t="s">
        <v>208</v>
      </c>
    </row>
    <row r="1454" spans="2:65" s="1" customFormat="1" ht="16.5" customHeight="1">
      <c r="B1454" s="46"/>
      <c r="C1454" s="233" t="s">
        <v>2459</v>
      </c>
      <c r="D1454" s="233" t="s">
        <v>210</v>
      </c>
      <c r="E1454" s="234" t="s">
        <v>2460</v>
      </c>
      <c r="F1454" s="235" t="s">
        <v>2461</v>
      </c>
      <c r="G1454" s="236" t="s">
        <v>213</v>
      </c>
      <c r="H1454" s="237">
        <v>458.199</v>
      </c>
      <c r="I1454" s="238"/>
      <c r="J1454" s="239">
        <f>ROUND(I1454*H1454,2)</f>
        <v>0</v>
      </c>
      <c r="K1454" s="235" t="s">
        <v>38</v>
      </c>
      <c r="L1454" s="72"/>
      <c r="M1454" s="240" t="s">
        <v>38</v>
      </c>
      <c r="N1454" s="241" t="s">
        <v>52</v>
      </c>
      <c r="O1454" s="47"/>
      <c r="P1454" s="242">
        <f>O1454*H1454</f>
        <v>0</v>
      </c>
      <c r="Q1454" s="242">
        <v>0.0003</v>
      </c>
      <c r="R1454" s="242">
        <f>Q1454*H1454</f>
        <v>0.1374597</v>
      </c>
      <c r="S1454" s="242">
        <v>0</v>
      </c>
      <c r="T1454" s="243">
        <f>S1454*H1454</f>
        <v>0</v>
      </c>
      <c r="AR1454" s="23" t="s">
        <v>302</v>
      </c>
      <c r="AT1454" s="23" t="s">
        <v>210</v>
      </c>
      <c r="AU1454" s="23" t="s">
        <v>90</v>
      </c>
      <c r="AY1454" s="23" t="s">
        <v>208</v>
      </c>
      <c r="BE1454" s="244">
        <f>IF(N1454="základní",J1454,0)</f>
        <v>0</v>
      </c>
      <c r="BF1454" s="244">
        <f>IF(N1454="snížená",J1454,0)</f>
        <v>0</v>
      </c>
      <c r="BG1454" s="244">
        <f>IF(N1454="zákl. přenesená",J1454,0)</f>
        <v>0</v>
      </c>
      <c r="BH1454" s="244">
        <f>IF(N1454="sníž. přenesená",J1454,0)</f>
        <v>0</v>
      </c>
      <c r="BI1454" s="244">
        <f>IF(N1454="nulová",J1454,0)</f>
        <v>0</v>
      </c>
      <c r="BJ1454" s="23" t="s">
        <v>25</v>
      </c>
      <c r="BK1454" s="244">
        <f>ROUND(I1454*H1454,2)</f>
        <v>0</v>
      </c>
      <c r="BL1454" s="23" t="s">
        <v>302</v>
      </c>
      <c r="BM1454" s="23" t="s">
        <v>2462</v>
      </c>
    </row>
    <row r="1455" spans="2:65" s="1" customFormat="1" ht="16.5" customHeight="1">
      <c r="B1455" s="46"/>
      <c r="C1455" s="267" t="s">
        <v>2463</v>
      </c>
      <c r="D1455" s="267" t="s">
        <v>297</v>
      </c>
      <c r="E1455" s="268" t="s">
        <v>2464</v>
      </c>
      <c r="F1455" s="269" t="s">
        <v>2465</v>
      </c>
      <c r="G1455" s="270" t="s">
        <v>213</v>
      </c>
      <c r="H1455" s="271">
        <v>526.929</v>
      </c>
      <c r="I1455" s="272"/>
      <c r="J1455" s="273">
        <f>ROUND(I1455*H1455,2)</f>
        <v>0</v>
      </c>
      <c r="K1455" s="269" t="s">
        <v>38</v>
      </c>
      <c r="L1455" s="274"/>
      <c r="M1455" s="275" t="s">
        <v>38</v>
      </c>
      <c r="N1455" s="276" t="s">
        <v>52</v>
      </c>
      <c r="O1455" s="47"/>
      <c r="P1455" s="242">
        <f>O1455*H1455</f>
        <v>0</v>
      </c>
      <c r="Q1455" s="242">
        <v>0.0018</v>
      </c>
      <c r="R1455" s="242">
        <f>Q1455*H1455</f>
        <v>0.9484721999999999</v>
      </c>
      <c r="S1455" s="242">
        <v>0</v>
      </c>
      <c r="T1455" s="243">
        <f>S1455*H1455</f>
        <v>0</v>
      </c>
      <c r="AR1455" s="23" t="s">
        <v>393</v>
      </c>
      <c r="AT1455" s="23" t="s">
        <v>297</v>
      </c>
      <c r="AU1455" s="23" t="s">
        <v>90</v>
      </c>
      <c r="AY1455" s="23" t="s">
        <v>208</v>
      </c>
      <c r="BE1455" s="244">
        <f>IF(N1455="základní",J1455,0)</f>
        <v>0</v>
      </c>
      <c r="BF1455" s="244">
        <f>IF(N1455="snížená",J1455,0)</f>
        <v>0</v>
      </c>
      <c r="BG1455" s="244">
        <f>IF(N1455="zákl. přenesená",J1455,0)</f>
        <v>0</v>
      </c>
      <c r="BH1455" s="244">
        <f>IF(N1455="sníž. přenesená",J1455,0)</f>
        <v>0</v>
      </c>
      <c r="BI1455" s="244">
        <f>IF(N1455="nulová",J1455,0)</f>
        <v>0</v>
      </c>
      <c r="BJ1455" s="23" t="s">
        <v>25</v>
      </c>
      <c r="BK1455" s="244">
        <f>ROUND(I1455*H1455,2)</f>
        <v>0</v>
      </c>
      <c r="BL1455" s="23" t="s">
        <v>302</v>
      </c>
      <c r="BM1455" s="23" t="s">
        <v>2466</v>
      </c>
    </row>
    <row r="1456" spans="2:51" s="12" customFormat="1" ht="13.5">
      <c r="B1456" s="245"/>
      <c r="C1456" s="246"/>
      <c r="D1456" s="247" t="s">
        <v>217</v>
      </c>
      <c r="E1456" s="248" t="s">
        <v>38</v>
      </c>
      <c r="F1456" s="249" t="s">
        <v>2467</v>
      </c>
      <c r="G1456" s="246"/>
      <c r="H1456" s="250">
        <v>526.92885</v>
      </c>
      <c r="I1456" s="251"/>
      <c r="J1456" s="246"/>
      <c r="K1456" s="246"/>
      <c r="L1456" s="252"/>
      <c r="M1456" s="253"/>
      <c r="N1456" s="254"/>
      <c r="O1456" s="254"/>
      <c r="P1456" s="254"/>
      <c r="Q1456" s="254"/>
      <c r="R1456" s="254"/>
      <c r="S1456" s="254"/>
      <c r="T1456" s="255"/>
      <c r="AT1456" s="256" t="s">
        <v>217</v>
      </c>
      <c r="AU1456" s="256" t="s">
        <v>90</v>
      </c>
      <c r="AV1456" s="12" t="s">
        <v>90</v>
      </c>
      <c r="AW1456" s="12" t="s">
        <v>219</v>
      </c>
      <c r="AX1456" s="12" t="s">
        <v>81</v>
      </c>
      <c r="AY1456" s="256" t="s">
        <v>208</v>
      </c>
    </row>
    <row r="1457" spans="2:65" s="1" customFormat="1" ht="16.5" customHeight="1">
      <c r="B1457" s="46"/>
      <c r="C1457" s="233" t="s">
        <v>2468</v>
      </c>
      <c r="D1457" s="233" t="s">
        <v>210</v>
      </c>
      <c r="E1457" s="234" t="s">
        <v>2469</v>
      </c>
      <c r="F1457" s="235" t="s">
        <v>2470</v>
      </c>
      <c r="G1457" s="236" t="s">
        <v>336</v>
      </c>
      <c r="H1457" s="237">
        <v>687.299</v>
      </c>
      <c r="I1457" s="238"/>
      <c r="J1457" s="239">
        <f>ROUND(I1457*H1457,2)</f>
        <v>0</v>
      </c>
      <c r="K1457" s="235" t="s">
        <v>214</v>
      </c>
      <c r="L1457" s="72"/>
      <c r="M1457" s="240" t="s">
        <v>38</v>
      </c>
      <c r="N1457" s="241" t="s">
        <v>52</v>
      </c>
      <c r="O1457" s="47"/>
      <c r="P1457" s="242">
        <f>O1457*H1457</f>
        <v>0</v>
      </c>
      <c r="Q1457" s="242">
        <v>2E-05</v>
      </c>
      <c r="R1457" s="242">
        <f>Q1457*H1457</f>
        <v>0.013745980000000001</v>
      </c>
      <c r="S1457" s="242">
        <v>0</v>
      </c>
      <c r="T1457" s="243">
        <f>S1457*H1457</f>
        <v>0</v>
      </c>
      <c r="AR1457" s="23" t="s">
        <v>302</v>
      </c>
      <c r="AT1457" s="23" t="s">
        <v>210</v>
      </c>
      <c r="AU1457" s="23" t="s">
        <v>90</v>
      </c>
      <c r="AY1457" s="23" t="s">
        <v>208</v>
      </c>
      <c r="BE1457" s="244">
        <f>IF(N1457="základní",J1457,0)</f>
        <v>0</v>
      </c>
      <c r="BF1457" s="244">
        <f>IF(N1457="snížená",J1457,0)</f>
        <v>0</v>
      </c>
      <c r="BG1457" s="244">
        <f>IF(N1457="zákl. přenesená",J1457,0)</f>
        <v>0</v>
      </c>
      <c r="BH1457" s="244">
        <f>IF(N1457="sníž. přenesená",J1457,0)</f>
        <v>0</v>
      </c>
      <c r="BI1457" s="244">
        <f>IF(N1457="nulová",J1457,0)</f>
        <v>0</v>
      </c>
      <c r="BJ1457" s="23" t="s">
        <v>25</v>
      </c>
      <c r="BK1457" s="244">
        <f>ROUND(I1457*H1457,2)</f>
        <v>0</v>
      </c>
      <c r="BL1457" s="23" t="s">
        <v>302</v>
      </c>
      <c r="BM1457" s="23" t="s">
        <v>2471</v>
      </c>
    </row>
    <row r="1458" spans="2:51" s="12" customFormat="1" ht="13.5">
      <c r="B1458" s="245"/>
      <c r="C1458" s="246"/>
      <c r="D1458" s="247" t="s">
        <v>217</v>
      </c>
      <c r="E1458" s="248" t="s">
        <v>38</v>
      </c>
      <c r="F1458" s="249" t="s">
        <v>2472</v>
      </c>
      <c r="G1458" s="246"/>
      <c r="H1458" s="250">
        <v>687.2985</v>
      </c>
      <c r="I1458" s="251"/>
      <c r="J1458" s="246"/>
      <c r="K1458" s="246"/>
      <c r="L1458" s="252"/>
      <c r="M1458" s="253"/>
      <c r="N1458" s="254"/>
      <c r="O1458" s="254"/>
      <c r="P1458" s="254"/>
      <c r="Q1458" s="254"/>
      <c r="R1458" s="254"/>
      <c r="S1458" s="254"/>
      <c r="T1458" s="255"/>
      <c r="AT1458" s="256" t="s">
        <v>217</v>
      </c>
      <c r="AU1458" s="256" t="s">
        <v>90</v>
      </c>
      <c r="AV1458" s="12" t="s">
        <v>90</v>
      </c>
      <c r="AW1458" s="12" t="s">
        <v>219</v>
      </c>
      <c r="AX1458" s="12" t="s">
        <v>81</v>
      </c>
      <c r="AY1458" s="256" t="s">
        <v>208</v>
      </c>
    </row>
    <row r="1459" spans="2:65" s="1" customFormat="1" ht="16.5" customHeight="1">
      <c r="B1459" s="46"/>
      <c r="C1459" s="267" t="s">
        <v>2473</v>
      </c>
      <c r="D1459" s="267" t="s">
        <v>297</v>
      </c>
      <c r="E1459" s="268" t="s">
        <v>2474</v>
      </c>
      <c r="F1459" s="269" t="s">
        <v>2475</v>
      </c>
      <c r="G1459" s="270" t="s">
        <v>336</v>
      </c>
      <c r="H1459" s="271">
        <v>756.029</v>
      </c>
      <c r="I1459" s="272"/>
      <c r="J1459" s="273">
        <f>ROUND(I1459*H1459,2)</f>
        <v>0</v>
      </c>
      <c r="K1459" s="269" t="s">
        <v>214</v>
      </c>
      <c r="L1459" s="274"/>
      <c r="M1459" s="275" t="s">
        <v>38</v>
      </c>
      <c r="N1459" s="276" t="s">
        <v>52</v>
      </c>
      <c r="O1459" s="47"/>
      <c r="P1459" s="242">
        <f>O1459*H1459</f>
        <v>0</v>
      </c>
      <c r="Q1459" s="242">
        <v>0.00035</v>
      </c>
      <c r="R1459" s="242">
        <f>Q1459*H1459</f>
        <v>0.26461015</v>
      </c>
      <c r="S1459" s="242">
        <v>0</v>
      </c>
      <c r="T1459" s="243">
        <f>S1459*H1459</f>
        <v>0</v>
      </c>
      <c r="AR1459" s="23" t="s">
        <v>393</v>
      </c>
      <c r="AT1459" s="23" t="s">
        <v>297</v>
      </c>
      <c r="AU1459" s="23" t="s">
        <v>90</v>
      </c>
      <c r="AY1459" s="23" t="s">
        <v>208</v>
      </c>
      <c r="BE1459" s="244">
        <f>IF(N1459="základní",J1459,0)</f>
        <v>0</v>
      </c>
      <c r="BF1459" s="244">
        <f>IF(N1459="snížená",J1459,0)</f>
        <v>0</v>
      </c>
      <c r="BG1459" s="244">
        <f>IF(N1459="zákl. přenesená",J1459,0)</f>
        <v>0</v>
      </c>
      <c r="BH1459" s="244">
        <f>IF(N1459="sníž. přenesená",J1459,0)</f>
        <v>0</v>
      </c>
      <c r="BI1459" s="244">
        <f>IF(N1459="nulová",J1459,0)</f>
        <v>0</v>
      </c>
      <c r="BJ1459" s="23" t="s">
        <v>25</v>
      </c>
      <c r="BK1459" s="244">
        <f>ROUND(I1459*H1459,2)</f>
        <v>0</v>
      </c>
      <c r="BL1459" s="23" t="s">
        <v>302</v>
      </c>
      <c r="BM1459" s="23" t="s">
        <v>2476</v>
      </c>
    </row>
    <row r="1460" spans="2:51" s="12" customFormat="1" ht="13.5">
      <c r="B1460" s="245"/>
      <c r="C1460" s="246"/>
      <c r="D1460" s="247" t="s">
        <v>217</v>
      </c>
      <c r="E1460" s="248" t="s">
        <v>38</v>
      </c>
      <c r="F1460" s="249" t="s">
        <v>2477</v>
      </c>
      <c r="G1460" s="246"/>
      <c r="H1460" s="250">
        <v>756.0289</v>
      </c>
      <c r="I1460" s="251"/>
      <c r="J1460" s="246"/>
      <c r="K1460" s="246"/>
      <c r="L1460" s="252"/>
      <c r="M1460" s="253"/>
      <c r="N1460" s="254"/>
      <c r="O1460" s="254"/>
      <c r="P1460" s="254"/>
      <c r="Q1460" s="254"/>
      <c r="R1460" s="254"/>
      <c r="S1460" s="254"/>
      <c r="T1460" s="255"/>
      <c r="AT1460" s="256" t="s">
        <v>217</v>
      </c>
      <c r="AU1460" s="256" t="s">
        <v>90</v>
      </c>
      <c r="AV1460" s="12" t="s">
        <v>90</v>
      </c>
      <c r="AW1460" s="12" t="s">
        <v>219</v>
      </c>
      <c r="AX1460" s="12" t="s">
        <v>81</v>
      </c>
      <c r="AY1460" s="256" t="s">
        <v>208</v>
      </c>
    </row>
    <row r="1461" spans="2:65" s="1" customFormat="1" ht="16.5" customHeight="1">
      <c r="B1461" s="46"/>
      <c r="C1461" s="233" t="s">
        <v>2478</v>
      </c>
      <c r="D1461" s="233" t="s">
        <v>210</v>
      </c>
      <c r="E1461" s="234" t="s">
        <v>2479</v>
      </c>
      <c r="F1461" s="235" t="s">
        <v>2480</v>
      </c>
      <c r="G1461" s="236" t="s">
        <v>336</v>
      </c>
      <c r="H1461" s="237">
        <v>30</v>
      </c>
      <c r="I1461" s="238"/>
      <c r="J1461" s="239">
        <f>ROUND(I1461*H1461,2)</f>
        <v>0</v>
      </c>
      <c r="K1461" s="235" t="s">
        <v>214</v>
      </c>
      <c r="L1461" s="72"/>
      <c r="M1461" s="240" t="s">
        <v>38</v>
      </c>
      <c r="N1461" s="241" t="s">
        <v>52</v>
      </c>
      <c r="O1461" s="47"/>
      <c r="P1461" s="242">
        <f>O1461*H1461</f>
        <v>0</v>
      </c>
      <c r="Q1461" s="242">
        <v>0</v>
      </c>
      <c r="R1461" s="242">
        <f>Q1461*H1461</f>
        <v>0</v>
      </c>
      <c r="S1461" s="242">
        <v>0</v>
      </c>
      <c r="T1461" s="243">
        <f>S1461*H1461</f>
        <v>0</v>
      </c>
      <c r="AR1461" s="23" t="s">
        <v>302</v>
      </c>
      <c r="AT1461" s="23" t="s">
        <v>210</v>
      </c>
      <c r="AU1461" s="23" t="s">
        <v>90</v>
      </c>
      <c r="AY1461" s="23" t="s">
        <v>208</v>
      </c>
      <c r="BE1461" s="244">
        <f>IF(N1461="základní",J1461,0)</f>
        <v>0</v>
      </c>
      <c r="BF1461" s="244">
        <f>IF(N1461="snížená",J1461,0)</f>
        <v>0</v>
      </c>
      <c r="BG1461" s="244">
        <f>IF(N1461="zákl. přenesená",J1461,0)</f>
        <v>0</v>
      </c>
      <c r="BH1461" s="244">
        <f>IF(N1461="sníž. přenesená",J1461,0)</f>
        <v>0</v>
      </c>
      <c r="BI1461" s="244">
        <f>IF(N1461="nulová",J1461,0)</f>
        <v>0</v>
      </c>
      <c r="BJ1461" s="23" t="s">
        <v>25</v>
      </c>
      <c r="BK1461" s="244">
        <f>ROUND(I1461*H1461,2)</f>
        <v>0</v>
      </c>
      <c r="BL1461" s="23" t="s">
        <v>302</v>
      </c>
      <c r="BM1461" s="23" t="s">
        <v>2481</v>
      </c>
    </row>
    <row r="1462" spans="2:51" s="12" customFormat="1" ht="13.5">
      <c r="B1462" s="245"/>
      <c r="C1462" s="246"/>
      <c r="D1462" s="247" t="s">
        <v>217</v>
      </c>
      <c r="E1462" s="248" t="s">
        <v>38</v>
      </c>
      <c r="F1462" s="249" t="s">
        <v>2482</v>
      </c>
      <c r="G1462" s="246"/>
      <c r="H1462" s="250">
        <v>0.7</v>
      </c>
      <c r="I1462" s="251"/>
      <c r="J1462" s="246"/>
      <c r="K1462" s="246"/>
      <c r="L1462" s="252"/>
      <c r="M1462" s="253"/>
      <c r="N1462" s="254"/>
      <c r="O1462" s="254"/>
      <c r="P1462" s="254"/>
      <c r="Q1462" s="254"/>
      <c r="R1462" s="254"/>
      <c r="S1462" s="254"/>
      <c r="T1462" s="255"/>
      <c r="AT1462" s="256" t="s">
        <v>217</v>
      </c>
      <c r="AU1462" s="256" t="s">
        <v>90</v>
      </c>
      <c r="AV1462" s="12" t="s">
        <v>90</v>
      </c>
      <c r="AW1462" s="12" t="s">
        <v>219</v>
      </c>
      <c r="AX1462" s="12" t="s">
        <v>81</v>
      </c>
      <c r="AY1462" s="256" t="s">
        <v>208</v>
      </c>
    </row>
    <row r="1463" spans="2:51" s="12" customFormat="1" ht="13.5">
      <c r="B1463" s="245"/>
      <c r="C1463" s="246"/>
      <c r="D1463" s="247" t="s">
        <v>217</v>
      </c>
      <c r="E1463" s="248" t="s">
        <v>38</v>
      </c>
      <c r="F1463" s="249" t="s">
        <v>2483</v>
      </c>
      <c r="G1463" s="246"/>
      <c r="H1463" s="250">
        <v>15.2</v>
      </c>
      <c r="I1463" s="251"/>
      <c r="J1463" s="246"/>
      <c r="K1463" s="246"/>
      <c r="L1463" s="252"/>
      <c r="M1463" s="253"/>
      <c r="N1463" s="254"/>
      <c r="O1463" s="254"/>
      <c r="P1463" s="254"/>
      <c r="Q1463" s="254"/>
      <c r="R1463" s="254"/>
      <c r="S1463" s="254"/>
      <c r="T1463" s="255"/>
      <c r="AT1463" s="256" t="s">
        <v>217</v>
      </c>
      <c r="AU1463" s="256" t="s">
        <v>90</v>
      </c>
      <c r="AV1463" s="12" t="s">
        <v>90</v>
      </c>
      <c r="AW1463" s="12" t="s">
        <v>219</v>
      </c>
      <c r="AX1463" s="12" t="s">
        <v>81</v>
      </c>
      <c r="AY1463" s="256" t="s">
        <v>208</v>
      </c>
    </row>
    <row r="1464" spans="2:51" s="12" customFormat="1" ht="13.5">
      <c r="B1464" s="245"/>
      <c r="C1464" s="246"/>
      <c r="D1464" s="247" t="s">
        <v>217</v>
      </c>
      <c r="E1464" s="248" t="s">
        <v>38</v>
      </c>
      <c r="F1464" s="249" t="s">
        <v>2484</v>
      </c>
      <c r="G1464" s="246"/>
      <c r="H1464" s="250">
        <v>10.8</v>
      </c>
      <c r="I1464" s="251"/>
      <c r="J1464" s="246"/>
      <c r="K1464" s="246"/>
      <c r="L1464" s="252"/>
      <c r="M1464" s="253"/>
      <c r="N1464" s="254"/>
      <c r="O1464" s="254"/>
      <c r="P1464" s="254"/>
      <c r="Q1464" s="254"/>
      <c r="R1464" s="254"/>
      <c r="S1464" s="254"/>
      <c r="T1464" s="255"/>
      <c r="AT1464" s="256" t="s">
        <v>217</v>
      </c>
      <c r="AU1464" s="256" t="s">
        <v>90</v>
      </c>
      <c r="AV1464" s="12" t="s">
        <v>90</v>
      </c>
      <c r="AW1464" s="12" t="s">
        <v>219</v>
      </c>
      <c r="AX1464" s="12" t="s">
        <v>81</v>
      </c>
      <c r="AY1464" s="256" t="s">
        <v>208</v>
      </c>
    </row>
    <row r="1465" spans="2:51" s="12" customFormat="1" ht="13.5">
      <c r="B1465" s="245"/>
      <c r="C1465" s="246"/>
      <c r="D1465" s="247" t="s">
        <v>217</v>
      </c>
      <c r="E1465" s="248" t="s">
        <v>38</v>
      </c>
      <c r="F1465" s="249" t="s">
        <v>2485</v>
      </c>
      <c r="G1465" s="246"/>
      <c r="H1465" s="250">
        <v>1.5</v>
      </c>
      <c r="I1465" s="251"/>
      <c r="J1465" s="246"/>
      <c r="K1465" s="246"/>
      <c r="L1465" s="252"/>
      <c r="M1465" s="253"/>
      <c r="N1465" s="254"/>
      <c r="O1465" s="254"/>
      <c r="P1465" s="254"/>
      <c r="Q1465" s="254"/>
      <c r="R1465" s="254"/>
      <c r="S1465" s="254"/>
      <c r="T1465" s="255"/>
      <c r="AT1465" s="256" t="s">
        <v>217</v>
      </c>
      <c r="AU1465" s="256" t="s">
        <v>90</v>
      </c>
      <c r="AV1465" s="12" t="s">
        <v>90</v>
      </c>
      <c r="AW1465" s="12" t="s">
        <v>219</v>
      </c>
      <c r="AX1465" s="12" t="s">
        <v>81</v>
      </c>
      <c r="AY1465" s="256" t="s">
        <v>208</v>
      </c>
    </row>
    <row r="1466" spans="2:51" s="12" customFormat="1" ht="13.5">
      <c r="B1466" s="245"/>
      <c r="C1466" s="246"/>
      <c r="D1466" s="247" t="s">
        <v>217</v>
      </c>
      <c r="E1466" s="248" t="s">
        <v>38</v>
      </c>
      <c r="F1466" s="249" t="s">
        <v>2486</v>
      </c>
      <c r="G1466" s="246"/>
      <c r="H1466" s="250">
        <v>1.8</v>
      </c>
      <c r="I1466" s="251"/>
      <c r="J1466" s="246"/>
      <c r="K1466" s="246"/>
      <c r="L1466" s="252"/>
      <c r="M1466" s="253"/>
      <c r="N1466" s="254"/>
      <c r="O1466" s="254"/>
      <c r="P1466" s="254"/>
      <c r="Q1466" s="254"/>
      <c r="R1466" s="254"/>
      <c r="S1466" s="254"/>
      <c r="T1466" s="255"/>
      <c r="AT1466" s="256" t="s">
        <v>217</v>
      </c>
      <c r="AU1466" s="256" t="s">
        <v>90</v>
      </c>
      <c r="AV1466" s="12" t="s">
        <v>90</v>
      </c>
      <c r="AW1466" s="12" t="s">
        <v>219</v>
      </c>
      <c r="AX1466" s="12" t="s">
        <v>81</v>
      </c>
      <c r="AY1466" s="256" t="s">
        <v>208</v>
      </c>
    </row>
    <row r="1467" spans="2:65" s="1" customFormat="1" ht="16.5" customHeight="1">
      <c r="B1467" s="46"/>
      <c r="C1467" s="267" t="s">
        <v>2487</v>
      </c>
      <c r="D1467" s="267" t="s">
        <v>297</v>
      </c>
      <c r="E1467" s="268" t="s">
        <v>2488</v>
      </c>
      <c r="F1467" s="269" t="s">
        <v>2489</v>
      </c>
      <c r="G1467" s="270" t="s">
        <v>336</v>
      </c>
      <c r="H1467" s="271">
        <v>36</v>
      </c>
      <c r="I1467" s="272"/>
      <c r="J1467" s="273">
        <f>ROUND(I1467*H1467,2)</f>
        <v>0</v>
      </c>
      <c r="K1467" s="269" t="s">
        <v>214</v>
      </c>
      <c r="L1467" s="274"/>
      <c r="M1467" s="275" t="s">
        <v>38</v>
      </c>
      <c r="N1467" s="276" t="s">
        <v>52</v>
      </c>
      <c r="O1467" s="47"/>
      <c r="P1467" s="242">
        <f>O1467*H1467</f>
        <v>0</v>
      </c>
      <c r="Q1467" s="242">
        <v>0.00027</v>
      </c>
      <c r="R1467" s="242">
        <f>Q1467*H1467</f>
        <v>0.00972</v>
      </c>
      <c r="S1467" s="242">
        <v>0</v>
      </c>
      <c r="T1467" s="243">
        <f>S1467*H1467</f>
        <v>0</v>
      </c>
      <c r="AR1467" s="23" t="s">
        <v>393</v>
      </c>
      <c r="AT1467" s="23" t="s">
        <v>297</v>
      </c>
      <c r="AU1467" s="23" t="s">
        <v>90</v>
      </c>
      <c r="AY1467" s="23" t="s">
        <v>208</v>
      </c>
      <c r="BE1467" s="244">
        <f>IF(N1467="základní",J1467,0)</f>
        <v>0</v>
      </c>
      <c r="BF1467" s="244">
        <f>IF(N1467="snížená",J1467,0)</f>
        <v>0</v>
      </c>
      <c r="BG1467" s="244">
        <f>IF(N1467="zákl. přenesená",J1467,0)</f>
        <v>0</v>
      </c>
      <c r="BH1467" s="244">
        <f>IF(N1467="sníž. přenesená",J1467,0)</f>
        <v>0</v>
      </c>
      <c r="BI1467" s="244">
        <f>IF(N1467="nulová",J1467,0)</f>
        <v>0</v>
      </c>
      <c r="BJ1467" s="23" t="s">
        <v>25</v>
      </c>
      <c r="BK1467" s="244">
        <f>ROUND(I1467*H1467,2)</f>
        <v>0</v>
      </c>
      <c r="BL1467" s="23" t="s">
        <v>302</v>
      </c>
      <c r="BM1467" s="23" t="s">
        <v>2490</v>
      </c>
    </row>
    <row r="1468" spans="2:47" s="1" customFormat="1" ht="13.5">
      <c r="B1468" s="46"/>
      <c r="C1468" s="74"/>
      <c r="D1468" s="247" t="s">
        <v>835</v>
      </c>
      <c r="E1468" s="74"/>
      <c r="F1468" s="277" t="s">
        <v>2491</v>
      </c>
      <c r="G1468" s="74"/>
      <c r="H1468" s="74"/>
      <c r="I1468" s="203"/>
      <c r="J1468" s="74"/>
      <c r="K1468" s="74"/>
      <c r="L1468" s="72"/>
      <c r="M1468" s="278"/>
      <c r="N1468" s="47"/>
      <c r="O1468" s="47"/>
      <c r="P1468" s="47"/>
      <c r="Q1468" s="47"/>
      <c r="R1468" s="47"/>
      <c r="S1468" s="47"/>
      <c r="T1468" s="95"/>
      <c r="AT1468" s="23" t="s">
        <v>835</v>
      </c>
      <c r="AU1468" s="23" t="s">
        <v>90</v>
      </c>
    </row>
    <row r="1469" spans="2:51" s="12" customFormat="1" ht="13.5">
      <c r="B1469" s="245"/>
      <c r="C1469" s="246"/>
      <c r="D1469" s="247" t="s">
        <v>217</v>
      </c>
      <c r="E1469" s="248" t="s">
        <v>38</v>
      </c>
      <c r="F1469" s="249" t="s">
        <v>2492</v>
      </c>
      <c r="G1469" s="246"/>
      <c r="H1469" s="250">
        <v>1</v>
      </c>
      <c r="I1469" s="251"/>
      <c r="J1469" s="246"/>
      <c r="K1469" s="246"/>
      <c r="L1469" s="252"/>
      <c r="M1469" s="253"/>
      <c r="N1469" s="254"/>
      <c r="O1469" s="254"/>
      <c r="P1469" s="254"/>
      <c r="Q1469" s="254"/>
      <c r="R1469" s="254"/>
      <c r="S1469" s="254"/>
      <c r="T1469" s="255"/>
      <c r="AT1469" s="256" t="s">
        <v>217</v>
      </c>
      <c r="AU1469" s="256" t="s">
        <v>90</v>
      </c>
      <c r="AV1469" s="12" t="s">
        <v>90</v>
      </c>
      <c r="AW1469" s="12" t="s">
        <v>219</v>
      </c>
      <c r="AX1469" s="12" t="s">
        <v>81</v>
      </c>
      <c r="AY1469" s="256" t="s">
        <v>208</v>
      </c>
    </row>
    <row r="1470" spans="2:51" s="12" customFormat="1" ht="13.5">
      <c r="B1470" s="245"/>
      <c r="C1470" s="246"/>
      <c r="D1470" s="247" t="s">
        <v>217</v>
      </c>
      <c r="E1470" s="248" t="s">
        <v>38</v>
      </c>
      <c r="F1470" s="249" t="s">
        <v>2493</v>
      </c>
      <c r="G1470" s="246"/>
      <c r="H1470" s="250">
        <v>19</v>
      </c>
      <c r="I1470" s="251"/>
      <c r="J1470" s="246"/>
      <c r="K1470" s="246"/>
      <c r="L1470" s="252"/>
      <c r="M1470" s="253"/>
      <c r="N1470" s="254"/>
      <c r="O1470" s="254"/>
      <c r="P1470" s="254"/>
      <c r="Q1470" s="254"/>
      <c r="R1470" s="254"/>
      <c r="S1470" s="254"/>
      <c r="T1470" s="255"/>
      <c r="AT1470" s="256" t="s">
        <v>217</v>
      </c>
      <c r="AU1470" s="256" t="s">
        <v>90</v>
      </c>
      <c r="AV1470" s="12" t="s">
        <v>90</v>
      </c>
      <c r="AW1470" s="12" t="s">
        <v>219</v>
      </c>
      <c r="AX1470" s="12" t="s">
        <v>81</v>
      </c>
      <c r="AY1470" s="256" t="s">
        <v>208</v>
      </c>
    </row>
    <row r="1471" spans="2:51" s="12" customFormat="1" ht="13.5">
      <c r="B1471" s="245"/>
      <c r="C1471" s="246"/>
      <c r="D1471" s="247" t="s">
        <v>217</v>
      </c>
      <c r="E1471" s="248" t="s">
        <v>38</v>
      </c>
      <c r="F1471" s="249" t="s">
        <v>2494</v>
      </c>
      <c r="G1471" s="246"/>
      <c r="H1471" s="250">
        <v>12</v>
      </c>
      <c r="I1471" s="251"/>
      <c r="J1471" s="246"/>
      <c r="K1471" s="246"/>
      <c r="L1471" s="252"/>
      <c r="M1471" s="253"/>
      <c r="N1471" s="254"/>
      <c r="O1471" s="254"/>
      <c r="P1471" s="254"/>
      <c r="Q1471" s="254"/>
      <c r="R1471" s="254"/>
      <c r="S1471" s="254"/>
      <c r="T1471" s="255"/>
      <c r="AT1471" s="256" t="s">
        <v>217</v>
      </c>
      <c r="AU1471" s="256" t="s">
        <v>90</v>
      </c>
      <c r="AV1471" s="12" t="s">
        <v>90</v>
      </c>
      <c r="AW1471" s="12" t="s">
        <v>219</v>
      </c>
      <c r="AX1471" s="12" t="s">
        <v>81</v>
      </c>
      <c r="AY1471" s="256" t="s">
        <v>208</v>
      </c>
    </row>
    <row r="1472" spans="2:51" s="12" customFormat="1" ht="13.5">
      <c r="B1472" s="245"/>
      <c r="C1472" s="246"/>
      <c r="D1472" s="247" t="s">
        <v>217</v>
      </c>
      <c r="E1472" s="248" t="s">
        <v>38</v>
      </c>
      <c r="F1472" s="249" t="s">
        <v>2495</v>
      </c>
      <c r="G1472" s="246"/>
      <c r="H1472" s="250">
        <v>2</v>
      </c>
      <c r="I1472" s="251"/>
      <c r="J1472" s="246"/>
      <c r="K1472" s="246"/>
      <c r="L1472" s="252"/>
      <c r="M1472" s="253"/>
      <c r="N1472" s="254"/>
      <c r="O1472" s="254"/>
      <c r="P1472" s="254"/>
      <c r="Q1472" s="254"/>
      <c r="R1472" s="254"/>
      <c r="S1472" s="254"/>
      <c r="T1472" s="255"/>
      <c r="AT1472" s="256" t="s">
        <v>217</v>
      </c>
      <c r="AU1472" s="256" t="s">
        <v>90</v>
      </c>
      <c r="AV1472" s="12" t="s">
        <v>90</v>
      </c>
      <c r="AW1472" s="12" t="s">
        <v>219</v>
      </c>
      <c r="AX1472" s="12" t="s">
        <v>81</v>
      </c>
      <c r="AY1472" s="256" t="s">
        <v>208</v>
      </c>
    </row>
    <row r="1473" spans="2:51" s="12" customFormat="1" ht="13.5">
      <c r="B1473" s="245"/>
      <c r="C1473" s="246"/>
      <c r="D1473" s="247" t="s">
        <v>217</v>
      </c>
      <c r="E1473" s="248" t="s">
        <v>38</v>
      </c>
      <c r="F1473" s="249" t="s">
        <v>2495</v>
      </c>
      <c r="G1473" s="246"/>
      <c r="H1473" s="250">
        <v>2</v>
      </c>
      <c r="I1473" s="251"/>
      <c r="J1473" s="246"/>
      <c r="K1473" s="246"/>
      <c r="L1473" s="252"/>
      <c r="M1473" s="253"/>
      <c r="N1473" s="254"/>
      <c r="O1473" s="254"/>
      <c r="P1473" s="254"/>
      <c r="Q1473" s="254"/>
      <c r="R1473" s="254"/>
      <c r="S1473" s="254"/>
      <c r="T1473" s="255"/>
      <c r="AT1473" s="256" t="s">
        <v>217</v>
      </c>
      <c r="AU1473" s="256" t="s">
        <v>90</v>
      </c>
      <c r="AV1473" s="12" t="s">
        <v>90</v>
      </c>
      <c r="AW1473" s="12" t="s">
        <v>219</v>
      </c>
      <c r="AX1473" s="12" t="s">
        <v>81</v>
      </c>
      <c r="AY1473" s="256" t="s">
        <v>208</v>
      </c>
    </row>
    <row r="1474" spans="2:65" s="1" customFormat="1" ht="16.5" customHeight="1">
      <c r="B1474" s="46"/>
      <c r="C1474" s="233" t="s">
        <v>2496</v>
      </c>
      <c r="D1474" s="233" t="s">
        <v>210</v>
      </c>
      <c r="E1474" s="234" t="s">
        <v>2497</v>
      </c>
      <c r="F1474" s="235" t="s">
        <v>2498</v>
      </c>
      <c r="G1474" s="236" t="s">
        <v>213</v>
      </c>
      <c r="H1474" s="237">
        <v>458.199</v>
      </c>
      <c r="I1474" s="238"/>
      <c r="J1474" s="239">
        <f>ROUND(I1474*H1474,2)</f>
        <v>0</v>
      </c>
      <c r="K1474" s="235" t="s">
        <v>214</v>
      </c>
      <c r="L1474" s="72"/>
      <c r="M1474" s="240" t="s">
        <v>38</v>
      </c>
      <c r="N1474" s="241" t="s">
        <v>52</v>
      </c>
      <c r="O1474" s="47"/>
      <c r="P1474" s="242">
        <f>O1474*H1474</f>
        <v>0</v>
      </c>
      <c r="Q1474" s="242">
        <v>0</v>
      </c>
      <c r="R1474" s="242">
        <f>Q1474*H1474</f>
        <v>0</v>
      </c>
      <c r="S1474" s="242">
        <v>0</v>
      </c>
      <c r="T1474" s="243">
        <f>S1474*H1474</f>
        <v>0</v>
      </c>
      <c r="AR1474" s="23" t="s">
        <v>302</v>
      </c>
      <c r="AT1474" s="23" t="s">
        <v>210</v>
      </c>
      <c r="AU1474" s="23" t="s">
        <v>90</v>
      </c>
      <c r="AY1474" s="23" t="s">
        <v>208</v>
      </c>
      <c r="BE1474" s="244">
        <f>IF(N1474="základní",J1474,0)</f>
        <v>0</v>
      </c>
      <c r="BF1474" s="244">
        <f>IF(N1474="snížená",J1474,0)</f>
        <v>0</v>
      </c>
      <c r="BG1474" s="244">
        <f>IF(N1474="zákl. přenesená",J1474,0)</f>
        <v>0</v>
      </c>
      <c r="BH1474" s="244">
        <f>IF(N1474="sníž. přenesená",J1474,0)</f>
        <v>0</v>
      </c>
      <c r="BI1474" s="244">
        <f>IF(N1474="nulová",J1474,0)</f>
        <v>0</v>
      </c>
      <c r="BJ1474" s="23" t="s">
        <v>25</v>
      </c>
      <c r="BK1474" s="244">
        <f>ROUND(I1474*H1474,2)</f>
        <v>0</v>
      </c>
      <c r="BL1474" s="23" t="s">
        <v>302</v>
      </c>
      <c r="BM1474" s="23" t="s">
        <v>2499</v>
      </c>
    </row>
    <row r="1475" spans="2:65" s="1" customFormat="1" ht="38.25" customHeight="1">
      <c r="B1475" s="46"/>
      <c r="C1475" s="233" t="s">
        <v>2500</v>
      </c>
      <c r="D1475" s="233" t="s">
        <v>210</v>
      </c>
      <c r="E1475" s="234" t="s">
        <v>2501</v>
      </c>
      <c r="F1475" s="235" t="s">
        <v>2502</v>
      </c>
      <c r="G1475" s="236" t="s">
        <v>283</v>
      </c>
      <c r="H1475" s="237">
        <v>3.547</v>
      </c>
      <c r="I1475" s="238"/>
      <c r="J1475" s="239">
        <f>ROUND(I1475*H1475,2)</f>
        <v>0</v>
      </c>
      <c r="K1475" s="235" t="s">
        <v>214</v>
      </c>
      <c r="L1475" s="72"/>
      <c r="M1475" s="240" t="s">
        <v>38</v>
      </c>
      <c r="N1475" s="241" t="s">
        <v>52</v>
      </c>
      <c r="O1475" s="47"/>
      <c r="P1475" s="242">
        <f>O1475*H1475</f>
        <v>0</v>
      </c>
      <c r="Q1475" s="242">
        <v>0</v>
      </c>
      <c r="R1475" s="242">
        <f>Q1475*H1475</f>
        <v>0</v>
      </c>
      <c r="S1475" s="242">
        <v>0</v>
      </c>
      <c r="T1475" s="243">
        <f>S1475*H1475</f>
        <v>0</v>
      </c>
      <c r="AR1475" s="23" t="s">
        <v>302</v>
      </c>
      <c r="AT1475" s="23" t="s">
        <v>210</v>
      </c>
      <c r="AU1475" s="23" t="s">
        <v>90</v>
      </c>
      <c r="AY1475" s="23" t="s">
        <v>208</v>
      </c>
      <c r="BE1475" s="244">
        <f>IF(N1475="základní",J1475,0)</f>
        <v>0</v>
      </c>
      <c r="BF1475" s="244">
        <f>IF(N1475="snížená",J1475,0)</f>
        <v>0</v>
      </c>
      <c r="BG1475" s="244">
        <f>IF(N1475="zákl. přenesená",J1475,0)</f>
        <v>0</v>
      </c>
      <c r="BH1475" s="244">
        <f>IF(N1475="sníž. přenesená",J1475,0)</f>
        <v>0</v>
      </c>
      <c r="BI1475" s="244">
        <f>IF(N1475="nulová",J1475,0)</f>
        <v>0</v>
      </c>
      <c r="BJ1475" s="23" t="s">
        <v>25</v>
      </c>
      <c r="BK1475" s="244">
        <f>ROUND(I1475*H1475,2)</f>
        <v>0</v>
      </c>
      <c r="BL1475" s="23" t="s">
        <v>302</v>
      </c>
      <c r="BM1475" s="23" t="s">
        <v>2503</v>
      </c>
    </row>
    <row r="1476" spans="2:63" s="11" customFormat="1" ht="29.85" customHeight="1">
      <c r="B1476" s="217"/>
      <c r="C1476" s="218"/>
      <c r="D1476" s="219" t="s">
        <v>80</v>
      </c>
      <c r="E1476" s="231" t="s">
        <v>2504</v>
      </c>
      <c r="F1476" s="231" t="s">
        <v>2505</v>
      </c>
      <c r="G1476" s="218"/>
      <c r="H1476" s="218"/>
      <c r="I1476" s="221"/>
      <c r="J1476" s="232">
        <f>BK1476</f>
        <v>0</v>
      </c>
      <c r="K1476" s="218"/>
      <c r="L1476" s="223"/>
      <c r="M1476" s="224"/>
      <c r="N1476" s="225"/>
      <c r="O1476" s="225"/>
      <c r="P1476" s="226">
        <f>SUM(P1477:P1479)</f>
        <v>0</v>
      </c>
      <c r="Q1476" s="225"/>
      <c r="R1476" s="226">
        <f>SUM(R1477:R1479)</f>
        <v>0.08174399999999998</v>
      </c>
      <c r="S1476" s="225"/>
      <c r="T1476" s="227">
        <f>SUM(T1477:T1479)</f>
        <v>0</v>
      </c>
      <c r="AR1476" s="228" t="s">
        <v>90</v>
      </c>
      <c r="AT1476" s="229" t="s">
        <v>80</v>
      </c>
      <c r="AU1476" s="229" t="s">
        <v>25</v>
      </c>
      <c r="AY1476" s="228" t="s">
        <v>208</v>
      </c>
      <c r="BK1476" s="230">
        <f>SUM(BK1477:BK1479)</f>
        <v>0</v>
      </c>
    </row>
    <row r="1477" spans="2:65" s="1" customFormat="1" ht="16.5" customHeight="1">
      <c r="B1477" s="46"/>
      <c r="C1477" s="233" t="s">
        <v>2506</v>
      </c>
      <c r="D1477" s="233" t="s">
        <v>210</v>
      </c>
      <c r="E1477" s="234" t="s">
        <v>2507</v>
      </c>
      <c r="F1477" s="235" t="s">
        <v>2508</v>
      </c>
      <c r="G1477" s="236" t="s">
        <v>213</v>
      </c>
      <c r="H1477" s="237">
        <v>314.4</v>
      </c>
      <c r="I1477" s="238"/>
      <c r="J1477" s="239">
        <f>ROUND(I1477*H1477,2)</f>
        <v>0</v>
      </c>
      <c r="K1477" s="235" t="s">
        <v>38</v>
      </c>
      <c r="L1477" s="72"/>
      <c r="M1477" s="240" t="s">
        <v>38</v>
      </c>
      <c r="N1477" s="241" t="s">
        <v>52</v>
      </c>
      <c r="O1477" s="47"/>
      <c r="P1477" s="242">
        <f>O1477*H1477</f>
        <v>0</v>
      </c>
      <c r="Q1477" s="242">
        <v>0.00026</v>
      </c>
      <c r="R1477" s="242">
        <f>Q1477*H1477</f>
        <v>0.08174399999999998</v>
      </c>
      <c r="S1477" s="242">
        <v>0</v>
      </c>
      <c r="T1477" s="243">
        <f>S1477*H1477</f>
        <v>0</v>
      </c>
      <c r="AR1477" s="23" t="s">
        <v>302</v>
      </c>
      <c r="AT1477" s="23" t="s">
        <v>210</v>
      </c>
      <c r="AU1477" s="23" t="s">
        <v>90</v>
      </c>
      <c r="AY1477" s="23" t="s">
        <v>208</v>
      </c>
      <c r="BE1477" s="244">
        <f>IF(N1477="základní",J1477,0)</f>
        <v>0</v>
      </c>
      <c r="BF1477" s="244">
        <f>IF(N1477="snížená",J1477,0)</f>
        <v>0</v>
      </c>
      <c r="BG1477" s="244">
        <f>IF(N1477="zákl. přenesená",J1477,0)</f>
        <v>0</v>
      </c>
      <c r="BH1477" s="244">
        <f>IF(N1477="sníž. přenesená",J1477,0)</f>
        <v>0</v>
      </c>
      <c r="BI1477" s="244">
        <f>IF(N1477="nulová",J1477,0)</f>
        <v>0</v>
      </c>
      <c r="BJ1477" s="23" t="s">
        <v>25</v>
      </c>
      <c r="BK1477" s="244">
        <f>ROUND(I1477*H1477,2)</f>
        <v>0</v>
      </c>
      <c r="BL1477" s="23" t="s">
        <v>302</v>
      </c>
      <c r="BM1477" s="23" t="s">
        <v>2509</v>
      </c>
    </row>
    <row r="1478" spans="2:51" s="12" customFormat="1" ht="13.5">
      <c r="B1478" s="245"/>
      <c r="C1478" s="246"/>
      <c r="D1478" s="247" t="s">
        <v>217</v>
      </c>
      <c r="E1478" s="248" t="s">
        <v>38</v>
      </c>
      <c r="F1478" s="249" t="s">
        <v>2510</v>
      </c>
      <c r="G1478" s="246"/>
      <c r="H1478" s="250">
        <v>314.4</v>
      </c>
      <c r="I1478" s="251"/>
      <c r="J1478" s="246"/>
      <c r="K1478" s="246"/>
      <c r="L1478" s="252"/>
      <c r="M1478" s="253"/>
      <c r="N1478" s="254"/>
      <c r="O1478" s="254"/>
      <c r="P1478" s="254"/>
      <c r="Q1478" s="254"/>
      <c r="R1478" s="254"/>
      <c r="S1478" s="254"/>
      <c r="T1478" s="255"/>
      <c r="AT1478" s="256" t="s">
        <v>217</v>
      </c>
      <c r="AU1478" s="256" t="s">
        <v>90</v>
      </c>
      <c r="AV1478" s="12" t="s">
        <v>90</v>
      </c>
      <c r="AW1478" s="12" t="s">
        <v>219</v>
      </c>
      <c r="AX1478" s="12" t="s">
        <v>81</v>
      </c>
      <c r="AY1478" s="256" t="s">
        <v>208</v>
      </c>
    </row>
    <row r="1479" spans="2:65" s="1" customFormat="1" ht="38.25" customHeight="1">
      <c r="B1479" s="46"/>
      <c r="C1479" s="233" t="s">
        <v>2511</v>
      </c>
      <c r="D1479" s="233" t="s">
        <v>210</v>
      </c>
      <c r="E1479" s="234" t="s">
        <v>2512</v>
      </c>
      <c r="F1479" s="235" t="s">
        <v>2513</v>
      </c>
      <c r="G1479" s="236" t="s">
        <v>283</v>
      </c>
      <c r="H1479" s="237">
        <v>0.082</v>
      </c>
      <c r="I1479" s="238"/>
      <c r="J1479" s="239">
        <f>ROUND(I1479*H1479,2)</f>
        <v>0</v>
      </c>
      <c r="K1479" s="235" t="s">
        <v>214</v>
      </c>
      <c r="L1479" s="72"/>
      <c r="M1479" s="240" t="s">
        <v>38</v>
      </c>
      <c r="N1479" s="241" t="s">
        <v>52</v>
      </c>
      <c r="O1479" s="47"/>
      <c r="P1479" s="242">
        <f>O1479*H1479</f>
        <v>0</v>
      </c>
      <c r="Q1479" s="242">
        <v>0</v>
      </c>
      <c r="R1479" s="242">
        <f>Q1479*H1479</f>
        <v>0</v>
      </c>
      <c r="S1479" s="242">
        <v>0</v>
      </c>
      <c r="T1479" s="243">
        <f>S1479*H1479</f>
        <v>0</v>
      </c>
      <c r="AR1479" s="23" t="s">
        <v>302</v>
      </c>
      <c r="AT1479" s="23" t="s">
        <v>210</v>
      </c>
      <c r="AU1479" s="23" t="s">
        <v>90</v>
      </c>
      <c r="AY1479" s="23" t="s">
        <v>208</v>
      </c>
      <c r="BE1479" s="244">
        <f>IF(N1479="základní",J1479,0)</f>
        <v>0</v>
      </c>
      <c r="BF1479" s="244">
        <f>IF(N1479="snížená",J1479,0)</f>
        <v>0</v>
      </c>
      <c r="BG1479" s="244">
        <f>IF(N1479="zákl. přenesená",J1479,0)</f>
        <v>0</v>
      </c>
      <c r="BH1479" s="244">
        <f>IF(N1479="sníž. přenesená",J1479,0)</f>
        <v>0</v>
      </c>
      <c r="BI1479" s="244">
        <f>IF(N1479="nulová",J1479,0)</f>
        <v>0</v>
      </c>
      <c r="BJ1479" s="23" t="s">
        <v>25</v>
      </c>
      <c r="BK1479" s="244">
        <f>ROUND(I1479*H1479,2)</f>
        <v>0</v>
      </c>
      <c r="BL1479" s="23" t="s">
        <v>302</v>
      </c>
      <c r="BM1479" s="23" t="s">
        <v>2514</v>
      </c>
    </row>
    <row r="1480" spans="2:63" s="11" customFormat="1" ht="29.85" customHeight="1">
      <c r="B1480" s="217"/>
      <c r="C1480" s="218"/>
      <c r="D1480" s="219" t="s">
        <v>80</v>
      </c>
      <c r="E1480" s="231" t="s">
        <v>2515</v>
      </c>
      <c r="F1480" s="231" t="s">
        <v>2516</v>
      </c>
      <c r="G1480" s="218"/>
      <c r="H1480" s="218"/>
      <c r="I1480" s="221"/>
      <c r="J1480" s="232">
        <f>BK1480</f>
        <v>0</v>
      </c>
      <c r="K1480" s="218"/>
      <c r="L1480" s="223"/>
      <c r="M1480" s="224"/>
      <c r="N1480" s="225"/>
      <c r="O1480" s="225"/>
      <c r="P1480" s="226">
        <f>SUM(P1481:P1630)</f>
        <v>0</v>
      </c>
      <c r="Q1480" s="225"/>
      <c r="R1480" s="226">
        <f>SUM(R1481:R1630)</f>
        <v>5.536576</v>
      </c>
      <c r="S1480" s="225"/>
      <c r="T1480" s="227">
        <f>SUM(T1481:T1630)</f>
        <v>0</v>
      </c>
      <c r="AR1480" s="228" t="s">
        <v>90</v>
      </c>
      <c r="AT1480" s="229" t="s">
        <v>80</v>
      </c>
      <c r="AU1480" s="229" t="s">
        <v>25</v>
      </c>
      <c r="AY1480" s="228" t="s">
        <v>208</v>
      </c>
      <c r="BK1480" s="230">
        <f>SUM(BK1481:BK1630)</f>
        <v>0</v>
      </c>
    </row>
    <row r="1481" spans="2:65" s="1" customFormat="1" ht="25.5" customHeight="1">
      <c r="B1481" s="46"/>
      <c r="C1481" s="233" t="s">
        <v>2517</v>
      </c>
      <c r="D1481" s="233" t="s">
        <v>210</v>
      </c>
      <c r="E1481" s="234" t="s">
        <v>2518</v>
      </c>
      <c r="F1481" s="235" t="s">
        <v>2519</v>
      </c>
      <c r="G1481" s="236" t="s">
        <v>213</v>
      </c>
      <c r="H1481" s="237">
        <v>331.204</v>
      </c>
      <c r="I1481" s="238"/>
      <c r="J1481" s="239">
        <f>ROUND(I1481*H1481,2)</f>
        <v>0</v>
      </c>
      <c r="K1481" s="235" t="s">
        <v>214</v>
      </c>
      <c r="L1481" s="72"/>
      <c r="M1481" s="240" t="s">
        <v>38</v>
      </c>
      <c r="N1481" s="241" t="s">
        <v>52</v>
      </c>
      <c r="O1481" s="47"/>
      <c r="P1481" s="242">
        <f>O1481*H1481</f>
        <v>0</v>
      </c>
      <c r="Q1481" s="242">
        <v>0.0031</v>
      </c>
      <c r="R1481" s="242">
        <f>Q1481*H1481</f>
        <v>1.0267324</v>
      </c>
      <c r="S1481" s="242">
        <v>0</v>
      </c>
      <c r="T1481" s="243">
        <f>S1481*H1481</f>
        <v>0</v>
      </c>
      <c r="AR1481" s="23" t="s">
        <v>302</v>
      </c>
      <c r="AT1481" s="23" t="s">
        <v>210</v>
      </c>
      <c r="AU1481" s="23" t="s">
        <v>90</v>
      </c>
      <c r="AY1481" s="23" t="s">
        <v>208</v>
      </c>
      <c r="BE1481" s="244">
        <f>IF(N1481="základní",J1481,0)</f>
        <v>0</v>
      </c>
      <c r="BF1481" s="244">
        <f>IF(N1481="snížená",J1481,0)</f>
        <v>0</v>
      </c>
      <c r="BG1481" s="244">
        <f>IF(N1481="zákl. přenesená",J1481,0)</f>
        <v>0</v>
      </c>
      <c r="BH1481" s="244">
        <f>IF(N1481="sníž. přenesená",J1481,0)</f>
        <v>0</v>
      </c>
      <c r="BI1481" s="244">
        <f>IF(N1481="nulová",J1481,0)</f>
        <v>0</v>
      </c>
      <c r="BJ1481" s="23" t="s">
        <v>25</v>
      </c>
      <c r="BK1481" s="244">
        <f>ROUND(I1481*H1481,2)</f>
        <v>0</v>
      </c>
      <c r="BL1481" s="23" t="s">
        <v>302</v>
      </c>
      <c r="BM1481" s="23" t="s">
        <v>2520</v>
      </c>
    </row>
    <row r="1482" spans="2:51" s="13" customFormat="1" ht="13.5">
      <c r="B1482" s="257"/>
      <c r="C1482" s="258"/>
      <c r="D1482" s="247" t="s">
        <v>217</v>
      </c>
      <c r="E1482" s="259" t="s">
        <v>38</v>
      </c>
      <c r="F1482" s="260" t="s">
        <v>426</v>
      </c>
      <c r="G1482" s="258"/>
      <c r="H1482" s="259" t="s">
        <v>38</v>
      </c>
      <c r="I1482" s="261"/>
      <c r="J1482" s="258"/>
      <c r="K1482" s="258"/>
      <c r="L1482" s="262"/>
      <c r="M1482" s="263"/>
      <c r="N1482" s="264"/>
      <c r="O1482" s="264"/>
      <c r="P1482" s="264"/>
      <c r="Q1482" s="264"/>
      <c r="R1482" s="264"/>
      <c r="S1482" s="264"/>
      <c r="T1482" s="265"/>
      <c r="AT1482" s="266" t="s">
        <v>217</v>
      </c>
      <c r="AU1482" s="266" t="s">
        <v>90</v>
      </c>
      <c r="AV1482" s="13" t="s">
        <v>25</v>
      </c>
      <c r="AW1482" s="13" t="s">
        <v>219</v>
      </c>
      <c r="AX1482" s="13" t="s">
        <v>81</v>
      </c>
      <c r="AY1482" s="266" t="s">
        <v>208</v>
      </c>
    </row>
    <row r="1483" spans="2:51" s="13" customFormat="1" ht="13.5">
      <c r="B1483" s="257"/>
      <c r="C1483" s="258"/>
      <c r="D1483" s="247" t="s">
        <v>217</v>
      </c>
      <c r="E1483" s="259" t="s">
        <v>38</v>
      </c>
      <c r="F1483" s="260" t="s">
        <v>918</v>
      </c>
      <c r="G1483" s="258"/>
      <c r="H1483" s="259" t="s">
        <v>38</v>
      </c>
      <c r="I1483" s="261"/>
      <c r="J1483" s="258"/>
      <c r="K1483" s="258"/>
      <c r="L1483" s="262"/>
      <c r="M1483" s="263"/>
      <c r="N1483" s="264"/>
      <c r="O1483" s="264"/>
      <c r="P1483" s="264"/>
      <c r="Q1483" s="264"/>
      <c r="R1483" s="264"/>
      <c r="S1483" s="264"/>
      <c r="T1483" s="265"/>
      <c r="AT1483" s="266" t="s">
        <v>217</v>
      </c>
      <c r="AU1483" s="266" t="s">
        <v>90</v>
      </c>
      <c r="AV1483" s="13" t="s">
        <v>25</v>
      </c>
      <c r="AW1483" s="13" t="s">
        <v>219</v>
      </c>
      <c r="AX1483" s="13" t="s">
        <v>81</v>
      </c>
      <c r="AY1483" s="266" t="s">
        <v>208</v>
      </c>
    </row>
    <row r="1484" spans="2:51" s="12" customFormat="1" ht="13.5">
      <c r="B1484" s="245"/>
      <c r="C1484" s="246"/>
      <c r="D1484" s="247" t="s">
        <v>217</v>
      </c>
      <c r="E1484" s="248" t="s">
        <v>38</v>
      </c>
      <c r="F1484" s="249" t="s">
        <v>2521</v>
      </c>
      <c r="G1484" s="246"/>
      <c r="H1484" s="250">
        <v>5</v>
      </c>
      <c r="I1484" s="251"/>
      <c r="J1484" s="246"/>
      <c r="K1484" s="246"/>
      <c r="L1484" s="252"/>
      <c r="M1484" s="253"/>
      <c r="N1484" s="254"/>
      <c r="O1484" s="254"/>
      <c r="P1484" s="254"/>
      <c r="Q1484" s="254"/>
      <c r="R1484" s="254"/>
      <c r="S1484" s="254"/>
      <c r="T1484" s="255"/>
      <c r="AT1484" s="256" t="s">
        <v>217</v>
      </c>
      <c r="AU1484" s="256" t="s">
        <v>90</v>
      </c>
      <c r="AV1484" s="12" t="s">
        <v>90</v>
      </c>
      <c r="AW1484" s="12" t="s">
        <v>219</v>
      </c>
      <c r="AX1484" s="12" t="s">
        <v>81</v>
      </c>
      <c r="AY1484" s="256" t="s">
        <v>208</v>
      </c>
    </row>
    <row r="1485" spans="2:51" s="13" customFormat="1" ht="13.5">
      <c r="B1485" s="257"/>
      <c r="C1485" s="258"/>
      <c r="D1485" s="247" t="s">
        <v>217</v>
      </c>
      <c r="E1485" s="259" t="s">
        <v>38</v>
      </c>
      <c r="F1485" s="260" t="s">
        <v>866</v>
      </c>
      <c r="G1485" s="258"/>
      <c r="H1485" s="259" t="s">
        <v>38</v>
      </c>
      <c r="I1485" s="261"/>
      <c r="J1485" s="258"/>
      <c r="K1485" s="258"/>
      <c r="L1485" s="262"/>
      <c r="M1485" s="263"/>
      <c r="N1485" s="264"/>
      <c r="O1485" s="264"/>
      <c r="P1485" s="264"/>
      <c r="Q1485" s="264"/>
      <c r="R1485" s="264"/>
      <c r="S1485" s="264"/>
      <c r="T1485" s="265"/>
      <c r="AT1485" s="266" t="s">
        <v>217</v>
      </c>
      <c r="AU1485" s="266" t="s">
        <v>90</v>
      </c>
      <c r="AV1485" s="13" t="s">
        <v>25</v>
      </c>
      <c r="AW1485" s="13" t="s">
        <v>219</v>
      </c>
      <c r="AX1485" s="13" t="s">
        <v>81</v>
      </c>
      <c r="AY1485" s="266" t="s">
        <v>208</v>
      </c>
    </row>
    <row r="1486" spans="2:51" s="12" customFormat="1" ht="13.5">
      <c r="B1486" s="245"/>
      <c r="C1486" s="246"/>
      <c r="D1486" s="247" t="s">
        <v>217</v>
      </c>
      <c r="E1486" s="248" t="s">
        <v>38</v>
      </c>
      <c r="F1486" s="249" t="s">
        <v>867</v>
      </c>
      <c r="G1486" s="246"/>
      <c r="H1486" s="250">
        <v>37.92</v>
      </c>
      <c r="I1486" s="251"/>
      <c r="J1486" s="246"/>
      <c r="K1486" s="246"/>
      <c r="L1486" s="252"/>
      <c r="M1486" s="253"/>
      <c r="N1486" s="254"/>
      <c r="O1486" s="254"/>
      <c r="P1486" s="254"/>
      <c r="Q1486" s="254"/>
      <c r="R1486" s="254"/>
      <c r="S1486" s="254"/>
      <c r="T1486" s="255"/>
      <c r="AT1486" s="256" t="s">
        <v>217</v>
      </c>
      <c r="AU1486" s="256" t="s">
        <v>90</v>
      </c>
      <c r="AV1486" s="12" t="s">
        <v>90</v>
      </c>
      <c r="AW1486" s="12" t="s">
        <v>219</v>
      </c>
      <c r="AX1486" s="12" t="s">
        <v>81</v>
      </c>
      <c r="AY1486" s="256" t="s">
        <v>208</v>
      </c>
    </row>
    <row r="1487" spans="2:51" s="12" customFormat="1" ht="13.5">
      <c r="B1487" s="245"/>
      <c r="C1487" s="246"/>
      <c r="D1487" s="247" t="s">
        <v>217</v>
      </c>
      <c r="E1487" s="248" t="s">
        <v>38</v>
      </c>
      <c r="F1487" s="249" t="s">
        <v>868</v>
      </c>
      <c r="G1487" s="246"/>
      <c r="H1487" s="250">
        <v>-1.68</v>
      </c>
      <c r="I1487" s="251"/>
      <c r="J1487" s="246"/>
      <c r="K1487" s="246"/>
      <c r="L1487" s="252"/>
      <c r="M1487" s="253"/>
      <c r="N1487" s="254"/>
      <c r="O1487" s="254"/>
      <c r="P1487" s="254"/>
      <c r="Q1487" s="254"/>
      <c r="R1487" s="254"/>
      <c r="S1487" s="254"/>
      <c r="T1487" s="255"/>
      <c r="AT1487" s="256" t="s">
        <v>217</v>
      </c>
      <c r="AU1487" s="256" t="s">
        <v>90</v>
      </c>
      <c r="AV1487" s="12" t="s">
        <v>90</v>
      </c>
      <c r="AW1487" s="12" t="s">
        <v>219</v>
      </c>
      <c r="AX1487" s="12" t="s">
        <v>81</v>
      </c>
      <c r="AY1487" s="256" t="s">
        <v>208</v>
      </c>
    </row>
    <row r="1488" spans="2:51" s="13" customFormat="1" ht="13.5">
      <c r="B1488" s="257"/>
      <c r="C1488" s="258"/>
      <c r="D1488" s="247" t="s">
        <v>217</v>
      </c>
      <c r="E1488" s="259" t="s">
        <v>38</v>
      </c>
      <c r="F1488" s="260" t="s">
        <v>869</v>
      </c>
      <c r="G1488" s="258"/>
      <c r="H1488" s="259" t="s">
        <v>38</v>
      </c>
      <c r="I1488" s="261"/>
      <c r="J1488" s="258"/>
      <c r="K1488" s="258"/>
      <c r="L1488" s="262"/>
      <c r="M1488" s="263"/>
      <c r="N1488" s="264"/>
      <c r="O1488" s="264"/>
      <c r="P1488" s="264"/>
      <c r="Q1488" s="264"/>
      <c r="R1488" s="264"/>
      <c r="S1488" s="264"/>
      <c r="T1488" s="265"/>
      <c r="AT1488" s="266" t="s">
        <v>217</v>
      </c>
      <c r="AU1488" s="266" t="s">
        <v>90</v>
      </c>
      <c r="AV1488" s="13" t="s">
        <v>25</v>
      </c>
      <c r="AW1488" s="13" t="s">
        <v>219</v>
      </c>
      <c r="AX1488" s="13" t="s">
        <v>81</v>
      </c>
      <c r="AY1488" s="266" t="s">
        <v>208</v>
      </c>
    </row>
    <row r="1489" spans="2:51" s="12" customFormat="1" ht="13.5">
      <c r="B1489" s="245"/>
      <c r="C1489" s="246"/>
      <c r="D1489" s="247" t="s">
        <v>217</v>
      </c>
      <c r="E1489" s="248" t="s">
        <v>38</v>
      </c>
      <c r="F1489" s="249" t="s">
        <v>870</v>
      </c>
      <c r="G1489" s="246"/>
      <c r="H1489" s="250">
        <v>17.2</v>
      </c>
      <c r="I1489" s="251"/>
      <c r="J1489" s="246"/>
      <c r="K1489" s="246"/>
      <c r="L1489" s="252"/>
      <c r="M1489" s="253"/>
      <c r="N1489" s="254"/>
      <c r="O1489" s="254"/>
      <c r="P1489" s="254"/>
      <c r="Q1489" s="254"/>
      <c r="R1489" s="254"/>
      <c r="S1489" s="254"/>
      <c r="T1489" s="255"/>
      <c r="AT1489" s="256" t="s">
        <v>217</v>
      </c>
      <c r="AU1489" s="256" t="s">
        <v>90</v>
      </c>
      <c r="AV1489" s="12" t="s">
        <v>90</v>
      </c>
      <c r="AW1489" s="12" t="s">
        <v>219</v>
      </c>
      <c r="AX1489" s="12" t="s">
        <v>81</v>
      </c>
      <c r="AY1489" s="256" t="s">
        <v>208</v>
      </c>
    </row>
    <row r="1490" spans="2:51" s="12" customFormat="1" ht="13.5">
      <c r="B1490" s="245"/>
      <c r="C1490" s="246"/>
      <c r="D1490" s="247" t="s">
        <v>217</v>
      </c>
      <c r="E1490" s="248" t="s">
        <v>38</v>
      </c>
      <c r="F1490" s="249" t="s">
        <v>871</v>
      </c>
      <c r="G1490" s="246"/>
      <c r="H1490" s="250">
        <v>-1.89</v>
      </c>
      <c r="I1490" s="251"/>
      <c r="J1490" s="246"/>
      <c r="K1490" s="246"/>
      <c r="L1490" s="252"/>
      <c r="M1490" s="253"/>
      <c r="N1490" s="254"/>
      <c r="O1490" s="254"/>
      <c r="P1490" s="254"/>
      <c r="Q1490" s="254"/>
      <c r="R1490" s="254"/>
      <c r="S1490" s="254"/>
      <c r="T1490" s="255"/>
      <c r="AT1490" s="256" t="s">
        <v>217</v>
      </c>
      <c r="AU1490" s="256" t="s">
        <v>90</v>
      </c>
      <c r="AV1490" s="12" t="s">
        <v>90</v>
      </c>
      <c r="AW1490" s="12" t="s">
        <v>219</v>
      </c>
      <c r="AX1490" s="12" t="s">
        <v>81</v>
      </c>
      <c r="AY1490" s="256" t="s">
        <v>208</v>
      </c>
    </row>
    <row r="1491" spans="2:51" s="13" customFormat="1" ht="13.5">
      <c r="B1491" s="257"/>
      <c r="C1491" s="258"/>
      <c r="D1491" s="247" t="s">
        <v>217</v>
      </c>
      <c r="E1491" s="259" t="s">
        <v>38</v>
      </c>
      <c r="F1491" s="260" t="s">
        <v>872</v>
      </c>
      <c r="G1491" s="258"/>
      <c r="H1491" s="259" t="s">
        <v>38</v>
      </c>
      <c r="I1491" s="261"/>
      <c r="J1491" s="258"/>
      <c r="K1491" s="258"/>
      <c r="L1491" s="262"/>
      <c r="M1491" s="263"/>
      <c r="N1491" s="264"/>
      <c r="O1491" s="264"/>
      <c r="P1491" s="264"/>
      <c r="Q1491" s="264"/>
      <c r="R1491" s="264"/>
      <c r="S1491" s="264"/>
      <c r="T1491" s="265"/>
      <c r="AT1491" s="266" t="s">
        <v>217</v>
      </c>
      <c r="AU1491" s="266" t="s">
        <v>90</v>
      </c>
      <c r="AV1491" s="13" t="s">
        <v>25</v>
      </c>
      <c r="AW1491" s="13" t="s">
        <v>219</v>
      </c>
      <c r="AX1491" s="13" t="s">
        <v>81</v>
      </c>
      <c r="AY1491" s="266" t="s">
        <v>208</v>
      </c>
    </row>
    <row r="1492" spans="2:51" s="12" customFormat="1" ht="13.5">
      <c r="B1492" s="245"/>
      <c r="C1492" s="246"/>
      <c r="D1492" s="247" t="s">
        <v>217</v>
      </c>
      <c r="E1492" s="248" t="s">
        <v>38</v>
      </c>
      <c r="F1492" s="249" t="s">
        <v>873</v>
      </c>
      <c r="G1492" s="246"/>
      <c r="H1492" s="250">
        <v>15.54</v>
      </c>
      <c r="I1492" s="251"/>
      <c r="J1492" s="246"/>
      <c r="K1492" s="246"/>
      <c r="L1492" s="252"/>
      <c r="M1492" s="253"/>
      <c r="N1492" s="254"/>
      <c r="O1492" s="254"/>
      <c r="P1492" s="254"/>
      <c r="Q1492" s="254"/>
      <c r="R1492" s="254"/>
      <c r="S1492" s="254"/>
      <c r="T1492" s="255"/>
      <c r="AT1492" s="256" t="s">
        <v>217</v>
      </c>
      <c r="AU1492" s="256" t="s">
        <v>90</v>
      </c>
      <c r="AV1492" s="12" t="s">
        <v>90</v>
      </c>
      <c r="AW1492" s="12" t="s">
        <v>219</v>
      </c>
      <c r="AX1492" s="12" t="s">
        <v>81</v>
      </c>
      <c r="AY1492" s="256" t="s">
        <v>208</v>
      </c>
    </row>
    <row r="1493" spans="2:51" s="12" customFormat="1" ht="13.5">
      <c r="B1493" s="245"/>
      <c r="C1493" s="246"/>
      <c r="D1493" s="247" t="s">
        <v>217</v>
      </c>
      <c r="E1493" s="248" t="s">
        <v>38</v>
      </c>
      <c r="F1493" s="249" t="s">
        <v>868</v>
      </c>
      <c r="G1493" s="246"/>
      <c r="H1493" s="250">
        <v>-1.68</v>
      </c>
      <c r="I1493" s="251"/>
      <c r="J1493" s="246"/>
      <c r="K1493" s="246"/>
      <c r="L1493" s="252"/>
      <c r="M1493" s="253"/>
      <c r="N1493" s="254"/>
      <c r="O1493" s="254"/>
      <c r="P1493" s="254"/>
      <c r="Q1493" s="254"/>
      <c r="R1493" s="254"/>
      <c r="S1493" s="254"/>
      <c r="T1493" s="255"/>
      <c r="AT1493" s="256" t="s">
        <v>217</v>
      </c>
      <c r="AU1493" s="256" t="s">
        <v>90</v>
      </c>
      <c r="AV1493" s="12" t="s">
        <v>90</v>
      </c>
      <c r="AW1493" s="12" t="s">
        <v>219</v>
      </c>
      <c r="AX1493" s="12" t="s">
        <v>81</v>
      </c>
      <c r="AY1493" s="256" t="s">
        <v>208</v>
      </c>
    </row>
    <row r="1494" spans="2:51" s="13" customFormat="1" ht="13.5">
      <c r="B1494" s="257"/>
      <c r="C1494" s="258"/>
      <c r="D1494" s="247" t="s">
        <v>217</v>
      </c>
      <c r="E1494" s="259" t="s">
        <v>38</v>
      </c>
      <c r="F1494" s="260" t="s">
        <v>874</v>
      </c>
      <c r="G1494" s="258"/>
      <c r="H1494" s="259" t="s">
        <v>38</v>
      </c>
      <c r="I1494" s="261"/>
      <c r="J1494" s="258"/>
      <c r="K1494" s="258"/>
      <c r="L1494" s="262"/>
      <c r="M1494" s="263"/>
      <c r="N1494" s="264"/>
      <c r="O1494" s="264"/>
      <c r="P1494" s="264"/>
      <c r="Q1494" s="264"/>
      <c r="R1494" s="264"/>
      <c r="S1494" s="264"/>
      <c r="T1494" s="265"/>
      <c r="AT1494" s="266" t="s">
        <v>217</v>
      </c>
      <c r="AU1494" s="266" t="s">
        <v>90</v>
      </c>
      <c r="AV1494" s="13" t="s">
        <v>25</v>
      </c>
      <c r="AW1494" s="13" t="s">
        <v>219</v>
      </c>
      <c r="AX1494" s="13" t="s">
        <v>81</v>
      </c>
      <c r="AY1494" s="266" t="s">
        <v>208</v>
      </c>
    </row>
    <row r="1495" spans="2:51" s="12" customFormat="1" ht="13.5">
      <c r="B1495" s="245"/>
      <c r="C1495" s="246"/>
      <c r="D1495" s="247" t="s">
        <v>217</v>
      </c>
      <c r="E1495" s="248" t="s">
        <v>38</v>
      </c>
      <c r="F1495" s="249" t="s">
        <v>875</v>
      </c>
      <c r="G1495" s="246"/>
      <c r="H1495" s="250">
        <v>26.74</v>
      </c>
      <c r="I1495" s="251"/>
      <c r="J1495" s="246"/>
      <c r="K1495" s="246"/>
      <c r="L1495" s="252"/>
      <c r="M1495" s="253"/>
      <c r="N1495" s="254"/>
      <c r="O1495" s="254"/>
      <c r="P1495" s="254"/>
      <c r="Q1495" s="254"/>
      <c r="R1495" s="254"/>
      <c r="S1495" s="254"/>
      <c r="T1495" s="255"/>
      <c r="AT1495" s="256" t="s">
        <v>217</v>
      </c>
      <c r="AU1495" s="256" t="s">
        <v>90</v>
      </c>
      <c r="AV1495" s="12" t="s">
        <v>90</v>
      </c>
      <c r="AW1495" s="12" t="s">
        <v>219</v>
      </c>
      <c r="AX1495" s="12" t="s">
        <v>81</v>
      </c>
      <c r="AY1495" s="256" t="s">
        <v>208</v>
      </c>
    </row>
    <row r="1496" spans="2:51" s="12" customFormat="1" ht="13.5">
      <c r="B1496" s="245"/>
      <c r="C1496" s="246"/>
      <c r="D1496" s="247" t="s">
        <v>217</v>
      </c>
      <c r="E1496" s="248" t="s">
        <v>38</v>
      </c>
      <c r="F1496" s="249" t="s">
        <v>868</v>
      </c>
      <c r="G1496" s="246"/>
      <c r="H1496" s="250">
        <v>-1.68</v>
      </c>
      <c r="I1496" s="251"/>
      <c r="J1496" s="246"/>
      <c r="K1496" s="246"/>
      <c r="L1496" s="252"/>
      <c r="M1496" s="253"/>
      <c r="N1496" s="254"/>
      <c r="O1496" s="254"/>
      <c r="P1496" s="254"/>
      <c r="Q1496" s="254"/>
      <c r="R1496" s="254"/>
      <c r="S1496" s="254"/>
      <c r="T1496" s="255"/>
      <c r="AT1496" s="256" t="s">
        <v>217</v>
      </c>
      <c r="AU1496" s="256" t="s">
        <v>90</v>
      </c>
      <c r="AV1496" s="12" t="s">
        <v>90</v>
      </c>
      <c r="AW1496" s="12" t="s">
        <v>219</v>
      </c>
      <c r="AX1496" s="12" t="s">
        <v>81</v>
      </c>
      <c r="AY1496" s="256" t="s">
        <v>208</v>
      </c>
    </row>
    <row r="1497" spans="2:51" s="13" customFormat="1" ht="13.5">
      <c r="B1497" s="257"/>
      <c r="C1497" s="258"/>
      <c r="D1497" s="247" t="s">
        <v>217</v>
      </c>
      <c r="E1497" s="259" t="s">
        <v>38</v>
      </c>
      <c r="F1497" s="260" t="s">
        <v>876</v>
      </c>
      <c r="G1497" s="258"/>
      <c r="H1497" s="259" t="s">
        <v>38</v>
      </c>
      <c r="I1497" s="261"/>
      <c r="J1497" s="258"/>
      <c r="K1497" s="258"/>
      <c r="L1497" s="262"/>
      <c r="M1497" s="263"/>
      <c r="N1497" s="264"/>
      <c r="O1497" s="264"/>
      <c r="P1497" s="264"/>
      <c r="Q1497" s="264"/>
      <c r="R1497" s="264"/>
      <c r="S1497" s="264"/>
      <c r="T1497" s="265"/>
      <c r="AT1497" s="266" t="s">
        <v>217</v>
      </c>
      <c r="AU1497" s="266" t="s">
        <v>90</v>
      </c>
      <c r="AV1497" s="13" t="s">
        <v>25</v>
      </c>
      <c r="AW1497" s="13" t="s">
        <v>219</v>
      </c>
      <c r="AX1497" s="13" t="s">
        <v>81</v>
      </c>
      <c r="AY1497" s="266" t="s">
        <v>208</v>
      </c>
    </row>
    <row r="1498" spans="2:51" s="12" customFormat="1" ht="13.5">
      <c r="B1498" s="245"/>
      <c r="C1498" s="246"/>
      <c r="D1498" s="247" t="s">
        <v>217</v>
      </c>
      <c r="E1498" s="248" t="s">
        <v>38</v>
      </c>
      <c r="F1498" s="249" t="s">
        <v>877</v>
      </c>
      <c r="G1498" s="246"/>
      <c r="H1498" s="250">
        <v>22.8</v>
      </c>
      <c r="I1498" s="251"/>
      <c r="J1498" s="246"/>
      <c r="K1498" s="246"/>
      <c r="L1498" s="252"/>
      <c r="M1498" s="253"/>
      <c r="N1498" s="254"/>
      <c r="O1498" s="254"/>
      <c r="P1498" s="254"/>
      <c r="Q1498" s="254"/>
      <c r="R1498" s="254"/>
      <c r="S1498" s="254"/>
      <c r="T1498" s="255"/>
      <c r="AT1498" s="256" t="s">
        <v>217</v>
      </c>
      <c r="AU1498" s="256" t="s">
        <v>90</v>
      </c>
      <c r="AV1498" s="12" t="s">
        <v>90</v>
      </c>
      <c r="AW1498" s="12" t="s">
        <v>219</v>
      </c>
      <c r="AX1498" s="12" t="s">
        <v>81</v>
      </c>
      <c r="AY1498" s="256" t="s">
        <v>208</v>
      </c>
    </row>
    <row r="1499" spans="2:51" s="12" customFormat="1" ht="13.5">
      <c r="B1499" s="245"/>
      <c r="C1499" s="246"/>
      <c r="D1499" s="247" t="s">
        <v>217</v>
      </c>
      <c r="E1499" s="248" t="s">
        <v>38</v>
      </c>
      <c r="F1499" s="249" t="s">
        <v>868</v>
      </c>
      <c r="G1499" s="246"/>
      <c r="H1499" s="250">
        <v>-1.68</v>
      </c>
      <c r="I1499" s="251"/>
      <c r="J1499" s="246"/>
      <c r="K1499" s="246"/>
      <c r="L1499" s="252"/>
      <c r="M1499" s="253"/>
      <c r="N1499" s="254"/>
      <c r="O1499" s="254"/>
      <c r="P1499" s="254"/>
      <c r="Q1499" s="254"/>
      <c r="R1499" s="254"/>
      <c r="S1499" s="254"/>
      <c r="T1499" s="255"/>
      <c r="AT1499" s="256" t="s">
        <v>217</v>
      </c>
      <c r="AU1499" s="256" t="s">
        <v>90</v>
      </c>
      <c r="AV1499" s="12" t="s">
        <v>90</v>
      </c>
      <c r="AW1499" s="12" t="s">
        <v>219</v>
      </c>
      <c r="AX1499" s="12" t="s">
        <v>81</v>
      </c>
      <c r="AY1499" s="256" t="s">
        <v>208</v>
      </c>
    </row>
    <row r="1500" spans="2:51" s="13" customFormat="1" ht="13.5">
      <c r="B1500" s="257"/>
      <c r="C1500" s="258"/>
      <c r="D1500" s="247" t="s">
        <v>217</v>
      </c>
      <c r="E1500" s="259" t="s">
        <v>38</v>
      </c>
      <c r="F1500" s="260" t="s">
        <v>2522</v>
      </c>
      <c r="G1500" s="258"/>
      <c r="H1500" s="259" t="s">
        <v>38</v>
      </c>
      <c r="I1500" s="261"/>
      <c r="J1500" s="258"/>
      <c r="K1500" s="258"/>
      <c r="L1500" s="262"/>
      <c r="M1500" s="263"/>
      <c r="N1500" s="264"/>
      <c r="O1500" s="264"/>
      <c r="P1500" s="264"/>
      <c r="Q1500" s="264"/>
      <c r="R1500" s="264"/>
      <c r="S1500" s="264"/>
      <c r="T1500" s="265"/>
      <c r="AT1500" s="266" t="s">
        <v>217</v>
      </c>
      <c r="AU1500" s="266" t="s">
        <v>90</v>
      </c>
      <c r="AV1500" s="13" t="s">
        <v>25</v>
      </c>
      <c r="AW1500" s="13" t="s">
        <v>219</v>
      </c>
      <c r="AX1500" s="13" t="s">
        <v>81</v>
      </c>
      <c r="AY1500" s="266" t="s">
        <v>208</v>
      </c>
    </row>
    <row r="1501" spans="2:51" s="12" customFormat="1" ht="13.5">
      <c r="B1501" s="245"/>
      <c r="C1501" s="246"/>
      <c r="D1501" s="247" t="s">
        <v>217</v>
      </c>
      <c r="E1501" s="248" t="s">
        <v>38</v>
      </c>
      <c r="F1501" s="249" t="s">
        <v>2523</v>
      </c>
      <c r="G1501" s="246"/>
      <c r="H1501" s="250">
        <v>9.6</v>
      </c>
      <c r="I1501" s="251"/>
      <c r="J1501" s="246"/>
      <c r="K1501" s="246"/>
      <c r="L1501" s="252"/>
      <c r="M1501" s="253"/>
      <c r="N1501" s="254"/>
      <c r="O1501" s="254"/>
      <c r="P1501" s="254"/>
      <c r="Q1501" s="254"/>
      <c r="R1501" s="254"/>
      <c r="S1501" s="254"/>
      <c r="T1501" s="255"/>
      <c r="AT1501" s="256" t="s">
        <v>217</v>
      </c>
      <c r="AU1501" s="256" t="s">
        <v>90</v>
      </c>
      <c r="AV1501" s="12" t="s">
        <v>90</v>
      </c>
      <c r="AW1501" s="12" t="s">
        <v>219</v>
      </c>
      <c r="AX1501" s="12" t="s">
        <v>81</v>
      </c>
      <c r="AY1501" s="256" t="s">
        <v>208</v>
      </c>
    </row>
    <row r="1502" spans="2:51" s="13" customFormat="1" ht="13.5">
      <c r="B1502" s="257"/>
      <c r="C1502" s="258"/>
      <c r="D1502" s="247" t="s">
        <v>217</v>
      </c>
      <c r="E1502" s="259" t="s">
        <v>38</v>
      </c>
      <c r="F1502" s="260" t="s">
        <v>2524</v>
      </c>
      <c r="G1502" s="258"/>
      <c r="H1502" s="259" t="s">
        <v>38</v>
      </c>
      <c r="I1502" s="261"/>
      <c r="J1502" s="258"/>
      <c r="K1502" s="258"/>
      <c r="L1502" s="262"/>
      <c r="M1502" s="263"/>
      <c r="N1502" s="264"/>
      <c r="O1502" s="264"/>
      <c r="P1502" s="264"/>
      <c r="Q1502" s="264"/>
      <c r="R1502" s="264"/>
      <c r="S1502" s="264"/>
      <c r="T1502" s="265"/>
      <c r="AT1502" s="266" t="s">
        <v>217</v>
      </c>
      <c r="AU1502" s="266" t="s">
        <v>90</v>
      </c>
      <c r="AV1502" s="13" t="s">
        <v>25</v>
      </c>
      <c r="AW1502" s="13" t="s">
        <v>219</v>
      </c>
      <c r="AX1502" s="13" t="s">
        <v>81</v>
      </c>
      <c r="AY1502" s="266" t="s">
        <v>208</v>
      </c>
    </row>
    <row r="1503" spans="2:51" s="12" customFormat="1" ht="13.5">
      <c r="B1503" s="245"/>
      <c r="C1503" s="246"/>
      <c r="D1503" s="247" t="s">
        <v>217</v>
      </c>
      <c r="E1503" s="248" t="s">
        <v>38</v>
      </c>
      <c r="F1503" s="249" t="s">
        <v>2525</v>
      </c>
      <c r="G1503" s="246"/>
      <c r="H1503" s="250">
        <v>4.8</v>
      </c>
      <c r="I1503" s="251"/>
      <c r="J1503" s="246"/>
      <c r="K1503" s="246"/>
      <c r="L1503" s="252"/>
      <c r="M1503" s="253"/>
      <c r="N1503" s="254"/>
      <c r="O1503" s="254"/>
      <c r="P1503" s="254"/>
      <c r="Q1503" s="254"/>
      <c r="R1503" s="254"/>
      <c r="S1503" s="254"/>
      <c r="T1503" s="255"/>
      <c r="AT1503" s="256" t="s">
        <v>217</v>
      </c>
      <c r="AU1503" s="256" t="s">
        <v>90</v>
      </c>
      <c r="AV1503" s="12" t="s">
        <v>90</v>
      </c>
      <c r="AW1503" s="12" t="s">
        <v>219</v>
      </c>
      <c r="AX1503" s="12" t="s">
        <v>81</v>
      </c>
      <c r="AY1503" s="256" t="s">
        <v>208</v>
      </c>
    </row>
    <row r="1504" spans="2:51" s="13" customFormat="1" ht="13.5">
      <c r="B1504" s="257"/>
      <c r="C1504" s="258"/>
      <c r="D1504" s="247" t="s">
        <v>217</v>
      </c>
      <c r="E1504" s="259" t="s">
        <v>38</v>
      </c>
      <c r="F1504" s="260" t="s">
        <v>429</v>
      </c>
      <c r="G1504" s="258"/>
      <c r="H1504" s="259" t="s">
        <v>38</v>
      </c>
      <c r="I1504" s="261"/>
      <c r="J1504" s="258"/>
      <c r="K1504" s="258"/>
      <c r="L1504" s="262"/>
      <c r="M1504" s="263"/>
      <c r="N1504" s="264"/>
      <c r="O1504" s="264"/>
      <c r="P1504" s="264"/>
      <c r="Q1504" s="264"/>
      <c r="R1504" s="264"/>
      <c r="S1504" s="264"/>
      <c r="T1504" s="265"/>
      <c r="AT1504" s="266" t="s">
        <v>217</v>
      </c>
      <c r="AU1504" s="266" t="s">
        <v>90</v>
      </c>
      <c r="AV1504" s="13" t="s">
        <v>25</v>
      </c>
      <c r="AW1504" s="13" t="s">
        <v>219</v>
      </c>
      <c r="AX1504" s="13" t="s">
        <v>81</v>
      </c>
      <c r="AY1504" s="266" t="s">
        <v>208</v>
      </c>
    </row>
    <row r="1505" spans="2:51" s="13" customFormat="1" ht="13.5">
      <c r="B1505" s="257"/>
      <c r="C1505" s="258"/>
      <c r="D1505" s="247" t="s">
        <v>217</v>
      </c>
      <c r="E1505" s="259" t="s">
        <v>38</v>
      </c>
      <c r="F1505" s="260" t="s">
        <v>960</v>
      </c>
      <c r="G1505" s="258"/>
      <c r="H1505" s="259" t="s">
        <v>38</v>
      </c>
      <c r="I1505" s="261"/>
      <c r="J1505" s="258"/>
      <c r="K1505" s="258"/>
      <c r="L1505" s="262"/>
      <c r="M1505" s="263"/>
      <c r="N1505" s="264"/>
      <c r="O1505" s="264"/>
      <c r="P1505" s="264"/>
      <c r="Q1505" s="264"/>
      <c r="R1505" s="264"/>
      <c r="S1505" s="264"/>
      <c r="T1505" s="265"/>
      <c r="AT1505" s="266" t="s">
        <v>217</v>
      </c>
      <c r="AU1505" s="266" t="s">
        <v>90</v>
      </c>
      <c r="AV1505" s="13" t="s">
        <v>25</v>
      </c>
      <c r="AW1505" s="13" t="s">
        <v>219</v>
      </c>
      <c r="AX1505" s="13" t="s">
        <v>81</v>
      </c>
      <c r="AY1505" s="266" t="s">
        <v>208</v>
      </c>
    </row>
    <row r="1506" spans="2:51" s="12" customFormat="1" ht="13.5">
      <c r="B1506" s="245"/>
      <c r="C1506" s="246"/>
      <c r="D1506" s="247" t="s">
        <v>217</v>
      </c>
      <c r="E1506" s="248" t="s">
        <v>38</v>
      </c>
      <c r="F1506" s="249" t="s">
        <v>2526</v>
      </c>
      <c r="G1506" s="246"/>
      <c r="H1506" s="250">
        <v>3.6</v>
      </c>
      <c r="I1506" s="251"/>
      <c r="J1506" s="246"/>
      <c r="K1506" s="246"/>
      <c r="L1506" s="252"/>
      <c r="M1506" s="253"/>
      <c r="N1506" s="254"/>
      <c r="O1506" s="254"/>
      <c r="P1506" s="254"/>
      <c r="Q1506" s="254"/>
      <c r="R1506" s="254"/>
      <c r="S1506" s="254"/>
      <c r="T1506" s="255"/>
      <c r="AT1506" s="256" t="s">
        <v>217</v>
      </c>
      <c r="AU1506" s="256" t="s">
        <v>90</v>
      </c>
      <c r="AV1506" s="12" t="s">
        <v>90</v>
      </c>
      <c r="AW1506" s="12" t="s">
        <v>219</v>
      </c>
      <c r="AX1506" s="12" t="s">
        <v>81</v>
      </c>
      <c r="AY1506" s="256" t="s">
        <v>208</v>
      </c>
    </row>
    <row r="1507" spans="2:51" s="13" customFormat="1" ht="13.5">
      <c r="B1507" s="257"/>
      <c r="C1507" s="258"/>
      <c r="D1507" s="247" t="s">
        <v>217</v>
      </c>
      <c r="E1507" s="259" t="s">
        <v>38</v>
      </c>
      <c r="F1507" s="260" t="s">
        <v>878</v>
      </c>
      <c r="G1507" s="258"/>
      <c r="H1507" s="259" t="s">
        <v>38</v>
      </c>
      <c r="I1507" s="261"/>
      <c r="J1507" s="258"/>
      <c r="K1507" s="258"/>
      <c r="L1507" s="262"/>
      <c r="M1507" s="263"/>
      <c r="N1507" s="264"/>
      <c r="O1507" s="264"/>
      <c r="P1507" s="264"/>
      <c r="Q1507" s="264"/>
      <c r="R1507" s="264"/>
      <c r="S1507" s="264"/>
      <c r="T1507" s="265"/>
      <c r="AT1507" s="266" t="s">
        <v>217</v>
      </c>
      <c r="AU1507" s="266" t="s">
        <v>90</v>
      </c>
      <c r="AV1507" s="13" t="s">
        <v>25</v>
      </c>
      <c r="AW1507" s="13" t="s">
        <v>219</v>
      </c>
      <c r="AX1507" s="13" t="s">
        <v>81</v>
      </c>
      <c r="AY1507" s="266" t="s">
        <v>208</v>
      </c>
    </row>
    <row r="1508" spans="2:51" s="12" customFormat="1" ht="13.5">
      <c r="B1508" s="245"/>
      <c r="C1508" s="246"/>
      <c r="D1508" s="247" t="s">
        <v>217</v>
      </c>
      <c r="E1508" s="248" t="s">
        <v>38</v>
      </c>
      <c r="F1508" s="249" t="s">
        <v>879</v>
      </c>
      <c r="G1508" s="246"/>
      <c r="H1508" s="250">
        <v>47.04</v>
      </c>
      <c r="I1508" s="251"/>
      <c r="J1508" s="246"/>
      <c r="K1508" s="246"/>
      <c r="L1508" s="252"/>
      <c r="M1508" s="253"/>
      <c r="N1508" s="254"/>
      <c r="O1508" s="254"/>
      <c r="P1508" s="254"/>
      <c r="Q1508" s="254"/>
      <c r="R1508" s="254"/>
      <c r="S1508" s="254"/>
      <c r="T1508" s="255"/>
      <c r="AT1508" s="256" t="s">
        <v>217</v>
      </c>
      <c r="AU1508" s="256" t="s">
        <v>90</v>
      </c>
      <c r="AV1508" s="12" t="s">
        <v>90</v>
      </c>
      <c r="AW1508" s="12" t="s">
        <v>219</v>
      </c>
      <c r="AX1508" s="12" t="s">
        <v>81</v>
      </c>
      <c r="AY1508" s="256" t="s">
        <v>208</v>
      </c>
    </row>
    <row r="1509" spans="2:51" s="12" customFormat="1" ht="13.5">
      <c r="B1509" s="245"/>
      <c r="C1509" s="246"/>
      <c r="D1509" s="247" t="s">
        <v>217</v>
      </c>
      <c r="E1509" s="248" t="s">
        <v>38</v>
      </c>
      <c r="F1509" s="249" t="s">
        <v>880</v>
      </c>
      <c r="G1509" s="246"/>
      <c r="H1509" s="250">
        <v>-5.04</v>
      </c>
      <c r="I1509" s="251"/>
      <c r="J1509" s="246"/>
      <c r="K1509" s="246"/>
      <c r="L1509" s="252"/>
      <c r="M1509" s="253"/>
      <c r="N1509" s="254"/>
      <c r="O1509" s="254"/>
      <c r="P1509" s="254"/>
      <c r="Q1509" s="254"/>
      <c r="R1509" s="254"/>
      <c r="S1509" s="254"/>
      <c r="T1509" s="255"/>
      <c r="AT1509" s="256" t="s">
        <v>217</v>
      </c>
      <c r="AU1509" s="256" t="s">
        <v>90</v>
      </c>
      <c r="AV1509" s="12" t="s">
        <v>90</v>
      </c>
      <c r="AW1509" s="12" t="s">
        <v>219</v>
      </c>
      <c r="AX1509" s="12" t="s">
        <v>81</v>
      </c>
      <c r="AY1509" s="256" t="s">
        <v>208</v>
      </c>
    </row>
    <row r="1510" spans="2:51" s="12" customFormat="1" ht="13.5">
      <c r="B1510" s="245"/>
      <c r="C1510" s="246"/>
      <c r="D1510" s="247" t="s">
        <v>217</v>
      </c>
      <c r="E1510" s="248" t="s">
        <v>38</v>
      </c>
      <c r="F1510" s="249" t="s">
        <v>881</v>
      </c>
      <c r="G1510" s="246"/>
      <c r="H1510" s="250">
        <v>1</v>
      </c>
      <c r="I1510" s="251"/>
      <c r="J1510" s="246"/>
      <c r="K1510" s="246"/>
      <c r="L1510" s="252"/>
      <c r="M1510" s="253"/>
      <c r="N1510" s="254"/>
      <c r="O1510" s="254"/>
      <c r="P1510" s="254"/>
      <c r="Q1510" s="254"/>
      <c r="R1510" s="254"/>
      <c r="S1510" s="254"/>
      <c r="T1510" s="255"/>
      <c r="AT1510" s="256" t="s">
        <v>217</v>
      </c>
      <c r="AU1510" s="256" t="s">
        <v>90</v>
      </c>
      <c r="AV1510" s="12" t="s">
        <v>90</v>
      </c>
      <c r="AW1510" s="12" t="s">
        <v>219</v>
      </c>
      <c r="AX1510" s="12" t="s">
        <v>81</v>
      </c>
      <c r="AY1510" s="256" t="s">
        <v>208</v>
      </c>
    </row>
    <row r="1511" spans="2:51" s="13" customFormat="1" ht="13.5">
      <c r="B1511" s="257"/>
      <c r="C1511" s="258"/>
      <c r="D1511" s="247" t="s">
        <v>217</v>
      </c>
      <c r="E1511" s="259" t="s">
        <v>38</v>
      </c>
      <c r="F1511" s="260" t="s">
        <v>882</v>
      </c>
      <c r="G1511" s="258"/>
      <c r="H1511" s="259" t="s">
        <v>38</v>
      </c>
      <c r="I1511" s="261"/>
      <c r="J1511" s="258"/>
      <c r="K1511" s="258"/>
      <c r="L1511" s="262"/>
      <c r="M1511" s="263"/>
      <c r="N1511" s="264"/>
      <c r="O1511" s="264"/>
      <c r="P1511" s="264"/>
      <c r="Q1511" s="264"/>
      <c r="R1511" s="264"/>
      <c r="S1511" s="264"/>
      <c r="T1511" s="265"/>
      <c r="AT1511" s="266" t="s">
        <v>217</v>
      </c>
      <c r="AU1511" s="266" t="s">
        <v>90</v>
      </c>
      <c r="AV1511" s="13" t="s">
        <v>25</v>
      </c>
      <c r="AW1511" s="13" t="s">
        <v>219</v>
      </c>
      <c r="AX1511" s="13" t="s">
        <v>81</v>
      </c>
      <c r="AY1511" s="266" t="s">
        <v>208</v>
      </c>
    </row>
    <row r="1512" spans="2:51" s="12" customFormat="1" ht="13.5">
      <c r="B1512" s="245"/>
      <c r="C1512" s="246"/>
      <c r="D1512" s="247" t="s">
        <v>217</v>
      </c>
      <c r="E1512" s="248" t="s">
        <v>38</v>
      </c>
      <c r="F1512" s="249" t="s">
        <v>883</v>
      </c>
      <c r="G1512" s="246"/>
      <c r="H1512" s="250">
        <v>16.78</v>
      </c>
      <c r="I1512" s="251"/>
      <c r="J1512" s="246"/>
      <c r="K1512" s="246"/>
      <c r="L1512" s="252"/>
      <c r="M1512" s="253"/>
      <c r="N1512" s="254"/>
      <c r="O1512" s="254"/>
      <c r="P1512" s="254"/>
      <c r="Q1512" s="254"/>
      <c r="R1512" s="254"/>
      <c r="S1512" s="254"/>
      <c r="T1512" s="255"/>
      <c r="AT1512" s="256" t="s">
        <v>217</v>
      </c>
      <c r="AU1512" s="256" t="s">
        <v>90</v>
      </c>
      <c r="AV1512" s="12" t="s">
        <v>90</v>
      </c>
      <c r="AW1512" s="12" t="s">
        <v>219</v>
      </c>
      <c r="AX1512" s="12" t="s">
        <v>81</v>
      </c>
      <c r="AY1512" s="256" t="s">
        <v>208</v>
      </c>
    </row>
    <row r="1513" spans="2:51" s="12" customFormat="1" ht="13.5">
      <c r="B1513" s="245"/>
      <c r="C1513" s="246"/>
      <c r="D1513" s="247" t="s">
        <v>217</v>
      </c>
      <c r="E1513" s="248" t="s">
        <v>38</v>
      </c>
      <c r="F1513" s="249" t="s">
        <v>512</v>
      </c>
      <c r="G1513" s="246"/>
      <c r="H1513" s="250">
        <v>-3.36</v>
      </c>
      <c r="I1513" s="251"/>
      <c r="J1513" s="246"/>
      <c r="K1513" s="246"/>
      <c r="L1513" s="252"/>
      <c r="M1513" s="253"/>
      <c r="N1513" s="254"/>
      <c r="O1513" s="254"/>
      <c r="P1513" s="254"/>
      <c r="Q1513" s="254"/>
      <c r="R1513" s="254"/>
      <c r="S1513" s="254"/>
      <c r="T1513" s="255"/>
      <c r="AT1513" s="256" t="s">
        <v>217</v>
      </c>
      <c r="AU1513" s="256" t="s">
        <v>90</v>
      </c>
      <c r="AV1513" s="12" t="s">
        <v>90</v>
      </c>
      <c r="AW1513" s="12" t="s">
        <v>219</v>
      </c>
      <c r="AX1513" s="12" t="s">
        <v>81</v>
      </c>
      <c r="AY1513" s="256" t="s">
        <v>208</v>
      </c>
    </row>
    <row r="1514" spans="2:51" s="13" customFormat="1" ht="13.5">
      <c r="B1514" s="257"/>
      <c r="C1514" s="258"/>
      <c r="D1514" s="247" t="s">
        <v>217</v>
      </c>
      <c r="E1514" s="259" t="s">
        <v>38</v>
      </c>
      <c r="F1514" s="260" t="s">
        <v>884</v>
      </c>
      <c r="G1514" s="258"/>
      <c r="H1514" s="259" t="s">
        <v>38</v>
      </c>
      <c r="I1514" s="261"/>
      <c r="J1514" s="258"/>
      <c r="K1514" s="258"/>
      <c r="L1514" s="262"/>
      <c r="M1514" s="263"/>
      <c r="N1514" s="264"/>
      <c r="O1514" s="264"/>
      <c r="P1514" s="264"/>
      <c r="Q1514" s="264"/>
      <c r="R1514" s="264"/>
      <c r="S1514" s="264"/>
      <c r="T1514" s="265"/>
      <c r="AT1514" s="266" t="s">
        <v>217</v>
      </c>
      <c r="AU1514" s="266" t="s">
        <v>90</v>
      </c>
      <c r="AV1514" s="13" t="s">
        <v>25</v>
      </c>
      <c r="AW1514" s="13" t="s">
        <v>219</v>
      </c>
      <c r="AX1514" s="13" t="s">
        <v>81</v>
      </c>
      <c r="AY1514" s="266" t="s">
        <v>208</v>
      </c>
    </row>
    <row r="1515" spans="2:51" s="12" customFormat="1" ht="13.5">
      <c r="B1515" s="245"/>
      <c r="C1515" s="246"/>
      <c r="D1515" s="247" t="s">
        <v>217</v>
      </c>
      <c r="E1515" s="248" t="s">
        <v>38</v>
      </c>
      <c r="F1515" s="249" t="s">
        <v>885</v>
      </c>
      <c r="G1515" s="246"/>
      <c r="H1515" s="250">
        <v>15.44</v>
      </c>
      <c r="I1515" s="251"/>
      <c r="J1515" s="246"/>
      <c r="K1515" s="246"/>
      <c r="L1515" s="252"/>
      <c r="M1515" s="253"/>
      <c r="N1515" s="254"/>
      <c r="O1515" s="254"/>
      <c r="P1515" s="254"/>
      <c r="Q1515" s="254"/>
      <c r="R1515" s="254"/>
      <c r="S1515" s="254"/>
      <c r="T1515" s="255"/>
      <c r="AT1515" s="256" t="s">
        <v>217</v>
      </c>
      <c r="AU1515" s="256" t="s">
        <v>90</v>
      </c>
      <c r="AV1515" s="12" t="s">
        <v>90</v>
      </c>
      <c r="AW1515" s="12" t="s">
        <v>219</v>
      </c>
      <c r="AX1515" s="12" t="s">
        <v>81</v>
      </c>
      <c r="AY1515" s="256" t="s">
        <v>208</v>
      </c>
    </row>
    <row r="1516" spans="2:51" s="12" customFormat="1" ht="13.5">
      <c r="B1516" s="245"/>
      <c r="C1516" s="246"/>
      <c r="D1516" s="247" t="s">
        <v>217</v>
      </c>
      <c r="E1516" s="248" t="s">
        <v>38</v>
      </c>
      <c r="F1516" s="249" t="s">
        <v>871</v>
      </c>
      <c r="G1516" s="246"/>
      <c r="H1516" s="250">
        <v>-1.89</v>
      </c>
      <c r="I1516" s="251"/>
      <c r="J1516" s="246"/>
      <c r="K1516" s="246"/>
      <c r="L1516" s="252"/>
      <c r="M1516" s="253"/>
      <c r="N1516" s="254"/>
      <c r="O1516" s="254"/>
      <c r="P1516" s="254"/>
      <c r="Q1516" s="254"/>
      <c r="R1516" s="254"/>
      <c r="S1516" s="254"/>
      <c r="T1516" s="255"/>
      <c r="AT1516" s="256" t="s">
        <v>217</v>
      </c>
      <c r="AU1516" s="256" t="s">
        <v>90</v>
      </c>
      <c r="AV1516" s="12" t="s">
        <v>90</v>
      </c>
      <c r="AW1516" s="12" t="s">
        <v>219</v>
      </c>
      <c r="AX1516" s="12" t="s">
        <v>81</v>
      </c>
      <c r="AY1516" s="256" t="s">
        <v>208</v>
      </c>
    </row>
    <row r="1517" spans="2:51" s="13" customFormat="1" ht="13.5">
      <c r="B1517" s="257"/>
      <c r="C1517" s="258"/>
      <c r="D1517" s="247" t="s">
        <v>217</v>
      </c>
      <c r="E1517" s="259" t="s">
        <v>38</v>
      </c>
      <c r="F1517" s="260" t="s">
        <v>886</v>
      </c>
      <c r="G1517" s="258"/>
      <c r="H1517" s="259" t="s">
        <v>38</v>
      </c>
      <c r="I1517" s="261"/>
      <c r="J1517" s="258"/>
      <c r="K1517" s="258"/>
      <c r="L1517" s="262"/>
      <c r="M1517" s="263"/>
      <c r="N1517" s="264"/>
      <c r="O1517" s="264"/>
      <c r="P1517" s="264"/>
      <c r="Q1517" s="264"/>
      <c r="R1517" s="264"/>
      <c r="S1517" s="264"/>
      <c r="T1517" s="265"/>
      <c r="AT1517" s="266" t="s">
        <v>217</v>
      </c>
      <c r="AU1517" s="266" t="s">
        <v>90</v>
      </c>
      <c r="AV1517" s="13" t="s">
        <v>25</v>
      </c>
      <c r="AW1517" s="13" t="s">
        <v>219</v>
      </c>
      <c r="AX1517" s="13" t="s">
        <v>81</v>
      </c>
      <c r="AY1517" s="266" t="s">
        <v>208</v>
      </c>
    </row>
    <row r="1518" spans="2:51" s="12" customFormat="1" ht="13.5">
      <c r="B1518" s="245"/>
      <c r="C1518" s="246"/>
      <c r="D1518" s="247" t="s">
        <v>217</v>
      </c>
      <c r="E1518" s="248" t="s">
        <v>38</v>
      </c>
      <c r="F1518" s="249" t="s">
        <v>887</v>
      </c>
      <c r="G1518" s="246"/>
      <c r="H1518" s="250">
        <v>47.22</v>
      </c>
      <c r="I1518" s="251"/>
      <c r="J1518" s="246"/>
      <c r="K1518" s="246"/>
      <c r="L1518" s="252"/>
      <c r="M1518" s="253"/>
      <c r="N1518" s="254"/>
      <c r="O1518" s="254"/>
      <c r="P1518" s="254"/>
      <c r="Q1518" s="254"/>
      <c r="R1518" s="254"/>
      <c r="S1518" s="254"/>
      <c r="T1518" s="255"/>
      <c r="AT1518" s="256" t="s">
        <v>217</v>
      </c>
      <c r="AU1518" s="256" t="s">
        <v>90</v>
      </c>
      <c r="AV1518" s="12" t="s">
        <v>90</v>
      </c>
      <c r="AW1518" s="12" t="s">
        <v>219</v>
      </c>
      <c r="AX1518" s="12" t="s">
        <v>81</v>
      </c>
      <c r="AY1518" s="256" t="s">
        <v>208</v>
      </c>
    </row>
    <row r="1519" spans="2:51" s="12" customFormat="1" ht="13.5">
      <c r="B1519" s="245"/>
      <c r="C1519" s="246"/>
      <c r="D1519" s="247" t="s">
        <v>217</v>
      </c>
      <c r="E1519" s="248" t="s">
        <v>38</v>
      </c>
      <c r="F1519" s="249" t="s">
        <v>888</v>
      </c>
      <c r="G1519" s="246"/>
      <c r="H1519" s="250">
        <v>-5.67</v>
      </c>
      <c r="I1519" s="251"/>
      <c r="J1519" s="246"/>
      <c r="K1519" s="246"/>
      <c r="L1519" s="252"/>
      <c r="M1519" s="253"/>
      <c r="N1519" s="254"/>
      <c r="O1519" s="254"/>
      <c r="P1519" s="254"/>
      <c r="Q1519" s="254"/>
      <c r="R1519" s="254"/>
      <c r="S1519" s="254"/>
      <c r="T1519" s="255"/>
      <c r="AT1519" s="256" t="s">
        <v>217</v>
      </c>
      <c r="AU1519" s="256" t="s">
        <v>90</v>
      </c>
      <c r="AV1519" s="12" t="s">
        <v>90</v>
      </c>
      <c r="AW1519" s="12" t="s">
        <v>219</v>
      </c>
      <c r="AX1519" s="12" t="s">
        <v>81</v>
      </c>
      <c r="AY1519" s="256" t="s">
        <v>208</v>
      </c>
    </row>
    <row r="1520" spans="2:51" s="13" customFormat="1" ht="13.5">
      <c r="B1520" s="257"/>
      <c r="C1520" s="258"/>
      <c r="D1520" s="247" t="s">
        <v>217</v>
      </c>
      <c r="E1520" s="259" t="s">
        <v>38</v>
      </c>
      <c r="F1520" s="260" t="s">
        <v>889</v>
      </c>
      <c r="G1520" s="258"/>
      <c r="H1520" s="259" t="s">
        <v>38</v>
      </c>
      <c r="I1520" s="261"/>
      <c r="J1520" s="258"/>
      <c r="K1520" s="258"/>
      <c r="L1520" s="262"/>
      <c r="M1520" s="263"/>
      <c r="N1520" s="264"/>
      <c r="O1520" s="264"/>
      <c r="P1520" s="264"/>
      <c r="Q1520" s="264"/>
      <c r="R1520" s="264"/>
      <c r="S1520" s="264"/>
      <c r="T1520" s="265"/>
      <c r="AT1520" s="266" t="s">
        <v>217</v>
      </c>
      <c r="AU1520" s="266" t="s">
        <v>90</v>
      </c>
      <c r="AV1520" s="13" t="s">
        <v>25</v>
      </c>
      <c r="AW1520" s="13" t="s">
        <v>219</v>
      </c>
      <c r="AX1520" s="13" t="s">
        <v>81</v>
      </c>
      <c r="AY1520" s="266" t="s">
        <v>208</v>
      </c>
    </row>
    <row r="1521" spans="2:51" s="12" customFormat="1" ht="13.5">
      <c r="B1521" s="245"/>
      <c r="C1521" s="246"/>
      <c r="D1521" s="247" t="s">
        <v>217</v>
      </c>
      <c r="E1521" s="248" t="s">
        <v>38</v>
      </c>
      <c r="F1521" s="249" t="s">
        <v>890</v>
      </c>
      <c r="G1521" s="246"/>
      <c r="H1521" s="250">
        <v>12.64</v>
      </c>
      <c r="I1521" s="251"/>
      <c r="J1521" s="246"/>
      <c r="K1521" s="246"/>
      <c r="L1521" s="252"/>
      <c r="M1521" s="253"/>
      <c r="N1521" s="254"/>
      <c r="O1521" s="254"/>
      <c r="P1521" s="254"/>
      <c r="Q1521" s="254"/>
      <c r="R1521" s="254"/>
      <c r="S1521" s="254"/>
      <c r="T1521" s="255"/>
      <c r="AT1521" s="256" t="s">
        <v>217</v>
      </c>
      <c r="AU1521" s="256" t="s">
        <v>90</v>
      </c>
      <c r="AV1521" s="12" t="s">
        <v>90</v>
      </c>
      <c r="AW1521" s="12" t="s">
        <v>219</v>
      </c>
      <c r="AX1521" s="12" t="s">
        <v>81</v>
      </c>
      <c r="AY1521" s="256" t="s">
        <v>208</v>
      </c>
    </row>
    <row r="1522" spans="2:51" s="12" customFormat="1" ht="13.5">
      <c r="B1522" s="245"/>
      <c r="C1522" s="246"/>
      <c r="D1522" s="247" t="s">
        <v>217</v>
      </c>
      <c r="E1522" s="248" t="s">
        <v>38</v>
      </c>
      <c r="F1522" s="249" t="s">
        <v>868</v>
      </c>
      <c r="G1522" s="246"/>
      <c r="H1522" s="250">
        <v>-1.68</v>
      </c>
      <c r="I1522" s="251"/>
      <c r="J1522" s="246"/>
      <c r="K1522" s="246"/>
      <c r="L1522" s="252"/>
      <c r="M1522" s="253"/>
      <c r="N1522" s="254"/>
      <c r="O1522" s="254"/>
      <c r="P1522" s="254"/>
      <c r="Q1522" s="254"/>
      <c r="R1522" s="254"/>
      <c r="S1522" s="254"/>
      <c r="T1522" s="255"/>
      <c r="AT1522" s="256" t="s">
        <v>217</v>
      </c>
      <c r="AU1522" s="256" t="s">
        <v>90</v>
      </c>
      <c r="AV1522" s="12" t="s">
        <v>90</v>
      </c>
      <c r="AW1522" s="12" t="s">
        <v>219</v>
      </c>
      <c r="AX1522" s="12" t="s">
        <v>81</v>
      </c>
      <c r="AY1522" s="256" t="s">
        <v>208</v>
      </c>
    </row>
    <row r="1523" spans="2:51" s="13" customFormat="1" ht="13.5">
      <c r="B1523" s="257"/>
      <c r="C1523" s="258"/>
      <c r="D1523" s="247" t="s">
        <v>217</v>
      </c>
      <c r="E1523" s="259" t="s">
        <v>38</v>
      </c>
      <c r="F1523" s="260" t="s">
        <v>2527</v>
      </c>
      <c r="G1523" s="258"/>
      <c r="H1523" s="259" t="s">
        <v>38</v>
      </c>
      <c r="I1523" s="261"/>
      <c r="J1523" s="258"/>
      <c r="K1523" s="258"/>
      <c r="L1523" s="262"/>
      <c r="M1523" s="263"/>
      <c r="N1523" s="264"/>
      <c r="O1523" s="264"/>
      <c r="P1523" s="264"/>
      <c r="Q1523" s="264"/>
      <c r="R1523" s="264"/>
      <c r="S1523" s="264"/>
      <c r="T1523" s="265"/>
      <c r="AT1523" s="266" t="s">
        <v>217</v>
      </c>
      <c r="AU1523" s="266" t="s">
        <v>90</v>
      </c>
      <c r="AV1523" s="13" t="s">
        <v>25</v>
      </c>
      <c r="AW1523" s="13" t="s">
        <v>219</v>
      </c>
      <c r="AX1523" s="13" t="s">
        <v>81</v>
      </c>
      <c r="AY1523" s="266" t="s">
        <v>208</v>
      </c>
    </row>
    <row r="1524" spans="2:51" s="12" customFormat="1" ht="13.5">
      <c r="B1524" s="245"/>
      <c r="C1524" s="246"/>
      <c r="D1524" s="247" t="s">
        <v>217</v>
      </c>
      <c r="E1524" s="248" t="s">
        <v>38</v>
      </c>
      <c r="F1524" s="249" t="s">
        <v>2528</v>
      </c>
      <c r="G1524" s="246"/>
      <c r="H1524" s="250">
        <v>8.4</v>
      </c>
      <c r="I1524" s="251"/>
      <c r="J1524" s="246"/>
      <c r="K1524" s="246"/>
      <c r="L1524" s="252"/>
      <c r="M1524" s="253"/>
      <c r="N1524" s="254"/>
      <c r="O1524" s="254"/>
      <c r="P1524" s="254"/>
      <c r="Q1524" s="254"/>
      <c r="R1524" s="254"/>
      <c r="S1524" s="254"/>
      <c r="T1524" s="255"/>
      <c r="AT1524" s="256" t="s">
        <v>217</v>
      </c>
      <c r="AU1524" s="256" t="s">
        <v>90</v>
      </c>
      <c r="AV1524" s="12" t="s">
        <v>90</v>
      </c>
      <c r="AW1524" s="12" t="s">
        <v>219</v>
      </c>
      <c r="AX1524" s="12" t="s">
        <v>81</v>
      </c>
      <c r="AY1524" s="256" t="s">
        <v>208</v>
      </c>
    </row>
    <row r="1525" spans="2:51" s="13" customFormat="1" ht="13.5">
      <c r="B1525" s="257"/>
      <c r="C1525" s="258"/>
      <c r="D1525" s="247" t="s">
        <v>217</v>
      </c>
      <c r="E1525" s="259" t="s">
        <v>38</v>
      </c>
      <c r="F1525" s="260" t="s">
        <v>978</v>
      </c>
      <c r="G1525" s="258"/>
      <c r="H1525" s="259" t="s">
        <v>38</v>
      </c>
      <c r="I1525" s="261"/>
      <c r="J1525" s="258"/>
      <c r="K1525" s="258"/>
      <c r="L1525" s="262"/>
      <c r="M1525" s="263"/>
      <c r="N1525" s="264"/>
      <c r="O1525" s="264"/>
      <c r="P1525" s="264"/>
      <c r="Q1525" s="264"/>
      <c r="R1525" s="264"/>
      <c r="S1525" s="264"/>
      <c r="T1525" s="265"/>
      <c r="AT1525" s="266" t="s">
        <v>217</v>
      </c>
      <c r="AU1525" s="266" t="s">
        <v>90</v>
      </c>
      <c r="AV1525" s="13" t="s">
        <v>25</v>
      </c>
      <c r="AW1525" s="13" t="s">
        <v>219</v>
      </c>
      <c r="AX1525" s="13" t="s">
        <v>81</v>
      </c>
      <c r="AY1525" s="266" t="s">
        <v>208</v>
      </c>
    </row>
    <row r="1526" spans="2:51" s="12" customFormat="1" ht="13.5">
      <c r="B1526" s="245"/>
      <c r="C1526" s="246"/>
      <c r="D1526" s="247" t="s">
        <v>217</v>
      </c>
      <c r="E1526" s="248" t="s">
        <v>38</v>
      </c>
      <c r="F1526" s="249" t="s">
        <v>2529</v>
      </c>
      <c r="G1526" s="246"/>
      <c r="H1526" s="250">
        <v>4.744</v>
      </c>
      <c r="I1526" s="251"/>
      <c r="J1526" s="246"/>
      <c r="K1526" s="246"/>
      <c r="L1526" s="252"/>
      <c r="M1526" s="253"/>
      <c r="N1526" s="254"/>
      <c r="O1526" s="254"/>
      <c r="P1526" s="254"/>
      <c r="Q1526" s="254"/>
      <c r="R1526" s="254"/>
      <c r="S1526" s="254"/>
      <c r="T1526" s="255"/>
      <c r="AT1526" s="256" t="s">
        <v>217</v>
      </c>
      <c r="AU1526" s="256" t="s">
        <v>90</v>
      </c>
      <c r="AV1526" s="12" t="s">
        <v>90</v>
      </c>
      <c r="AW1526" s="12" t="s">
        <v>219</v>
      </c>
      <c r="AX1526" s="12" t="s">
        <v>81</v>
      </c>
      <c r="AY1526" s="256" t="s">
        <v>208</v>
      </c>
    </row>
    <row r="1527" spans="2:51" s="13" customFormat="1" ht="13.5">
      <c r="B1527" s="257"/>
      <c r="C1527" s="258"/>
      <c r="D1527" s="247" t="s">
        <v>217</v>
      </c>
      <c r="E1527" s="259" t="s">
        <v>38</v>
      </c>
      <c r="F1527" s="260" t="s">
        <v>891</v>
      </c>
      <c r="G1527" s="258"/>
      <c r="H1527" s="259" t="s">
        <v>38</v>
      </c>
      <c r="I1527" s="261"/>
      <c r="J1527" s="258"/>
      <c r="K1527" s="258"/>
      <c r="L1527" s="262"/>
      <c r="M1527" s="263"/>
      <c r="N1527" s="264"/>
      <c r="O1527" s="264"/>
      <c r="P1527" s="264"/>
      <c r="Q1527" s="264"/>
      <c r="R1527" s="264"/>
      <c r="S1527" s="264"/>
      <c r="T1527" s="265"/>
      <c r="AT1527" s="266" t="s">
        <v>217</v>
      </c>
      <c r="AU1527" s="266" t="s">
        <v>90</v>
      </c>
      <c r="AV1527" s="13" t="s">
        <v>25</v>
      </c>
      <c r="AW1527" s="13" t="s">
        <v>219</v>
      </c>
      <c r="AX1527" s="13" t="s">
        <v>81</v>
      </c>
      <c r="AY1527" s="266" t="s">
        <v>208</v>
      </c>
    </row>
    <row r="1528" spans="2:51" s="12" customFormat="1" ht="13.5">
      <c r="B1528" s="245"/>
      <c r="C1528" s="246"/>
      <c r="D1528" s="247" t="s">
        <v>217</v>
      </c>
      <c r="E1528" s="248" t="s">
        <v>38</v>
      </c>
      <c r="F1528" s="249" t="s">
        <v>892</v>
      </c>
      <c r="G1528" s="246"/>
      <c r="H1528" s="250">
        <v>49.2</v>
      </c>
      <c r="I1528" s="251"/>
      <c r="J1528" s="246"/>
      <c r="K1528" s="246"/>
      <c r="L1528" s="252"/>
      <c r="M1528" s="253"/>
      <c r="N1528" s="254"/>
      <c r="O1528" s="254"/>
      <c r="P1528" s="254"/>
      <c r="Q1528" s="254"/>
      <c r="R1528" s="254"/>
      <c r="S1528" s="254"/>
      <c r="T1528" s="255"/>
      <c r="AT1528" s="256" t="s">
        <v>217</v>
      </c>
      <c r="AU1528" s="256" t="s">
        <v>90</v>
      </c>
      <c r="AV1528" s="12" t="s">
        <v>90</v>
      </c>
      <c r="AW1528" s="12" t="s">
        <v>219</v>
      </c>
      <c r="AX1528" s="12" t="s">
        <v>81</v>
      </c>
      <c r="AY1528" s="256" t="s">
        <v>208</v>
      </c>
    </row>
    <row r="1529" spans="2:51" s="12" customFormat="1" ht="13.5">
      <c r="B1529" s="245"/>
      <c r="C1529" s="246"/>
      <c r="D1529" s="247" t="s">
        <v>217</v>
      </c>
      <c r="E1529" s="248" t="s">
        <v>38</v>
      </c>
      <c r="F1529" s="249" t="s">
        <v>893</v>
      </c>
      <c r="G1529" s="246"/>
      <c r="H1529" s="250">
        <v>-5.73</v>
      </c>
      <c r="I1529" s="251"/>
      <c r="J1529" s="246"/>
      <c r="K1529" s="246"/>
      <c r="L1529" s="252"/>
      <c r="M1529" s="253"/>
      <c r="N1529" s="254"/>
      <c r="O1529" s="254"/>
      <c r="P1529" s="254"/>
      <c r="Q1529" s="254"/>
      <c r="R1529" s="254"/>
      <c r="S1529" s="254"/>
      <c r="T1529" s="255"/>
      <c r="AT1529" s="256" t="s">
        <v>217</v>
      </c>
      <c r="AU1529" s="256" t="s">
        <v>90</v>
      </c>
      <c r="AV1529" s="12" t="s">
        <v>90</v>
      </c>
      <c r="AW1529" s="12" t="s">
        <v>219</v>
      </c>
      <c r="AX1529" s="12" t="s">
        <v>81</v>
      </c>
      <c r="AY1529" s="256" t="s">
        <v>208</v>
      </c>
    </row>
    <row r="1530" spans="2:51" s="13" customFormat="1" ht="13.5">
      <c r="B1530" s="257"/>
      <c r="C1530" s="258"/>
      <c r="D1530" s="247" t="s">
        <v>217</v>
      </c>
      <c r="E1530" s="259" t="s">
        <v>38</v>
      </c>
      <c r="F1530" s="260" t="s">
        <v>894</v>
      </c>
      <c r="G1530" s="258"/>
      <c r="H1530" s="259" t="s">
        <v>38</v>
      </c>
      <c r="I1530" s="261"/>
      <c r="J1530" s="258"/>
      <c r="K1530" s="258"/>
      <c r="L1530" s="262"/>
      <c r="M1530" s="263"/>
      <c r="N1530" s="264"/>
      <c r="O1530" s="264"/>
      <c r="P1530" s="264"/>
      <c r="Q1530" s="264"/>
      <c r="R1530" s="264"/>
      <c r="S1530" s="264"/>
      <c r="T1530" s="265"/>
      <c r="AT1530" s="266" t="s">
        <v>217</v>
      </c>
      <c r="AU1530" s="266" t="s">
        <v>90</v>
      </c>
      <c r="AV1530" s="13" t="s">
        <v>25</v>
      </c>
      <c r="AW1530" s="13" t="s">
        <v>219</v>
      </c>
      <c r="AX1530" s="13" t="s">
        <v>81</v>
      </c>
      <c r="AY1530" s="266" t="s">
        <v>208</v>
      </c>
    </row>
    <row r="1531" spans="2:51" s="12" customFormat="1" ht="13.5">
      <c r="B1531" s="245"/>
      <c r="C1531" s="246"/>
      <c r="D1531" s="247" t="s">
        <v>217</v>
      </c>
      <c r="E1531" s="248" t="s">
        <v>38</v>
      </c>
      <c r="F1531" s="249" t="s">
        <v>895</v>
      </c>
      <c r="G1531" s="246"/>
      <c r="H1531" s="250">
        <v>23.82</v>
      </c>
      <c r="I1531" s="251"/>
      <c r="J1531" s="246"/>
      <c r="K1531" s="246"/>
      <c r="L1531" s="252"/>
      <c r="M1531" s="253"/>
      <c r="N1531" s="254"/>
      <c r="O1531" s="254"/>
      <c r="P1531" s="254"/>
      <c r="Q1531" s="254"/>
      <c r="R1531" s="254"/>
      <c r="S1531" s="254"/>
      <c r="T1531" s="255"/>
      <c r="AT1531" s="256" t="s">
        <v>217</v>
      </c>
      <c r="AU1531" s="256" t="s">
        <v>90</v>
      </c>
      <c r="AV1531" s="12" t="s">
        <v>90</v>
      </c>
      <c r="AW1531" s="12" t="s">
        <v>219</v>
      </c>
      <c r="AX1531" s="12" t="s">
        <v>81</v>
      </c>
      <c r="AY1531" s="256" t="s">
        <v>208</v>
      </c>
    </row>
    <row r="1532" spans="2:51" s="12" customFormat="1" ht="13.5">
      <c r="B1532" s="245"/>
      <c r="C1532" s="246"/>
      <c r="D1532" s="247" t="s">
        <v>217</v>
      </c>
      <c r="E1532" s="248" t="s">
        <v>38</v>
      </c>
      <c r="F1532" s="249" t="s">
        <v>896</v>
      </c>
      <c r="G1532" s="246"/>
      <c r="H1532" s="250">
        <v>-6.3</v>
      </c>
      <c r="I1532" s="251"/>
      <c r="J1532" s="246"/>
      <c r="K1532" s="246"/>
      <c r="L1532" s="252"/>
      <c r="M1532" s="253"/>
      <c r="N1532" s="254"/>
      <c r="O1532" s="254"/>
      <c r="P1532" s="254"/>
      <c r="Q1532" s="254"/>
      <c r="R1532" s="254"/>
      <c r="S1532" s="254"/>
      <c r="T1532" s="255"/>
      <c r="AT1532" s="256" t="s">
        <v>217</v>
      </c>
      <c r="AU1532" s="256" t="s">
        <v>90</v>
      </c>
      <c r="AV1532" s="12" t="s">
        <v>90</v>
      </c>
      <c r="AW1532" s="12" t="s">
        <v>219</v>
      </c>
      <c r="AX1532" s="12" t="s">
        <v>81</v>
      </c>
      <c r="AY1532" s="256" t="s">
        <v>208</v>
      </c>
    </row>
    <row r="1533" spans="2:65" s="1" customFormat="1" ht="16.5" customHeight="1">
      <c r="B1533" s="46"/>
      <c r="C1533" s="267" t="s">
        <v>2530</v>
      </c>
      <c r="D1533" s="267" t="s">
        <v>297</v>
      </c>
      <c r="E1533" s="268" t="s">
        <v>2531</v>
      </c>
      <c r="F1533" s="269" t="s">
        <v>2532</v>
      </c>
      <c r="G1533" s="270" t="s">
        <v>213</v>
      </c>
      <c r="H1533" s="271">
        <v>364.324</v>
      </c>
      <c r="I1533" s="272"/>
      <c r="J1533" s="273">
        <f>ROUND(I1533*H1533,2)</f>
        <v>0</v>
      </c>
      <c r="K1533" s="269" t="s">
        <v>38</v>
      </c>
      <c r="L1533" s="274"/>
      <c r="M1533" s="275" t="s">
        <v>38</v>
      </c>
      <c r="N1533" s="276" t="s">
        <v>52</v>
      </c>
      <c r="O1533" s="47"/>
      <c r="P1533" s="242">
        <f>O1533*H1533</f>
        <v>0</v>
      </c>
      <c r="Q1533" s="242">
        <v>0.0118</v>
      </c>
      <c r="R1533" s="242">
        <f>Q1533*H1533</f>
        <v>4.2990232</v>
      </c>
      <c r="S1533" s="242">
        <v>0</v>
      </c>
      <c r="T1533" s="243">
        <f>S1533*H1533</f>
        <v>0</v>
      </c>
      <c r="AR1533" s="23" t="s">
        <v>393</v>
      </c>
      <c r="AT1533" s="23" t="s">
        <v>297</v>
      </c>
      <c r="AU1533" s="23" t="s">
        <v>90</v>
      </c>
      <c r="AY1533" s="23" t="s">
        <v>208</v>
      </c>
      <c r="BE1533" s="244">
        <f>IF(N1533="základní",J1533,0)</f>
        <v>0</v>
      </c>
      <c r="BF1533" s="244">
        <f>IF(N1533="snížená",J1533,0)</f>
        <v>0</v>
      </c>
      <c r="BG1533" s="244">
        <f>IF(N1533="zákl. přenesená",J1533,0)</f>
        <v>0</v>
      </c>
      <c r="BH1533" s="244">
        <f>IF(N1533="sníž. přenesená",J1533,0)</f>
        <v>0</v>
      </c>
      <c r="BI1533" s="244">
        <f>IF(N1533="nulová",J1533,0)</f>
        <v>0</v>
      </c>
      <c r="BJ1533" s="23" t="s">
        <v>25</v>
      </c>
      <c r="BK1533" s="244">
        <f>ROUND(I1533*H1533,2)</f>
        <v>0</v>
      </c>
      <c r="BL1533" s="23" t="s">
        <v>302</v>
      </c>
      <c r="BM1533" s="23" t="s">
        <v>2533</v>
      </c>
    </row>
    <row r="1534" spans="2:51" s="12" customFormat="1" ht="13.5">
      <c r="B1534" s="245"/>
      <c r="C1534" s="246"/>
      <c r="D1534" s="247" t="s">
        <v>217</v>
      </c>
      <c r="E1534" s="248" t="s">
        <v>38</v>
      </c>
      <c r="F1534" s="249" t="s">
        <v>2534</v>
      </c>
      <c r="G1534" s="246"/>
      <c r="H1534" s="250">
        <v>364.3244</v>
      </c>
      <c r="I1534" s="251"/>
      <c r="J1534" s="246"/>
      <c r="K1534" s="246"/>
      <c r="L1534" s="252"/>
      <c r="M1534" s="253"/>
      <c r="N1534" s="254"/>
      <c r="O1534" s="254"/>
      <c r="P1534" s="254"/>
      <c r="Q1534" s="254"/>
      <c r="R1534" s="254"/>
      <c r="S1534" s="254"/>
      <c r="T1534" s="255"/>
      <c r="AT1534" s="256" t="s">
        <v>217</v>
      </c>
      <c r="AU1534" s="256" t="s">
        <v>90</v>
      </c>
      <c r="AV1534" s="12" t="s">
        <v>90</v>
      </c>
      <c r="AW1534" s="12" t="s">
        <v>219</v>
      </c>
      <c r="AX1534" s="12" t="s">
        <v>81</v>
      </c>
      <c r="AY1534" s="256" t="s">
        <v>208</v>
      </c>
    </row>
    <row r="1535" spans="2:65" s="1" customFormat="1" ht="16.5" customHeight="1">
      <c r="B1535" s="46"/>
      <c r="C1535" s="233" t="s">
        <v>2535</v>
      </c>
      <c r="D1535" s="233" t="s">
        <v>210</v>
      </c>
      <c r="E1535" s="234" t="s">
        <v>2536</v>
      </c>
      <c r="F1535" s="235" t="s">
        <v>2537</v>
      </c>
      <c r="G1535" s="236" t="s">
        <v>336</v>
      </c>
      <c r="H1535" s="237">
        <v>332.915</v>
      </c>
      <c r="I1535" s="238"/>
      <c r="J1535" s="239">
        <f>ROUND(I1535*H1535,2)</f>
        <v>0</v>
      </c>
      <c r="K1535" s="235" t="s">
        <v>214</v>
      </c>
      <c r="L1535" s="72"/>
      <c r="M1535" s="240" t="s">
        <v>38</v>
      </c>
      <c r="N1535" s="241" t="s">
        <v>52</v>
      </c>
      <c r="O1535" s="47"/>
      <c r="P1535" s="242">
        <f>O1535*H1535</f>
        <v>0</v>
      </c>
      <c r="Q1535" s="242">
        <v>0.00031</v>
      </c>
      <c r="R1535" s="242">
        <f>Q1535*H1535</f>
        <v>0.10320365000000001</v>
      </c>
      <c r="S1535" s="242">
        <v>0</v>
      </c>
      <c r="T1535" s="243">
        <f>S1535*H1535</f>
        <v>0</v>
      </c>
      <c r="AR1535" s="23" t="s">
        <v>302</v>
      </c>
      <c r="AT1535" s="23" t="s">
        <v>210</v>
      </c>
      <c r="AU1535" s="23" t="s">
        <v>90</v>
      </c>
      <c r="AY1535" s="23" t="s">
        <v>208</v>
      </c>
      <c r="BE1535" s="244">
        <f>IF(N1535="základní",J1535,0)</f>
        <v>0</v>
      </c>
      <c r="BF1535" s="244">
        <f>IF(N1535="snížená",J1535,0)</f>
        <v>0</v>
      </c>
      <c r="BG1535" s="244">
        <f>IF(N1535="zákl. přenesená",J1535,0)</f>
        <v>0</v>
      </c>
      <c r="BH1535" s="244">
        <f>IF(N1535="sníž. přenesená",J1535,0)</f>
        <v>0</v>
      </c>
      <c r="BI1535" s="244">
        <f>IF(N1535="nulová",J1535,0)</f>
        <v>0</v>
      </c>
      <c r="BJ1535" s="23" t="s">
        <v>25</v>
      </c>
      <c r="BK1535" s="244">
        <f>ROUND(I1535*H1535,2)</f>
        <v>0</v>
      </c>
      <c r="BL1535" s="23" t="s">
        <v>302</v>
      </c>
      <c r="BM1535" s="23" t="s">
        <v>2538</v>
      </c>
    </row>
    <row r="1536" spans="2:51" s="13" customFormat="1" ht="13.5">
      <c r="B1536" s="257"/>
      <c r="C1536" s="258"/>
      <c r="D1536" s="247" t="s">
        <v>217</v>
      </c>
      <c r="E1536" s="259" t="s">
        <v>38</v>
      </c>
      <c r="F1536" s="260" t="s">
        <v>426</v>
      </c>
      <c r="G1536" s="258"/>
      <c r="H1536" s="259" t="s">
        <v>38</v>
      </c>
      <c r="I1536" s="261"/>
      <c r="J1536" s="258"/>
      <c r="K1536" s="258"/>
      <c r="L1536" s="262"/>
      <c r="M1536" s="263"/>
      <c r="N1536" s="264"/>
      <c r="O1536" s="264"/>
      <c r="P1536" s="264"/>
      <c r="Q1536" s="264"/>
      <c r="R1536" s="264"/>
      <c r="S1536" s="264"/>
      <c r="T1536" s="265"/>
      <c r="AT1536" s="266" t="s">
        <v>217</v>
      </c>
      <c r="AU1536" s="266" t="s">
        <v>90</v>
      </c>
      <c r="AV1536" s="13" t="s">
        <v>25</v>
      </c>
      <c r="AW1536" s="13" t="s">
        <v>219</v>
      </c>
      <c r="AX1536" s="13" t="s">
        <v>81</v>
      </c>
      <c r="AY1536" s="266" t="s">
        <v>208</v>
      </c>
    </row>
    <row r="1537" spans="2:51" s="13" customFormat="1" ht="13.5">
      <c r="B1537" s="257"/>
      <c r="C1537" s="258"/>
      <c r="D1537" s="247" t="s">
        <v>217</v>
      </c>
      <c r="E1537" s="259" t="s">
        <v>38</v>
      </c>
      <c r="F1537" s="260" t="s">
        <v>918</v>
      </c>
      <c r="G1537" s="258"/>
      <c r="H1537" s="259" t="s">
        <v>38</v>
      </c>
      <c r="I1537" s="261"/>
      <c r="J1537" s="258"/>
      <c r="K1537" s="258"/>
      <c r="L1537" s="262"/>
      <c r="M1537" s="263"/>
      <c r="N1537" s="264"/>
      <c r="O1537" s="264"/>
      <c r="P1537" s="264"/>
      <c r="Q1537" s="264"/>
      <c r="R1537" s="264"/>
      <c r="S1537" s="264"/>
      <c r="T1537" s="265"/>
      <c r="AT1537" s="266" t="s">
        <v>217</v>
      </c>
      <c r="AU1537" s="266" t="s">
        <v>90</v>
      </c>
      <c r="AV1537" s="13" t="s">
        <v>25</v>
      </c>
      <c r="AW1537" s="13" t="s">
        <v>219</v>
      </c>
      <c r="AX1537" s="13" t="s">
        <v>81</v>
      </c>
      <c r="AY1537" s="266" t="s">
        <v>208</v>
      </c>
    </row>
    <row r="1538" spans="2:51" s="12" customFormat="1" ht="13.5">
      <c r="B1538" s="245"/>
      <c r="C1538" s="246"/>
      <c r="D1538" s="247" t="s">
        <v>217</v>
      </c>
      <c r="E1538" s="248" t="s">
        <v>38</v>
      </c>
      <c r="F1538" s="249" t="s">
        <v>2539</v>
      </c>
      <c r="G1538" s="246"/>
      <c r="H1538" s="250">
        <v>6.5</v>
      </c>
      <c r="I1538" s="251"/>
      <c r="J1538" s="246"/>
      <c r="K1538" s="246"/>
      <c r="L1538" s="252"/>
      <c r="M1538" s="253"/>
      <c r="N1538" s="254"/>
      <c r="O1538" s="254"/>
      <c r="P1538" s="254"/>
      <c r="Q1538" s="254"/>
      <c r="R1538" s="254"/>
      <c r="S1538" s="254"/>
      <c r="T1538" s="255"/>
      <c r="AT1538" s="256" t="s">
        <v>217</v>
      </c>
      <c r="AU1538" s="256" t="s">
        <v>90</v>
      </c>
      <c r="AV1538" s="12" t="s">
        <v>90</v>
      </c>
      <c r="AW1538" s="12" t="s">
        <v>219</v>
      </c>
      <c r="AX1538" s="12" t="s">
        <v>81</v>
      </c>
      <c r="AY1538" s="256" t="s">
        <v>208</v>
      </c>
    </row>
    <row r="1539" spans="2:51" s="13" customFormat="1" ht="13.5">
      <c r="B1539" s="257"/>
      <c r="C1539" s="258"/>
      <c r="D1539" s="247" t="s">
        <v>217</v>
      </c>
      <c r="E1539" s="259" t="s">
        <v>38</v>
      </c>
      <c r="F1539" s="260" t="s">
        <v>866</v>
      </c>
      <c r="G1539" s="258"/>
      <c r="H1539" s="259" t="s">
        <v>38</v>
      </c>
      <c r="I1539" s="261"/>
      <c r="J1539" s="258"/>
      <c r="K1539" s="258"/>
      <c r="L1539" s="262"/>
      <c r="M1539" s="263"/>
      <c r="N1539" s="264"/>
      <c r="O1539" s="264"/>
      <c r="P1539" s="264"/>
      <c r="Q1539" s="264"/>
      <c r="R1539" s="264"/>
      <c r="S1539" s="264"/>
      <c r="T1539" s="265"/>
      <c r="AT1539" s="266" t="s">
        <v>217</v>
      </c>
      <c r="AU1539" s="266" t="s">
        <v>90</v>
      </c>
      <c r="AV1539" s="13" t="s">
        <v>25</v>
      </c>
      <c r="AW1539" s="13" t="s">
        <v>219</v>
      </c>
      <c r="AX1539" s="13" t="s">
        <v>81</v>
      </c>
      <c r="AY1539" s="266" t="s">
        <v>208</v>
      </c>
    </row>
    <row r="1540" spans="2:51" s="12" customFormat="1" ht="13.5">
      <c r="B1540" s="245"/>
      <c r="C1540" s="246"/>
      <c r="D1540" s="247" t="s">
        <v>217</v>
      </c>
      <c r="E1540" s="248" t="s">
        <v>38</v>
      </c>
      <c r="F1540" s="249" t="s">
        <v>2540</v>
      </c>
      <c r="G1540" s="246"/>
      <c r="H1540" s="250">
        <v>29.07</v>
      </c>
      <c r="I1540" s="251"/>
      <c r="J1540" s="246"/>
      <c r="K1540" s="246"/>
      <c r="L1540" s="252"/>
      <c r="M1540" s="253"/>
      <c r="N1540" s="254"/>
      <c r="O1540" s="254"/>
      <c r="P1540" s="254"/>
      <c r="Q1540" s="254"/>
      <c r="R1540" s="254"/>
      <c r="S1540" s="254"/>
      <c r="T1540" s="255"/>
      <c r="AT1540" s="256" t="s">
        <v>217</v>
      </c>
      <c r="AU1540" s="256" t="s">
        <v>90</v>
      </c>
      <c r="AV1540" s="12" t="s">
        <v>90</v>
      </c>
      <c r="AW1540" s="12" t="s">
        <v>219</v>
      </c>
      <c r="AX1540" s="12" t="s">
        <v>81</v>
      </c>
      <c r="AY1540" s="256" t="s">
        <v>208</v>
      </c>
    </row>
    <row r="1541" spans="2:51" s="13" customFormat="1" ht="13.5">
      <c r="B1541" s="257"/>
      <c r="C1541" s="258"/>
      <c r="D1541" s="247" t="s">
        <v>217</v>
      </c>
      <c r="E1541" s="259" t="s">
        <v>38</v>
      </c>
      <c r="F1541" s="260" t="s">
        <v>869</v>
      </c>
      <c r="G1541" s="258"/>
      <c r="H1541" s="259" t="s">
        <v>38</v>
      </c>
      <c r="I1541" s="261"/>
      <c r="J1541" s="258"/>
      <c r="K1541" s="258"/>
      <c r="L1541" s="262"/>
      <c r="M1541" s="263"/>
      <c r="N1541" s="264"/>
      <c r="O1541" s="264"/>
      <c r="P1541" s="264"/>
      <c r="Q1541" s="264"/>
      <c r="R1541" s="264"/>
      <c r="S1541" s="264"/>
      <c r="T1541" s="265"/>
      <c r="AT1541" s="266" t="s">
        <v>217</v>
      </c>
      <c r="AU1541" s="266" t="s">
        <v>90</v>
      </c>
      <c r="AV1541" s="13" t="s">
        <v>25</v>
      </c>
      <c r="AW1541" s="13" t="s">
        <v>219</v>
      </c>
      <c r="AX1541" s="13" t="s">
        <v>81</v>
      </c>
      <c r="AY1541" s="266" t="s">
        <v>208</v>
      </c>
    </row>
    <row r="1542" spans="2:51" s="12" customFormat="1" ht="13.5">
      <c r="B1542" s="245"/>
      <c r="C1542" s="246"/>
      <c r="D1542" s="247" t="s">
        <v>217</v>
      </c>
      <c r="E1542" s="248" t="s">
        <v>38</v>
      </c>
      <c r="F1542" s="249" t="s">
        <v>2541</v>
      </c>
      <c r="G1542" s="246"/>
      <c r="H1542" s="250">
        <v>12.6</v>
      </c>
      <c r="I1542" s="251"/>
      <c r="J1542" s="246"/>
      <c r="K1542" s="246"/>
      <c r="L1542" s="252"/>
      <c r="M1542" s="253"/>
      <c r="N1542" s="254"/>
      <c r="O1542" s="254"/>
      <c r="P1542" s="254"/>
      <c r="Q1542" s="254"/>
      <c r="R1542" s="254"/>
      <c r="S1542" s="254"/>
      <c r="T1542" s="255"/>
      <c r="AT1542" s="256" t="s">
        <v>217</v>
      </c>
      <c r="AU1542" s="256" t="s">
        <v>90</v>
      </c>
      <c r="AV1542" s="12" t="s">
        <v>90</v>
      </c>
      <c r="AW1542" s="12" t="s">
        <v>219</v>
      </c>
      <c r="AX1542" s="12" t="s">
        <v>81</v>
      </c>
      <c r="AY1542" s="256" t="s">
        <v>208</v>
      </c>
    </row>
    <row r="1543" spans="2:51" s="13" customFormat="1" ht="13.5">
      <c r="B1543" s="257"/>
      <c r="C1543" s="258"/>
      <c r="D1543" s="247" t="s">
        <v>217</v>
      </c>
      <c r="E1543" s="259" t="s">
        <v>38</v>
      </c>
      <c r="F1543" s="260" t="s">
        <v>872</v>
      </c>
      <c r="G1543" s="258"/>
      <c r="H1543" s="259" t="s">
        <v>38</v>
      </c>
      <c r="I1543" s="261"/>
      <c r="J1543" s="258"/>
      <c r="K1543" s="258"/>
      <c r="L1543" s="262"/>
      <c r="M1543" s="263"/>
      <c r="N1543" s="264"/>
      <c r="O1543" s="264"/>
      <c r="P1543" s="264"/>
      <c r="Q1543" s="264"/>
      <c r="R1543" s="264"/>
      <c r="S1543" s="264"/>
      <c r="T1543" s="265"/>
      <c r="AT1543" s="266" t="s">
        <v>217</v>
      </c>
      <c r="AU1543" s="266" t="s">
        <v>90</v>
      </c>
      <c r="AV1543" s="13" t="s">
        <v>25</v>
      </c>
      <c r="AW1543" s="13" t="s">
        <v>219</v>
      </c>
      <c r="AX1543" s="13" t="s">
        <v>81</v>
      </c>
      <c r="AY1543" s="266" t="s">
        <v>208</v>
      </c>
    </row>
    <row r="1544" spans="2:51" s="12" customFormat="1" ht="13.5">
      <c r="B1544" s="245"/>
      <c r="C1544" s="246"/>
      <c r="D1544" s="247" t="s">
        <v>217</v>
      </c>
      <c r="E1544" s="248" t="s">
        <v>38</v>
      </c>
      <c r="F1544" s="249" t="s">
        <v>2542</v>
      </c>
      <c r="G1544" s="246"/>
      <c r="H1544" s="250">
        <v>11.77</v>
      </c>
      <c r="I1544" s="251"/>
      <c r="J1544" s="246"/>
      <c r="K1544" s="246"/>
      <c r="L1544" s="252"/>
      <c r="M1544" s="253"/>
      <c r="N1544" s="254"/>
      <c r="O1544" s="254"/>
      <c r="P1544" s="254"/>
      <c r="Q1544" s="254"/>
      <c r="R1544" s="254"/>
      <c r="S1544" s="254"/>
      <c r="T1544" s="255"/>
      <c r="AT1544" s="256" t="s">
        <v>217</v>
      </c>
      <c r="AU1544" s="256" t="s">
        <v>90</v>
      </c>
      <c r="AV1544" s="12" t="s">
        <v>90</v>
      </c>
      <c r="AW1544" s="12" t="s">
        <v>219</v>
      </c>
      <c r="AX1544" s="12" t="s">
        <v>81</v>
      </c>
      <c r="AY1544" s="256" t="s">
        <v>208</v>
      </c>
    </row>
    <row r="1545" spans="2:51" s="13" customFormat="1" ht="13.5">
      <c r="B1545" s="257"/>
      <c r="C1545" s="258"/>
      <c r="D1545" s="247" t="s">
        <v>217</v>
      </c>
      <c r="E1545" s="259" t="s">
        <v>38</v>
      </c>
      <c r="F1545" s="260" t="s">
        <v>874</v>
      </c>
      <c r="G1545" s="258"/>
      <c r="H1545" s="259" t="s">
        <v>38</v>
      </c>
      <c r="I1545" s="261"/>
      <c r="J1545" s="258"/>
      <c r="K1545" s="258"/>
      <c r="L1545" s="262"/>
      <c r="M1545" s="263"/>
      <c r="N1545" s="264"/>
      <c r="O1545" s="264"/>
      <c r="P1545" s="264"/>
      <c r="Q1545" s="264"/>
      <c r="R1545" s="264"/>
      <c r="S1545" s="264"/>
      <c r="T1545" s="265"/>
      <c r="AT1545" s="266" t="s">
        <v>217</v>
      </c>
      <c r="AU1545" s="266" t="s">
        <v>90</v>
      </c>
      <c r="AV1545" s="13" t="s">
        <v>25</v>
      </c>
      <c r="AW1545" s="13" t="s">
        <v>219</v>
      </c>
      <c r="AX1545" s="13" t="s">
        <v>81</v>
      </c>
      <c r="AY1545" s="266" t="s">
        <v>208</v>
      </c>
    </row>
    <row r="1546" spans="2:51" s="12" customFormat="1" ht="13.5">
      <c r="B1546" s="245"/>
      <c r="C1546" s="246"/>
      <c r="D1546" s="247" t="s">
        <v>217</v>
      </c>
      <c r="E1546" s="248" t="s">
        <v>38</v>
      </c>
      <c r="F1546" s="249" t="s">
        <v>2543</v>
      </c>
      <c r="G1546" s="246"/>
      <c r="H1546" s="250">
        <v>20.57</v>
      </c>
      <c r="I1546" s="251"/>
      <c r="J1546" s="246"/>
      <c r="K1546" s="246"/>
      <c r="L1546" s="252"/>
      <c r="M1546" s="253"/>
      <c r="N1546" s="254"/>
      <c r="O1546" s="254"/>
      <c r="P1546" s="254"/>
      <c r="Q1546" s="254"/>
      <c r="R1546" s="254"/>
      <c r="S1546" s="254"/>
      <c r="T1546" s="255"/>
      <c r="AT1546" s="256" t="s">
        <v>217</v>
      </c>
      <c r="AU1546" s="256" t="s">
        <v>90</v>
      </c>
      <c r="AV1546" s="12" t="s">
        <v>90</v>
      </c>
      <c r="AW1546" s="12" t="s">
        <v>219</v>
      </c>
      <c r="AX1546" s="12" t="s">
        <v>81</v>
      </c>
      <c r="AY1546" s="256" t="s">
        <v>208</v>
      </c>
    </row>
    <row r="1547" spans="2:51" s="13" customFormat="1" ht="13.5">
      <c r="B1547" s="257"/>
      <c r="C1547" s="258"/>
      <c r="D1547" s="247" t="s">
        <v>217</v>
      </c>
      <c r="E1547" s="259" t="s">
        <v>38</v>
      </c>
      <c r="F1547" s="260" t="s">
        <v>876</v>
      </c>
      <c r="G1547" s="258"/>
      <c r="H1547" s="259" t="s">
        <v>38</v>
      </c>
      <c r="I1547" s="261"/>
      <c r="J1547" s="258"/>
      <c r="K1547" s="258"/>
      <c r="L1547" s="262"/>
      <c r="M1547" s="263"/>
      <c r="N1547" s="264"/>
      <c r="O1547" s="264"/>
      <c r="P1547" s="264"/>
      <c r="Q1547" s="264"/>
      <c r="R1547" s="264"/>
      <c r="S1547" s="264"/>
      <c r="T1547" s="265"/>
      <c r="AT1547" s="266" t="s">
        <v>217</v>
      </c>
      <c r="AU1547" s="266" t="s">
        <v>90</v>
      </c>
      <c r="AV1547" s="13" t="s">
        <v>25</v>
      </c>
      <c r="AW1547" s="13" t="s">
        <v>219</v>
      </c>
      <c r="AX1547" s="13" t="s">
        <v>81</v>
      </c>
      <c r="AY1547" s="266" t="s">
        <v>208</v>
      </c>
    </row>
    <row r="1548" spans="2:51" s="12" customFormat="1" ht="13.5">
      <c r="B1548" s="245"/>
      <c r="C1548" s="246"/>
      <c r="D1548" s="247" t="s">
        <v>217</v>
      </c>
      <c r="E1548" s="248" t="s">
        <v>38</v>
      </c>
      <c r="F1548" s="249" t="s">
        <v>2544</v>
      </c>
      <c r="G1548" s="246"/>
      <c r="H1548" s="250">
        <v>15.4</v>
      </c>
      <c r="I1548" s="251"/>
      <c r="J1548" s="246"/>
      <c r="K1548" s="246"/>
      <c r="L1548" s="252"/>
      <c r="M1548" s="253"/>
      <c r="N1548" s="254"/>
      <c r="O1548" s="254"/>
      <c r="P1548" s="254"/>
      <c r="Q1548" s="254"/>
      <c r="R1548" s="254"/>
      <c r="S1548" s="254"/>
      <c r="T1548" s="255"/>
      <c r="AT1548" s="256" t="s">
        <v>217</v>
      </c>
      <c r="AU1548" s="256" t="s">
        <v>90</v>
      </c>
      <c r="AV1548" s="12" t="s">
        <v>90</v>
      </c>
      <c r="AW1548" s="12" t="s">
        <v>219</v>
      </c>
      <c r="AX1548" s="12" t="s">
        <v>81</v>
      </c>
      <c r="AY1548" s="256" t="s">
        <v>208</v>
      </c>
    </row>
    <row r="1549" spans="2:51" s="13" customFormat="1" ht="13.5">
      <c r="B1549" s="257"/>
      <c r="C1549" s="258"/>
      <c r="D1549" s="247" t="s">
        <v>217</v>
      </c>
      <c r="E1549" s="259" t="s">
        <v>38</v>
      </c>
      <c r="F1549" s="260" t="s">
        <v>2522</v>
      </c>
      <c r="G1549" s="258"/>
      <c r="H1549" s="259" t="s">
        <v>38</v>
      </c>
      <c r="I1549" s="261"/>
      <c r="J1549" s="258"/>
      <c r="K1549" s="258"/>
      <c r="L1549" s="262"/>
      <c r="M1549" s="263"/>
      <c r="N1549" s="264"/>
      <c r="O1549" s="264"/>
      <c r="P1549" s="264"/>
      <c r="Q1549" s="264"/>
      <c r="R1549" s="264"/>
      <c r="S1549" s="264"/>
      <c r="T1549" s="265"/>
      <c r="AT1549" s="266" t="s">
        <v>217</v>
      </c>
      <c r="AU1549" s="266" t="s">
        <v>90</v>
      </c>
      <c r="AV1549" s="13" t="s">
        <v>25</v>
      </c>
      <c r="AW1549" s="13" t="s">
        <v>219</v>
      </c>
      <c r="AX1549" s="13" t="s">
        <v>81</v>
      </c>
      <c r="AY1549" s="266" t="s">
        <v>208</v>
      </c>
    </row>
    <row r="1550" spans="2:51" s="12" customFormat="1" ht="13.5">
      <c r="B1550" s="245"/>
      <c r="C1550" s="246"/>
      <c r="D1550" s="247" t="s">
        <v>217</v>
      </c>
      <c r="E1550" s="248" t="s">
        <v>38</v>
      </c>
      <c r="F1550" s="249" t="s">
        <v>2545</v>
      </c>
      <c r="G1550" s="246"/>
      <c r="H1550" s="250">
        <v>12.4</v>
      </c>
      <c r="I1550" s="251"/>
      <c r="J1550" s="246"/>
      <c r="K1550" s="246"/>
      <c r="L1550" s="252"/>
      <c r="M1550" s="253"/>
      <c r="N1550" s="254"/>
      <c r="O1550" s="254"/>
      <c r="P1550" s="254"/>
      <c r="Q1550" s="254"/>
      <c r="R1550" s="254"/>
      <c r="S1550" s="254"/>
      <c r="T1550" s="255"/>
      <c r="AT1550" s="256" t="s">
        <v>217</v>
      </c>
      <c r="AU1550" s="256" t="s">
        <v>90</v>
      </c>
      <c r="AV1550" s="12" t="s">
        <v>90</v>
      </c>
      <c r="AW1550" s="12" t="s">
        <v>219</v>
      </c>
      <c r="AX1550" s="12" t="s">
        <v>81</v>
      </c>
      <c r="AY1550" s="256" t="s">
        <v>208</v>
      </c>
    </row>
    <row r="1551" spans="2:51" s="13" customFormat="1" ht="13.5">
      <c r="B1551" s="257"/>
      <c r="C1551" s="258"/>
      <c r="D1551" s="247" t="s">
        <v>217</v>
      </c>
      <c r="E1551" s="259" t="s">
        <v>38</v>
      </c>
      <c r="F1551" s="260" t="s">
        <v>2524</v>
      </c>
      <c r="G1551" s="258"/>
      <c r="H1551" s="259" t="s">
        <v>38</v>
      </c>
      <c r="I1551" s="261"/>
      <c r="J1551" s="258"/>
      <c r="K1551" s="258"/>
      <c r="L1551" s="262"/>
      <c r="M1551" s="263"/>
      <c r="N1551" s="264"/>
      <c r="O1551" s="264"/>
      <c r="P1551" s="264"/>
      <c r="Q1551" s="264"/>
      <c r="R1551" s="264"/>
      <c r="S1551" s="264"/>
      <c r="T1551" s="265"/>
      <c r="AT1551" s="266" t="s">
        <v>217</v>
      </c>
      <c r="AU1551" s="266" t="s">
        <v>90</v>
      </c>
      <c r="AV1551" s="13" t="s">
        <v>25</v>
      </c>
      <c r="AW1551" s="13" t="s">
        <v>219</v>
      </c>
      <c r="AX1551" s="13" t="s">
        <v>81</v>
      </c>
      <c r="AY1551" s="266" t="s">
        <v>208</v>
      </c>
    </row>
    <row r="1552" spans="2:51" s="12" customFormat="1" ht="13.5">
      <c r="B1552" s="245"/>
      <c r="C1552" s="246"/>
      <c r="D1552" s="247" t="s">
        <v>217</v>
      </c>
      <c r="E1552" s="248" t="s">
        <v>38</v>
      </c>
      <c r="F1552" s="249" t="s">
        <v>2546</v>
      </c>
      <c r="G1552" s="246"/>
      <c r="H1552" s="250">
        <v>9.4</v>
      </c>
      <c r="I1552" s="251"/>
      <c r="J1552" s="246"/>
      <c r="K1552" s="246"/>
      <c r="L1552" s="252"/>
      <c r="M1552" s="253"/>
      <c r="N1552" s="254"/>
      <c r="O1552" s="254"/>
      <c r="P1552" s="254"/>
      <c r="Q1552" s="254"/>
      <c r="R1552" s="254"/>
      <c r="S1552" s="254"/>
      <c r="T1552" s="255"/>
      <c r="AT1552" s="256" t="s">
        <v>217</v>
      </c>
      <c r="AU1552" s="256" t="s">
        <v>90</v>
      </c>
      <c r="AV1552" s="12" t="s">
        <v>90</v>
      </c>
      <c r="AW1552" s="12" t="s">
        <v>219</v>
      </c>
      <c r="AX1552" s="12" t="s">
        <v>81</v>
      </c>
      <c r="AY1552" s="256" t="s">
        <v>208</v>
      </c>
    </row>
    <row r="1553" spans="2:51" s="13" customFormat="1" ht="13.5">
      <c r="B1553" s="257"/>
      <c r="C1553" s="258"/>
      <c r="D1553" s="247" t="s">
        <v>217</v>
      </c>
      <c r="E1553" s="259" t="s">
        <v>38</v>
      </c>
      <c r="F1553" s="260" t="s">
        <v>429</v>
      </c>
      <c r="G1553" s="258"/>
      <c r="H1553" s="259" t="s">
        <v>38</v>
      </c>
      <c r="I1553" s="261"/>
      <c r="J1553" s="258"/>
      <c r="K1553" s="258"/>
      <c r="L1553" s="262"/>
      <c r="M1553" s="263"/>
      <c r="N1553" s="264"/>
      <c r="O1553" s="264"/>
      <c r="P1553" s="264"/>
      <c r="Q1553" s="264"/>
      <c r="R1553" s="264"/>
      <c r="S1553" s="264"/>
      <c r="T1553" s="265"/>
      <c r="AT1553" s="266" t="s">
        <v>217</v>
      </c>
      <c r="AU1553" s="266" t="s">
        <v>90</v>
      </c>
      <c r="AV1553" s="13" t="s">
        <v>25</v>
      </c>
      <c r="AW1553" s="13" t="s">
        <v>219</v>
      </c>
      <c r="AX1553" s="13" t="s">
        <v>81</v>
      </c>
      <c r="AY1553" s="266" t="s">
        <v>208</v>
      </c>
    </row>
    <row r="1554" spans="2:51" s="13" customFormat="1" ht="13.5">
      <c r="B1554" s="257"/>
      <c r="C1554" s="258"/>
      <c r="D1554" s="247" t="s">
        <v>217</v>
      </c>
      <c r="E1554" s="259" t="s">
        <v>38</v>
      </c>
      <c r="F1554" s="260" t="s">
        <v>960</v>
      </c>
      <c r="G1554" s="258"/>
      <c r="H1554" s="259" t="s">
        <v>38</v>
      </c>
      <c r="I1554" s="261"/>
      <c r="J1554" s="258"/>
      <c r="K1554" s="258"/>
      <c r="L1554" s="262"/>
      <c r="M1554" s="263"/>
      <c r="N1554" s="264"/>
      <c r="O1554" s="264"/>
      <c r="P1554" s="264"/>
      <c r="Q1554" s="264"/>
      <c r="R1554" s="264"/>
      <c r="S1554" s="264"/>
      <c r="T1554" s="265"/>
      <c r="AT1554" s="266" t="s">
        <v>217</v>
      </c>
      <c r="AU1554" s="266" t="s">
        <v>90</v>
      </c>
      <c r="AV1554" s="13" t="s">
        <v>25</v>
      </c>
      <c r="AW1554" s="13" t="s">
        <v>219</v>
      </c>
      <c r="AX1554" s="13" t="s">
        <v>81</v>
      </c>
      <c r="AY1554" s="266" t="s">
        <v>208</v>
      </c>
    </row>
    <row r="1555" spans="2:51" s="12" customFormat="1" ht="13.5">
      <c r="B1555" s="245"/>
      <c r="C1555" s="246"/>
      <c r="D1555" s="247" t="s">
        <v>217</v>
      </c>
      <c r="E1555" s="248" t="s">
        <v>38</v>
      </c>
      <c r="F1555" s="249" t="s">
        <v>2547</v>
      </c>
      <c r="G1555" s="246"/>
      <c r="H1555" s="250">
        <v>5.45</v>
      </c>
      <c r="I1555" s="251"/>
      <c r="J1555" s="246"/>
      <c r="K1555" s="246"/>
      <c r="L1555" s="252"/>
      <c r="M1555" s="253"/>
      <c r="N1555" s="254"/>
      <c r="O1555" s="254"/>
      <c r="P1555" s="254"/>
      <c r="Q1555" s="254"/>
      <c r="R1555" s="254"/>
      <c r="S1555" s="254"/>
      <c r="T1555" s="255"/>
      <c r="AT1555" s="256" t="s">
        <v>217</v>
      </c>
      <c r="AU1555" s="256" t="s">
        <v>90</v>
      </c>
      <c r="AV1555" s="12" t="s">
        <v>90</v>
      </c>
      <c r="AW1555" s="12" t="s">
        <v>219</v>
      </c>
      <c r="AX1555" s="12" t="s">
        <v>81</v>
      </c>
      <c r="AY1555" s="256" t="s">
        <v>208</v>
      </c>
    </row>
    <row r="1556" spans="2:51" s="13" customFormat="1" ht="13.5">
      <c r="B1556" s="257"/>
      <c r="C1556" s="258"/>
      <c r="D1556" s="247" t="s">
        <v>217</v>
      </c>
      <c r="E1556" s="259" t="s">
        <v>38</v>
      </c>
      <c r="F1556" s="260" t="s">
        <v>878</v>
      </c>
      <c r="G1556" s="258"/>
      <c r="H1556" s="259" t="s">
        <v>38</v>
      </c>
      <c r="I1556" s="261"/>
      <c r="J1556" s="258"/>
      <c r="K1556" s="258"/>
      <c r="L1556" s="262"/>
      <c r="M1556" s="263"/>
      <c r="N1556" s="264"/>
      <c r="O1556" s="264"/>
      <c r="P1556" s="264"/>
      <c r="Q1556" s="264"/>
      <c r="R1556" s="264"/>
      <c r="S1556" s="264"/>
      <c r="T1556" s="265"/>
      <c r="AT1556" s="266" t="s">
        <v>217</v>
      </c>
      <c r="AU1556" s="266" t="s">
        <v>90</v>
      </c>
      <c r="AV1556" s="13" t="s">
        <v>25</v>
      </c>
      <c r="AW1556" s="13" t="s">
        <v>219</v>
      </c>
      <c r="AX1556" s="13" t="s">
        <v>81</v>
      </c>
      <c r="AY1556" s="266" t="s">
        <v>208</v>
      </c>
    </row>
    <row r="1557" spans="2:51" s="12" customFormat="1" ht="13.5">
      <c r="B1557" s="245"/>
      <c r="C1557" s="246"/>
      <c r="D1557" s="247" t="s">
        <v>217</v>
      </c>
      <c r="E1557" s="248" t="s">
        <v>38</v>
      </c>
      <c r="F1557" s="249" t="s">
        <v>2548</v>
      </c>
      <c r="G1557" s="246"/>
      <c r="H1557" s="250">
        <v>38.32</v>
      </c>
      <c r="I1557" s="251"/>
      <c r="J1557" s="246"/>
      <c r="K1557" s="246"/>
      <c r="L1557" s="252"/>
      <c r="M1557" s="253"/>
      <c r="N1557" s="254"/>
      <c r="O1557" s="254"/>
      <c r="P1557" s="254"/>
      <c r="Q1557" s="254"/>
      <c r="R1557" s="254"/>
      <c r="S1557" s="254"/>
      <c r="T1557" s="255"/>
      <c r="AT1557" s="256" t="s">
        <v>217</v>
      </c>
      <c r="AU1557" s="256" t="s">
        <v>90</v>
      </c>
      <c r="AV1557" s="12" t="s">
        <v>90</v>
      </c>
      <c r="AW1557" s="12" t="s">
        <v>219</v>
      </c>
      <c r="AX1557" s="12" t="s">
        <v>81</v>
      </c>
      <c r="AY1557" s="256" t="s">
        <v>208</v>
      </c>
    </row>
    <row r="1558" spans="2:51" s="13" customFormat="1" ht="13.5">
      <c r="B1558" s="257"/>
      <c r="C1558" s="258"/>
      <c r="D1558" s="247" t="s">
        <v>217</v>
      </c>
      <c r="E1558" s="259" t="s">
        <v>38</v>
      </c>
      <c r="F1558" s="260" t="s">
        <v>882</v>
      </c>
      <c r="G1558" s="258"/>
      <c r="H1558" s="259" t="s">
        <v>38</v>
      </c>
      <c r="I1558" s="261"/>
      <c r="J1558" s="258"/>
      <c r="K1558" s="258"/>
      <c r="L1558" s="262"/>
      <c r="M1558" s="263"/>
      <c r="N1558" s="264"/>
      <c r="O1558" s="264"/>
      <c r="P1558" s="264"/>
      <c r="Q1558" s="264"/>
      <c r="R1558" s="264"/>
      <c r="S1558" s="264"/>
      <c r="T1558" s="265"/>
      <c r="AT1558" s="266" t="s">
        <v>217</v>
      </c>
      <c r="AU1558" s="266" t="s">
        <v>90</v>
      </c>
      <c r="AV1558" s="13" t="s">
        <v>25</v>
      </c>
      <c r="AW1558" s="13" t="s">
        <v>219</v>
      </c>
      <c r="AX1558" s="13" t="s">
        <v>81</v>
      </c>
      <c r="AY1558" s="266" t="s">
        <v>208</v>
      </c>
    </row>
    <row r="1559" spans="2:51" s="12" customFormat="1" ht="13.5">
      <c r="B1559" s="245"/>
      <c r="C1559" s="246"/>
      <c r="D1559" s="247" t="s">
        <v>217</v>
      </c>
      <c r="E1559" s="248" t="s">
        <v>38</v>
      </c>
      <c r="F1559" s="249" t="s">
        <v>2549</v>
      </c>
      <c r="G1559" s="246"/>
      <c r="H1559" s="250">
        <v>12.39</v>
      </c>
      <c r="I1559" s="251"/>
      <c r="J1559" s="246"/>
      <c r="K1559" s="246"/>
      <c r="L1559" s="252"/>
      <c r="M1559" s="253"/>
      <c r="N1559" s="254"/>
      <c r="O1559" s="254"/>
      <c r="P1559" s="254"/>
      <c r="Q1559" s="254"/>
      <c r="R1559" s="254"/>
      <c r="S1559" s="254"/>
      <c r="T1559" s="255"/>
      <c r="AT1559" s="256" t="s">
        <v>217</v>
      </c>
      <c r="AU1559" s="256" t="s">
        <v>90</v>
      </c>
      <c r="AV1559" s="12" t="s">
        <v>90</v>
      </c>
      <c r="AW1559" s="12" t="s">
        <v>219</v>
      </c>
      <c r="AX1559" s="12" t="s">
        <v>81</v>
      </c>
      <c r="AY1559" s="256" t="s">
        <v>208</v>
      </c>
    </row>
    <row r="1560" spans="2:51" s="13" customFormat="1" ht="13.5">
      <c r="B1560" s="257"/>
      <c r="C1560" s="258"/>
      <c r="D1560" s="247" t="s">
        <v>217</v>
      </c>
      <c r="E1560" s="259" t="s">
        <v>38</v>
      </c>
      <c r="F1560" s="260" t="s">
        <v>884</v>
      </c>
      <c r="G1560" s="258"/>
      <c r="H1560" s="259" t="s">
        <v>38</v>
      </c>
      <c r="I1560" s="261"/>
      <c r="J1560" s="258"/>
      <c r="K1560" s="258"/>
      <c r="L1560" s="262"/>
      <c r="M1560" s="263"/>
      <c r="N1560" s="264"/>
      <c r="O1560" s="264"/>
      <c r="P1560" s="264"/>
      <c r="Q1560" s="264"/>
      <c r="R1560" s="264"/>
      <c r="S1560" s="264"/>
      <c r="T1560" s="265"/>
      <c r="AT1560" s="266" t="s">
        <v>217</v>
      </c>
      <c r="AU1560" s="266" t="s">
        <v>90</v>
      </c>
      <c r="AV1560" s="13" t="s">
        <v>25</v>
      </c>
      <c r="AW1560" s="13" t="s">
        <v>219</v>
      </c>
      <c r="AX1560" s="13" t="s">
        <v>81</v>
      </c>
      <c r="AY1560" s="266" t="s">
        <v>208</v>
      </c>
    </row>
    <row r="1561" spans="2:51" s="12" customFormat="1" ht="13.5">
      <c r="B1561" s="245"/>
      <c r="C1561" s="246"/>
      <c r="D1561" s="247" t="s">
        <v>217</v>
      </c>
      <c r="E1561" s="248" t="s">
        <v>38</v>
      </c>
      <c r="F1561" s="249" t="s">
        <v>2550</v>
      </c>
      <c r="G1561" s="246"/>
      <c r="H1561" s="250">
        <v>11.72</v>
      </c>
      <c r="I1561" s="251"/>
      <c r="J1561" s="246"/>
      <c r="K1561" s="246"/>
      <c r="L1561" s="252"/>
      <c r="M1561" s="253"/>
      <c r="N1561" s="254"/>
      <c r="O1561" s="254"/>
      <c r="P1561" s="254"/>
      <c r="Q1561" s="254"/>
      <c r="R1561" s="254"/>
      <c r="S1561" s="254"/>
      <c r="T1561" s="255"/>
      <c r="AT1561" s="256" t="s">
        <v>217</v>
      </c>
      <c r="AU1561" s="256" t="s">
        <v>90</v>
      </c>
      <c r="AV1561" s="12" t="s">
        <v>90</v>
      </c>
      <c r="AW1561" s="12" t="s">
        <v>219</v>
      </c>
      <c r="AX1561" s="12" t="s">
        <v>81</v>
      </c>
      <c r="AY1561" s="256" t="s">
        <v>208</v>
      </c>
    </row>
    <row r="1562" spans="2:51" s="13" customFormat="1" ht="13.5">
      <c r="B1562" s="257"/>
      <c r="C1562" s="258"/>
      <c r="D1562" s="247" t="s">
        <v>217</v>
      </c>
      <c r="E1562" s="259" t="s">
        <v>38</v>
      </c>
      <c r="F1562" s="260" t="s">
        <v>886</v>
      </c>
      <c r="G1562" s="258"/>
      <c r="H1562" s="259" t="s">
        <v>38</v>
      </c>
      <c r="I1562" s="261"/>
      <c r="J1562" s="258"/>
      <c r="K1562" s="258"/>
      <c r="L1562" s="262"/>
      <c r="M1562" s="263"/>
      <c r="N1562" s="264"/>
      <c r="O1562" s="264"/>
      <c r="P1562" s="264"/>
      <c r="Q1562" s="264"/>
      <c r="R1562" s="264"/>
      <c r="S1562" s="264"/>
      <c r="T1562" s="265"/>
      <c r="AT1562" s="266" t="s">
        <v>217</v>
      </c>
      <c r="AU1562" s="266" t="s">
        <v>90</v>
      </c>
      <c r="AV1562" s="13" t="s">
        <v>25</v>
      </c>
      <c r="AW1562" s="13" t="s">
        <v>219</v>
      </c>
      <c r="AX1562" s="13" t="s">
        <v>81</v>
      </c>
      <c r="AY1562" s="266" t="s">
        <v>208</v>
      </c>
    </row>
    <row r="1563" spans="2:51" s="12" customFormat="1" ht="13.5">
      <c r="B1563" s="245"/>
      <c r="C1563" s="246"/>
      <c r="D1563" s="247" t="s">
        <v>217</v>
      </c>
      <c r="E1563" s="248" t="s">
        <v>38</v>
      </c>
      <c r="F1563" s="249" t="s">
        <v>2551</v>
      </c>
      <c r="G1563" s="246"/>
      <c r="H1563" s="250">
        <v>42.58</v>
      </c>
      <c r="I1563" s="251"/>
      <c r="J1563" s="246"/>
      <c r="K1563" s="246"/>
      <c r="L1563" s="252"/>
      <c r="M1563" s="253"/>
      <c r="N1563" s="254"/>
      <c r="O1563" s="254"/>
      <c r="P1563" s="254"/>
      <c r="Q1563" s="254"/>
      <c r="R1563" s="254"/>
      <c r="S1563" s="254"/>
      <c r="T1563" s="255"/>
      <c r="AT1563" s="256" t="s">
        <v>217</v>
      </c>
      <c r="AU1563" s="256" t="s">
        <v>90</v>
      </c>
      <c r="AV1563" s="12" t="s">
        <v>90</v>
      </c>
      <c r="AW1563" s="12" t="s">
        <v>219</v>
      </c>
      <c r="AX1563" s="12" t="s">
        <v>81</v>
      </c>
      <c r="AY1563" s="256" t="s">
        <v>208</v>
      </c>
    </row>
    <row r="1564" spans="2:51" s="13" customFormat="1" ht="13.5">
      <c r="B1564" s="257"/>
      <c r="C1564" s="258"/>
      <c r="D1564" s="247" t="s">
        <v>217</v>
      </c>
      <c r="E1564" s="259" t="s">
        <v>38</v>
      </c>
      <c r="F1564" s="260" t="s">
        <v>889</v>
      </c>
      <c r="G1564" s="258"/>
      <c r="H1564" s="259" t="s">
        <v>38</v>
      </c>
      <c r="I1564" s="261"/>
      <c r="J1564" s="258"/>
      <c r="K1564" s="258"/>
      <c r="L1564" s="262"/>
      <c r="M1564" s="263"/>
      <c r="N1564" s="264"/>
      <c r="O1564" s="264"/>
      <c r="P1564" s="264"/>
      <c r="Q1564" s="264"/>
      <c r="R1564" s="264"/>
      <c r="S1564" s="264"/>
      <c r="T1564" s="265"/>
      <c r="AT1564" s="266" t="s">
        <v>217</v>
      </c>
      <c r="AU1564" s="266" t="s">
        <v>90</v>
      </c>
      <c r="AV1564" s="13" t="s">
        <v>25</v>
      </c>
      <c r="AW1564" s="13" t="s">
        <v>219</v>
      </c>
      <c r="AX1564" s="13" t="s">
        <v>81</v>
      </c>
      <c r="AY1564" s="266" t="s">
        <v>208</v>
      </c>
    </row>
    <row r="1565" spans="2:51" s="12" customFormat="1" ht="13.5">
      <c r="B1565" s="245"/>
      <c r="C1565" s="246"/>
      <c r="D1565" s="247" t="s">
        <v>217</v>
      </c>
      <c r="E1565" s="248" t="s">
        <v>38</v>
      </c>
      <c r="F1565" s="249" t="s">
        <v>2552</v>
      </c>
      <c r="G1565" s="246"/>
      <c r="H1565" s="250">
        <v>10.32</v>
      </c>
      <c r="I1565" s="251"/>
      <c r="J1565" s="246"/>
      <c r="K1565" s="246"/>
      <c r="L1565" s="252"/>
      <c r="M1565" s="253"/>
      <c r="N1565" s="254"/>
      <c r="O1565" s="254"/>
      <c r="P1565" s="254"/>
      <c r="Q1565" s="254"/>
      <c r="R1565" s="254"/>
      <c r="S1565" s="254"/>
      <c r="T1565" s="255"/>
      <c r="AT1565" s="256" t="s">
        <v>217</v>
      </c>
      <c r="AU1565" s="256" t="s">
        <v>90</v>
      </c>
      <c r="AV1565" s="12" t="s">
        <v>90</v>
      </c>
      <c r="AW1565" s="12" t="s">
        <v>219</v>
      </c>
      <c r="AX1565" s="12" t="s">
        <v>81</v>
      </c>
      <c r="AY1565" s="256" t="s">
        <v>208</v>
      </c>
    </row>
    <row r="1566" spans="2:51" s="13" customFormat="1" ht="13.5">
      <c r="B1566" s="257"/>
      <c r="C1566" s="258"/>
      <c r="D1566" s="247" t="s">
        <v>217</v>
      </c>
      <c r="E1566" s="259" t="s">
        <v>38</v>
      </c>
      <c r="F1566" s="260" t="s">
        <v>2527</v>
      </c>
      <c r="G1566" s="258"/>
      <c r="H1566" s="259" t="s">
        <v>38</v>
      </c>
      <c r="I1566" s="261"/>
      <c r="J1566" s="258"/>
      <c r="K1566" s="258"/>
      <c r="L1566" s="262"/>
      <c r="M1566" s="263"/>
      <c r="N1566" s="264"/>
      <c r="O1566" s="264"/>
      <c r="P1566" s="264"/>
      <c r="Q1566" s="264"/>
      <c r="R1566" s="264"/>
      <c r="S1566" s="264"/>
      <c r="T1566" s="265"/>
      <c r="AT1566" s="266" t="s">
        <v>217</v>
      </c>
      <c r="AU1566" s="266" t="s">
        <v>90</v>
      </c>
      <c r="AV1566" s="13" t="s">
        <v>25</v>
      </c>
      <c r="AW1566" s="13" t="s">
        <v>219</v>
      </c>
      <c r="AX1566" s="13" t="s">
        <v>81</v>
      </c>
      <c r="AY1566" s="266" t="s">
        <v>208</v>
      </c>
    </row>
    <row r="1567" spans="2:51" s="12" customFormat="1" ht="13.5">
      <c r="B1567" s="245"/>
      <c r="C1567" s="246"/>
      <c r="D1567" s="247" t="s">
        <v>217</v>
      </c>
      <c r="E1567" s="248" t="s">
        <v>38</v>
      </c>
      <c r="F1567" s="249" t="s">
        <v>2553</v>
      </c>
      <c r="G1567" s="246"/>
      <c r="H1567" s="250">
        <v>14.85</v>
      </c>
      <c r="I1567" s="251"/>
      <c r="J1567" s="246"/>
      <c r="K1567" s="246"/>
      <c r="L1567" s="252"/>
      <c r="M1567" s="253"/>
      <c r="N1567" s="254"/>
      <c r="O1567" s="254"/>
      <c r="P1567" s="254"/>
      <c r="Q1567" s="254"/>
      <c r="R1567" s="254"/>
      <c r="S1567" s="254"/>
      <c r="T1567" s="255"/>
      <c r="AT1567" s="256" t="s">
        <v>217</v>
      </c>
      <c r="AU1567" s="256" t="s">
        <v>90</v>
      </c>
      <c r="AV1567" s="12" t="s">
        <v>90</v>
      </c>
      <c r="AW1567" s="12" t="s">
        <v>219</v>
      </c>
      <c r="AX1567" s="12" t="s">
        <v>81</v>
      </c>
      <c r="AY1567" s="256" t="s">
        <v>208</v>
      </c>
    </row>
    <row r="1568" spans="2:51" s="13" customFormat="1" ht="13.5">
      <c r="B1568" s="257"/>
      <c r="C1568" s="258"/>
      <c r="D1568" s="247" t="s">
        <v>217</v>
      </c>
      <c r="E1568" s="259" t="s">
        <v>38</v>
      </c>
      <c r="F1568" s="260" t="s">
        <v>978</v>
      </c>
      <c r="G1568" s="258"/>
      <c r="H1568" s="259" t="s">
        <v>38</v>
      </c>
      <c r="I1568" s="261"/>
      <c r="J1568" s="258"/>
      <c r="K1568" s="258"/>
      <c r="L1568" s="262"/>
      <c r="M1568" s="263"/>
      <c r="N1568" s="264"/>
      <c r="O1568" s="264"/>
      <c r="P1568" s="264"/>
      <c r="Q1568" s="264"/>
      <c r="R1568" s="264"/>
      <c r="S1568" s="264"/>
      <c r="T1568" s="265"/>
      <c r="AT1568" s="266" t="s">
        <v>217</v>
      </c>
      <c r="AU1568" s="266" t="s">
        <v>90</v>
      </c>
      <c r="AV1568" s="13" t="s">
        <v>25</v>
      </c>
      <c r="AW1568" s="13" t="s">
        <v>219</v>
      </c>
      <c r="AX1568" s="13" t="s">
        <v>81</v>
      </c>
      <c r="AY1568" s="266" t="s">
        <v>208</v>
      </c>
    </row>
    <row r="1569" spans="2:51" s="12" customFormat="1" ht="13.5">
      <c r="B1569" s="245"/>
      <c r="C1569" s="246"/>
      <c r="D1569" s="247" t="s">
        <v>217</v>
      </c>
      <c r="E1569" s="248" t="s">
        <v>38</v>
      </c>
      <c r="F1569" s="249" t="s">
        <v>2554</v>
      </c>
      <c r="G1569" s="246"/>
      <c r="H1569" s="250">
        <v>6.165</v>
      </c>
      <c r="I1569" s="251"/>
      <c r="J1569" s="246"/>
      <c r="K1569" s="246"/>
      <c r="L1569" s="252"/>
      <c r="M1569" s="253"/>
      <c r="N1569" s="254"/>
      <c r="O1569" s="254"/>
      <c r="P1569" s="254"/>
      <c r="Q1569" s="254"/>
      <c r="R1569" s="254"/>
      <c r="S1569" s="254"/>
      <c r="T1569" s="255"/>
      <c r="AT1569" s="256" t="s">
        <v>217</v>
      </c>
      <c r="AU1569" s="256" t="s">
        <v>90</v>
      </c>
      <c r="AV1569" s="12" t="s">
        <v>90</v>
      </c>
      <c r="AW1569" s="12" t="s">
        <v>219</v>
      </c>
      <c r="AX1569" s="12" t="s">
        <v>81</v>
      </c>
      <c r="AY1569" s="256" t="s">
        <v>208</v>
      </c>
    </row>
    <row r="1570" spans="2:51" s="13" customFormat="1" ht="13.5">
      <c r="B1570" s="257"/>
      <c r="C1570" s="258"/>
      <c r="D1570" s="247" t="s">
        <v>217</v>
      </c>
      <c r="E1570" s="259" t="s">
        <v>38</v>
      </c>
      <c r="F1570" s="260" t="s">
        <v>891</v>
      </c>
      <c r="G1570" s="258"/>
      <c r="H1570" s="259" t="s">
        <v>38</v>
      </c>
      <c r="I1570" s="261"/>
      <c r="J1570" s="258"/>
      <c r="K1570" s="258"/>
      <c r="L1570" s="262"/>
      <c r="M1570" s="263"/>
      <c r="N1570" s="264"/>
      <c r="O1570" s="264"/>
      <c r="P1570" s="264"/>
      <c r="Q1570" s="264"/>
      <c r="R1570" s="264"/>
      <c r="S1570" s="264"/>
      <c r="T1570" s="265"/>
      <c r="AT1570" s="266" t="s">
        <v>217</v>
      </c>
      <c r="AU1570" s="266" t="s">
        <v>90</v>
      </c>
      <c r="AV1570" s="13" t="s">
        <v>25</v>
      </c>
      <c r="AW1570" s="13" t="s">
        <v>219</v>
      </c>
      <c r="AX1570" s="13" t="s">
        <v>81</v>
      </c>
      <c r="AY1570" s="266" t="s">
        <v>208</v>
      </c>
    </row>
    <row r="1571" spans="2:51" s="12" customFormat="1" ht="13.5">
      <c r="B1571" s="245"/>
      <c r="C1571" s="246"/>
      <c r="D1571" s="247" t="s">
        <v>217</v>
      </c>
      <c r="E1571" s="248" t="s">
        <v>38</v>
      </c>
      <c r="F1571" s="249" t="s">
        <v>2555</v>
      </c>
      <c r="G1571" s="246"/>
      <c r="H1571" s="250">
        <v>44.6</v>
      </c>
      <c r="I1571" s="251"/>
      <c r="J1571" s="246"/>
      <c r="K1571" s="246"/>
      <c r="L1571" s="252"/>
      <c r="M1571" s="253"/>
      <c r="N1571" s="254"/>
      <c r="O1571" s="254"/>
      <c r="P1571" s="254"/>
      <c r="Q1571" s="254"/>
      <c r="R1571" s="254"/>
      <c r="S1571" s="254"/>
      <c r="T1571" s="255"/>
      <c r="AT1571" s="256" t="s">
        <v>217</v>
      </c>
      <c r="AU1571" s="256" t="s">
        <v>90</v>
      </c>
      <c r="AV1571" s="12" t="s">
        <v>90</v>
      </c>
      <c r="AW1571" s="12" t="s">
        <v>219</v>
      </c>
      <c r="AX1571" s="12" t="s">
        <v>81</v>
      </c>
      <c r="AY1571" s="256" t="s">
        <v>208</v>
      </c>
    </row>
    <row r="1572" spans="2:51" s="13" customFormat="1" ht="13.5">
      <c r="B1572" s="257"/>
      <c r="C1572" s="258"/>
      <c r="D1572" s="247" t="s">
        <v>217</v>
      </c>
      <c r="E1572" s="259" t="s">
        <v>38</v>
      </c>
      <c r="F1572" s="260" t="s">
        <v>894</v>
      </c>
      <c r="G1572" s="258"/>
      <c r="H1572" s="259" t="s">
        <v>38</v>
      </c>
      <c r="I1572" s="261"/>
      <c r="J1572" s="258"/>
      <c r="K1572" s="258"/>
      <c r="L1572" s="262"/>
      <c r="M1572" s="263"/>
      <c r="N1572" s="264"/>
      <c r="O1572" s="264"/>
      <c r="P1572" s="264"/>
      <c r="Q1572" s="264"/>
      <c r="R1572" s="264"/>
      <c r="S1572" s="264"/>
      <c r="T1572" s="265"/>
      <c r="AT1572" s="266" t="s">
        <v>217</v>
      </c>
      <c r="AU1572" s="266" t="s">
        <v>90</v>
      </c>
      <c r="AV1572" s="13" t="s">
        <v>25</v>
      </c>
      <c r="AW1572" s="13" t="s">
        <v>219</v>
      </c>
      <c r="AX1572" s="13" t="s">
        <v>81</v>
      </c>
      <c r="AY1572" s="266" t="s">
        <v>208</v>
      </c>
    </row>
    <row r="1573" spans="2:51" s="12" customFormat="1" ht="13.5">
      <c r="B1573" s="245"/>
      <c r="C1573" s="246"/>
      <c r="D1573" s="247" t="s">
        <v>217</v>
      </c>
      <c r="E1573" s="248" t="s">
        <v>38</v>
      </c>
      <c r="F1573" s="249" t="s">
        <v>2556</v>
      </c>
      <c r="G1573" s="246"/>
      <c r="H1573" s="250">
        <v>28.81</v>
      </c>
      <c r="I1573" s="251"/>
      <c r="J1573" s="246"/>
      <c r="K1573" s="246"/>
      <c r="L1573" s="252"/>
      <c r="M1573" s="253"/>
      <c r="N1573" s="254"/>
      <c r="O1573" s="254"/>
      <c r="P1573" s="254"/>
      <c r="Q1573" s="254"/>
      <c r="R1573" s="254"/>
      <c r="S1573" s="254"/>
      <c r="T1573" s="255"/>
      <c r="AT1573" s="256" t="s">
        <v>217</v>
      </c>
      <c r="AU1573" s="256" t="s">
        <v>90</v>
      </c>
      <c r="AV1573" s="12" t="s">
        <v>90</v>
      </c>
      <c r="AW1573" s="12" t="s">
        <v>219</v>
      </c>
      <c r="AX1573" s="12" t="s">
        <v>81</v>
      </c>
      <c r="AY1573" s="256" t="s">
        <v>208</v>
      </c>
    </row>
    <row r="1574" spans="2:65" s="1" customFormat="1" ht="16.5" customHeight="1">
      <c r="B1574" s="46"/>
      <c r="C1574" s="233" t="s">
        <v>2557</v>
      </c>
      <c r="D1574" s="233" t="s">
        <v>210</v>
      </c>
      <c r="E1574" s="234" t="s">
        <v>2558</v>
      </c>
      <c r="F1574" s="235" t="s">
        <v>2559</v>
      </c>
      <c r="G1574" s="236" t="s">
        <v>213</v>
      </c>
      <c r="H1574" s="237">
        <v>331.204</v>
      </c>
      <c r="I1574" s="238"/>
      <c r="J1574" s="239">
        <f>ROUND(I1574*H1574,2)</f>
        <v>0</v>
      </c>
      <c r="K1574" s="235" t="s">
        <v>214</v>
      </c>
      <c r="L1574" s="72"/>
      <c r="M1574" s="240" t="s">
        <v>38</v>
      </c>
      <c r="N1574" s="241" t="s">
        <v>52</v>
      </c>
      <c r="O1574" s="47"/>
      <c r="P1574" s="242">
        <f>O1574*H1574</f>
        <v>0</v>
      </c>
      <c r="Q1574" s="242">
        <v>0.0003</v>
      </c>
      <c r="R1574" s="242">
        <f>Q1574*H1574</f>
        <v>0.0993612</v>
      </c>
      <c r="S1574" s="242">
        <v>0</v>
      </c>
      <c r="T1574" s="243">
        <f>S1574*H1574</f>
        <v>0</v>
      </c>
      <c r="AR1574" s="23" t="s">
        <v>302</v>
      </c>
      <c r="AT1574" s="23" t="s">
        <v>210</v>
      </c>
      <c r="AU1574" s="23" t="s">
        <v>90</v>
      </c>
      <c r="AY1574" s="23" t="s">
        <v>208</v>
      </c>
      <c r="BE1574" s="244">
        <f>IF(N1574="základní",J1574,0)</f>
        <v>0</v>
      </c>
      <c r="BF1574" s="244">
        <f>IF(N1574="snížená",J1574,0)</f>
        <v>0</v>
      </c>
      <c r="BG1574" s="244">
        <f>IF(N1574="zákl. přenesená",J1574,0)</f>
        <v>0</v>
      </c>
      <c r="BH1574" s="244">
        <f>IF(N1574="sníž. přenesená",J1574,0)</f>
        <v>0</v>
      </c>
      <c r="BI1574" s="244">
        <f>IF(N1574="nulová",J1574,0)</f>
        <v>0</v>
      </c>
      <c r="BJ1574" s="23" t="s">
        <v>25</v>
      </c>
      <c r="BK1574" s="244">
        <f>ROUND(I1574*H1574,2)</f>
        <v>0</v>
      </c>
      <c r="BL1574" s="23" t="s">
        <v>302</v>
      </c>
      <c r="BM1574" s="23" t="s">
        <v>2560</v>
      </c>
    </row>
    <row r="1575" spans="2:65" s="1" customFormat="1" ht="16.5" customHeight="1">
      <c r="B1575" s="46"/>
      <c r="C1575" s="233" t="s">
        <v>2561</v>
      </c>
      <c r="D1575" s="233" t="s">
        <v>210</v>
      </c>
      <c r="E1575" s="234" t="s">
        <v>2562</v>
      </c>
      <c r="F1575" s="235" t="s">
        <v>2563</v>
      </c>
      <c r="G1575" s="236" t="s">
        <v>336</v>
      </c>
      <c r="H1575" s="237">
        <v>275.185</v>
      </c>
      <c r="I1575" s="238"/>
      <c r="J1575" s="239">
        <f>ROUND(I1575*H1575,2)</f>
        <v>0</v>
      </c>
      <c r="K1575" s="235" t="s">
        <v>214</v>
      </c>
      <c r="L1575" s="72"/>
      <c r="M1575" s="240" t="s">
        <v>38</v>
      </c>
      <c r="N1575" s="241" t="s">
        <v>52</v>
      </c>
      <c r="O1575" s="47"/>
      <c r="P1575" s="242">
        <f>O1575*H1575</f>
        <v>0</v>
      </c>
      <c r="Q1575" s="242">
        <v>3E-05</v>
      </c>
      <c r="R1575" s="242">
        <f>Q1575*H1575</f>
        <v>0.00825555</v>
      </c>
      <c r="S1575" s="242">
        <v>0</v>
      </c>
      <c r="T1575" s="243">
        <f>S1575*H1575</f>
        <v>0</v>
      </c>
      <c r="AR1575" s="23" t="s">
        <v>302</v>
      </c>
      <c r="AT1575" s="23" t="s">
        <v>210</v>
      </c>
      <c r="AU1575" s="23" t="s">
        <v>90</v>
      </c>
      <c r="AY1575" s="23" t="s">
        <v>208</v>
      </c>
      <c r="BE1575" s="244">
        <f>IF(N1575="základní",J1575,0)</f>
        <v>0</v>
      </c>
      <c r="BF1575" s="244">
        <f>IF(N1575="snížená",J1575,0)</f>
        <v>0</v>
      </c>
      <c r="BG1575" s="244">
        <f>IF(N1575="zákl. přenesená",J1575,0)</f>
        <v>0</v>
      </c>
      <c r="BH1575" s="244">
        <f>IF(N1575="sníž. přenesená",J1575,0)</f>
        <v>0</v>
      </c>
      <c r="BI1575" s="244">
        <f>IF(N1575="nulová",J1575,0)</f>
        <v>0</v>
      </c>
      <c r="BJ1575" s="23" t="s">
        <v>25</v>
      </c>
      <c r="BK1575" s="244">
        <f>ROUND(I1575*H1575,2)</f>
        <v>0</v>
      </c>
      <c r="BL1575" s="23" t="s">
        <v>302</v>
      </c>
      <c r="BM1575" s="23" t="s">
        <v>2564</v>
      </c>
    </row>
    <row r="1576" spans="2:51" s="13" customFormat="1" ht="13.5">
      <c r="B1576" s="257"/>
      <c r="C1576" s="258"/>
      <c r="D1576" s="247" t="s">
        <v>217</v>
      </c>
      <c r="E1576" s="259" t="s">
        <v>38</v>
      </c>
      <c r="F1576" s="260" t="s">
        <v>2565</v>
      </c>
      <c r="G1576" s="258"/>
      <c r="H1576" s="259" t="s">
        <v>38</v>
      </c>
      <c r="I1576" s="261"/>
      <c r="J1576" s="258"/>
      <c r="K1576" s="258"/>
      <c r="L1576" s="262"/>
      <c r="M1576" s="263"/>
      <c r="N1576" s="264"/>
      <c r="O1576" s="264"/>
      <c r="P1576" s="264"/>
      <c r="Q1576" s="264"/>
      <c r="R1576" s="264"/>
      <c r="S1576" s="264"/>
      <c r="T1576" s="265"/>
      <c r="AT1576" s="266" t="s">
        <v>217</v>
      </c>
      <c r="AU1576" s="266" t="s">
        <v>90</v>
      </c>
      <c r="AV1576" s="13" t="s">
        <v>25</v>
      </c>
      <c r="AW1576" s="13" t="s">
        <v>219</v>
      </c>
      <c r="AX1576" s="13" t="s">
        <v>81</v>
      </c>
      <c r="AY1576" s="266" t="s">
        <v>208</v>
      </c>
    </row>
    <row r="1577" spans="2:51" s="12" customFormat="1" ht="13.5">
      <c r="B1577" s="245"/>
      <c r="C1577" s="246"/>
      <c r="D1577" s="247" t="s">
        <v>217</v>
      </c>
      <c r="E1577" s="248" t="s">
        <v>38</v>
      </c>
      <c r="F1577" s="249" t="s">
        <v>1000</v>
      </c>
      <c r="G1577" s="246"/>
      <c r="H1577" s="250">
        <v>99.2</v>
      </c>
      <c r="I1577" s="251"/>
      <c r="J1577" s="246"/>
      <c r="K1577" s="246"/>
      <c r="L1577" s="252"/>
      <c r="M1577" s="253"/>
      <c r="N1577" s="254"/>
      <c r="O1577" s="254"/>
      <c r="P1577" s="254"/>
      <c r="Q1577" s="254"/>
      <c r="R1577" s="254"/>
      <c r="S1577" s="254"/>
      <c r="T1577" s="255"/>
      <c r="AT1577" s="256" t="s">
        <v>217</v>
      </c>
      <c r="AU1577" s="256" t="s">
        <v>90</v>
      </c>
      <c r="AV1577" s="12" t="s">
        <v>90</v>
      </c>
      <c r="AW1577" s="12" t="s">
        <v>219</v>
      </c>
      <c r="AX1577" s="12" t="s">
        <v>81</v>
      </c>
      <c r="AY1577" s="256" t="s">
        <v>208</v>
      </c>
    </row>
    <row r="1578" spans="2:51" s="13" customFormat="1" ht="13.5">
      <c r="B1578" s="257"/>
      <c r="C1578" s="258"/>
      <c r="D1578" s="247" t="s">
        <v>217</v>
      </c>
      <c r="E1578" s="259" t="s">
        <v>38</v>
      </c>
      <c r="F1578" s="260" t="s">
        <v>2566</v>
      </c>
      <c r="G1578" s="258"/>
      <c r="H1578" s="259" t="s">
        <v>38</v>
      </c>
      <c r="I1578" s="261"/>
      <c r="J1578" s="258"/>
      <c r="K1578" s="258"/>
      <c r="L1578" s="262"/>
      <c r="M1578" s="263"/>
      <c r="N1578" s="264"/>
      <c r="O1578" s="264"/>
      <c r="P1578" s="264"/>
      <c r="Q1578" s="264"/>
      <c r="R1578" s="264"/>
      <c r="S1578" s="264"/>
      <c r="T1578" s="265"/>
      <c r="AT1578" s="266" t="s">
        <v>217</v>
      </c>
      <c r="AU1578" s="266" t="s">
        <v>90</v>
      </c>
      <c r="AV1578" s="13" t="s">
        <v>25</v>
      </c>
      <c r="AW1578" s="13" t="s">
        <v>219</v>
      </c>
      <c r="AX1578" s="13" t="s">
        <v>81</v>
      </c>
      <c r="AY1578" s="266" t="s">
        <v>208</v>
      </c>
    </row>
    <row r="1579" spans="2:51" s="13" customFormat="1" ht="13.5">
      <c r="B1579" s="257"/>
      <c r="C1579" s="258"/>
      <c r="D1579" s="247" t="s">
        <v>217</v>
      </c>
      <c r="E1579" s="259" t="s">
        <v>38</v>
      </c>
      <c r="F1579" s="260" t="s">
        <v>426</v>
      </c>
      <c r="G1579" s="258"/>
      <c r="H1579" s="259" t="s">
        <v>38</v>
      </c>
      <c r="I1579" s="261"/>
      <c r="J1579" s="258"/>
      <c r="K1579" s="258"/>
      <c r="L1579" s="262"/>
      <c r="M1579" s="263"/>
      <c r="N1579" s="264"/>
      <c r="O1579" s="264"/>
      <c r="P1579" s="264"/>
      <c r="Q1579" s="264"/>
      <c r="R1579" s="264"/>
      <c r="S1579" s="264"/>
      <c r="T1579" s="265"/>
      <c r="AT1579" s="266" t="s">
        <v>217</v>
      </c>
      <c r="AU1579" s="266" t="s">
        <v>90</v>
      </c>
      <c r="AV1579" s="13" t="s">
        <v>25</v>
      </c>
      <c r="AW1579" s="13" t="s">
        <v>219</v>
      </c>
      <c r="AX1579" s="13" t="s">
        <v>81</v>
      </c>
      <c r="AY1579" s="266" t="s">
        <v>208</v>
      </c>
    </row>
    <row r="1580" spans="2:51" s="13" customFormat="1" ht="13.5">
      <c r="B1580" s="257"/>
      <c r="C1580" s="258"/>
      <c r="D1580" s="247" t="s">
        <v>217</v>
      </c>
      <c r="E1580" s="259" t="s">
        <v>38</v>
      </c>
      <c r="F1580" s="260" t="s">
        <v>918</v>
      </c>
      <c r="G1580" s="258"/>
      <c r="H1580" s="259" t="s">
        <v>38</v>
      </c>
      <c r="I1580" s="261"/>
      <c r="J1580" s="258"/>
      <c r="K1580" s="258"/>
      <c r="L1580" s="262"/>
      <c r="M1580" s="263"/>
      <c r="N1580" s="264"/>
      <c r="O1580" s="264"/>
      <c r="P1580" s="264"/>
      <c r="Q1580" s="264"/>
      <c r="R1580" s="264"/>
      <c r="S1580" s="264"/>
      <c r="T1580" s="265"/>
      <c r="AT1580" s="266" t="s">
        <v>217</v>
      </c>
      <c r="AU1580" s="266" t="s">
        <v>90</v>
      </c>
      <c r="AV1580" s="13" t="s">
        <v>25</v>
      </c>
      <c r="AW1580" s="13" t="s">
        <v>219</v>
      </c>
      <c r="AX1580" s="13" t="s">
        <v>81</v>
      </c>
      <c r="AY1580" s="266" t="s">
        <v>208</v>
      </c>
    </row>
    <row r="1581" spans="2:51" s="12" customFormat="1" ht="13.5">
      <c r="B1581" s="245"/>
      <c r="C1581" s="246"/>
      <c r="D1581" s="247" t="s">
        <v>217</v>
      </c>
      <c r="E1581" s="248" t="s">
        <v>38</v>
      </c>
      <c r="F1581" s="249" t="s">
        <v>2567</v>
      </c>
      <c r="G1581" s="246"/>
      <c r="H1581" s="250">
        <v>2.5</v>
      </c>
      <c r="I1581" s="251"/>
      <c r="J1581" s="246"/>
      <c r="K1581" s="246"/>
      <c r="L1581" s="252"/>
      <c r="M1581" s="253"/>
      <c r="N1581" s="254"/>
      <c r="O1581" s="254"/>
      <c r="P1581" s="254"/>
      <c r="Q1581" s="254"/>
      <c r="R1581" s="254"/>
      <c r="S1581" s="254"/>
      <c r="T1581" s="255"/>
      <c r="AT1581" s="256" t="s">
        <v>217</v>
      </c>
      <c r="AU1581" s="256" t="s">
        <v>90</v>
      </c>
      <c r="AV1581" s="12" t="s">
        <v>90</v>
      </c>
      <c r="AW1581" s="12" t="s">
        <v>219</v>
      </c>
      <c r="AX1581" s="12" t="s">
        <v>81</v>
      </c>
      <c r="AY1581" s="256" t="s">
        <v>208</v>
      </c>
    </row>
    <row r="1582" spans="2:51" s="13" customFormat="1" ht="13.5">
      <c r="B1582" s="257"/>
      <c r="C1582" s="258"/>
      <c r="D1582" s="247" t="s">
        <v>217</v>
      </c>
      <c r="E1582" s="259" t="s">
        <v>38</v>
      </c>
      <c r="F1582" s="260" t="s">
        <v>866</v>
      </c>
      <c r="G1582" s="258"/>
      <c r="H1582" s="259" t="s">
        <v>38</v>
      </c>
      <c r="I1582" s="261"/>
      <c r="J1582" s="258"/>
      <c r="K1582" s="258"/>
      <c r="L1582" s="262"/>
      <c r="M1582" s="263"/>
      <c r="N1582" s="264"/>
      <c r="O1582" s="264"/>
      <c r="P1582" s="264"/>
      <c r="Q1582" s="264"/>
      <c r="R1582" s="264"/>
      <c r="S1582" s="264"/>
      <c r="T1582" s="265"/>
      <c r="AT1582" s="266" t="s">
        <v>217</v>
      </c>
      <c r="AU1582" s="266" t="s">
        <v>90</v>
      </c>
      <c r="AV1582" s="13" t="s">
        <v>25</v>
      </c>
      <c r="AW1582" s="13" t="s">
        <v>219</v>
      </c>
      <c r="AX1582" s="13" t="s">
        <v>81</v>
      </c>
      <c r="AY1582" s="266" t="s">
        <v>208</v>
      </c>
    </row>
    <row r="1583" spans="2:51" s="12" customFormat="1" ht="13.5">
      <c r="B1583" s="245"/>
      <c r="C1583" s="246"/>
      <c r="D1583" s="247" t="s">
        <v>217</v>
      </c>
      <c r="E1583" s="248" t="s">
        <v>38</v>
      </c>
      <c r="F1583" s="249" t="s">
        <v>2568</v>
      </c>
      <c r="G1583" s="246"/>
      <c r="H1583" s="250">
        <v>18.96</v>
      </c>
      <c r="I1583" s="251"/>
      <c r="J1583" s="246"/>
      <c r="K1583" s="246"/>
      <c r="L1583" s="252"/>
      <c r="M1583" s="253"/>
      <c r="N1583" s="254"/>
      <c r="O1583" s="254"/>
      <c r="P1583" s="254"/>
      <c r="Q1583" s="254"/>
      <c r="R1583" s="254"/>
      <c r="S1583" s="254"/>
      <c r="T1583" s="255"/>
      <c r="AT1583" s="256" t="s">
        <v>217</v>
      </c>
      <c r="AU1583" s="256" t="s">
        <v>90</v>
      </c>
      <c r="AV1583" s="12" t="s">
        <v>90</v>
      </c>
      <c r="AW1583" s="12" t="s">
        <v>219</v>
      </c>
      <c r="AX1583" s="12" t="s">
        <v>81</v>
      </c>
      <c r="AY1583" s="256" t="s">
        <v>208</v>
      </c>
    </row>
    <row r="1584" spans="2:51" s="12" customFormat="1" ht="13.5">
      <c r="B1584" s="245"/>
      <c r="C1584" s="246"/>
      <c r="D1584" s="247" t="s">
        <v>217</v>
      </c>
      <c r="E1584" s="248" t="s">
        <v>38</v>
      </c>
      <c r="F1584" s="249" t="s">
        <v>2569</v>
      </c>
      <c r="G1584" s="246"/>
      <c r="H1584" s="250">
        <v>-0.8</v>
      </c>
      <c r="I1584" s="251"/>
      <c r="J1584" s="246"/>
      <c r="K1584" s="246"/>
      <c r="L1584" s="252"/>
      <c r="M1584" s="253"/>
      <c r="N1584" s="254"/>
      <c r="O1584" s="254"/>
      <c r="P1584" s="254"/>
      <c r="Q1584" s="254"/>
      <c r="R1584" s="254"/>
      <c r="S1584" s="254"/>
      <c r="T1584" s="255"/>
      <c r="AT1584" s="256" t="s">
        <v>217</v>
      </c>
      <c r="AU1584" s="256" t="s">
        <v>90</v>
      </c>
      <c r="AV1584" s="12" t="s">
        <v>90</v>
      </c>
      <c r="AW1584" s="12" t="s">
        <v>219</v>
      </c>
      <c r="AX1584" s="12" t="s">
        <v>81</v>
      </c>
      <c r="AY1584" s="256" t="s">
        <v>208</v>
      </c>
    </row>
    <row r="1585" spans="2:51" s="13" customFormat="1" ht="13.5">
      <c r="B1585" s="257"/>
      <c r="C1585" s="258"/>
      <c r="D1585" s="247" t="s">
        <v>217</v>
      </c>
      <c r="E1585" s="259" t="s">
        <v>38</v>
      </c>
      <c r="F1585" s="260" t="s">
        <v>869</v>
      </c>
      <c r="G1585" s="258"/>
      <c r="H1585" s="259" t="s">
        <v>38</v>
      </c>
      <c r="I1585" s="261"/>
      <c r="J1585" s="258"/>
      <c r="K1585" s="258"/>
      <c r="L1585" s="262"/>
      <c r="M1585" s="263"/>
      <c r="N1585" s="264"/>
      <c r="O1585" s="264"/>
      <c r="P1585" s="264"/>
      <c r="Q1585" s="264"/>
      <c r="R1585" s="264"/>
      <c r="S1585" s="264"/>
      <c r="T1585" s="265"/>
      <c r="AT1585" s="266" t="s">
        <v>217</v>
      </c>
      <c r="AU1585" s="266" t="s">
        <v>90</v>
      </c>
      <c r="AV1585" s="13" t="s">
        <v>25</v>
      </c>
      <c r="AW1585" s="13" t="s">
        <v>219</v>
      </c>
      <c r="AX1585" s="13" t="s">
        <v>81</v>
      </c>
      <c r="AY1585" s="266" t="s">
        <v>208</v>
      </c>
    </row>
    <row r="1586" spans="2:51" s="12" customFormat="1" ht="13.5">
      <c r="B1586" s="245"/>
      <c r="C1586" s="246"/>
      <c r="D1586" s="247" t="s">
        <v>217</v>
      </c>
      <c r="E1586" s="248" t="s">
        <v>38</v>
      </c>
      <c r="F1586" s="249" t="s">
        <v>2570</v>
      </c>
      <c r="G1586" s="246"/>
      <c r="H1586" s="250">
        <v>8.6</v>
      </c>
      <c r="I1586" s="251"/>
      <c r="J1586" s="246"/>
      <c r="K1586" s="246"/>
      <c r="L1586" s="252"/>
      <c r="M1586" s="253"/>
      <c r="N1586" s="254"/>
      <c r="O1586" s="254"/>
      <c r="P1586" s="254"/>
      <c r="Q1586" s="254"/>
      <c r="R1586" s="254"/>
      <c r="S1586" s="254"/>
      <c r="T1586" s="255"/>
      <c r="AT1586" s="256" t="s">
        <v>217</v>
      </c>
      <c r="AU1586" s="256" t="s">
        <v>90</v>
      </c>
      <c r="AV1586" s="12" t="s">
        <v>90</v>
      </c>
      <c r="AW1586" s="12" t="s">
        <v>219</v>
      </c>
      <c r="AX1586" s="12" t="s">
        <v>81</v>
      </c>
      <c r="AY1586" s="256" t="s">
        <v>208</v>
      </c>
    </row>
    <row r="1587" spans="2:51" s="12" customFormat="1" ht="13.5">
      <c r="B1587" s="245"/>
      <c r="C1587" s="246"/>
      <c r="D1587" s="247" t="s">
        <v>217</v>
      </c>
      <c r="E1587" s="248" t="s">
        <v>38</v>
      </c>
      <c r="F1587" s="249" t="s">
        <v>2571</v>
      </c>
      <c r="G1587" s="246"/>
      <c r="H1587" s="250">
        <v>-0.9</v>
      </c>
      <c r="I1587" s="251"/>
      <c r="J1587" s="246"/>
      <c r="K1587" s="246"/>
      <c r="L1587" s="252"/>
      <c r="M1587" s="253"/>
      <c r="N1587" s="254"/>
      <c r="O1587" s="254"/>
      <c r="P1587" s="254"/>
      <c r="Q1587" s="254"/>
      <c r="R1587" s="254"/>
      <c r="S1587" s="254"/>
      <c r="T1587" s="255"/>
      <c r="AT1587" s="256" t="s">
        <v>217</v>
      </c>
      <c r="AU1587" s="256" t="s">
        <v>90</v>
      </c>
      <c r="AV1587" s="12" t="s">
        <v>90</v>
      </c>
      <c r="AW1587" s="12" t="s">
        <v>219</v>
      </c>
      <c r="AX1587" s="12" t="s">
        <v>81</v>
      </c>
      <c r="AY1587" s="256" t="s">
        <v>208</v>
      </c>
    </row>
    <row r="1588" spans="2:51" s="13" customFormat="1" ht="13.5">
      <c r="B1588" s="257"/>
      <c r="C1588" s="258"/>
      <c r="D1588" s="247" t="s">
        <v>217</v>
      </c>
      <c r="E1588" s="259" t="s">
        <v>38</v>
      </c>
      <c r="F1588" s="260" t="s">
        <v>872</v>
      </c>
      <c r="G1588" s="258"/>
      <c r="H1588" s="259" t="s">
        <v>38</v>
      </c>
      <c r="I1588" s="261"/>
      <c r="J1588" s="258"/>
      <c r="K1588" s="258"/>
      <c r="L1588" s="262"/>
      <c r="M1588" s="263"/>
      <c r="N1588" s="264"/>
      <c r="O1588" s="264"/>
      <c r="P1588" s="264"/>
      <c r="Q1588" s="264"/>
      <c r="R1588" s="264"/>
      <c r="S1588" s="264"/>
      <c r="T1588" s="265"/>
      <c r="AT1588" s="266" t="s">
        <v>217</v>
      </c>
      <c r="AU1588" s="266" t="s">
        <v>90</v>
      </c>
      <c r="AV1588" s="13" t="s">
        <v>25</v>
      </c>
      <c r="AW1588" s="13" t="s">
        <v>219</v>
      </c>
      <c r="AX1588" s="13" t="s">
        <v>81</v>
      </c>
      <c r="AY1588" s="266" t="s">
        <v>208</v>
      </c>
    </row>
    <row r="1589" spans="2:51" s="12" customFormat="1" ht="13.5">
      <c r="B1589" s="245"/>
      <c r="C1589" s="246"/>
      <c r="D1589" s="247" t="s">
        <v>217</v>
      </c>
      <c r="E1589" s="248" t="s">
        <v>38</v>
      </c>
      <c r="F1589" s="249" t="s">
        <v>2572</v>
      </c>
      <c r="G1589" s="246"/>
      <c r="H1589" s="250">
        <v>7.77</v>
      </c>
      <c r="I1589" s="251"/>
      <c r="J1589" s="246"/>
      <c r="K1589" s="246"/>
      <c r="L1589" s="252"/>
      <c r="M1589" s="253"/>
      <c r="N1589" s="254"/>
      <c r="O1589" s="254"/>
      <c r="P1589" s="254"/>
      <c r="Q1589" s="254"/>
      <c r="R1589" s="254"/>
      <c r="S1589" s="254"/>
      <c r="T1589" s="255"/>
      <c r="AT1589" s="256" t="s">
        <v>217</v>
      </c>
      <c r="AU1589" s="256" t="s">
        <v>90</v>
      </c>
      <c r="AV1589" s="12" t="s">
        <v>90</v>
      </c>
      <c r="AW1589" s="12" t="s">
        <v>219</v>
      </c>
      <c r="AX1589" s="12" t="s">
        <v>81</v>
      </c>
      <c r="AY1589" s="256" t="s">
        <v>208</v>
      </c>
    </row>
    <row r="1590" spans="2:51" s="12" customFormat="1" ht="13.5">
      <c r="B1590" s="245"/>
      <c r="C1590" s="246"/>
      <c r="D1590" s="247" t="s">
        <v>217</v>
      </c>
      <c r="E1590" s="248" t="s">
        <v>38</v>
      </c>
      <c r="F1590" s="249" t="s">
        <v>2569</v>
      </c>
      <c r="G1590" s="246"/>
      <c r="H1590" s="250">
        <v>-0.8</v>
      </c>
      <c r="I1590" s="251"/>
      <c r="J1590" s="246"/>
      <c r="K1590" s="246"/>
      <c r="L1590" s="252"/>
      <c r="M1590" s="253"/>
      <c r="N1590" s="254"/>
      <c r="O1590" s="254"/>
      <c r="P1590" s="254"/>
      <c r="Q1590" s="254"/>
      <c r="R1590" s="254"/>
      <c r="S1590" s="254"/>
      <c r="T1590" s="255"/>
      <c r="AT1590" s="256" t="s">
        <v>217</v>
      </c>
      <c r="AU1590" s="256" t="s">
        <v>90</v>
      </c>
      <c r="AV1590" s="12" t="s">
        <v>90</v>
      </c>
      <c r="AW1590" s="12" t="s">
        <v>219</v>
      </c>
      <c r="AX1590" s="12" t="s">
        <v>81</v>
      </c>
      <c r="AY1590" s="256" t="s">
        <v>208</v>
      </c>
    </row>
    <row r="1591" spans="2:51" s="13" customFormat="1" ht="13.5">
      <c r="B1591" s="257"/>
      <c r="C1591" s="258"/>
      <c r="D1591" s="247" t="s">
        <v>217</v>
      </c>
      <c r="E1591" s="259" t="s">
        <v>38</v>
      </c>
      <c r="F1591" s="260" t="s">
        <v>874</v>
      </c>
      <c r="G1591" s="258"/>
      <c r="H1591" s="259" t="s">
        <v>38</v>
      </c>
      <c r="I1591" s="261"/>
      <c r="J1591" s="258"/>
      <c r="K1591" s="258"/>
      <c r="L1591" s="262"/>
      <c r="M1591" s="263"/>
      <c r="N1591" s="264"/>
      <c r="O1591" s="264"/>
      <c r="P1591" s="264"/>
      <c r="Q1591" s="264"/>
      <c r="R1591" s="264"/>
      <c r="S1591" s="264"/>
      <c r="T1591" s="265"/>
      <c r="AT1591" s="266" t="s">
        <v>217</v>
      </c>
      <c r="AU1591" s="266" t="s">
        <v>90</v>
      </c>
      <c r="AV1591" s="13" t="s">
        <v>25</v>
      </c>
      <c r="AW1591" s="13" t="s">
        <v>219</v>
      </c>
      <c r="AX1591" s="13" t="s">
        <v>81</v>
      </c>
      <c r="AY1591" s="266" t="s">
        <v>208</v>
      </c>
    </row>
    <row r="1592" spans="2:51" s="12" customFormat="1" ht="13.5">
      <c r="B1592" s="245"/>
      <c r="C1592" s="246"/>
      <c r="D1592" s="247" t="s">
        <v>217</v>
      </c>
      <c r="E1592" s="248" t="s">
        <v>38</v>
      </c>
      <c r="F1592" s="249" t="s">
        <v>2573</v>
      </c>
      <c r="G1592" s="246"/>
      <c r="H1592" s="250">
        <v>13.37</v>
      </c>
      <c r="I1592" s="251"/>
      <c r="J1592" s="246"/>
      <c r="K1592" s="246"/>
      <c r="L1592" s="252"/>
      <c r="M1592" s="253"/>
      <c r="N1592" s="254"/>
      <c r="O1592" s="254"/>
      <c r="P1592" s="254"/>
      <c r="Q1592" s="254"/>
      <c r="R1592" s="254"/>
      <c r="S1592" s="254"/>
      <c r="T1592" s="255"/>
      <c r="AT1592" s="256" t="s">
        <v>217</v>
      </c>
      <c r="AU1592" s="256" t="s">
        <v>90</v>
      </c>
      <c r="AV1592" s="12" t="s">
        <v>90</v>
      </c>
      <c r="AW1592" s="12" t="s">
        <v>219</v>
      </c>
      <c r="AX1592" s="12" t="s">
        <v>81</v>
      </c>
      <c r="AY1592" s="256" t="s">
        <v>208</v>
      </c>
    </row>
    <row r="1593" spans="2:51" s="12" customFormat="1" ht="13.5">
      <c r="B1593" s="245"/>
      <c r="C1593" s="246"/>
      <c r="D1593" s="247" t="s">
        <v>217</v>
      </c>
      <c r="E1593" s="248" t="s">
        <v>38</v>
      </c>
      <c r="F1593" s="249" t="s">
        <v>2569</v>
      </c>
      <c r="G1593" s="246"/>
      <c r="H1593" s="250">
        <v>-0.8</v>
      </c>
      <c r="I1593" s="251"/>
      <c r="J1593" s="246"/>
      <c r="K1593" s="246"/>
      <c r="L1593" s="252"/>
      <c r="M1593" s="253"/>
      <c r="N1593" s="254"/>
      <c r="O1593" s="254"/>
      <c r="P1593" s="254"/>
      <c r="Q1593" s="254"/>
      <c r="R1593" s="254"/>
      <c r="S1593" s="254"/>
      <c r="T1593" s="255"/>
      <c r="AT1593" s="256" t="s">
        <v>217</v>
      </c>
      <c r="AU1593" s="256" t="s">
        <v>90</v>
      </c>
      <c r="AV1593" s="12" t="s">
        <v>90</v>
      </c>
      <c r="AW1593" s="12" t="s">
        <v>219</v>
      </c>
      <c r="AX1593" s="12" t="s">
        <v>81</v>
      </c>
      <c r="AY1593" s="256" t="s">
        <v>208</v>
      </c>
    </row>
    <row r="1594" spans="2:51" s="13" customFormat="1" ht="13.5">
      <c r="B1594" s="257"/>
      <c r="C1594" s="258"/>
      <c r="D1594" s="247" t="s">
        <v>217</v>
      </c>
      <c r="E1594" s="259" t="s">
        <v>38</v>
      </c>
      <c r="F1594" s="260" t="s">
        <v>876</v>
      </c>
      <c r="G1594" s="258"/>
      <c r="H1594" s="259" t="s">
        <v>38</v>
      </c>
      <c r="I1594" s="261"/>
      <c r="J1594" s="258"/>
      <c r="K1594" s="258"/>
      <c r="L1594" s="262"/>
      <c r="M1594" s="263"/>
      <c r="N1594" s="264"/>
      <c r="O1594" s="264"/>
      <c r="P1594" s="264"/>
      <c r="Q1594" s="264"/>
      <c r="R1594" s="264"/>
      <c r="S1594" s="264"/>
      <c r="T1594" s="265"/>
      <c r="AT1594" s="266" t="s">
        <v>217</v>
      </c>
      <c r="AU1594" s="266" t="s">
        <v>90</v>
      </c>
      <c r="AV1594" s="13" t="s">
        <v>25</v>
      </c>
      <c r="AW1594" s="13" t="s">
        <v>219</v>
      </c>
      <c r="AX1594" s="13" t="s">
        <v>81</v>
      </c>
      <c r="AY1594" s="266" t="s">
        <v>208</v>
      </c>
    </row>
    <row r="1595" spans="2:51" s="12" customFormat="1" ht="13.5">
      <c r="B1595" s="245"/>
      <c r="C1595" s="246"/>
      <c r="D1595" s="247" t="s">
        <v>217</v>
      </c>
      <c r="E1595" s="248" t="s">
        <v>38</v>
      </c>
      <c r="F1595" s="249" t="s">
        <v>2574</v>
      </c>
      <c r="G1595" s="246"/>
      <c r="H1595" s="250">
        <v>11.4</v>
      </c>
      <c r="I1595" s="251"/>
      <c r="J1595" s="246"/>
      <c r="K1595" s="246"/>
      <c r="L1595" s="252"/>
      <c r="M1595" s="253"/>
      <c r="N1595" s="254"/>
      <c r="O1595" s="254"/>
      <c r="P1595" s="254"/>
      <c r="Q1595" s="254"/>
      <c r="R1595" s="254"/>
      <c r="S1595" s="254"/>
      <c r="T1595" s="255"/>
      <c r="AT1595" s="256" t="s">
        <v>217</v>
      </c>
      <c r="AU1595" s="256" t="s">
        <v>90</v>
      </c>
      <c r="AV1595" s="12" t="s">
        <v>90</v>
      </c>
      <c r="AW1595" s="12" t="s">
        <v>219</v>
      </c>
      <c r="AX1595" s="12" t="s">
        <v>81</v>
      </c>
      <c r="AY1595" s="256" t="s">
        <v>208</v>
      </c>
    </row>
    <row r="1596" spans="2:51" s="12" customFormat="1" ht="13.5">
      <c r="B1596" s="245"/>
      <c r="C1596" s="246"/>
      <c r="D1596" s="247" t="s">
        <v>217</v>
      </c>
      <c r="E1596" s="248" t="s">
        <v>38</v>
      </c>
      <c r="F1596" s="249" t="s">
        <v>2569</v>
      </c>
      <c r="G1596" s="246"/>
      <c r="H1596" s="250">
        <v>-0.8</v>
      </c>
      <c r="I1596" s="251"/>
      <c r="J1596" s="246"/>
      <c r="K1596" s="246"/>
      <c r="L1596" s="252"/>
      <c r="M1596" s="253"/>
      <c r="N1596" s="254"/>
      <c r="O1596" s="254"/>
      <c r="P1596" s="254"/>
      <c r="Q1596" s="254"/>
      <c r="R1596" s="254"/>
      <c r="S1596" s="254"/>
      <c r="T1596" s="255"/>
      <c r="AT1596" s="256" t="s">
        <v>217</v>
      </c>
      <c r="AU1596" s="256" t="s">
        <v>90</v>
      </c>
      <c r="AV1596" s="12" t="s">
        <v>90</v>
      </c>
      <c r="AW1596" s="12" t="s">
        <v>219</v>
      </c>
      <c r="AX1596" s="12" t="s">
        <v>81</v>
      </c>
      <c r="AY1596" s="256" t="s">
        <v>208</v>
      </c>
    </row>
    <row r="1597" spans="2:51" s="13" customFormat="1" ht="13.5">
      <c r="B1597" s="257"/>
      <c r="C1597" s="258"/>
      <c r="D1597" s="247" t="s">
        <v>217</v>
      </c>
      <c r="E1597" s="259" t="s">
        <v>38</v>
      </c>
      <c r="F1597" s="260" t="s">
        <v>2522</v>
      </c>
      <c r="G1597" s="258"/>
      <c r="H1597" s="259" t="s">
        <v>38</v>
      </c>
      <c r="I1597" s="261"/>
      <c r="J1597" s="258"/>
      <c r="K1597" s="258"/>
      <c r="L1597" s="262"/>
      <c r="M1597" s="263"/>
      <c r="N1597" s="264"/>
      <c r="O1597" s="264"/>
      <c r="P1597" s="264"/>
      <c r="Q1597" s="264"/>
      <c r="R1597" s="264"/>
      <c r="S1597" s="264"/>
      <c r="T1597" s="265"/>
      <c r="AT1597" s="266" t="s">
        <v>217</v>
      </c>
      <c r="AU1597" s="266" t="s">
        <v>90</v>
      </c>
      <c r="AV1597" s="13" t="s">
        <v>25</v>
      </c>
      <c r="AW1597" s="13" t="s">
        <v>219</v>
      </c>
      <c r="AX1597" s="13" t="s">
        <v>81</v>
      </c>
      <c r="AY1597" s="266" t="s">
        <v>208</v>
      </c>
    </row>
    <row r="1598" spans="2:51" s="12" customFormat="1" ht="13.5">
      <c r="B1598" s="245"/>
      <c r="C1598" s="246"/>
      <c r="D1598" s="247" t="s">
        <v>217</v>
      </c>
      <c r="E1598" s="248" t="s">
        <v>38</v>
      </c>
      <c r="F1598" s="249" t="s">
        <v>2575</v>
      </c>
      <c r="G1598" s="246"/>
      <c r="H1598" s="250">
        <v>6</v>
      </c>
      <c r="I1598" s="251"/>
      <c r="J1598" s="246"/>
      <c r="K1598" s="246"/>
      <c r="L1598" s="252"/>
      <c r="M1598" s="253"/>
      <c r="N1598" s="254"/>
      <c r="O1598" s="254"/>
      <c r="P1598" s="254"/>
      <c r="Q1598" s="254"/>
      <c r="R1598" s="254"/>
      <c r="S1598" s="254"/>
      <c r="T1598" s="255"/>
      <c r="AT1598" s="256" t="s">
        <v>217</v>
      </c>
      <c r="AU1598" s="256" t="s">
        <v>90</v>
      </c>
      <c r="AV1598" s="12" t="s">
        <v>90</v>
      </c>
      <c r="AW1598" s="12" t="s">
        <v>219</v>
      </c>
      <c r="AX1598" s="12" t="s">
        <v>81</v>
      </c>
      <c r="AY1598" s="256" t="s">
        <v>208</v>
      </c>
    </row>
    <row r="1599" spans="2:51" s="13" customFormat="1" ht="13.5">
      <c r="B1599" s="257"/>
      <c r="C1599" s="258"/>
      <c r="D1599" s="247" t="s">
        <v>217</v>
      </c>
      <c r="E1599" s="259" t="s">
        <v>38</v>
      </c>
      <c r="F1599" s="260" t="s">
        <v>2524</v>
      </c>
      <c r="G1599" s="258"/>
      <c r="H1599" s="259" t="s">
        <v>38</v>
      </c>
      <c r="I1599" s="261"/>
      <c r="J1599" s="258"/>
      <c r="K1599" s="258"/>
      <c r="L1599" s="262"/>
      <c r="M1599" s="263"/>
      <c r="N1599" s="264"/>
      <c r="O1599" s="264"/>
      <c r="P1599" s="264"/>
      <c r="Q1599" s="264"/>
      <c r="R1599" s="264"/>
      <c r="S1599" s="264"/>
      <c r="T1599" s="265"/>
      <c r="AT1599" s="266" t="s">
        <v>217</v>
      </c>
      <c r="AU1599" s="266" t="s">
        <v>90</v>
      </c>
      <c r="AV1599" s="13" t="s">
        <v>25</v>
      </c>
      <c r="AW1599" s="13" t="s">
        <v>219</v>
      </c>
      <c r="AX1599" s="13" t="s">
        <v>81</v>
      </c>
      <c r="AY1599" s="266" t="s">
        <v>208</v>
      </c>
    </row>
    <row r="1600" spans="2:51" s="12" customFormat="1" ht="13.5">
      <c r="B1600" s="245"/>
      <c r="C1600" s="246"/>
      <c r="D1600" s="247" t="s">
        <v>217</v>
      </c>
      <c r="E1600" s="248" t="s">
        <v>38</v>
      </c>
      <c r="F1600" s="249" t="s">
        <v>2576</v>
      </c>
      <c r="G1600" s="246"/>
      <c r="H1600" s="250">
        <v>3</v>
      </c>
      <c r="I1600" s="251"/>
      <c r="J1600" s="246"/>
      <c r="K1600" s="246"/>
      <c r="L1600" s="252"/>
      <c r="M1600" s="253"/>
      <c r="N1600" s="254"/>
      <c r="O1600" s="254"/>
      <c r="P1600" s="254"/>
      <c r="Q1600" s="254"/>
      <c r="R1600" s="254"/>
      <c r="S1600" s="254"/>
      <c r="T1600" s="255"/>
      <c r="AT1600" s="256" t="s">
        <v>217</v>
      </c>
      <c r="AU1600" s="256" t="s">
        <v>90</v>
      </c>
      <c r="AV1600" s="12" t="s">
        <v>90</v>
      </c>
      <c r="AW1600" s="12" t="s">
        <v>219</v>
      </c>
      <c r="AX1600" s="12" t="s">
        <v>81</v>
      </c>
      <c r="AY1600" s="256" t="s">
        <v>208</v>
      </c>
    </row>
    <row r="1601" spans="2:51" s="13" customFormat="1" ht="13.5">
      <c r="B1601" s="257"/>
      <c r="C1601" s="258"/>
      <c r="D1601" s="247" t="s">
        <v>217</v>
      </c>
      <c r="E1601" s="259" t="s">
        <v>38</v>
      </c>
      <c r="F1601" s="260" t="s">
        <v>429</v>
      </c>
      <c r="G1601" s="258"/>
      <c r="H1601" s="259" t="s">
        <v>38</v>
      </c>
      <c r="I1601" s="261"/>
      <c r="J1601" s="258"/>
      <c r="K1601" s="258"/>
      <c r="L1601" s="262"/>
      <c r="M1601" s="263"/>
      <c r="N1601" s="264"/>
      <c r="O1601" s="264"/>
      <c r="P1601" s="264"/>
      <c r="Q1601" s="264"/>
      <c r="R1601" s="264"/>
      <c r="S1601" s="264"/>
      <c r="T1601" s="265"/>
      <c r="AT1601" s="266" t="s">
        <v>217</v>
      </c>
      <c r="AU1601" s="266" t="s">
        <v>90</v>
      </c>
      <c r="AV1601" s="13" t="s">
        <v>25</v>
      </c>
      <c r="AW1601" s="13" t="s">
        <v>219</v>
      </c>
      <c r="AX1601" s="13" t="s">
        <v>81</v>
      </c>
      <c r="AY1601" s="266" t="s">
        <v>208</v>
      </c>
    </row>
    <row r="1602" spans="2:51" s="13" customFormat="1" ht="13.5">
      <c r="B1602" s="257"/>
      <c r="C1602" s="258"/>
      <c r="D1602" s="247" t="s">
        <v>217</v>
      </c>
      <c r="E1602" s="259" t="s">
        <v>38</v>
      </c>
      <c r="F1602" s="260" t="s">
        <v>960</v>
      </c>
      <c r="G1602" s="258"/>
      <c r="H1602" s="259" t="s">
        <v>38</v>
      </c>
      <c r="I1602" s="261"/>
      <c r="J1602" s="258"/>
      <c r="K1602" s="258"/>
      <c r="L1602" s="262"/>
      <c r="M1602" s="263"/>
      <c r="N1602" s="264"/>
      <c r="O1602" s="264"/>
      <c r="P1602" s="264"/>
      <c r="Q1602" s="264"/>
      <c r="R1602" s="264"/>
      <c r="S1602" s="264"/>
      <c r="T1602" s="265"/>
      <c r="AT1602" s="266" t="s">
        <v>217</v>
      </c>
      <c r="AU1602" s="266" t="s">
        <v>90</v>
      </c>
      <c r="AV1602" s="13" t="s">
        <v>25</v>
      </c>
      <c r="AW1602" s="13" t="s">
        <v>219</v>
      </c>
      <c r="AX1602" s="13" t="s">
        <v>81</v>
      </c>
      <c r="AY1602" s="266" t="s">
        <v>208</v>
      </c>
    </row>
    <row r="1603" spans="2:51" s="12" customFormat="1" ht="13.5">
      <c r="B1603" s="245"/>
      <c r="C1603" s="246"/>
      <c r="D1603" s="247" t="s">
        <v>217</v>
      </c>
      <c r="E1603" s="248" t="s">
        <v>38</v>
      </c>
      <c r="F1603" s="249" t="s">
        <v>2526</v>
      </c>
      <c r="G1603" s="246"/>
      <c r="H1603" s="250">
        <v>3.6</v>
      </c>
      <c r="I1603" s="251"/>
      <c r="J1603" s="246"/>
      <c r="K1603" s="246"/>
      <c r="L1603" s="252"/>
      <c r="M1603" s="253"/>
      <c r="N1603" s="254"/>
      <c r="O1603" s="254"/>
      <c r="P1603" s="254"/>
      <c r="Q1603" s="254"/>
      <c r="R1603" s="254"/>
      <c r="S1603" s="254"/>
      <c r="T1603" s="255"/>
      <c r="AT1603" s="256" t="s">
        <v>217</v>
      </c>
      <c r="AU1603" s="256" t="s">
        <v>90</v>
      </c>
      <c r="AV1603" s="12" t="s">
        <v>90</v>
      </c>
      <c r="AW1603" s="12" t="s">
        <v>219</v>
      </c>
      <c r="AX1603" s="12" t="s">
        <v>81</v>
      </c>
      <c r="AY1603" s="256" t="s">
        <v>208</v>
      </c>
    </row>
    <row r="1604" spans="2:51" s="13" customFormat="1" ht="13.5">
      <c r="B1604" s="257"/>
      <c r="C1604" s="258"/>
      <c r="D1604" s="247" t="s">
        <v>217</v>
      </c>
      <c r="E1604" s="259" t="s">
        <v>38</v>
      </c>
      <c r="F1604" s="260" t="s">
        <v>878</v>
      </c>
      <c r="G1604" s="258"/>
      <c r="H1604" s="259" t="s">
        <v>38</v>
      </c>
      <c r="I1604" s="261"/>
      <c r="J1604" s="258"/>
      <c r="K1604" s="258"/>
      <c r="L1604" s="262"/>
      <c r="M1604" s="263"/>
      <c r="N1604" s="264"/>
      <c r="O1604" s="264"/>
      <c r="P1604" s="264"/>
      <c r="Q1604" s="264"/>
      <c r="R1604" s="264"/>
      <c r="S1604" s="264"/>
      <c r="T1604" s="265"/>
      <c r="AT1604" s="266" t="s">
        <v>217</v>
      </c>
      <c r="AU1604" s="266" t="s">
        <v>90</v>
      </c>
      <c r="AV1604" s="13" t="s">
        <v>25</v>
      </c>
      <c r="AW1604" s="13" t="s">
        <v>219</v>
      </c>
      <c r="AX1604" s="13" t="s">
        <v>81</v>
      </c>
      <c r="AY1604" s="266" t="s">
        <v>208</v>
      </c>
    </row>
    <row r="1605" spans="2:51" s="12" customFormat="1" ht="13.5">
      <c r="B1605" s="245"/>
      <c r="C1605" s="246"/>
      <c r="D1605" s="247" t="s">
        <v>217</v>
      </c>
      <c r="E1605" s="248" t="s">
        <v>38</v>
      </c>
      <c r="F1605" s="249" t="s">
        <v>2577</v>
      </c>
      <c r="G1605" s="246"/>
      <c r="H1605" s="250">
        <v>23.52</v>
      </c>
      <c r="I1605" s="251"/>
      <c r="J1605" s="246"/>
      <c r="K1605" s="246"/>
      <c r="L1605" s="252"/>
      <c r="M1605" s="253"/>
      <c r="N1605" s="254"/>
      <c r="O1605" s="254"/>
      <c r="P1605" s="254"/>
      <c r="Q1605" s="254"/>
      <c r="R1605" s="254"/>
      <c r="S1605" s="254"/>
      <c r="T1605" s="255"/>
      <c r="AT1605" s="256" t="s">
        <v>217</v>
      </c>
      <c r="AU1605" s="256" t="s">
        <v>90</v>
      </c>
      <c r="AV1605" s="12" t="s">
        <v>90</v>
      </c>
      <c r="AW1605" s="12" t="s">
        <v>219</v>
      </c>
      <c r="AX1605" s="12" t="s">
        <v>81</v>
      </c>
      <c r="AY1605" s="256" t="s">
        <v>208</v>
      </c>
    </row>
    <row r="1606" spans="2:51" s="12" customFormat="1" ht="13.5">
      <c r="B1606" s="245"/>
      <c r="C1606" s="246"/>
      <c r="D1606" s="247" t="s">
        <v>217</v>
      </c>
      <c r="E1606" s="248" t="s">
        <v>38</v>
      </c>
      <c r="F1606" s="249" t="s">
        <v>2578</v>
      </c>
      <c r="G1606" s="246"/>
      <c r="H1606" s="250">
        <v>-2.4</v>
      </c>
      <c r="I1606" s="251"/>
      <c r="J1606" s="246"/>
      <c r="K1606" s="246"/>
      <c r="L1606" s="252"/>
      <c r="M1606" s="253"/>
      <c r="N1606" s="254"/>
      <c r="O1606" s="254"/>
      <c r="P1606" s="254"/>
      <c r="Q1606" s="254"/>
      <c r="R1606" s="254"/>
      <c r="S1606" s="254"/>
      <c r="T1606" s="255"/>
      <c r="AT1606" s="256" t="s">
        <v>217</v>
      </c>
      <c r="AU1606" s="256" t="s">
        <v>90</v>
      </c>
      <c r="AV1606" s="12" t="s">
        <v>90</v>
      </c>
      <c r="AW1606" s="12" t="s">
        <v>219</v>
      </c>
      <c r="AX1606" s="12" t="s">
        <v>81</v>
      </c>
      <c r="AY1606" s="256" t="s">
        <v>208</v>
      </c>
    </row>
    <row r="1607" spans="2:51" s="12" customFormat="1" ht="13.5">
      <c r="B1607" s="245"/>
      <c r="C1607" s="246"/>
      <c r="D1607" s="247" t="s">
        <v>217</v>
      </c>
      <c r="E1607" s="248" t="s">
        <v>38</v>
      </c>
      <c r="F1607" s="249" t="s">
        <v>2579</v>
      </c>
      <c r="G1607" s="246"/>
      <c r="H1607" s="250">
        <v>0.4</v>
      </c>
      <c r="I1607" s="251"/>
      <c r="J1607" s="246"/>
      <c r="K1607" s="246"/>
      <c r="L1607" s="252"/>
      <c r="M1607" s="253"/>
      <c r="N1607" s="254"/>
      <c r="O1607" s="254"/>
      <c r="P1607" s="254"/>
      <c r="Q1607" s="254"/>
      <c r="R1607" s="254"/>
      <c r="S1607" s="254"/>
      <c r="T1607" s="255"/>
      <c r="AT1607" s="256" t="s">
        <v>217</v>
      </c>
      <c r="AU1607" s="256" t="s">
        <v>90</v>
      </c>
      <c r="AV1607" s="12" t="s">
        <v>90</v>
      </c>
      <c r="AW1607" s="12" t="s">
        <v>219</v>
      </c>
      <c r="AX1607" s="12" t="s">
        <v>81</v>
      </c>
      <c r="AY1607" s="256" t="s">
        <v>208</v>
      </c>
    </row>
    <row r="1608" spans="2:51" s="13" customFormat="1" ht="13.5">
      <c r="B1608" s="257"/>
      <c r="C1608" s="258"/>
      <c r="D1608" s="247" t="s">
        <v>217</v>
      </c>
      <c r="E1608" s="259" t="s">
        <v>38</v>
      </c>
      <c r="F1608" s="260" t="s">
        <v>882</v>
      </c>
      <c r="G1608" s="258"/>
      <c r="H1608" s="259" t="s">
        <v>38</v>
      </c>
      <c r="I1608" s="261"/>
      <c r="J1608" s="258"/>
      <c r="K1608" s="258"/>
      <c r="L1608" s="262"/>
      <c r="M1608" s="263"/>
      <c r="N1608" s="264"/>
      <c r="O1608" s="264"/>
      <c r="P1608" s="264"/>
      <c r="Q1608" s="264"/>
      <c r="R1608" s="264"/>
      <c r="S1608" s="264"/>
      <c r="T1608" s="265"/>
      <c r="AT1608" s="266" t="s">
        <v>217</v>
      </c>
      <c r="AU1608" s="266" t="s">
        <v>90</v>
      </c>
      <c r="AV1608" s="13" t="s">
        <v>25</v>
      </c>
      <c r="AW1608" s="13" t="s">
        <v>219</v>
      </c>
      <c r="AX1608" s="13" t="s">
        <v>81</v>
      </c>
      <c r="AY1608" s="266" t="s">
        <v>208</v>
      </c>
    </row>
    <row r="1609" spans="2:51" s="12" customFormat="1" ht="13.5">
      <c r="B1609" s="245"/>
      <c r="C1609" s="246"/>
      <c r="D1609" s="247" t="s">
        <v>217</v>
      </c>
      <c r="E1609" s="248" t="s">
        <v>38</v>
      </c>
      <c r="F1609" s="249" t="s">
        <v>2580</v>
      </c>
      <c r="G1609" s="246"/>
      <c r="H1609" s="250">
        <v>8.39</v>
      </c>
      <c r="I1609" s="251"/>
      <c r="J1609" s="246"/>
      <c r="K1609" s="246"/>
      <c r="L1609" s="252"/>
      <c r="M1609" s="253"/>
      <c r="N1609" s="254"/>
      <c r="O1609" s="254"/>
      <c r="P1609" s="254"/>
      <c r="Q1609" s="254"/>
      <c r="R1609" s="254"/>
      <c r="S1609" s="254"/>
      <c r="T1609" s="255"/>
      <c r="AT1609" s="256" t="s">
        <v>217</v>
      </c>
      <c r="AU1609" s="256" t="s">
        <v>90</v>
      </c>
      <c r="AV1609" s="12" t="s">
        <v>90</v>
      </c>
      <c r="AW1609" s="12" t="s">
        <v>219</v>
      </c>
      <c r="AX1609" s="12" t="s">
        <v>81</v>
      </c>
      <c r="AY1609" s="256" t="s">
        <v>208</v>
      </c>
    </row>
    <row r="1610" spans="2:51" s="12" customFormat="1" ht="13.5">
      <c r="B1610" s="245"/>
      <c r="C1610" s="246"/>
      <c r="D1610" s="247" t="s">
        <v>217</v>
      </c>
      <c r="E1610" s="248" t="s">
        <v>38</v>
      </c>
      <c r="F1610" s="249" t="s">
        <v>2581</v>
      </c>
      <c r="G1610" s="246"/>
      <c r="H1610" s="250">
        <v>-1.6</v>
      </c>
      <c r="I1610" s="251"/>
      <c r="J1610" s="246"/>
      <c r="K1610" s="246"/>
      <c r="L1610" s="252"/>
      <c r="M1610" s="253"/>
      <c r="N1610" s="254"/>
      <c r="O1610" s="254"/>
      <c r="P1610" s="254"/>
      <c r="Q1610" s="254"/>
      <c r="R1610" s="254"/>
      <c r="S1610" s="254"/>
      <c r="T1610" s="255"/>
      <c r="AT1610" s="256" t="s">
        <v>217</v>
      </c>
      <c r="AU1610" s="256" t="s">
        <v>90</v>
      </c>
      <c r="AV1610" s="12" t="s">
        <v>90</v>
      </c>
      <c r="AW1610" s="12" t="s">
        <v>219</v>
      </c>
      <c r="AX1610" s="12" t="s">
        <v>81</v>
      </c>
      <c r="AY1610" s="256" t="s">
        <v>208</v>
      </c>
    </row>
    <row r="1611" spans="2:51" s="13" customFormat="1" ht="13.5">
      <c r="B1611" s="257"/>
      <c r="C1611" s="258"/>
      <c r="D1611" s="247" t="s">
        <v>217</v>
      </c>
      <c r="E1611" s="259" t="s">
        <v>38</v>
      </c>
      <c r="F1611" s="260" t="s">
        <v>884</v>
      </c>
      <c r="G1611" s="258"/>
      <c r="H1611" s="259" t="s">
        <v>38</v>
      </c>
      <c r="I1611" s="261"/>
      <c r="J1611" s="258"/>
      <c r="K1611" s="258"/>
      <c r="L1611" s="262"/>
      <c r="M1611" s="263"/>
      <c r="N1611" s="264"/>
      <c r="O1611" s="264"/>
      <c r="P1611" s="264"/>
      <c r="Q1611" s="264"/>
      <c r="R1611" s="264"/>
      <c r="S1611" s="264"/>
      <c r="T1611" s="265"/>
      <c r="AT1611" s="266" t="s">
        <v>217</v>
      </c>
      <c r="AU1611" s="266" t="s">
        <v>90</v>
      </c>
      <c r="AV1611" s="13" t="s">
        <v>25</v>
      </c>
      <c r="AW1611" s="13" t="s">
        <v>219</v>
      </c>
      <c r="AX1611" s="13" t="s">
        <v>81</v>
      </c>
      <c r="AY1611" s="266" t="s">
        <v>208</v>
      </c>
    </row>
    <row r="1612" spans="2:51" s="12" customFormat="1" ht="13.5">
      <c r="B1612" s="245"/>
      <c r="C1612" s="246"/>
      <c r="D1612" s="247" t="s">
        <v>217</v>
      </c>
      <c r="E1612" s="248" t="s">
        <v>38</v>
      </c>
      <c r="F1612" s="249" t="s">
        <v>2582</v>
      </c>
      <c r="G1612" s="246"/>
      <c r="H1612" s="250">
        <v>7.72</v>
      </c>
      <c r="I1612" s="251"/>
      <c r="J1612" s="246"/>
      <c r="K1612" s="246"/>
      <c r="L1612" s="252"/>
      <c r="M1612" s="253"/>
      <c r="N1612" s="254"/>
      <c r="O1612" s="254"/>
      <c r="P1612" s="254"/>
      <c r="Q1612" s="254"/>
      <c r="R1612" s="254"/>
      <c r="S1612" s="254"/>
      <c r="T1612" s="255"/>
      <c r="AT1612" s="256" t="s">
        <v>217</v>
      </c>
      <c r="AU1612" s="256" t="s">
        <v>90</v>
      </c>
      <c r="AV1612" s="12" t="s">
        <v>90</v>
      </c>
      <c r="AW1612" s="12" t="s">
        <v>219</v>
      </c>
      <c r="AX1612" s="12" t="s">
        <v>81</v>
      </c>
      <c r="AY1612" s="256" t="s">
        <v>208</v>
      </c>
    </row>
    <row r="1613" spans="2:51" s="12" customFormat="1" ht="13.5">
      <c r="B1613" s="245"/>
      <c r="C1613" s="246"/>
      <c r="D1613" s="247" t="s">
        <v>217</v>
      </c>
      <c r="E1613" s="248" t="s">
        <v>38</v>
      </c>
      <c r="F1613" s="249" t="s">
        <v>2571</v>
      </c>
      <c r="G1613" s="246"/>
      <c r="H1613" s="250">
        <v>-0.9</v>
      </c>
      <c r="I1613" s="251"/>
      <c r="J1613" s="246"/>
      <c r="K1613" s="246"/>
      <c r="L1613" s="252"/>
      <c r="M1613" s="253"/>
      <c r="N1613" s="254"/>
      <c r="O1613" s="254"/>
      <c r="P1613" s="254"/>
      <c r="Q1613" s="254"/>
      <c r="R1613" s="254"/>
      <c r="S1613" s="254"/>
      <c r="T1613" s="255"/>
      <c r="AT1613" s="256" t="s">
        <v>217</v>
      </c>
      <c r="AU1613" s="256" t="s">
        <v>90</v>
      </c>
      <c r="AV1613" s="12" t="s">
        <v>90</v>
      </c>
      <c r="AW1613" s="12" t="s">
        <v>219</v>
      </c>
      <c r="AX1613" s="12" t="s">
        <v>81</v>
      </c>
      <c r="AY1613" s="256" t="s">
        <v>208</v>
      </c>
    </row>
    <row r="1614" spans="2:51" s="13" customFormat="1" ht="13.5">
      <c r="B1614" s="257"/>
      <c r="C1614" s="258"/>
      <c r="D1614" s="247" t="s">
        <v>217</v>
      </c>
      <c r="E1614" s="259" t="s">
        <v>38</v>
      </c>
      <c r="F1614" s="260" t="s">
        <v>886</v>
      </c>
      <c r="G1614" s="258"/>
      <c r="H1614" s="259" t="s">
        <v>38</v>
      </c>
      <c r="I1614" s="261"/>
      <c r="J1614" s="258"/>
      <c r="K1614" s="258"/>
      <c r="L1614" s="262"/>
      <c r="M1614" s="263"/>
      <c r="N1614" s="264"/>
      <c r="O1614" s="264"/>
      <c r="P1614" s="264"/>
      <c r="Q1614" s="264"/>
      <c r="R1614" s="264"/>
      <c r="S1614" s="264"/>
      <c r="T1614" s="265"/>
      <c r="AT1614" s="266" t="s">
        <v>217</v>
      </c>
      <c r="AU1614" s="266" t="s">
        <v>90</v>
      </c>
      <c r="AV1614" s="13" t="s">
        <v>25</v>
      </c>
      <c r="AW1614" s="13" t="s">
        <v>219</v>
      </c>
      <c r="AX1614" s="13" t="s">
        <v>81</v>
      </c>
      <c r="AY1614" s="266" t="s">
        <v>208</v>
      </c>
    </row>
    <row r="1615" spans="2:51" s="12" customFormat="1" ht="13.5">
      <c r="B1615" s="245"/>
      <c r="C1615" s="246"/>
      <c r="D1615" s="247" t="s">
        <v>217</v>
      </c>
      <c r="E1615" s="248" t="s">
        <v>38</v>
      </c>
      <c r="F1615" s="249" t="s">
        <v>2583</v>
      </c>
      <c r="G1615" s="246"/>
      <c r="H1615" s="250">
        <v>23.61</v>
      </c>
      <c r="I1615" s="251"/>
      <c r="J1615" s="246"/>
      <c r="K1615" s="246"/>
      <c r="L1615" s="252"/>
      <c r="M1615" s="253"/>
      <c r="N1615" s="254"/>
      <c r="O1615" s="254"/>
      <c r="P1615" s="254"/>
      <c r="Q1615" s="254"/>
      <c r="R1615" s="254"/>
      <c r="S1615" s="254"/>
      <c r="T1615" s="255"/>
      <c r="AT1615" s="256" t="s">
        <v>217</v>
      </c>
      <c r="AU1615" s="256" t="s">
        <v>90</v>
      </c>
      <c r="AV1615" s="12" t="s">
        <v>90</v>
      </c>
      <c r="AW1615" s="12" t="s">
        <v>219</v>
      </c>
      <c r="AX1615" s="12" t="s">
        <v>81</v>
      </c>
      <c r="AY1615" s="256" t="s">
        <v>208</v>
      </c>
    </row>
    <row r="1616" spans="2:51" s="12" customFormat="1" ht="13.5">
      <c r="B1616" s="245"/>
      <c r="C1616" s="246"/>
      <c r="D1616" s="247" t="s">
        <v>217</v>
      </c>
      <c r="E1616" s="248" t="s">
        <v>38</v>
      </c>
      <c r="F1616" s="249" t="s">
        <v>2584</v>
      </c>
      <c r="G1616" s="246"/>
      <c r="H1616" s="250">
        <v>-2.7</v>
      </c>
      <c r="I1616" s="251"/>
      <c r="J1616" s="246"/>
      <c r="K1616" s="246"/>
      <c r="L1616" s="252"/>
      <c r="M1616" s="253"/>
      <c r="N1616" s="254"/>
      <c r="O1616" s="254"/>
      <c r="P1616" s="254"/>
      <c r="Q1616" s="254"/>
      <c r="R1616" s="254"/>
      <c r="S1616" s="254"/>
      <c r="T1616" s="255"/>
      <c r="AT1616" s="256" t="s">
        <v>217</v>
      </c>
      <c r="AU1616" s="256" t="s">
        <v>90</v>
      </c>
      <c r="AV1616" s="12" t="s">
        <v>90</v>
      </c>
      <c r="AW1616" s="12" t="s">
        <v>219</v>
      </c>
      <c r="AX1616" s="12" t="s">
        <v>81</v>
      </c>
      <c r="AY1616" s="256" t="s">
        <v>208</v>
      </c>
    </row>
    <row r="1617" spans="2:51" s="13" customFormat="1" ht="13.5">
      <c r="B1617" s="257"/>
      <c r="C1617" s="258"/>
      <c r="D1617" s="247" t="s">
        <v>217</v>
      </c>
      <c r="E1617" s="259" t="s">
        <v>38</v>
      </c>
      <c r="F1617" s="260" t="s">
        <v>889</v>
      </c>
      <c r="G1617" s="258"/>
      <c r="H1617" s="259" t="s">
        <v>38</v>
      </c>
      <c r="I1617" s="261"/>
      <c r="J1617" s="258"/>
      <c r="K1617" s="258"/>
      <c r="L1617" s="262"/>
      <c r="M1617" s="263"/>
      <c r="N1617" s="264"/>
      <c r="O1617" s="264"/>
      <c r="P1617" s="264"/>
      <c r="Q1617" s="264"/>
      <c r="R1617" s="264"/>
      <c r="S1617" s="264"/>
      <c r="T1617" s="265"/>
      <c r="AT1617" s="266" t="s">
        <v>217</v>
      </c>
      <c r="AU1617" s="266" t="s">
        <v>90</v>
      </c>
      <c r="AV1617" s="13" t="s">
        <v>25</v>
      </c>
      <c r="AW1617" s="13" t="s">
        <v>219</v>
      </c>
      <c r="AX1617" s="13" t="s">
        <v>81</v>
      </c>
      <c r="AY1617" s="266" t="s">
        <v>208</v>
      </c>
    </row>
    <row r="1618" spans="2:51" s="12" customFormat="1" ht="13.5">
      <c r="B1618" s="245"/>
      <c r="C1618" s="246"/>
      <c r="D1618" s="247" t="s">
        <v>217</v>
      </c>
      <c r="E1618" s="248" t="s">
        <v>38</v>
      </c>
      <c r="F1618" s="249" t="s">
        <v>2585</v>
      </c>
      <c r="G1618" s="246"/>
      <c r="H1618" s="250">
        <v>6.32</v>
      </c>
      <c r="I1618" s="251"/>
      <c r="J1618" s="246"/>
      <c r="K1618" s="246"/>
      <c r="L1618" s="252"/>
      <c r="M1618" s="253"/>
      <c r="N1618" s="254"/>
      <c r="O1618" s="254"/>
      <c r="P1618" s="254"/>
      <c r="Q1618" s="254"/>
      <c r="R1618" s="254"/>
      <c r="S1618" s="254"/>
      <c r="T1618" s="255"/>
      <c r="AT1618" s="256" t="s">
        <v>217</v>
      </c>
      <c r="AU1618" s="256" t="s">
        <v>90</v>
      </c>
      <c r="AV1618" s="12" t="s">
        <v>90</v>
      </c>
      <c r="AW1618" s="12" t="s">
        <v>219</v>
      </c>
      <c r="AX1618" s="12" t="s">
        <v>81</v>
      </c>
      <c r="AY1618" s="256" t="s">
        <v>208</v>
      </c>
    </row>
    <row r="1619" spans="2:51" s="12" customFormat="1" ht="13.5">
      <c r="B1619" s="245"/>
      <c r="C1619" s="246"/>
      <c r="D1619" s="247" t="s">
        <v>217</v>
      </c>
      <c r="E1619" s="248" t="s">
        <v>38</v>
      </c>
      <c r="F1619" s="249" t="s">
        <v>2569</v>
      </c>
      <c r="G1619" s="246"/>
      <c r="H1619" s="250">
        <v>-0.8</v>
      </c>
      <c r="I1619" s="251"/>
      <c r="J1619" s="246"/>
      <c r="K1619" s="246"/>
      <c r="L1619" s="252"/>
      <c r="M1619" s="253"/>
      <c r="N1619" s="254"/>
      <c r="O1619" s="254"/>
      <c r="P1619" s="254"/>
      <c r="Q1619" s="254"/>
      <c r="R1619" s="254"/>
      <c r="S1619" s="254"/>
      <c r="T1619" s="255"/>
      <c r="AT1619" s="256" t="s">
        <v>217</v>
      </c>
      <c r="AU1619" s="256" t="s">
        <v>90</v>
      </c>
      <c r="AV1619" s="12" t="s">
        <v>90</v>
      </c>
      <c r="AW1619" s="12" t="s">
        <v>219</v>
      </c>
      <c r="AX1619" s="12" t="s">
        <v>81</v>
      </c>
      <c r="AY1619" s="256" t="s">
        <v>208</v>
      </c>
    </row>
    <row r="1620" spans="2:51" s="13" customFormat="1" ht="13.5">
      <c r="B1620" s="257"/>
      <c r="C1620" s="258"/>
      <c r="D1620" s="247" t="s">
        <v>217</v>
      </c>
      <c r="E1620" s="259" t="s">
        <v>38</v>
      </c>
      <c r="F1620" s="260" t="s">
        <v>2527</v>
      </c>
      <c r="G1620" s="258"/>
      <c r="H1620" s="259" t="s">
        <v>38</v>
      </c>
      <c r="I1620" s="261"/>
      <c r="J1620" s="258"/>
      <c r="K1620" s="258"/>
      <c r="L1620" s="262"/>
      <c r="M1620" s="263"/>
      <c r="N1620" s="264"/>
      <c r="O1620" s="264"/>
      <c r="P1620" s="264"/>
      <c r="Q1620" s="264"/>
      <c r="R1620" s="264"/>
      <c r="S1620" s="264"/>
      <c r="T1620" s="265"/>
      <c r="AT1620" s="266" t="s">
        <v>217</v>
      </c>
      <c r="AU1620" s="266" t="s">
        <v>90</v>
      </c>
      <c r="AV1620" s="13" t="s">
        <v>25</v>
      </c>
      <c r="AW1620" s="13" t="s">
        <v>219</v>
      </c>
      <c r="AX1620" s="13" t="s">
        <v>81</v>
      </c>
      <c r="AY1620" s="266" t="s">
        <v>208</v>
      </c>
    </row>
    <row r="1621" spans="2:51" s="12" customFormat="1" ht="13.5">
      <c r="B1621" s="245"/>
      <c r="C1621" s="246"/>
      <c r="D1621" s="247" t="s">
        <v>217</v>
      </c>
      <c r="E1621" s="248" t="s">
        <v>38</v>
      </c>
      <c r="F1621" s="249" t="s">
        <v>2586</v>
      </c>
      <c r="G1621" s="246"/>
      <c r="H1621" s="250">
        <v>5.25</v>
      </c>
      <c r="I1621" s="251"/>
      <c r="J1621" s="246"/>
      <c r="K1621" s="246"/>
      <c r="L1621" s="252"/>
      <c r="M1621" s="253"/>
      <c r="N1621" s="254"/>
      <c r="O1621" s="254"/>
      <c r="P1621" s="254"/>
      <c r="Q1621" s="254"/>
      <c r="R1621" s="254"/>
      <c r="S1621" s="254"/>
      <c r="T1621" s="255"/>
      <c r="AT1621" s="256" t="s">
        <v>217</v>
      </c>
      <c r="AU1621" s="256" t="s">
        <v>90</v>
      </c>
      <c r="AV1621" s="12" t="s">
        <v>90</v>
      </c>
      <c r="AW1621" s="12" t="s">
        <v>219</v>
      </c>
      <c r="AX1621" s="12" t="s">
        <v>81</v>
      </c>
      <c r="AY1621" s="256" t="s">
        <v>208</v>
      </c>
    </row>
    <row r="1622" spans="2:51" s="13" customFormat="1" ht="13.5">
      <c r="B1622" s="257"/>
      <c r="C1622" s="258"/>
      <c r="D1622" s="247" t="s">
        <v>217</v>
      </c>
      <c r="E1622" s="259" t="s">
        <v>38</v>
      </c>
      <c r="F1622" s="260" t="s">
        <v>978</v>
      </c>
      <c r="G1622" s="258"/>
      <c r="H1622" s="259" t="s">
        <v>38</v>
      </c>
      <c r="I1622" s="261"/>
      <c r="J1622" s="258"/>
      <c r="K1622" s="258"/>
      <c r="L1622" s="262"/>
      <c r="M1622" s="263"/>
      <c r="N1622" s="264"/>
      <c r="O1622" s="264"/>
      <c r="P1622" s="264"/>
      <c r="Q1622" s="264"/>
      <c r="R1622" s="264"/>
      <c r="S1622" s="264"/>
      <c r="T1622" s="265"/>
      <c r="AT1622" s="266" t="s">
        <v>217</v>
      </c>
      <c r="AU1622" s="266" t="s">
        <v>90</v>
      </c>
      <c r="AV1622" s="13" t="s">
        <v>25</v>
      </c>
      <c r="AW1622" s="13" t="s">
        <v>219</v>
      </c>
      <c r="AX1622" s="13" t="s">
        <v>81</v>
      </c>
      <c r="AY1622" s="266" t="s">
        <v>208</v>
      </c>
    </row>
    <row r="1623" spans="2:51" s="12" customFormat="1" ht="13.5">
      <c r="B1623" s="245"/>
      <c r="C1623" s="246"/>
      <c r="D1623" s="247" t="s">
        <v>217</v>
      </c>
      <c r="E1623" s="248" t="s">
        <v>38</v>
      </c>
      <c r="F1623" s="249" t="s">
        <v>2587</v>
      </c>
      <c r="G1623" s="246"/>
      <c r="H1623" s="250">
        <v>2.965</v>
      </c>
      <c r="I1623" s="251"/>
      <c r="J1623" s="246"/>
      <c r="K1623" s="246"/>
      <c r="L1623" s="252"/>
      <c r="M1623" s="253"/>
      <c r="N1623" s="254"/>
      <c r="O1623" s="254"/>
      <c r="P1623" s="254"/>
      <c r="Q1623" s="254"/>
      <c r="R1623" s="254"/>
      <c r="S1623" s="254"/>
      <c r="T1623" s="255"/>
      <c r="AT1623" s="256" t="s">
        <v>217</v>
      </c>
      <c r="AU1623" s="256" t="s">
        <v>90</v>
      </c>
      <c r="AV1623" s="12" t="s">
        <v>90</v>
      </c>
      <c r="AW1623" s="12" t="s">
        <v>219</v>
      </c>
      <c r="AX1623" s="12" t="s">
        <v>81</v>
      </c>
      <c r="AY1623" s="256" t="s">
        <v>208</v>
      </c>
    </row>
    <row r="1624" spans="2:51" s="13" customFormat="1" ht="13.5">
      <c r="B1624" s="257"/>
      <c r="C1624" s="258"/>
      <c r="D1624" s="247" t="s">
        <v>217</v>
      </c>
      <c r="E1624" s="259" t="s">
        <v>38</v>
      </c>
      <c r="F1624" s="260" t="s">
        <v>891</v>
      </c>
      <c r="G1624" s="258"/>
      <c r="H1624" s="259" t="s">
        <v>38</v>
      </c>
      <c r="I1624" s="261"/>
      <c r="J1624" s="258"/>
      <c r="K1624" s="258"/>
      <c r="L1624" s="262"/>
      <c r="M1624" s="263"/>
      <c r="N1624" s="264"/>
      <c r="O1624" s="264"/>
      <c r="P1624" s="264"/>
      <c r="Q1624" s="264"/>
      <c r="R1624" s="264"/>
      <c r="S1624" s="264"/>
      <c r="T1624" s="265"/>
      <c r="AT1624" s="266" t="s">
        <v>217</v>
      </c>
      <c r="AU1624" s="266" t="s">
        <v>90</v>
      </c>
      <c r="AV1624" s="13" t="s">
        <v>25</v>
      </c>
      <c r="AW1624" s="13" t="s">
        <v>219</v>
      </c>
      <c r="AX1624" s="13" t="s">
        <v>81</v>
      </c>
      <c r="AY1624" s="266" t="s">
        <v>208</v>
      </c>
    </row>
    <row r="1625" spans="2:51" s="12" customFormat="1" ht="13.5">
      <c r="B1625" s="245"/>
      <c r="C1625" s="246"/>
      <c r="D1625" s="247" t="s">
        <v>217</v>
      </c>
      <c r="E1625" s="248" t="s">
        <v>38</v>
      </c>
      <c r="F1625" s="249" t="s">
        <v>2588</v>
      </c>
      <c r="G1625" s="246"/>
      <c r="H1625" s="250">
        <v>24.6</v>
      </c>
      <c r="I1625" s="251"/>
      <c r="J1625" s="246"/>
      <c r="K1625" s="246"/>
      <c r="L1625" s="252"/>
      <c r="M1625" s="253"/>
      <c r="N1625" s="254"/>
      <c r="O1625" s="254"/>
      <c r="P1625" s="254"/>
      <c r="Q1625" s="254"/>
      <c r="R1625" s="254"/>
      <c r="S1625" s="254"/>
      <c r="T1625" s="255"/>
      <c r="AT1625" s="256" t="s">
        <v>217</v>
      </c>
      <c r="AU1625" s="256" t="s">
        <v>90</v>
      </c>
      <c r="AV1625" s="12" t="s">
        <v>90</v>
      </c>
      <c r="AW1625" s="12" t="s">
        <v>219</v>
      </c>
      <c r="AX1625" s="12" t="s">
        <v>81</v>
      </c>
      <c r="AY1625" s="256" t="s">
        <v>208</v>
      </c>
    </row>
    <row r="1626" spans="2:51" s="12" customFormat="1" ht="13.5">
      <c r="B1626" s="245"/>
      <c r="C1626" s="246"/>
      <c r="D1626" s="247" t="s">
        <v>217</v>
      </c>
      <c r="E1626" s="248" t="s">
        <v>38</v>
      </c>
      <c r="F1626" s="249" t="s">
        <v>2589</v>
      </c>
      <c r="G1626" s="246"/>
      <c r="H1626" s="250">
        <v>1.6</v>
      </c>
      <c r="I1626" s="251"/>
      <c r="J1626" s="246"/>
      <c r="K1626" s="246"/>
      <c r="L1626" s="252"/>
      <c r="M1626" s="253"/>
      <c r="N1626" s="254"/>
      <c r="O1626" s="254"/>
      <c r="P1626" s="254"/>
      <c r="Q1626" s="254"/>
      <c r="R1626" s="254"/>
      <c r="S1626" s="254"/>
      <c r="T1626" s="255"/>
      <c r="AT1626" s="256" t="s">
        <v>217</v>
      </c>
      <c r="AU1626" s="256" t="s">
        <v>90</v>
      </c>
      <c r="AV1626" s="12" t="s">
        <v>90</v>
      </c>
      <c r="AW1626" s="12" t="s">
        <v>219</v>
      </c>
      <c r="AX1626" s="12" t="s">
        <v>81</v>
      </c>
      <c r="AY1626" s="256" t="s">
        <v>208</v>
      </c>
    </row>
    <row r="1627" spans="2:51" s="13" customFormat="1" ht="13.5">
      <c r="B1627" s="257"/>
      <c r="C1627" s="258"/>
      <c r="D1627" s="247" t="s">
        <v>217</v>
      </c>
      <c r="E1627" s="259" t="s">
        <v>38</v>
      </c>
      <c r="F1627" s="260" t="s">
        <v>894</v>
      </c>
      <c r="G1627" s="258"/>
      <c r="H1627" s="259" t="s">
        <v>38</v>
      </c>
      <c r="I1627" s="261"/>
      <c r="J1627" s="258"/>
      <c r="K1627" s="258"/>
      <c r="L1627" s="262"/>
      <c r="M1627" s="263"/>
      <c r="N1627" s="264"/>
      <c r="O1627" s="264"/>
      <c r="P1627" s="264"/>
      <c r="Q1627" s="264"/>
      <c r="R1627" s="264"/>
      <c r="S1627" s="264"/>
      <c r="T1627" s="265"/>
      <c r="AT1627" s="266" t="s">
        <v>217</v>
      </c>
      <c r="AU1627" s="266" t="s">
        <v>90</v>
      </c>
      <c r="AV1627" s="13" t="s">
        <v>25</v>
      </c>
      <c r="AW1627" s="13" t="s">
        <v>219</v>
      </c>
      <c r="AX1627" s="13" t="s">
        <v>81</v>
      </c>
      <c r="AY1627" s="266" t="s">
        <v>208</v>
      </c>
    </row>
    <row r="1628" spans="2:51" s="12" customFormat="1" ht="13.5">
      <c r="B1628" s="245"/>
      <c r="C1628" s="246"/>
      <c r="D1628" s="247" t="s">
        <v>217</v>
      </c>
      <c r="E1628" s="248" t="s">
        <v>38</v>
      </c>
      <c r="F1628" s="249" t="s">
        <v>2590</v>
      </c>
      <c r="G1628" s="246"/>
      <c r="H1628" s="250">
        <v>11.91</v>
      </c>
      <c r="I1628" s="251"/>
      <c r="J1628" s="246"/>
      <c r="K1628" s="246"/>
      <c r="L1628" s="252"/>
      <c r="M1628" s="253"/>
      <c r="N1628" s="254"/>
      <c r="O1628" s="254"/>
      <c r="P1628" s="254"/>
      <c r="Q1628" s="254"/>
      <c r="R1628" s="254"/>
      <c r="S1628" s="254"/>
      <c r="T1628" s="255"/>
      <c r="AT1628" s="256" t="s">
        <v>217</v>
      </c>
      <c r="AU1628" s="256" t="s">
        <v>90</v>
      </c>
      <c r="AV1628" s="12" t="s">
        <v>90</v>
      </c>
      <c r="AW1628" s="12" t="s">
        <v>219</v>
      </c>
      <c r="AX1628" s="12" t="s">
        <v>81</v>
      </c>
      <c r="AY1628" s="256" t="s">
        <v>208</v>
      </c>
    </row>
    <row r="1629" spans="2:51" s="12" customFormat="1" ht="13.5">
      <c r="B1629" s="245"/>
      <c r="C1629" s="246"/>
      <c r="D1629" s="247" t="s">
        <v>217</v>
      </c>
      <c r="E1629" s="248" t="s">
        <v>38</v>
      </c>
      <c r="F1629" s="249" t="s">
        <v>2591</v>
      </c>
      <c r="G1629" s="246"/>
      <c r="H1629" s="250">
        <v>-3</v>
      </c>
      <c r="I1629" s="251"/>
      <c r="J1629" s="246"/>
      <c r="K1629" s="246"/>
      <c r="L1629" s="252"/>
      <c r="M1629" s="253"/>
      <c r="N1629" s="254"/>
      <c r="O1629" s="254"/>
      <c r="P1629" s="254"/>
      <c r="Q1629" s="254"/>
      <c r="R1629" s="254"/>
      <c r="S1629" s="254"/>
      <c r="T1629" s="255"/>
      <c r="AT1629" s="256" t="s">
        <v>217</v>
      </c>
      <c r="AU1629" s="256" t="s">
        <v>90</v>
      </c>
      <c r="AV1629" s="12" t="s">
        <v>90</v>
      </c>
      <c r="AW1629" s="12" t="s">
        <v>219</v>
      </c>
      <c r="AX1629" s="12" t="s">
        <v>81</v>
      </c>
      <c r="AY1629" s="256" t="s">
        <v>208</v>
      </c>
    </row>
    <row r="1630" spans="2:65" s="1" customFormat="1" ht="38.25" customHeight="1">
      <c r="B1630" s="46"/>
      <c r="C1630" s="233" t="s">
        <v>2592</v>
      </c>
      <c r="D1630" s="233" t="s">
        <v>210</v>
      </c>
      <c r="E1630" s="234" t="s">
        <v>2593</v>
      </c>
      <c r="F1630" s="235" t="s">
        <v>2594</v>
      </c>
      <c r="G1630" s="236" t="s">
        <v>283</v>
      </c>
      <c r="H1630" s="237">
        <v>5.537</v>
      </c>
      <c r="I1630" s="238"/>
      <c r="J1630" s="239">
        <f>ROUND(I1630*H1630,2)</f>
        <v>0</v>
      </c>
      <c r="K1630" s="235" t="s">
        <v>214</v>
      </c>
      <c r="L1630" s="72"/>
      <c r="M1630" s="240" t="s">
        <v>38</v>
      </c>
      <c r="N1630" s="241" t="s">
        <v>52</v>
      </c>
      <c r="O1630" s="47"/>
      <c r="P1630" s="242">
        <f>O1630*H1630</f>
        <v>0</v>
      </c>
      <c r="Q1630" s="242">
        <v>0</v>
      </c>
      <c r="R1630" s="242">
        <f>Q1630*H1630</f>
        <v>0</v>
      </c>
      <c r="S1630" s="242">
        <v>0</v>
      </c>
      <c r="T1630" s="243">
        <f>S1630*H1630</f>
        <v>0</v>
      </c>
      <c r="AR1630" s="23" t="s">
        <v>302</v>
      </c>
      <c r="AT1630" s="23" t="s">
        <v>210</v>
      </c>
      <c r="AU1630" s="23" t="s">
        <v>90</v>
      </c>
      <c r="AY1630" s="23" t="s">
        <v>208</v>
      </c>
      <c r="BE1630" s="244">
        <f>IF(N1630="základní",J1630,0)</f>
        <v>0</v>
      </c>
      <c r="BF1630" s="244">
        <f>IF(N1630="snížená",J1630,0)</f>
        <v>0</v>
      </c>
      <c r="BG1630" s="244">
        <f>IF(N1630="zákl. přenesená",J1630,0)</f>
        <v>0</v>
      </c>
      <c r="BH1630" s="244">
        <f>IF(N1630="sníž. přenesená",J1630,0)</f>
        <v>0</v>
      </c>
      <c r="BI1630" s="244">
        <f>IF(N1630="nulová",J1630,0)</f>
        <v>0</v>
      </c>
      <c r="BJ1630" s="23" t="s">
        <v>25</v>
      </c>
      <c r="BK1630" s="244">
        <f>ROUND(I1630*H1630,2)</f>
        <v>0</v>
      </c>
      <c r="BL1630" s="23" t="s">
        <v>302</v>
      </c>
      <c r="BM1630" s="23" t="s">
        <v>2595</v>
      </c>
    </row>
    <row r="1631" spans="2:63" s="11" customFormat="1" ht="29.85" customHeight="1">
      <c r="B1631" s="217"/>
      <c r="C1631" s="218"/>
      <c r="D1631" s="219" t="s">
        <v>80</v>
      </c>
      <c r="E1631" s="231" t="s">
        <v>2596</v>
      </c>
      <c r="F1631" s="231" t="s">
        <v>2597</v>
      </c>
      <c r="G1631" s="218"/>
      <c r="H1631" s="218"/>
      <c r="I1631" s="221"/>
      <c r="J1631" s="232">
        <f>BK1631</f>
        <v>0</v>
      </c>
      <c r="K1631" s="218"/>
      <c r="L1631" s="223"/>
      <c r="M1631" s="224"/>
      <c r="N1631" s="225"/>
      <c r="O1631" s="225"/>
      <c r="P1631" s="226">
        <f>SUM(P1632:P1636)</f>
        <v>0</v>
      </c>
      <c r="Q1631" s="225"/>
      <c r="R1631" s="226">
        <f>SUM(R1632:R1636)</f>
        <v>0.01508</v>
      </c>
      <c r="S1631" s="225"/>
      <c r="T1631" s="227">
        <f>SUM(T1632:T1636)</f>
        <v>0</v>
      </c>
      <c r="AR1631" s="228" t="s">
        <v>90</v>
      </c>
      <c r="AT1631" s="229" t="s">
        <v>80</v>
      </c>
      <c r="AU1631" s="229" t="s">
        <v>25</v>
      </c>
      <c r="AY1631" s="228" t="s">
        <v>208</v>
      </c>
      <c r="BK1631" s="230">
        <f>SUM(BK1632:BK1636)</f>
        <v>0</v>
      </c>
    </row>
    <row r="1632" spans="2:65" s="1" customFormat="1" ht="16.5" customHeight="1">
      <c r="B1632" s="46"/>
      <c r="C1632" s="233" t="s">
        <v>2598</v>
      </c>
      <c r="D1632" s="233" t="s">
        <v>210</v>
      </c>
      <c r="E1632" s="234" t="s">
        <v>2599</v>
      </c>
      <c r="F1632" s="235" t="s">
        <v>2600</v>
      </c>
      <c r="G1632" s="236" t="s">
        <v>213</v>
      </c>
      <c r="H1632" s="237">
        <v>52</v>
      </c>
      <c r="I1632" s="238"/>
      <c r="J1632" s="239">
        <f>ROUND(I1632*H1632,2)</f>
        <v>0</v>
      </c>
      <c r="K1632" s="235" t="s">
        <v>214</v>
      </c>
      <c r="L1632" s="72"/>
      <c r="M1632" s="240" t="s">
        <v>38</v>
      </c>
      <c r="N1632" s="241" t="s">
        <v>52</v>
      </c>
      <c r="O1632" s="47"/>
      <c r="P1632" s="242">
        <f>O1632*H1632</f>
        <v>0</v>
      </c>
      <c r="Q1632" s="242">
        <v>0.00017</v>
      </c>
      <c r="R1632" s="242">
        <f>Q1632*H1632</f>
        <v>0.00884</v>
      </c>
      <c r="S1632" s="242">
        <v>0</v>
      </c>
      <c r="T1632" s="243">
        <f>S1632*H1632</f>
        <v>0</v>
      </c>
      <c r="AR1632" s="23" t="s">
        <v>302</v>
      </c>
      <c r="AT1632" s="23" t="s">
        <v>210</v>
      </c>
      <c r="AU1632" s="23" t="s">
        <v>90</v>
      </c>
      <c r="AY1632" s="23" t="s">
        <v>208</v>
      </c>
      <c r="BE1632" s="244">
        <f>IF(N1632="základní",J1632,0)</f>
        <v>0</v>
      </c>
      <c r="BF1632" s="244">
        <f>IF(N1632="snížená",J1632,0)</f>
        <v>0</v>
      </c>
      <c r="BG1632" s="244">
        <f>IF(N1632="zákl. přenesená",J1632,0)</f>
        <v>0</v>
      </c>
      <c r="BH1632" s="244">
        <f>IF(N1632="sníž. přenesená",J1632,0)</f>
        <v>0</v>
      </c>
      <c r="BI1632" s="244">
        <f>IF(N1632="nulová",J1632,0)</f>
        <v>0</v>
      </c>
      <c r="BJ1632" s="23" t="s">
        <v>25</v>
      </c>
      <c r="BK1632" s="244">
        <f>ROUND(I1632*H1632,2)</f>
        <v>0</v>
      </c>
      <c r="BL1632" s="23" t="s">
        <v>302</v>
      </c>
      <c r="BM1632" s="23" t="s">
        <v>2601</v>
      </c>
    </row>
    <row r="1633" spans="2:51" s="13" customFormat="1" ht="13.5">
      <c r="B1633" s="257"/>
      <c r="C1633" s="258"/>
      <c r="D1633" s="247" t="s">
        <v>217</v>
      </c>
      <c r="E1633" s="259" t="s">
        <v>38</v>
      </c>
      <c r="F1633" s="260" t="s">
        <v>2602</v>
      </c>
      <c r="G1633" s="258"/>
      <c r="H1633" s="259" t="s">
        <v>38</v>
      </c>
      <c r="I1633" s="261"/>
      <c r="J1633" s="258"/>
      <c r="K1633" s="258"/>
      <c r="L1633" s="262"/>
      <c r="M1633" s="263"/>
      <c r="N1633" s="264"/>
      <c r="O1633" s="264"/>
      <c r="P1633" s="264"/>
      <c r="Q1633" s="264"/>
      <c r="R1633" s="264"/>
      <c r="S1633" s="264"/>
      <c r="T1633" s="265"/>
      <c r="AT1633" s="266" t="s">
        <v>217</v>
      </c>
      <c r="AU1633" s="266" t="s">
        <v>90</v>
      </c>
      <c r="AV1633" s="13" t="s">
        <v>25</v>
      </c>
      <c r="AW1633" s="13" t="s">
        <v>219</v>
      </c>
      <c r="AX1633" s="13" t="s">
        <v>81</v>
      </c>
      <c r="AY1633" s="266" t="s">
        <v>208</v>
      </c>
    </row>
    <row r="1634" spans="2:51" s="12" customFormat="1" ht="13.5">
      <c r="B1634" s="245"/>
      <c r="C1634" s="246"/>
      <c r="D1634" s="247" t="s">
        <v>217</v>
      </c>
      <c r="E1634" s="248" t="s">
        <v>38</v>
      </c>
      <c r="F1634" s="249" t="s">
        <v>2603</v>
      </c>
      <c r="G1634" s="246"/>
      <c r="H1634" s="250">
        <v>48</v>
      </c>
      <c r="I1634" s="251"/>
      <c r="J1634" s="246"/>
      <c r="K1634" s="246"/>
      <c r="L1634" s="252"/>
      <c r="M1634" s="253"/>
      <c r="N1634" s="254"/>
      <c r="O1634" s="254"/>
      <c r="P1634" s="254"/>
      <c r="Q1634" s="254"/>
      <c r="R1634" s="254"/>
      <c r="S1634" s="254"/>
      <c r="T1634" s="255"/>
      <c r="AT1634" s="256" t="s">
        <v>217</v>
      </c>
      <c r="AU1634" s="256" t="s">
        <v>90</v>
      </c>
      <c r="AV1634" s="12" t="s">
        <v>90</v>
      </c>
      <c r="AW1634" s="12" t="s">
        <v>219</v>
      </c>
      <c r="AX1634" s="12" t="s">
        <v>81</v>
      </c>
      <c r="AY1634" s="256" t="s">
        <v>208</v>
      </c>
    </row>
    <row r="1635" spans="2:51" s="12" customFormat="1" ht="13.5">
      <c r="B1635" s="245"/>
      <c r="C1635" s="246"/>
      <c r="D1635" s="247" t="s">
        <v>217</v>
      </c>
      <c r="E1635" s="248" t="s">
        <v>38</v>
      </c>
      <c r="F1635" s="249" t="s">
        <v>2604</v>
      </c>
      <c r="G1635" s="246"/>
      <c r="H1635" s="250">
        <v>4</v>
      </c>
      <c r="I1635" s="251"/>
      <c r="J1635" s="246"/>
      <c r="K1635" s="246"/>
      <c r="L1635" s="252"/>
      <c r="M1635" s="253"/>
      <c r="N1635" s="254"/>
      <c r="O1635" s="254"/>
      <c r="P1635" s="254"/>
      <c r="Q1635" s="254"/>
      <c r="R1635" s="254"/>
      <c r="S1635" s="254"/>
      <c r="T1635" s="255"/>
      <c r="AT1635" s="256" t="s">
        <v>217</v>
      </c>
      <c r="AU1635" s="256" t="s">
        <v>90</v>
      </c>
      <c r="AV1635" s="12" t="s">
        <v>90</v>
      </c>
      <c r="AW1635" s="12" t="s">
        <v>219</v>
      </c>
      <c r="AX1635" s="12" t="s">
        <v>81</v>
      </c>
      <c r="AY1635" s="256" t="s">
        <v>208</v>
      </c>
    </row>
    <row r="1636" spans="2:65" s="1" customFormat="1" ht="25.5" customHeight="1">
      <c r="B1636" s="46"/>
      <c r="C1636" s="233" t="s">
        <v>2605</v>
      </c>
      <c r="D1636" s="233" t="s">
        <v>210</v>
      </c>
      <c r="E1636" s="234" t="s">
        <v>2606</v>
      </c>
      <c r="F1636" s="235" t="s">
        <v>2607</v>
      </c>
      <c r="G1636" s="236" t="s">
        <v>213</v>
      </c>
      <c r="H1636" s="237">
        <v>52</v>
      </c>
      <c r="I1636" s="238"/>
      <c r="J1636" s="239">
        <f>ROUND(I1636*H1636,2)</f>
        <v>0</v>
      </c>
      <c r="K1636" s="235" t="s">
        <v>214</v>
      </c>
      <c r="L1636" s="72"/>
      <c r="M1636" s="240" t="s">
        <v>38</v>
      </c>
      <c r="N1636" s="241" t="s">
        <v>52</v>
      </c>
      <c r="O1636" s="47"/>
      <c r="P1636" s="242">
        <f>O1636*H1636</f>
        <v>0</v>
      </c>
      <c r="Q1636" s="242">
        <v>0.00012</v>
      </c>
      <c r="R1636" s="242">
        <f>Q1636*H1636</f>
        <v>0.00624</v>
      </c>
      <c r="S1636" s="242">
        <v>0</v>
      </c>
      <c r="T1636" s="243">
        <f>S1636*H1636</f>
        <v>0</v>
      </c>
      <c r="AR1636" s="23" t="s">
        <v>302</v>
      </c>
      <c r="AT1636" s="23" t="s">
        <v>210</v>
      </c>
      <c r="AU1636" s="23" t="s">
        <v>90</v>
      </c>
      <c r="AY1636" s="23" t="s">
        <v>208</v>
      </c>
      <c r="BE1636" s="244">
        <f>IF(N1636="základní",J1636,0)</f>
        <v>0</v>
      </c>
      <c r="BF1636" s="244">
        <f>IF(N1636="snížená",J1636,0)</f>
        <v>0</v>
      </c>
      <c r="BG1636" s="244">
        <f>IF(N1636="zákl. přenesená",J1636,0)</f>
        <v>0</v>
      </c>
      <c r="BH1636" s="244">
        <f>IF(N1636="sníž. přenesená",J1636,0)</f>
        <v>0</v>
      </c>
      <c r="BI1636" s="244">
        <f>IF(N1636="nulová",J1636,0)</f>
        <v>0</v>
      </c>
      <c r="BJ1636" s="23" t="s">
        <v>25</v>
      </c>
      <c r="BK1636" s="244">
        <f>ROUND(I1636*H1636,2)</f>
        <v>0</v>
      </c>
      <c r="BL1636" s="23" t="s">
        <v>302</v>
      </c>
      <c r="BM1636" s="23" t="s">
        <v>2608</v>
      </c>
    </row>
    <row r="1637" spans="2:63" s="11" customFormat="1" ht="29.85" customHeight="1">
      <c r="B1637" s="217"/>
      <c r="C1637" s="218"/>
      <c r="D1637" s="219" t="s">
        <v>80</v>
      </c>
      <c r="E1637" s="231" t="s">
        <v>2609</v>
      </c>
      <c r="F1637" s="231" t="s">
        <v>2610</v>
      </c>
      <c r="G1637" s="218"/>
      <c r="H1637" s="218"/>
      <c r="I1637" s="221"/>
      <c r="J1637" s="232">
        <f>BK1637</f>
        <v>0</v>
      </c>
      <c r="K1637" s="218"/>
      <c r="L1637" s="223"/>
      <c r="M1637" s="224"/>
      <c r="N1637" s="225"/>
      <c r="O1637" s="225"/>
      <c r="P1637" s="226">
        <f>SUM(P1638:P1643)</f>
        <v>0</v>
      </c>
      <c r="Q1637" s="225"/>
      <c r="R1637" s="226">
        <f>SUM(R1638:R1643)</f>
        <v>1.0991347999999999</v>
      </c>
      <c r="S1637" s="225"/>
      <c r="T1637" s="227">
        <f>SUM(T1638:T1643)</f>
        <v>0</v>
      </c>
      <c r="AR1637" s="228" t="s">
        <v>90</v>
      </c>
      <c r="AT1637" s="229" t="s">
        <v>80</v>
      </c>
      <c r="AU1637" s="229" t="s">
        <v>25</v>
      </c>
      <c r="AY1637" s="228" t="s">
        <v>208</v>
      </c>
      <c r="BK1637" s="230">
        <f>SUM(BK1638:BK1643)</f>
        <v>0</v>
      </c>
    </row>
    <row r="1638" spans="2:65" s="1" customFormat="1" ht="25.5" customHeight="1">
      <c r="B1638" s="46"/>
      <c r="C1638" s="233" t="s">
        <v>2611</v>
      </c>
      <c r="D1638" s="233" t="s">
        <v>210</v>
      </c>
      <c r="E1638" s="234" t="s">
        <v>2612</v>
      </c>
      <c r="F1638" s="235" t="s">
        <v>2613</v>
      </c>
      <c r="G1638" s="236" t="s">
        <v>213</v>
      </c>
      <c r="H1638" s="237">
        <v>2389.428</v>
      </c>
      <c r="I1638" s="238"/>
      <c r="J1638" s="239">
        <f>ROUND(I1638*H1638,2)</f>
        <v>0</v>
      </c>
      <c r="K1638" s="235" t="s">
        <v>860</v>
      </c>
      <c r="L1638" s="72"/>
      <c r="M1638" s="240" t="s">
        <v>38</v>
      </c>
      <c r="N1638" s="241" t="s">
        <v>52</v>
      </c>
      <c r="O1638" s="47"/>
      <c r="P1638" s="242">
        <f>O1638*H1638</f>
        <v>0</v>
      </c>
      <c r="Q1638" s="242">
        <v>0.0002</v>
      </c>
      <c r="R1638" s="242">
        <f>Q1638*H1638</f>
        <v>0.4778856</v>
      </c>
      <c r="S1638" s="242">
        <v>0</v>
      </c>
      <c r="T1638" s="243">
        <f>S1638*H1638</f>
        <v>0</v>
      </c>
      <c r="AR1638" s="23" t="s">
        <v>302</v>
      </c>
      <c r="AT1638" s="23" t="s">
        <v>210</v>
      </c>
      <c r="AU1638" s="23" t="s">
        <v>90</v>
      </c>
      <c r="AY1638" s="23" t="s">
        <v>208</v>
      </c>
      <c r="BE1638" s="244">
        <f>IF(N1638="základní",J1638,0)</f>
        <v>0</v>
      </c>
      <c r="BF1638" s="244">
        <f>IF(N1638="snížená",J1638,0)</f>
        <v>0</v>
      </c>
      <c r="BG1638" s="244">
        <f>IF(N1638="zákl. přenesená",J1638,0)</f>
        <v>0</v>
      </c>
      <c r="BH1638" s="244">
        <f>IF(N1638="sníž. přenesená",J1638,0)</f>
        <v>0</v>
      </c>
      <c r="BI1638" s="244">
        <f>IF(N1638="nulová",J1638,0)</f>
        <v>0</v>
      </c>
      <c r="BJ1638" s="23" t="s">
        <v>25</v>
      </c>
      <c r="BK1638" s="244">
        <f>ROUND(I1638*H1638,2)</f>
        <v>0</v>
      </c>
      <c r="BL1638" s="23" t="s">
        <v>302</v>
      </c>
      <c r="BM1638" s="23" t="s">
        <v>2614</v>
      </c>
    </row>
    <row r="1639" spans="2:51" s="12" customFormat="1" ht="13.5">
      <c r="B1639" s="245"/>
      <c r="C1639" s="246"/>
      <c r="D1639" s="247" t="s">
        <v>217</v>
      </c>
      <c r="E1639" s="248" t="s">
        <v>38</v>
      </c>
      <c r="F1639" s="249" t="s">
        <v>2615</v>
      </c>
      <c r="G1639" s="246"/>
      <c r="H1639" s="250">
        <v>2389.428</v>
      </c>
      <c r="I1639" s="251"/>
      <c r="J1639" s="246"/>
      <c r="K1639" s="246"/>
      <c r="L1639" s="252"/>
      <c r="M1639" s="253"/>
      <c r="N1639" s="254"/>
      <c r="O1639" s="254"/>
      <c r="P1639" s="254"/>
      <c r="Q1639" s="254"/>
      <c r="R1639" s="254"/>
      <c r="S1639" s="254"/>
      <c r="T1639" s="255"/>
      <c r="AT1639" s="256" t="s">
        <v>217</v>
      </c>
      <c r="AU1639" s="256" t="s">
        <v>90</v>
      </c>
      <c r="AV1639" s="12" t="s">
        <v>90</v>
      </c>
      <c r="AW1639" s="12" t="s">
        <v>219</v>
      </c>
      <c r="AX1639" s="12" t="s">
        <v>81</v>
      </c>
      <c r="AY1639" s="256" t="s">
        <v>208</v>
      </c>
    </row>
    <row r="1640" spans="2:65" s="1" customFormat="1" ht="25.5" customHeight="1">
      <c r="B1640" s="46"/>
      <c r="C1640" s="233" t="s">
        <v>2616</v>
      </c>
      <c r="D1640" s="233" t="s">
        <v>210</v>
      </c>
      <c r="E1640" s="234" t="s">
        <v>2617</v>
      </c>
      <c r="F1640" s="235" t="s">
        <v>2618</v>
      </c>
      <c r="G1640" s="236" t="s">
        <v>213</v>
      </c>
      <c r="H1640" s="237">
        <v>2389.42</v>
      </c>
      <c r="I1640" s="238"/>
      <c r="J1640" s="239">
        <f>ROUND(I1640*H1640,2)</f>
        <v>0</v>
      </c>
      <c r="K1640" s="235" t="s">
        <v>214</v>
      </c>
      <c r="L1640" s="72"/>
      <c r="M1640" s="240" t="s">
        <v>38</v>
      </c>
      <c r="N1640" s="241" t="s">
        <v>52</v>
      </c>
      <c r="O1640" s="47"/>
      <c r="P1640" s="242">
        <f>O1640*H1640</f>
        <v>0</v>
      </c>
      <c r="Q1640" s="242">
        <v>0.00026</v>
      </c>
      <c r="R1640" s="242">
        <f>Q1640*H1640</f>
        <v>0.6212492</v>
      </c>
      <c r="S1640" s="242">
        <v>0</v>
      </c>
      <c r="T1640" s="243">
        <f>S1640*H1640</f>
        <v>0</v>
      </c>
      <c r="AR1640" s="23" t="s">
        <v>302</v>
      </c>
      <c r="AT1640" s="23" t="s">
        <v>210</v>
      </c>
      <c r="AU1640" s="23" t="s">
        <v>90</v>
      </c>
      <c r="AY1640" s="23" t="s">
        <v>208</v>
      </c>
      <c r="BE1640" s="244">
        <f>IF(N1640="základní",J1640,0)</f>
        <v>0</v>
      </c>
      <c r="BF1640" s="244">
        <f>IF(N1640="snížená",J1640,0)</f>
        <v>0</v>
      </c>
      <c r="BG1640" s="244">
        <f>IF(N1640="zákl. přenesená",J1640,0)</f>
        <v>0</v>
      </c>
      <c r="BH1640" s="244">
        <f>IF(N1640="sníž. přenesená",J1640,0)</f>
        <v>0</v>
      </c>
      <c r="BI1640" s="244">
        <f>IF(N1640="nulová",J1640,0)</f>
        <v>0</v>
      </c>
      <c r="BJ1640" s="23" t="s">
        <v>25</v>
      </c>
      <c r="BK1640" s="244">
        <f>ROUND(I1640*H1640,2)</f>
        <v>0</v>
      </c>
      <c r="BL1640" s="23" t="s">
        <v>302</v>
      </c>
      <c r="BM1640" s="23" t="s">
        <v>2619</v>
      </c>
    </row>
    <row r="1641" spans="2:47" s="1" customFormat="1" ht="13.5">
      <c r="B1641" s="46"/>
      <c r="C1641" s="74"/>
      <c r="D1641" s="247" t="s">
        <v>835</v>
      </c>
      <c r="E1641" s="74"/>
      <c r="F1641" s="277" t="s">
        <v>2620</v>
      </c>
      <c r="G1641" s="74"/>
      <c r="H1641" s="74"/>
      <c r="I1641" s="203"/>
      <c r="J1641" s="74"/>
      <c r="K1641" s="74"/>
      <c r="L1641" s="72"/>
      <c r="M1641" s="278"/>
      <c r="N1641" s="47"/>
      <c r="O1641" s="47"/>
      <c r="P1641" s="47"/>
      <c r="Q1641" s="47"/>
      <c r="R1641" s="47"/>
      <c r="S1641" s="47"/>
      <c r="T1641" s="95"/>
      <c r="AT1641" s="23" t="s">
        <v>835</v>
      </c>
      <c r="AU1641" s="23" t="s">
        <v>90</v>
      </c>
    </row>
    <row r="1642" spans="2:65" s="1" customFormat="1" ht="16.5" customHeight="1">
      <c r="B1642" s="46"/>
      <c r="C1642" s="233" t="s">
        <v>2621</v>
      </c>
      <c r="D1642" s="233" t="s">
        <v>210</v>
      </c>
      <c r="E1642" s="234" t="s">
        <v>2622</v>
      </c>
      <c r="F1642" s="235" t="s">
        <v>2623</v>
      </c>
      <c r="G1642" s="236" t="s">
        <v>574</v>
      </c>
      <c r="H1642" s="237">
        <v>1</v>
      </c>
      <c r="I1642" s="238"/>
      <c r="J1642" s="239">
        <f>ROUND(I1642*H1642,2)</f>
        <v>0</v>
      </c>
      <c r="K1642" s="235" t="s">
        <v>38</v>
      </c>
      <c r="L1642" s="72"/>
      <c r="M1642" s="240" t="s">
        <v>38</v>
      </c>
      <c r="N1642" s="241" t="s">
        <v>52</v>
      </c>
      <c r="O1642" s="47"/>
      <c r="P1642" s="242">
        <f>O1642*H1642</f>
        <v>0</v>
      </c>
      <c r="Q1642" s="242">
        <v>0</v>
      </c>
      <c r="R1642" s="242">
        <f>Q1642*H1642</f>
        <v>0</v>
      </c>
      <c r="S1642" s="242">
        <v>0</v>
      </c>
      <c r="T1642" s="243">
        <f>S1642*H1642</f>
        <v>0</v>
      </c>
      <c r="AR1642" s="23" t="s">
        <v>302</v>
      </c>
      <c r="AT1642" s="23" t="s">
        <v>210</v>
      </c>
      <c r="AU1642" s="23" t="s">
        <v>90</v>
      </c>
      <c r="AY1642" s="23" t="s">
        <v>208</v>
      </c>
      <c r="BE1642" s="244">
        <f>IF(N1642="základní",J1642,0)</f>
        <v>0</v>
      </c>
      <c r="BF1642" s="244">
        <f>IF(N1642="snížená",J1642,0)</f>
        <v>0</v>
      </c>
      <c r="BG1642" s="244">
        <f>IF(N1642="zákl. přenesená",J1642,0)</f>
        <v>0</v>
      </c>
      <c r="BH1642" s="244">
        <f>IF(N1642="sníž. přenesená",J1642,0)</f>
        <v>0</v>
      </c>
      <c r="BI1642" s="244">
        <f>IF(N1642="nulová",J1642,0)</f>
        <v>0</v>
      </c>
      <c r="BJ1642" s="23" t="s">
        <v>25</v>
      </c>
      <c r="BK1642" s="244">
        <f>ROUND(I1642*H1642,2)</f>
        <v>0</v>
      </c>
      <c r="BL1642" s="23" t="s">
        <v>302</v>
      </c>
      <c r="BM1642" s="23" t="s">
        <v>2624</v>
      </c>
    </row>
    <row r="1643" spans="2:65" s="1" customFormat="1" ht="16.5" customHeight="1">
      <c r="B1643" s="46"/>
      <c r="C1643" s="233" t="s">
        <v>2625</v>
      </c>
      <c r="D1643" s="233" t="s">
        <v>210</v>
      </c>
      <c r="E1643" s="234" t="s">
        <v>2626</v>
      </c>
      <c r="F1643" s="235" t="s">
        <v>2627</v>
      </c>
      <c r="G1643" s="236" t="s">
        <v>574</v>
      </c>
      <c r="H1643" s="237">
        <v>1</v>
      </c>
      <c r="I1643" s="238"/>
      <c r="J1643" s="239">
        <f>ROUND(I1643*H1643,2)</f>
        <v>0</v>
      </c>
      <c r="K1643" s="235" t="s">
        <v>38</v>
      </c>
      <c r="L1643" s="72"/>
      <c r="M1643" s="240" t="s">
        <v>38</v>
      </c>
      <c r="N1643" s="241" t="s">
        <v>52</v>
      </c>
      <c r="O1643" s="47"/>
      <c r="P1643" s="242">
        <f>O1643*H1643</f>
        <v>0</v>
      </c>
      <c r="Q1643" s="242">
        <v>0</v>
      </c>
      <c r="R1643" s="242">
        <f>Q1643*H1643</f>
        <v>0</v>
      </c>
      <c r="S1643" s="242">
        <v>0</v>
      </c>
      <c r="T1643" s="243">
        <f>S1643*H1643</f>
        <v>0</v>
      </c>
      <c r="AR1643" s="23" t="s">
        <v>302</v>
      </c>
      <c r="AT1643" s="23" t="s">
        <v>210</v>
      </c>
      <c r="AU1643" s="23" t="s">
        <v>90</v>
      </c>
      <c r="AY1643" s="23" t="s">
        <v>208</v>
      </c>
      <c r="BE1643" s="244">
        <f>IF(N1643="základní",J1643,0)</f>
        <v>0</v>
      </c>
      <c r="BF1643" s="244">
        <f>IF(N1643="snížená",J1643,0)</f>
        <v>0</v>
      </c>
      <c r="BG1643" s="244">
        <f>IF(N1643="zákl. přenesená",J1643,0)</f>
        <v>0</v>
      </c>
      <c r="BH1643" s="244">
        <f>IF(N1643="sníž. přenesená",J1643,0)</f>
        <v>0</v>
      </c>
      <c r="BI1643" s="244">
        <f>IF(N1643="nulová",J1643,0)</f>
        <v>0</v>
      </c>
      <c r="BJ1643" s="23" t="s">
        <v>25</v>
      </c>
      <c r="BK1643" s="244">
        <f>ROUND(I1643*H1643,2)</f>
        <v>0</v>
      </c>
      <c r="BL1643" s="23" t="s">
        <v>302</v>
      </c>
      <c r="BM1643" s="23" t="s">
        <v>2628</v>
      </c>
    </row>
    <row r="1644" spans="2:63" s="11" customFormat="1" ht="29.85" customHeight="1">
      <c r="B1644" s="217"/>
      <c r="C1644" s="218"/>
      <c r="D1644" s="219" t="s">
        <v>80</v>
      </c>
      <c r="E1644" s="231" t="s">
        <v>2629</v>
      </c>
      <c r="F1644" s="231" t="s">
        <v>2630</v>
      </c>
      <c r="G1644" s="218"/>
      <c r="H1644" s="218"/>
      <c r="I1644" s="221"/>
      <c r="J1644" s="232">
        <f>BK1644</f>
        <v>0</v>
      </c>
      <c r="K1644" s="218"/>
      <c r="L1644" s="223"/>
      <c r="M1644" s="224"/>
      <c r="N1644" s="225"/>
      <c r="O1644" s="225"/>
      <c r="P1644" s="226">
        <f>SUM(P1645:P1649)</f>
        <v>0</v>
      </c>
      <c r="Q1644" s="225"/>
      <c r="R1644" s="226">
        <f>SUM(R1645:R1649)</f>
        <v>0.0397176</v>
      </c>
      <c r="S1644" s="225"/>
      <c r="T1644" s="227">
        <f>SUM(T1645:T1649)</f>
        <v>0</v>
      </c>
      <c r="AR1644" s="228" t="s">
        <v>90</v>
      </c>
      <c r="AT1644" s="229" t="s">
        <v>80</v>
      </c>
      <c r="AU1644" s="229" t="s">
        <v>25</v>
      </c>
      <c r="AY1644" s="228" t="s">
        <v>208</v>
      </c>
      <c r="BK1644" s="230">
        <f>SUM(BK1645:BK1649)</f>
        <v>0</v>
      </c>
    </row>
    <row r="1645" spans="2:65" s="1" customFormat="1" ht="25.5" customHeight="1">
      <c r="B1645" s="46"/>
      <c r="C1645" s="233" t="s">
        <v>2631</v>
      </c>
      <c r="D1645" s="233" t="s">
        <v>210</v>
      </c>
      <c r="E1645" s="234" t="s">
        <v>2632</v>
      </c>
      <c r="F1645" s="235" t="s">
        <v>2633</v>
      </c>
      <c r="G1645" s="236" t="s">
        <v>213</v>
      </c>
      <c r="H1645" s="237">
        <v>30.552</v>
      </c>
      <c r="I1645" s="238"/>
      <c r="J1645" s="239">
        <f>ROUND(I1645*H1645,2)</f>
        <v>0</v>
      </c>
      <c r="K1645" s="235" t="s">
        <v>214</v>
      </c>
      <c r="L1645" s="72"/>
      <c r="M1645" s="240" t="s">
        <v>38</v>
      </c>
      <c r="N1645" s="241" t="s">
        <v>52</v>
      </c>
      <c r="O1645" s="47"/>
      <c r="P1645" s="242">
        <f>O1645*H1645</f>
        <v>0</v>
      </c>
      <c r="Q1645" s="242">
        <v>0</v>
      </c>
      <c r="R1645" s="242">
        <f>Q1645*H1645</f>
        <v>0</v>
      </c>
      <c r="S1645" s="242">
        <v>0</v>
      </c>
      <c r="T1645" s="243">
        <f>S1645*H1645</f>
        <v>0</v>
      </c>
      <c r="AR1645" s="23" t="s">
        <v>302</v>
      </c>
      <c r="AT1645" s="23" t="s">
        <v>210</v>
      </c>
      <c r="AU1645" s="23" t="s">
        <v>90</v>
      </c>
      <c r="AY1645" s="23" t="s">
        <v>208</v>
      </c>
      <c r="BE1645" s="244">
        <f>IF(N1645="základní",J1645,0)</f>
        <v>0</v>
      </c>
      <c r="BF1645" s="244">
        <f>IF(N1645="snížená",J1645,0)</f>
        <v>0</v>
      </c>
      <c r="BG1645" s="244">
        <f>IF(N1645="zákl. přenesená",J1645,0)</f>
        <v>0</v>
      </c>
      <c r="BH1645" s="244">
        <f>IF(N1645="sníž. přenesená",J1645,0)</f>
        <v>0</v>
      </c>
      <c r="BI1645" s="244">
        <f>IF(N1645="nulová",J1645,0)</f>
        <v>0</v>
      </c>
      <c r="BJ1645" s="23" t="s">
        <v>25</v>
      </c>
      <c r="BK1645" s="244">
        <f>ROUND(I1645*H1645,2)</f>
        <v>0</v>
      </c>
      <c r="BL1645" s="23" t="s">
        <v>302</v>
      </c>
      <c r="BM1645" s="23" t="s">
        <v>2634</v>
      </c>
    </row>
    <row r="1646" spans="2:51" s="12" customFormat="1" ht="13.5">
      <c r="B1646" s="245"/>
      <c r="C1646" s="246"/>
      <c r="D1646" s="247" t="s">
        <v>217</v>
      </c>
      <c r="E1646" s="248" t="s">
        <v>38</v>
      </c>
      <c r="F1646" s="249" t="s">
        <v>2635</v>
      </c>
      <c r="G1646" s="246"/>
      <c r="H1646" s="250">
        <v>19.152</v>
      </c>
      <c r="I1646" s="251"/>
      <c r="J1646" s="246"/>
      <c r="K1646" s="246"/>
      <c r="L1646" s="252"/>
      <c r="M1646" s="253"/>
      <c r="N1646" s="254"/>
      <c r="O1646" s="254"/>
      <c r="P1646" s="254"/>
      <c r="Q1646" s="254"/>
      <c r="R1646" s="254"/>
      <c r="S1646" s="254"/>
      <c r="T1646" s="255"/>
      <c r="AT1646" s="256" t="s">
        <v>217</v>
      </c>
      <c r="AU1646" s="256" t="s">
        <v>90</v>
      </c>
      <c r="AV1646" s="12" t="s">
        <v>90</v>
      </c>
      <c r="AW1646" s="12" t="s">
        <v>219</v>
      </c>
      <c r="AX1646" s="12" t="s">
        <v>81</v>
      </c>
      <c r="AY1646" s="256" t="s">
        <v>208</v>
      </c>
    </row>
    <row r="1647" spans="2:51" s="12" customFormat="1" ht="13.5">
      <c r="B1647" s="245"/>
      <c r="C1647" s="246"/>
      <c r="D1647" s="247" t="s">
        <v>217</v>
      </c>
      <c r="E1647" s="248" t="s">
        <v>38</v>
      </c>
      <c r="F1647" s="249" t="s">
        <v>2636</v>
      </c>
      <c r="G1647" s="246"/>
      <c r="H1647" s="250">
        <v>11.4</v>
      </c>
      <c r="I1647" s="251"/>
      <c r="J1647" s="246"/>
      <c r="K1647" s="246"/>
      <c r="L1647" s="252"/>
      <c r="M1647" s="253"/>
      <c r="N1647" s="254"/>
      <c r="O1647" s="254"/>
      <c r="P1647" s="254"/>
      <c r="Q1647" s="254"/>
      <c r="R1647" s="254"/>
      <c r="S1647" s="254"/>
      <c r="T1647" s="255"/>
      <c r="AT1647" s="256" t="s">
        <v>217</v>
      </c>
      <c r="AU1647" s="256" t="s">
        <v>90</v>
      </c>
      <c r="AV1647" s="12" t="s">
        <v>90</v>
      </c>
      <c r="AW1647" s="12" t="s">
        <v>219</v>
      </c>
      <c r="AX1647" s="12" t="s">
        <v>81</v>
      </c>
      <c r="AY1647" s="256" t="s">
        <v>208</v>
      </c>
    </row>
    <row r="1648" spans="2:65" s="1" customFormat="1" ht="16.5" customHeight="1">
      <c r="B1648" s="46"/>
      <c r="C1648" s="267" t="s">
        <v>2637</v>
      </c>
      <c r="D1648" s="267" t="s">
        <v>297</v>
      </c>
      <c r="E1648" s="268" t="s">
        <v>2638</v>
      </c>
      <c r="F1648" s="269" t="s">
        <v>2639</v>
      </c>
      <c r="G1648" s="270" t="s">
        <v>213</v>
      </c>
      <c r="H1648" s="271">
        <v>30.552</v>
      </c>
      <c r="I1648" s="272"/>
      <c r="J1648" s="273">
        <f>ROUND(I1648*H1648,2)</f>
        <v>0</v>
      </c>
      <c r="K1648" s="269" t="s">
        <v>38</v>
      </c>
      <c r="L1648" s="274"/>
      <c r="M1648" s="275" t="s">
        <v>38</v>
      </c>
      <c r="N1648" s="276" t="s">
        <v>52</v>
      </c>
      <c r="O1648" s="47"/>
      <c r="P1648" s="242">
        <f>O1648*H1648</f>
        <v>0</v>
      </c>
      <c r="Q1648" s="242">
        <v>0.0013</v>
      </c>
      <c r="R1648" s="242">
        <f>Q1648*H1648</f>
        <v>0.0397176</v>
      </c>
      <c r="S1648" s="242">
        <v>0</v>
      </c>
      <c r="T1648" s="243">
        <f>S1648*H1648</f>
        <v>0</v>
      </c>
      <c r="AR1648" s="23" t="s">
        <v>393</v>
      </c>
      <c r="AT1648" s="23" t="s">
        <v>297</v>
      </c>
      <c r="AU1648" s="23" t="s">
        <v>90</v>
      </c>
      <c r="AY1648" s="23" t="s">
        <v>208</v>
      </c>
      <c r="BE1648" s="244">
        <f>IF(N1648="základní",J1648,0)</f>
        <v>0</v>
      </c>
      <c r="BF1648" s="244">
        <f>IF(N1648="snížená",J1648,0)</f>
        <v>0</v>
      </c>
      <c r="BG1648" s="244">
        <f>IF(N1648="zákl. přenesená",J1648,0)</f>
        <v>0</v>
      </c>
      <c r="BH1648" s="244">
        <f>IF(N1648="sníž. přenesená",J1648,0)</f>
        <v>0</v>
      </c>
      <c r="BI1648" s="244">
        <f>IF(N1648="nulová",J1648,0)</f>
        <v>0</v>
      </c>
      <c r="BJ1648" s="23" t="s">
        <v>25</v>
      </c>
      <c r="BK1648" s="244">
        <f>ROUND(I1648*H1648,2)</f>
        <v>0</v>
      </c>
      <c r="BL1648" s="23" t="s">
        <v>302</v>
      </c>
      <c r="BM1648" s="23" t="s">
        <v>2640</v>
      </c>
    </row>
    <row r="1649" spans="2:65" s="1" customFormat="1" ht="38.25" customHeight="1">
      <c r="B1649" s="46"/>
      <c r="C1649" s="233" t="s">
        <v>2641</v>
      </c>
      <c r="D1649" s="233" t="s">
        <v>210</v>
      </c>
      <c r="E1649" s="234" t="s">
        <v>2642</v>
      </c>
      <c r="F1649" s="235" t="s">
        <v>2643</v>
      </c>
      <c r="G1649" s="236" t="s">
        <v>283</v>
      </c>
      <c r="H1649" s="237">
        <v>0.04</v>
      </c>
      <c r="I1649" s="238"/>
      <c r="J1649" s="239">
        <f>ROUND(I1649*H1649,2)</f>
        <v>0</v>
      </c>
      <c r="K1649" s="235" t="s">
        <v>214</v>
      </c>
      <c r="L1649" s="72"/>
      <c r="M1649" s="240" t="s">
        <v>38</v>
      </c>
      <c r="N1649" s="241" t="s">
        <v>52</v>
      </c>
      <c r="O1649" s="47"/>
      <c r="P1649" s="242">
        <f>O1649*H1649</f>
        <v>0</v>
      </c>
      <c r="Q1649" s="242">
        <v>0</v>
      </c>
      <c r="R1649" s="242">
        <f>Q1649*H1649</f>
        <v>0</v>
      </c>
      <c r="S1649" s="242">
        <v>0</v>
      </c>
      <c r="T1649" s="243">
        <f>S1649*H1649</f>
        <v>0</v>
      </c>
      <c r="AR1649" s="23" t="s">
        <v>302</v>
      </c>
      <c r="AT1649" s="23" t="s">
        <v>210</v>
      </c>
      <c r="AU1649" s="23" t="s">
        <v>90</v>
      </c>
      <c r="AY1649" s="23" t="s">
        <v>208</v>
      </c>
      <c r="BE1649" s="244">
        <f>IF(N1649="základní",J1649,0)</f>
        <v>0</v>
      </c>
      <c r="BF1649" s="244">
        <f>IF(N1649="snížená",J1649,0)</f>
        <v>0</v>
      </c>
      <c r="BG1649" s="244">
        <f>IF(N1649="zákl. přenesená",J1649,0)</f>
        <v>0</v>
      </c>
      <c r="BH1649" s="244">
        <f>IF(N1649="sníž. přenesená",J1649,0)</f>
        <v>0</v>
      </c>
      <c r="BI1649" s="244">
        <f>IF(N1649="nulová",J1649,0)</f>
        <v>0</v>
      </c>
      <c r="BJ1649" s="23" t="s">
        <v>25</v>
      </c>
      <c r="BK1649" s="244">
        <f>ROUND(I1649*H1649,2)</f>
        <v>0</v>
      </c>
      <c r="BL1649" s="23" t="s">
        <v>302</v>
      </c>
      <c r="BM1649" s="23" t="s">
        <v>2644</v>
      </c>
    </row>
    <row r="1650" spans="2:63" s="11" customFormat="1" ht="29.85" customHeight="1">
      <c r="B1650" s="217"/>
      <c r="C1650" s="218"/>
      <c r="D1650" s="219" t="s">
        <v>80</v>
      </c>
      <c r="E1650" s="231" t="s">
        <v>2645</v>
      </c>
      <c r="F1650" s="231" t="s">
        <v>2646</v>
      </c>
      <c r="G1650" s="218"/>
      <c r="H1650" s="218"/>
      <c r="I1650" s="221"/>
      <c r="J1650" s="232">
        <f>BK1650</f>
        <v>0</v>
      </c>
      <c r="K1650" s="218"/>
      <c r="L1650" s="223"/>
      <c r="M1650" s="224"/>
      <c r="N1650" s="225"/>
      <c r="O1650" s="225"/>
      <c r="P1650" s="226">
        <f>SUM(P1651:P1653)</f>
        <v>0</v>
      </c>
      <c r="Q1650" s="225"/>
      <c r="R1650" s="226">
        <f>SUM(R1651:R1653)</f>
        <v>0.6026892</v>
      </c>
      <c r="S1650" s="225"/>
      <c r="T1650" s="227">
        <f>SUM(T1651:T1653)</f>
        <v>0</v>
      </c>
      <c r="AR1650" s="228" t="s">
        <v>90</v>
      </c>
      <c r="AT1650" s="229" t="s">
        <v>80</v>
      </c>
      <c r="AU1650" s="229" t="s">
        <v>25</v>
      </c>
      <c r="AY1650" s="228" t="s">
        <v>208</v>
      </c>
      <c r="BK1650" s="230">
        <f>SUM(BK1651:BK1653)</f>
        <v>0</v>
      </c>
    </row>
    <row r="1651" spans="2:65" s="1" customFormat="1" ht="25.5" customHeight="1">
      <c r="B1651" s="46"/>
      <c r="C1651" s="233" t="s">
        <v>2647</v>
      </c>
      <c r="D1651" s="233" t="s">
        <v>210</v>
      </c>
      <c r="E1651" s="234" t="s">
        <v>2648</v>
      </c>
      <c r="F1651" s="235" t="s">
        <v>2649</v>
      </c>
      <c r="G1651" s="236" t="s">
        <v>213</v>
      </c>
      <c r="H1651" s="237">
        <v>16.788</v>
      </c>
      <c r="I1651" s="238"/>
      <c r="J1651" s="239">
        <f>ROUND(I1651*H1651,2)</f>
        <v>0</v>
      </c>
      <c r="K1651" s="235" t="s">
        <v>214</v>
      </c>
      <c r="L1651" s="72"/>
      <c r="M1651" s="240" t="s">
        <v>38</v>
      </c>
      <c r="N1651" s="241" t="s">
        <v>52</v>
      </c>
      <c r="O1651" s="47"/>
      <c r="P1651" s="242">
        <f>O1651*H1651</f>
        <v>0</v>
      </c>
      <c r="Q1651" s="242">
        <v>0.0359</v>
      </c>
      <c r="R1651" s="242">
        <f>Q1651*H1651</f>
        <v>0.6026892</v>
      </c>
      <c r="S1651" s="242">
        <v>0</v>
      </c>
      <c r="T1651" s="243">
        <f>S1651*H1651</f>
        <v>0</v>
      </c>
      <c r="AR1651" s="23" t="s">
        <v>302</v>
      </c>
      <c r="AT1651" s="23" t="s">
        <v>210</v>
      </c>
      <c r="AU1651" s="23" t="s">
        <v>90</v>
      </c>
      <c r="AY1651" s="23" t="s">
        <v>208</v>
      </c>
      <c r="BE1651" s="244">
        <f>IF(N1651="základní",J1651,0)</f>
        <v>0</v>
      </c>
      <c r="BF1651" s="244">
        <f>IF(N1651="snížená",J1651,0)</f>
        <v>0</v>
      </c>
      <c r="BG1651" s="244">
        <f>IF(N1651="zákl. přenesená",J1651,0)</f>
        <v>0</v>
      </c>
      <c r="BH1651" s="244">
        <f>IF(N1651="sníž. přenesená",J1651,0)</f>
        <v>0</v>
      </c>
      <c r="BI1651" s="244">
        <f>IF(N1651="nulová",J1651,0)</f>
        <v>0</v>
      </c>
      <c r="BJ1651" s="23" t="s">
        <v>25</v>
      </c>
      <c r="BK1651" s="244">
        <f>ROUND(I1651*H1651,2)</f>
        <v>0</v>
      </c>
      <c r="BL1651" s="23" t="s">
        <v>302</v>
      </c>
      <c r="BM1651" s="23" t="s">
        <v>2650</v>
      </c>
    </row>
    <row r="1652" spans="2:51" s="12" customFormat="1" ht="13.5">
      <c r="B1652" s="245"/>
      <c r="C1652" s="246"/>
      <c r="D1652" s="247" t="s">
        <v>217</v>
      </c>
      <c r="E1652" s="248" t="s">
        <v>38</v>
      </c>
      <c r="F1652" s="249" t="s">
        <v>2651</v>
      </c>
      <c r="G1652" s="246"/>
      <c r="H1652" s="250">
        <v>16.7875</v>
      </c>
      <c r="I1652" s="251"/>
      <c r="J1652" s="246"/>
      <c r="K1652" s="246"/>
      <c r="L1652" s="252"/>
      <c r="M1652" s="253"/>
      <c r="N1652" s="254"/>
      <c r="O1652" s="254"/>
      <c r="P1652" s="254"/>
      <c r="Q1652" s="254"/>
      <c r="R1652" s="254"/>
      <c r="S1652" s="254"/>
      <c r="T1652" s="255"/>
      <c r="AT1652" s="256" t="s">
        <v>217</v>
      </c>
      <c r="AU1652" s="256" t="s">
        <v>90</v>
      </c>
      <c r="AV1652" s="12" t="s">
        <v>90</v>
      </c>
      <c r="AW1652" s="12" t="s">
        <v>219</v>
      </c>
      <c r="AX1652" s="12" t="s">
        <v>81</v>
      </c>
      <c r="AY1652" s="256" t="s">
        <v>208</v>
      </c>
    </row>
    <row r="1653" spans="2:65" s="1" customFormat="1" ht="38.25" customHeight="1">
      <c r="B1653" s="46"/>
      <c r="C1653" s="233" t="s">
        <v>2652</v>
      </c>
      <c r="D1653" s="233" t="s">
        <v>210</v>
      </c>
      <c r="E1653" s="234" t="s">
        <v>2653</v>
      </c>
      <c r="F1653" s="235" t="s">
        <v>2654</v>
      </c>
      <c r="G1653" s="236" t="s">
        <v>283</v>
      </c>
      <c r="H1653" s="237">
        <v>0.603</v>
      </c>
      <c r="I1653" s="238"/>
      <c r="J1653" s="239">
        <f>ROUND(I1653*H1653,2)</f>
        <v>0</v>
      </c>
      <c r="K1653" s="235" t="s">
        <v>214</v>
      </c>
      <c r="L1653" s="72"/>
      <c r="M1653" s="240" t="s">
        <v>38</v>
      </c>
      <c r="N1653" s="241" t="s">
        <v>52</v>
      </c>
      <c r="O1653" s="47"/>
      <c r="P1653" s="242">
        <f>O1653*H1653</f>
        <v>0</v>
      </c>
      <c r="Q1653" s="242">
        <v>0</v>
      </c>
      <c r="R1653" s="242">
        <f>Q1653*H1653</f>
        <v>0</v>
      </c>
      <c r="S1653" s="242">
        <v>0</v>
      </c>
      <c r="T1653" s="243">
        <f>S1653*H1653</f>
        <v>0</v>
      </c>
      <c r="AR1653" s="23" t="s">
        <v>302</v>
      </c>
      <c r="AT1653" s="23" t="s">
        <v>210</v>
      </c>
      <c r="AU1653" s="23" t="s">
        <v>90</v>
      </c>
      <c r="AY1653" s="23" t="s">
        <v>208</v>
      </c>
      <c r="BE1653" s="244">
        <f>IF(N1653="základní",J1653,0)</f>
        <v>0</v>
      </c>
      <c r="BF1653" s="244">
        <f>IF(N1653="snížená",J1653,0)</f>
        <v>0</v>
      </c>
      <c r="BG1653" s="244">
        <f>IF(N1653="zákl. přenesená",J1653,0)</f>
        <v>0</v>
      </c>
      <c r="BH1653" s="244">
        <f>IF(N1653="sníž. přenesená",J1653,0)</f>
        <v>0</v>
      </c>
      <c r="BI1653" s="244">
        <f>IF(N1653="nulová",J1653,0)</f>
        <v>0</v>
      </c>
      <c r="BJ1653" s="23" t="s">
        <v>25</v>
      </c>
      <c r="BK1653" s="244">
        <f>ROUND(I1653*H1653,2)</f>
        <v>0</v>
      </c>
      <c r="BL1653" s="23" t="s">
        <v>302</v>
      </c>
      <c r="BM1653" s="23" t="s">
        <v>2655</v>
      </c>
    </row>
    <row r="1654" spans="2:63" s="11" customFormat="1" ht="29.85" customHeight="1">
      <c r="B1654" s="217"/>
      <c r="C1654" s="218"/>
      <c r="D1654" s="219" t="s">
        <v>80</v>
      </c>
      <c r="E1654" s="231" t="s">
        <v>2656</v>
      </c>
      <c r="F1654" s="231" t="s">
        <v>2657</v>
      </c>
      <c r="G1654" s="218"/>
      <c r="H1654" s="218"/>
      <c r="I1654" s="221"/>
      <c r="J1654" s="232">
        <f>BK1654</f>
        <v>0</v>
      </c>
      <c r="K1654" s="218"/>
      <c r="L1654" s="223"/>
      <c r="M1654" s="224"/>
      <c r="N1654" s="225"/>
      <c r="O1654" s="225"/>
      <c r="P1654" s="226">
        <f>P1655</f>
        <v>0</v>
      </c>
      <c r="Q1654" s="225"/>
      <c r="R1654" s="226">
        <f>R1655</f>
        <v>0</v>
      </c>
      <c r="S1654" s="225"/>
      <c r="T1654" s="227">
        <f>T1655</f>
        <v>0</v>
      </c>
      <c r="AR1654" s="228" t="s">
        <v>90</v>
      </c>
      <c r="AT1654" s="229" t="s">
        <v>80</v>
      </c>
      <c r="AU1654" s="229" t="s">
        <v>25</v>
      </c>
      <c r="AY1654" s="228" t="s">
        <v>208</v>
      </c>
      <c r="BK1654" s="230">
        <f>BK1655</f>
        <v>0</v>
      </c>
    </row>
    <row r="1655" spans="2:65" s="1" customFormat="1" ht="16.5" customHeight="1">
      <c r="B1655" s="46"/>
      <c r="C1655" s="233" t="s">
        <v>2658</v>
      </c>
      <c r="D1655" s="233" t="s">
        <v>210</v>
      </c>
      <c r="E1655" s="234" t="s">
        <v>2659</v>
      </c>
      <c r="F1655" s="235" t="s">
        <v>2660</v>
      </c>
      <c r="G1655" s="236" t="s">
        <v>574</v>
      </c>
      <c r="H1655" s="237">
        <v>1</v>
      </c>
      <c r="I1655" s="238"/>
      <c r="J1655" s="239">
        <f>ROUND(I1655*H1655,2)</f>
        <v>0</v>
      </c>
      <c r="K1655" s="235" t="s">
        <v>38</v>
      </c>
      <c r="L1655" s="72"/>
      <c r="M1655" s="240" t="s">
        <v>38</v>
      </c>
      <c r="N1655" s="241" t="s">
        <v>52</v>
      </c>
      <c r="O1655" s="47"/>
      <c r="P1655" s="242">
        <f>O1655*H1655</f>
        <v>0</v>
      </c>
      <c r="Q1655" s="242">
        <v>0</v>
      </c>
      <c r="R1655" s="242">
        <f>Q1655*H1655</f>
        <v>0</v>
      </c>
      <c r="S1655" s="242">
        <v>0</v>
      </c>
      <c r="T1655" s="243">
        <f>S1655*H1655</f>
        <v>0</v>
      </c>
      <c r="AR1655" s="23" t="s">
        <v>302</v>
      </c>
      <c r="AT1655" s="23" t="s">
        <v>210</v>
      </c>
      <c r="AU1655" s="23" t="s">
        <v>90</v>
      </c>
      <c r="AY1655" s="23" t="s">
        <v>208</v>
      </c>
      <c r="BE1655" s="244">
        <f>IF(N1655="základní",J1655,0)</f>
        <v>0</v>
      </c>
      <c r="BF1655" s="244">
        <f>IF(N1655="snížená",J1655,0)</f>
        <v>0</v>
      </c>
      <c r="BG1655" s="244">
        <f>IF(N1655="zákl. přenesená",J1655,0)</f>
        <v>0</v>
      </c>
      <c r="BH1655" s="244">
        <f>IF(N1655="sníž. přenesená",J1655,0)</f>
        <v>0</v>
      </c>
      <c r="BI1655" s="244">
        <f>IF(N1655="nulová",J1655,0)</f>
        <v>0</v>
      </c>
      <c r="BJ1655" s="23" t="s">
        <v>25</v>
      </c>
      <c r="BK1655" s="244">
        <f>ROUND(I1655*H1655,2)</f>
        <v>0</v>
      </c>
      <c r="BL1655" s="23" t="s">
        <v>302</v>
      </c>
      <c r="BM1655" s="23" t="s">
        <v>2661</v>
      </c>
    </row>
    <row r="1656" spans="2:63" s="11" customFormat="1" ht="37.4" customHeight="1">
      <c r="B1656" s="217"/>
      <c r="C1656" s="218"/>
      <c r="D1656" s="219" t="s">
        <v>80</v>
      </c>
      <c r="E1656" s="220" t="s">
        <v>2662</v>
      </c>
      <c r="F1656" s="220" t="s">
        <v>2663</v>
      </c>
      <c r="G1656" s="218"/>
      <c r="H1656" s="218"/>
      <c r="I1656" s="221"/>
      <c r="J1656" s="222">
        <f>BK1656</f>
        <v>0</v>
      </c>
      <c r="K1656" s="218"/>
      <c r="L1656" s="223"/>
      <c r="M1656" s="224"/>
      <c r="N1656" s="225"/>
      <c r="O1656" s="225"/>
      <c r="P1656" s="226">
        <f>SUM(P1657:P1658)</f>
        <v>0</v>
      </c>
      <c r="Q1656" s="225"/>
      <c r="R1656" s="226">
        <f>SUM(R1657:R1658)</f>
        <v>0</v>
      </c>
      <c r="S1656" s="225"/>
      <c r="T1656" s="227">
        <f>SUM(T1657:T1658)</f>
        <v>0</v>
      </c>
      <c r="AR1656" s="228" t="s">
        <v>225</v>
      </c>
      <c r="AT1656" s="229" t="s">
        <v>80</v>
      </c>
      <c r="AU1656" s="229" t="s">
        <v>81</v>
      </c>
      <c r="AY1656" s="228" t="s">
        <v>208</v>
      </c>
      <c r="BK1656" s="230">
        <f>SUM(BK1657:BK1658)</f>
        <v>0</v>
      </c>
    </row>
    <row r="1657" spans="2:65" s="1" customFormat="1" ht="16.5" customHeight="1">
      <c r="B1657" s="46"/>
      <c r="C1657" s="233" t="s">
        <v>2664</v>
      </c>
      <c r="D1657" s="233" t="s">
        <v>210</v>
      </c>
      <c r="E1657" s="234" t="s">
        <v>2665</v>
      </c>
      <c r="F1657" s="235" t="s">
        <v>2666</v>
      </c>
      <c r="G1657" s="236" t="s">
        <v>574</v>
      </c>
      <c r="H1657" s="237">
        <v>1</v>
      </c>
      <c r="I1657" s="238"/>
      <c r="J1657" s="239">
        <f>ROUND(I1657*H1657,2)</f>
        <v>0</v>
      </c>
      <c r="K1657" s="235" t="s">
        <v>38</v>
      </c>
      <c r="L1657" s="72"/>
      <c r="M1657" s="240" t="s">
        <v>38</v>
      </c>
      <c r="N1657" s="241" t="s">
        <v>52</v>
      </c>
      <c r="O1657" s="47"/>
      <c r="P1657" s="242">
        <f>O1657*H1657</f>
        <v>0</v>
      </c>
      <c r="Q1657" s="242">
        <v>0</v>
      </c>
      <c r="R1657" s="242">
        <f>Q1657*H1657</f>
        <v>0</v>
      </c>
      <c r="S1657" s="242">
        <v>0</v>
      </c>
      <c r="T1657" s="243">
        <f>S1657*H1657</f>
        <v>0</v>
      </c>
      <c r="AR1657" s="23" t="s">
        <v>617</v>
      </c>
      <c r="AT1657" s="23" t="s">
        <v>210</v>
      </c>
      <c r="AU1657" s="23" t="s">
        <v>25</v>
      </c>
      <c r="AY1657" s="23" t="s">
        <v>208</v>
      </c>
      <c r="BE1657" s="244">
        <f>IF(N1657="základní",J1657,0)</f>
        <v>0</v>
      </c>
      <c r="BF1657" s="244">
        <f>IF(N1657="snížená",J1657,0)</f>
        <v>0</v>
      </c>
      <c r="BG1657" s="244">
        <f>IF(N1657="zákl. přenesená",J1657,0)</f>
        <v>0</v>
      </c>
      <c r="BH1657" s="244">
        <f>IF(N1657="sníž. přenesená",J1657,0)</f>
        <v>0</v>
      </c>
      <c r="BI1657" s="244">
        <f>IF(N1657="nulová",J1657,0)</f>
        <v>0</v>
      </c>
      <c r="BJ1657" s="23" t="s">
        <v>25</v>
      </c>
      <c r="BK1657" s="244">
        <f>ROUND(I1657*H1657,2)</f>
        <v>0</v>
      </c>
      <c r="BL1657" s="23" t="s">
        <v>617</v>
      </c>
      <c r="BM1657" s="23" t="s">
        <v>2667</v>
      </c>
    </row>
    <row r="1658" spans="2:65" s="1" customFormat="1" ht="16.5" customHeight="1">
      <c r="B1658" s="46"/>
      <c r="C1658" s="233" t="s">
        <v>2668</v>
      </c>
      <c r="D1658" s="233" t="s">
        <v>210</v>
      </c>
      <c r="E1658" s="234" t="s">
        <v>2669</v>
      </c>
      <c r="F1658" s="235" t="s">
        <v>2670</v>
      </c>
      <c r="G1658" s="236" t="s">
        <v>574</v>
      </c>
      <c r="H1658" s="237">
        <v>1</v>
      </c>
      <c r="I1658" s="238"/>
      <c r="J1658" s="239">
        <f>ROUND(I1658*H1658,2)</f>
        <v>0</v>
      </c>
      <c r="K1658" s="235" t="s">
        <v>38</v>
      </c>
      <c r="L1658" s="72"/>
      <c r="M1658" s="240" t="s">
        <v>38</v>
      </c>
      <c r="N1658" s="279" t="s">
        <v>52</v>
      </c>
      <c r="O1658" s="280"/>
      <c r="P1658" s="281">
        <f>O1658*H1658</f>
        <v>0</v>
      </c>
      <c r="Q1658" s="281">
        <v>0</v>
      </c>
      <c r="R1658" s="281">
        <f>Q1658*H1658</f>
        <v>0</v>
      </c>
      <c r="S1658" s="281">
        <v>0</v>
      </c>
      <c r="T1658" s="282">
        <f>S1658*H1658</f>
        <v>0</v>
      </c>
      <c r="AR1658" s="23" t="s">
        <v>617</v>
      </c>
      <c r="AT1658" s="23" t="s">
        <v>210</v>
      </c>
      <c r="AU1658" s="23" t="s">
        <v>25</v>
      </c>
      <c r="AY1658" s="23" t="s">
        <v>208</v>
      </c>
      <c r="BE1658" s="244">
        <f>IF(N1658="základní",J1658,0)</f>
        <v>0</v>
      </c>
      <c r="BF1658" s="244">
        <f>IF(N1658="snížená",J1658,0)</f>
        <v>0</v>
      </c>
      <c r="BG1658" s="244">
        <f>IF(N1658="zákl. přenesená",J1658,0)</f>
        <v>0</v>
      </c>
      <c r="BH1658" s="244">
        <f>IF(N1658="sníž. přenesená",J1658,0)</f>
        <v>0</v>
      </c>
      <c r="BI1658" s="244">
        <f>IF(N1658="nulová",J1658,0)</f>
        <v>0</v>
      </c>
      <c r="BJ1658" s="23" t="s">
        <v>25</v>
      </c>
      <c r="BK1658" s="244">
        <f>ROUND(I1658*H1658,2)</f>
        <v>0</v>
      </c>
      <c r="BL1658" s="23" t="s">
        <v>617</v>
      </c>
      <c r="BM1658" s="23" t="s">
        <v>2671</v>
      </c>
    </row>
    <row r="1659" spans="2:12" s="1" customFormat="1" ht="6.95" customHeight="1">
      <c r="B1659" s="67"/>
      <c r="C1659" s="68"/>
      <c r="D1659" s="68"/>
      <c r="E1659" s="68"/>
      <c r="F1659" s="68"/>
      <c r="G1659" s="68"/>
      <c r="H1659" s="68"/>
      <c r="I1659" s="178"/>
      <c r="J1659" s="68"/>
      <c r="K1659" s="68"/>
      <c r="L1659" s="72"/>
    </row>
  </sheetData>
  <sheetProtection password="CC35" sheet="1" objects="1" scenarios="1" formatColumns="0" formatRows="0" autoFilter="0"/>
  <autoFilter ref="C111:K1658"/>
  <mergeCells count="10">
    <mergeCell ref="E7:H7"/>
    <mergeCell ref="E9:H9"/>
    <mergeCell ref="E24:H24"/>
    <mergeCell ref="E45:H45"/>
    <mergeCell ref="E47:H47"/>
    <mergeCell ref="J51:J52"/>
    <mergeCell ref="E102:H102"/>
    <mergeCell ref="E104:H104"/>
    <mergeCell ref="G1:H1"/>
    <mergeCell ref="L2:V2"/>
  </mergeCells>
  <hyperlinks>
    <hyperlink ref="F1:G1" location="C2" display="1) Krycí list soupisu"/>
    <hyperlink ref="G1:H1" location="C54" display="2) Rekapitulace"/>
    <hyperlink ref="J1" location="C11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6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93</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2672</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22</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ROUND(J90,2)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ROUND(SUM(BE90:BE360),2)</f>
        <v>0</v>
      </c>
      <c r="G30" s="47"/>
      <c r="H30" s="47"/>
      <c r="I30" s="170">
        <v>0.21</v>
      </c>
      <c r="J30" s="169">
        <f>ROUND(ROUND((SUM(BE90:BE360)),2)*I30,2)</f>
        <v>0</v>
      </c>
      <c r="K30" s="51"/>
    </row>
    <row r="31" spans="2:11" s="1" customFormat="1" ht="14.4" customHeight="1">
      <c r="B31" s="46"/>
      <c r="C31" s="47"/>
      <c r="D31" s="47"/>
      <c r="E31" s="55" t="s">
        <v>53</v>
      </c>
      <c r="F31" s="169">
        <f>ROUND(SUM(BF90:BF360),2)</f>
        <v>0</v>
      </c>
      <c r="G31" s="47"/>
      <c r="H31" s="47"/>
      <c r="I31" s="170">
        <v>0.15</v>
      </c>
      <c r="J31" s="169">
        <f>ROUND(ROUND((SUM(BF90:BF360)),2)*I31,2)</f>
        <v>0</v>
      </c>
      <c r="K31" s="51"/>
    </row>
    <row r="32" spans="2:11" s="1" customFormat="1" ht="14.4" customHeight="1" hidden="1">
      <c r="B32" s="46"/>
      <c r="C32" s="47"/>
      <c r="D32" s="47"/>
      <c r="E32" s="55" t="s">
        <v>54</v>
      </c>
      <c r="F32" s="169">
        <f>ROUND(SUM(BG90:BG360),2)</f>
        <v>0</v>
      </c>
      <c r="G32" s="47"/>
      <c r="H32" s="47"/>
      <c r="I32" s="170">
        <v>0.21</v>
      </c>
      <c r="J32" s="169">
        <v>0</v>
      </c>
      <c r="K32" s="51"/>
    </row>
    <row r="33" spans="2:11" s="1" customFormat="1" ht="14.4" customHeight="1" hidden="1">
      <c r="B33" s="46"/>
      <c r="C33" s="47"/>
      <c r="D33" s="47"/>
      <c r="E33" s="55" t="s">
        <v>55</v>
      </c>
      <c r="F33" s="169">
        <f>ROUND(SUM(BH90:BH360),2)</f>
        <v>0</v>
      </c>
      <c r="G33" s="47"/>
      <c r="H33" s="47"/>
      <c r="I33" s="170">
        <v>0.15</v>
      </c>
      <c r="J33" s="169">
        <v>0</v>
      </c>
      <c r="K33" s="51"/>
    </row>
    <row r="34" spans="2:11" s="1" customFormat="1" ht="14.4" customHeight="1" hidden="1">
      <c r="B34" s="46"/>
      <c r="C34" s="47"/>
      <c r="D34" s="47"/>
      <c r="E34" s="55" t="s">
        <v>56</v>
      </c>
      <c r="F34" s="169">
        <f>ROUND(SUM(BI90:BI360),2)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D.1.4.1 - Kanalizace</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J90</f>
        <v>0</v>
      </c>
      <c r="K56" s="51"/>
      <c r="AU56" s="23" t="s">
        <v>155</v>
      </c>
    </row>
    <row r="57" spans="2:11" s="8" customFormat="1" ht="24.95" customHeight="1">
      <c r="B57" s="189"/>
      <c r="C57" s="190"/>
      <c r="D57" s="191" t="s">
        <v>156</v>
      </c>
      <c r="E57" s="192"/>
      <c r="F57" s="192"/>
      <c r="G57" s="192"/>
      <c r="H57" s="192"/>
      <c r="I57" s="193"/>
      <c r="J57" s="194">
        <f>J91</f>
        <v>0</v>
      </c>
      <c r="K57" s="195"/>
    </row>
    <row r="58" spans="2:11" s="9" customFormat="1" ht="19.9" customHeight="1">
      <c r="B58" s="196"/>
      <c r="C58" s="197"/>
      <c r="D58" s="198" t="s">
        <v>157</v>
      </c>
      <c r="E58" s="199"/>
      <c r="F58" s="199"/>
      <c r="G58" s="199"/>
      <c r="H58" s="199"/>
      <c r="I58" s="200"/>
      <c r="J58" s="201">
        <f>J92</f>
        <v>0</v>
      </c>
      <c r="K58" s="202"/>
    </row>
    <row r="59" spans="2:11" s="9" customFormat="1" ht="19.9" customHeight="1">
      <c r="B59" s="196"/>
      <c r="C59" s="197"/>
      <c r="D59" s="198" t="s">
        <v>2673</v>
      </c>
      <c r="E59" s="199"/>
      <c r="F59" s="199"/>
      <c r="G59" s="199"/>
      <c r="H59" s="199"/>
      <c r="I59" s="200"/>
      <c r="J59" s="201">
        <f>J156</f>
        <v>0</v>
      </c>
      <c r="K59" s="202"/>
    </row>
    <row r="60" spans="2:11" s="9" customFormat="1" ht="19.9" customHeight="1">
      <c r="B60" s="196"/>
      <c r="C60" s="197"/>
      <c r="D60" s="198" t="s">
        <v>2674</v>
      </c>
      <c r="E60" s="199"/>
      <c r="F60" s="199"/>
      <c r="G60" s="199"/>
      <c r="H60" s="199"/>
      <c r="I60" s="200"/>
      <c r="J60" s="201">
        <f>J169</f>
        <v>0</v>
      </c>
      <c r="K60" s="202"/>
    </row>
    <row r="61" spans="2:11" s="9" customFormat="1" ht="19.9" customHeight="1">
      <c r="B61" s="196"/>
      <c r="C61" s="197"/>
      <c r="D61" s="198" t="s">
        <v>2675</v>
      </c>
      <c r="E61" s="199"/>
      <c r="F61" s="199"/>
      <c r="G61" s="199"/>
      <c r="H61" s="199"/>
      <c r="I61" s="200"/>
      <c r="J61" s="201">
        <f>J245</f>
        <v>0</v>
      </c>
      <c r="K61" s="202"/>
    </row>
    <row r="62" spans="2:11" s="9" customFormat="1" ht="19.9" customHeight="1">
      <c r="B62" s="196"/>
      <c r="C62" s="197"/>
      <c r="D62" s="198" t="s">
        <v>170</v>
      </c>
      <c r="E62" s="199"/>
      <c r="F62" s="199"/>
      <c r="G62" s="199"/>
      <c r="H62" s="199"/>
      <c r="I62" s="200"/>
      <c r="J62" s="201">
        <f>J259</f>
        <v>0</v>
      </c>
      <c r="K62" s="202"/>
    </row>
    <row r="63" spans="2:11" s="9" customFormat="1" ht="19.9" customHeight="1">
      <c r="B63" s="196"/>
      <c r="C63" s="197"/>
      <c r="D63" s="198" t="s">
        <v>171</v>
      </c>
      <c r="E63" s="199"/>
      <c r="F63" s="199"/>
      <c r="G63" s="199"/>
      <c r="H63" s="199"/>
      <c r="I63" s="200"/>
      <c r="J63" s="201">
        <f>J266</f>
        <v>0</v>
      </c>
      <c r="K63" s="202"/>
    </row>
    <row r="64" spans="2:11" s="8" customFormat="1" ht="24.95" customHeight="1">
      <c r="B64" s="189"/>
      <c r="C64" s="190"/>
      <c r="D64" s="191" t="s">
        <v>172</v>
      </c>
      <c r="E64" s="192"/>
      <c r="F64" s="192"/>
      <c r="G64" s="192"/>
      <c r="H64" s="192"/>
      <c r="I64" s="193"/>
      <c r="J64" s="194">
        <f>J268</f>
        <v>0</v>
      </c>
      <c r="K64" s="195"/>
    </row>
    <row r="65" spans="2:11" s="9" customFormat="1" ht="19.9" customHeight="1">
      <c r="B65" s="196"/>
      <c r="C65" s="197"/>
      <c r="D65" s="198" t="s">
        <v>175</v>
      </c>
      <c r="E65" s="199"/>
      <c r="F65" s="199"/>
      <c r="G65" s="199"/>
      <c r="H65" s="199"/>
      <c r="I65" s="200"/>
      <c r="J65" s="201">
        <f>J269</f>
        <v>0</v>
      </c>
      <c r="K65" s="202"/>
    </row>
    <row r="66" spans="2:11" s="9" customFormat="1" ht="19.9" customHeight="1">
      <c r="B66" s="196"/>
      <c r="C66" s="197"/>
      <c r="D66" s="198" t="s">
        <v>2676</v>
      </c>
      <c r="E66" s="199"/>
      <c r="F66" s="199"/>
      <c r="G66" s="199"/>
      <c r="H66" s="199"/>
      <c r="I66" s="200"/>
      <c r="J66" s="201">
        <f>J275</f>
        <v>0</v>
      </c>
      <c r="K66" s="202"/>
    </row>
    <row r="67" spans="2:11" s="9" customFormat="1" ht="19.9" customHeight="1">
      <c r="B67" s="196"/>
      <c r="C67" s="197"/>
      <c r="D67" s="198" t="s">
        <v>2677</v>
      </c>
      <c r="E67" s="199"/>
      <c r="F67" s="199"/>
      <c r="G67" s="199"/>
      <c r="H67" s="199"/>
      <c r="I67" s="200"/>
      <c r="J67" s="201">
        <f>J335</f>
        <v>0</v>
      </c>
      <c r="K67" s="202"/>
    </row>
    <row r="68" spans="2:11" s="9" customFormat="1" ht="19.9" customHeight="1">
      <c r="B68" s="196"/>
      <c r="C68" s="197"/>
      <c r="D68" s="198" t="s">
        <v>180</v>
      </c>
      <c r="E68" s="199"/>
      <c r="F68" s="199"/>
      <c r="G68" s="199"/>
      <c r="H68" s="199"/>
      <c r="I68" s="200"/>
      <c r="J68" s="201">
        <f>J344</f>
        <v>0</v>
      </c>
      <c r="K68" s="202"/>
    </row>
    <row r="69" spans="2:11" s="9" customFormat="1" ht="19.9" customHeight="1">
      <c r="B69" s="196"/>
      <c r="C69" s="197"/>
      <c r="D69" s="198" t="s">
        <v>181</v>
      </c>
      <c r="E69" s="199"/>
      <c r="F69" s="199"/>
      <c r="G69" s="199"/>
      <c r="H69" s="199"/>
      <c r="I69" s="200"/>
      <c r="J69" s="201">
        <f>J352</f>
        <v>0</v>
      </c>
      <c r="K69" s="202"/>
    </row>
    <row r="70" spans="2:11" s="8" customFormat="1" ht="24.95" customHeight="1">
      <c r="B70" s="189"/>
      <c r="C70" s="190"/>
      <c r="D70" s="191" t="s">
        <v>2678</v>
      </c>
      <c r="E70" s="192"/>
      <c r="F70" s="192"/>
      <c r="G70" s="192"/>
      <c r="H70" s="192"/>
      <c r="I70" s="193"/>
      <c r="J70" s="194">
        <f>J355</f>
        <v>0</v>
      </c>
      <c r="K70" s="195"/>
    </row>
    <row r="71" spans="2:11" s="1" customFormat="1" ht="21.8" customHeight="1">
      <c r="B71" s="46"/>
      <c r="C71" s="47"/>
      <c r="D71" s="47"/>
      <c r="E71" s="47"/>
      <c r="F71" s="47"/>
      <c r="G71" s="47"/>
      <c r="H71" s="47"/>
      <c r="I71" s="156"/>
      <c r="J71" s="47"/>
      <c r="K71" s="51"/>
    </row>
    <row r="72" spans="2:11" s="1" customFormat="1" ht="6.95" customHeight="1">
      <c r="B72" s="67"/>
      <c r="C72" s="68"/>
      <c r="D72" s="68"/>
      <c r="E72" s="68"/>
      <c r="F72" s="68"/>
      <c r="G72" s="68"/>
      <c r="H72" s="68"/>
      <c r="I72" s="178"/>
      <c r="J72" s="68"/>
      <c r="K72" s="69"/>
    </row>
    <row r="76" spans="2:12" s="1" customFormat="1" ht="6.95" customHeight="1">
      <c r="B76" s="70"/>
      <c r="C76" s="71"/>
      <c r="D76" s="71"/>
      <c r="E76" s="71"/>
      <c r="F76" s="71"/>
      <c r="G76" s="71"/>
      <c r="H76" s="71"/>
      <c r="I76" s="181"/>
      <c r="J76" s="71"/>
      <c r="K76" s="71"/>
      <c r="L76" s="72"/>
    </row>
    <row r="77" spans="2:12" s="1" customFormat="1" ht="36.95" customHeight="1">
      <c r="B77" s="46"/>
      <c r="C77" s="73" t="s">
        <v>192</v>
      </c>
      <c r="D77" s="74"/>
      <c r="E77" s="74"/>
      <c r="F77" s="74"/>
      <c r="G77" s="74"/>
      <c r="H77" s="74"/>
      <c r="I77" s="203"/>
      <c r="J77" s="74"/>
      <c r="K77" s="74"/>
      <c r="L77" s="72"/>
    </row>
    <row r="78" spans="2:12" s="1" customFormat="1" ht="6.95" customHeight="1">
      <c r="B78" s="46"/>
      <c r="C78" s="74"/>
      <c r="D78" s="74"/>
      <c r="E78" s="74"/>
      <c r="F78" s="74"/>
      <c r="G78" s="74"/>
      <c r="H78" s="74"/>
      <c r="I78" s="203"/>
      <c r="J78" s="74"/>
      <c r="K78" s="74"/>
      <c r="L78" s="72"/>
    </row>
    <row r="79" spans="2:12" s="1" customFormat="1" ht="14.4" customHeight="1">
      <c r="B79" s="46"/>
      <c r="C79" s="76" t="s">
        <v>18</v>
      </c>
      <c r="D79" s="74"/>
      <c r="E79" s="74"/>
      <c r="F79" s="74"/>
      <c r="G79" s="74"/>
      <c r="H79" s="74"/>
      <c r="I79" s="203"/>
      <c r="J79" s="74"/>
      <c r="K79" s="74"/>
      <c r="L79" s="72"/>
    </row>
    <row r="80" spans="2:12" s="1" customFormat="1" ht="16.5" customHeight="1">
      <c r="B80" s="46"/>
      <c r="C80" s="74"/>
      <c r="D80" s="74"/>
      <c r="E80" s="204" t="str">
        <f>E7</f>
        <v>Střední odborné učiliště Domažlice</v>
      </c>
      <c r="F80" s="76"/>
      <c r="G80" s="76"/>
      <c r="H80" s="76"/>
      <c r="I80" s="203"/>
      <c r="J80" s="74"/>
      <c r="K80" s="74"/>
      <c r="L80" s="72"/>
    </row>
    <row r="81" spans="2:12" s="1" customFormat="1" ht="14.4" customHeight="1">
      <c r="B81" s="46"/>
      <c r="C81" s="76" t="s">
        <v>149</v>
      </c>
      <c r="D81" s="74"/>
      <c r="E81" s="74"/>
      <c r="F81" s="74"/>
      <c r="G81" s="74"/>
      <c r="H81" s="74"/>
      <c r="I81" s="203"/>
      <c r="J81" s="74"/>
      <c r="K81" s="74"/>
      <c r="L81" s="72"/>
    </row>
    <row r="82" spans="2:12" s="1" customFormat="1" ht="17.25" customHeight="1">
      <c r="B82" s="46"/>
      <c r="C82" s="74"/>
      <c r="D82" s="74"/>
      <c r="E82" s="82" t="str">
        <f>E9</f>
        <v>D.1.4.1 - Kanalizace</v>
      </c>
      <c r="F82" s="74"/>
      <c r="G82" s="74"/>
      <c r="H82" s="74"/>
      <c r="I82" s="203"/>
      <c r="J82" s="74"/>
      <c r="K82" s="74"/>
      <c r="L82" s="72"/>
    </row>
    <row r="83" spans="2:12" s="1" customFormat="1" ht="6.95" customHeight="1">
      <c r="B83" s="46"/>
      <c r="C83" s="74"/>
      <c r="D83" s="74"/>
      <c r="E83" s="74"/>
      <c r="F83" s="74"/>
      <c r="G83" s="74"/>
      <c r="H83" s="74"/>
      <c r="I83" s="203"/>
      <c r="J83" s="74"/>
      <c r="K83" s="74"/>
      <c r="L83" s="72"/>
    </row>
    <row r="84" spans="2:12" s="1" customFormat="1" ht="18" customHeight="1">
      <c r="B84" s="46"/>
      <c r="C84" s="76" t="s">
        <v>26</v>
      </c>
      <c r="D84" s="74"/>
      <c r="E84" s="74"/>
      <c r="F84" s="205" t="str">
        <f>F12</f>
        <v>Rohova ulice, parc.č. 946/4, 640/3</v>
      </c>
      <c r="G84" s="74"/>
      <c r="H84" s="74"/>
      <c r="I84" s="206" t="s">
        <v>28</v>
      </c>
      <c r="J84" s="85" t="str">
        <f>IF(J12="","",J12)</f>
        <v>4. 6. 2017</v>
      </c>
      <c r="K84" s="74"/>
      <c r="L84" s="72"/>
    </row>
    <row r="85" spans="2:12" s="1" customFormat="1" ht="6.95" customHeight="1">
      <c r="B85" s="46"/>
      <c r="C85" s="74"/>
      <c r="D85" s="74"/>
      <c r="E85" s="74"/>
      <c r="F85" s="74"/>
      <c r="G85" s="74"/>
      <c r="H85" s="74"/>
      <c r="I85" s="203"/>
      <c r="J85" s="74"/>
      <c r="K85" s="74"/>
      <c r="L85" s="72"/>
    </row>
    <row r="86" spans="2:12" s="1" customFormat="1" ht="13.5">
      <c r="B86" s="46"/>
      <c r="C86" s="76" t="s">
        <v>36</v>
      </c>
      <c r="D86" s="74"/>
      <c r="E86" s="74"/>
      <c r="F86" s="205" t="str">
        <f>E15</f>
        <v>Plzeňský kraj</v>
      </c>
      <c r="G86" s="74"/>
      <c r="H86" s="74"/>
      <c r="I86" s="206" t="s">
        <v>43</v>
      </c>
      <c r="J86" s="205" t="str">
        <f>E21</f>
        <v>Sladký &amp; Partners s.r.o., Nad Šárkou 60, Praha</v>
      </c>
      <c r="K86" s="74"/>
      <c r="L86" s="72"/>
    </row>
    <row r="87" spans="2:12" s="1" customFormat="1" ht="14.4" customHeight="1">
      <c r="B87" s="46"/>
      <c r="C87" s="76" t="s">
        <v>41</v>
      </c>
      <c r="D87" s="74"/>
      <c r="E87" s="74"/>
      <c r="F87" s="205" t="str">
        <f>IF(E18="","",E18)</f>
        <v/>
      </c>
      <c r="G87" s="74"/>
      <c r="H87" s="74"/>
      <c r="I87" s="203"/>
      <c r="J87" s="74"/>
      <c r="K87" s="74"/>
      <c r="L87" s="72"/>
    </row>
    <row r="88" spans="2:12" s="1" customFormat="1" ht="10.3" customHeight="1">
      <c r="B88" s="46"/>
      <c r="C88" s="74"/>
      <c r="D88" s="74"/>
      <c r="E88" s="74"/>
      <c r="F88" s="74"/>
      <c r="G88" s="74"/>
      <c r="H88" s="74"/>
      <c r="I88" s="203"/>
      <c r="J88" s="74"/>
      <c r="K88" s="74"/>
      <c r="L88" s="72"/>
    </row>
    <row r="89" spans="2:20" s="10" customFormat="1" ht="29.25" customHeight="1">
      <c r="B89" s="207"/>
      <c r="C89" s="208" t="s">
        <v>193</v>
      </c>
      <c r="D89" s="209" t="s">
        <v>66</v>
      </c>
      <c r="E89" s="209" t="s">
        <v>62</v>
      </c>
      <c r="F89" s="209" t="s">
        <v>194</v>
      </c>
      <c r="G89" s="209" t="s">
        <v>195</v>
      </c>
      <c r="H89" s="209" t="s">
        <v>196</v>
      </c>
      <c r="I89" s="210" t="s">
        <v>197</v>
      </c>
      <c r="J89" s="209" t="s">
        <v>153</v>
      </c>
      <c r="K89" s="211" t="s">
        <v>198</v>
      </c>
      <c r="L89" s="212"/>
      <c r="M89" s="102" t="s">
        <v>199</v>
      </c>
      <c r="N89" s="103" t="s">
        <v>51</v>
      </c>
      <c r="O89" s="103" t="s">
        <v>200</v>
      </c>
      <c r="P89" s="103" t="s">
        <v>201</v>
      </c>
      <c r="Q89" s="103" t="s">
        <v>202</v>
      </c>
      <c r="R89" s="103" t="s">
        <v>203</v>
      </c>
      <c r="S89" s="103" t="s">
        <v>204</v>
      </c>
      <c r="T89" s="104" t="s">
        <v>205</v>
      </c>
    </row>
    <row r="90" spans="2:63" s="1" customFormat="1" ht="29.25" customHeight="1">
      <c r="B90" s="46"/>
      <c r="C90" s="108" t="s">
        <v>154</v>
      </c>
      <c r="D90" s="74"/>
      <c r="E90" s="74"/>
      <c r="F90" s="74"/>
      <c r="G90" s="74"/>
      <c r="H90" s="74"/>
      <c r="I90" s="203"/>
      <c r="J90" s="213">
        <f>BK90</f>
        <v>0</v>
      </c>
      <c r="K90" s="74"/>
      <c r="L90" s="72"/>
      <c r="M90" s="105"/>
      <c r="N90" s="106"/>
      <c r="O90" s="106"/>
      <c r="P90" s="214">
        <f>P91+P268+P355</f>
        <v>0</v>
      </c>
      <c r="Q90" s="106"/>
      <c r="R90" s="214">
        <f>R91+R268+R355</f>
        <v>336.77755047999995</v>
      </c>
      <c r="S90" s="106"/>
      <c r="T90" s="215">
        <f>T91+T268+T355</f>
        <v>33.0555</v>
      </c>
      <c r="AT90" s="23" t="s">
        <v>80</v>
      </c>
      <c r="AU90" s="23" t="s">
        <v>155</v>
      </c>
      <c r="BK90" s="216">
        <f>BK91+BK268+BK355</f>
        <v>0</v>
      </c>
    </row>
    <row r="91" spans="2:63" s="11" customFormat="1" ht="37.4" customHeight="1">
      <c r="B91" s="217"/>
      <c r="C91" s="218"/>
      <c r="D91" s="219" t="s">
        <v>80</v>
      </c>
      <c r="E91" s="220" t="s">
        <v>206</v>
      </c>
      <c r="F91" s="220" t="s">
        <v>207</v>
      </c>
      <c r="G91" s="218"/>
      <c r="H91" s="218"/>
      <c r="I91" s="221"/>
      <c r="J91" s="222">
        <f>BK91</f>
        <v>0</v>
      </c>
      <c r="K91" s="218"/>
      <c r="L91" s="223"/>
      <c r="M91" s="224"/>
      <c r="N91" s="225"/>
      <c r="O91" s="225"/>
      <c r="P91" s="226">
        <f>P92+P156+P169+P245+P259+P266</f>
        <v>0</v>
      </c>
      <c r="Q91" s="225"/>
      <c r="R91" s="226">
        <f>R92+R156+R169+R245+R259+R266</f>
        <v>325.01725048</v>
      </c>
      <c r="S91" s="225"/>
      <c r="T91" s="227">
        <f>T92+T156+T169+T245+T259+T266</f>
        <v>33.0555</v>
      </c>
      <c r="AR91" s="228" t="s">
        <v>25</v>
      </c>
      <c r="AT91" s="229" t="s">
        <v>80</v>
      </c>
      <c r="AU91" s="229" t="s">
        <v>81</v>
      </c>
      <c r="AY91" s="228" t="s">
        <v>208</v>
      </c>
      <c r="BK91" s="230">
        <f>BK92+BK156+BK169+BK245+BK259+BK266</f>
        <v>0</v>
      </c>
    </row>
    <row r="92" spans="2:63" s="11" customFormat="1" ht="19.9" customHeight="1">
      <c r="B92" s="217"/>
      <c r="C92" s="218"/>
      <c r="D92" s="219" t="s">
        <v>80</v>
      </c>
      <c r="E92" s="231" t="s">
        <v>25</v>
      </c>
      <c r="F92" s="231" t="s">
        <v>209</v>
      </c>
      <c r="G92" s="218"/>
      <c r="H92" s="218"/>
      <c r="I92" s="221"/>
      <c r="J92" s="232">
        <f>BK92</f>
        <v>0</v>
      </c>
      <c r="K92" s="218"/>
      <c r="L92" s="223"/>
      <c r="M92" s="224"/>
      <c r="N92" s="225"/>
      <c r="O92" s="225"/>
      <c r="P92" s="226">
        <f>SUM(P93:P155)</f>
        <v>0</v>
      </c>
      <c r="Q92" s="225"/>
      <c r="R92" s="226">
        <f>SUM(R93:R155)</f>
        <v>221.73642035999998</v>
      </c>
      <c r="S92" s="225"/>
      <c r="T92" s="227">
        <f>SUM(T93:T155)</f>
        <v>33.0555</v>
      </c>
      <c r="AR92" s="228" t="s">
        <v>25</v>
      </c>
      <c r="AT92" s="229" t="s">
        <v>80</v>
      </c>
      <c r="AU92" s="229" t="s">
        <v>25</v>
      </c>
      <c r="AY92" s="228" t="s">
        <v>208</v>
      </c>
      <c r="BK92" s="230">
        <f>SUM(BK93:BK155)</f>
        <v>0</v>
      </c>
    </row>
    <row r="93" spans="2:65" s="1" customFormat="1" ht="51" customHeight="1">
      <c r="B93" s="46"/>
      <c r="C93" s="233" t="s">
        <v>25</v>
      </c>
      <c r="D93" s="233" t="s">
        <v>210</v>
      </c>
      <c r="E93" s="234" t="s">
        <v>2679</v>
      </c>
      <c r="F93" s="235" t="s">
        <v>2680</v>
      </c>
      <c r="G93" s="236" t="s">
        <v>213</v>
      </c>
      <c r="H93" s="237">
        <v>37.8</v>
      </c>
      <c r="I93" s="238"/>
      <c r="J93" s="239">
        <f>ROUND(I93*H93,2)</f>
        <v>0</v>
      </c>
      <c r="K93" s="235" t="s">
        <v>214</v>
      </c>
      <c r="L93" s="72"/>
      <c r="M93" s="240" t="s">
        <v>38</v>
      </c>
      <c r="N93" s="241" t="s">
        <v>52</v>
      </c>
      <c r="O93" s="47"/>
      <c r="P93" s="242">
        <f>O93*H93</f>
        <v>0</v>
      </c>
      <c r="Q93" s="242">
        <v>0</v>
      </c>
      <c r="R93" s="242">
        <f>Q93*H93</f>
        <v>0</v>
      </c>
      <c r="S93" s="242">
        <v>0.26</v>
      </c>
      <c r="T93" s="243">
        <f>S93*H93</f>
        <v>9.828</v>
      </c>
      <c r="AR93" s="23" t="s">
        <v>215</v>
      </c>
      <c r="AT93" s="23" t="s">
        <v>210</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215</v>
      </c>
      <c r="BM93" s="23" t="s">
        <v>2681</v>
      </c>
    </row>
    <row r="94" spans="2:51" s="13" customFormat="1" ht="13.5">
      <c r="B94" s="257"/>
      <c r="C94" s="258"/>
      <c r="D94" s="247" t="s">
        <v>217</v>
      </c>
      <c r="E94" s="259" t="s">
        <v>38</v>
      </c>
      <c r="F94" s="260" t="s">
        <v>2682</v>
      </c>
      <c r="G94" s="258"/>
      <c r="H94" s="259" t="s">
        <v>38</v>
      </c>
      <c r="I94" s="261"/>
      <c r="J94" s="258"/>
      <c r="K94" s="258"/>
      <c r="L94" s="262"/>
      <c r="M94" s="263"/>
      <c r="N94" s="264"/>
      <c r="O94" s="264"/>
      <c r="P94" s="264"/>
      <c r="Q94" s="264"/>
      <c r="R94" s="264"/>
      <c r="S94" s="264"/>
      <c r="T94" s="265"/>
      <c r="AT94" s="266" t="s">
        <v>217</v>
      </c>
      <c r="AU94" s="266" t="s">
        <v>90</v>
      </c>
      <c r="AV94" s="13" t="s">
        <v>25</v>
      </c>
      <c r="AW94" s="13" t="s">
        <v>219</v>
      </c>
      <c r="AX94" s="13" t="s">
        <v>81</v>
      </c>
      <c r="AY94" s="266" t="s">
        <v>208</v>
      </c>
    </row>
    <row r="95" spans="2:51" s="12" customFormat="1" ht="13.5">
      <c r="B95" s="245"/>
      <c r="C95" s="246"/>
      <c r="D95" s="247" t="s">
        <v>217</v>
      </c>
      <c r="E95" s="248" t="s">
        <v>38</v>
      </c>
      <c r="F95" s="249" t="s">
        <v>2683</v>
      </c>
      <c r="G95" s="246"/>
      <c r="H95" s="250">
        <v>37.8</v>
      </c>
      <c r="I95" s="251"/>
      <c r="J95" s="246"/>
      <c r="K95" s="246"/>
      <c r="L95" s="252"/>
      <c r="M95" s="253"/>
      <c r="N95" s="254"/>
      <c r="O95" s="254"/>
      <c r="P95" s="254"/>
      <c r="Q95" s="254"/>
      <c r="R95" s="254"/>
      <c r="S95" s="254"/>
      <c r="T95" s="255"/>
      <c r="AT95" s="256" t="s">
        <v>217</v>
      </c>
      <c r="AU95" s="256" t="s">
        <v>90</v>
      </c>
      <c r="AV95" s="12" t="s">
        <v>90</v>
      </c>
      <c r="AW95" s="12" t="s">
        <v>219</v>
      </c>
      <c r="AX95" s="12" t="s">
        <v>81</v>
      </c>
      <c r="AY95" s="256" t="s">
        <v>208</v>
      </c>
    </row>
    <row r="96" spans="2:65" s="1" customFormat="1" ht="16.5" customHeight="1">
      <c r="B96" s="46"/>
      <c r="C96" s="233" t="s">
        <v>90</v>
      </c>
      <c r="D96" s="233" t="s">
        <v>210</v>
      </c>
      <c r="E96" s="234" t="s">
        <v>2684</v>
      </c>
      <c r="F96" s="235" t="s">
        <v>2685</v>
      </c>
      <c r="G96" s="236" t="s">
        <v>213</v>
      </c>
      <c r="H96" s="237">
        <v>40</v>
      </c>
      <c r="I96" s="238"/>
      <c r="J96" s="239">
        <f>ROUND(I96*H96,2)</f>
        <v>0</v>
      </c>
      <c r="K96" s="235" t="s">
        <v>214</v>
      </c>
      <c r="L96" s="72"/>
      <c r="M96" s="240" t="s">
        <v>38</v>
      </c>
      <c r="N96" s="241" t="s">
        <v>52</v>
      </c>
      <c r="O96" s="47"/>
      <c r="P96" s="242">
        <f>O96*H96</f>
        <v>0</v>
      </c>
      <c r="Q96" s="242">
        <v>0</v>
      </c>
      <c r="R96" s="242">
        <f>Q96*H96</f>
        <v>0</v>
      </c>
      <c r="S96" s="242">
        <v>0.45</v>
      </c>
      <c r="T96" s="243">
        <f>S96*H96</f>
        <v>18</v>
      </c>
      <c r="AR96" s="23" t="s">
        <v>215</v>
      </c>
      <c r="AT96" s="23" t="s">
        <v>210</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215</v>
      </c>
      <c r="BM96" s="23" t="s">
        <v>2686</v>
      </c>
    </row>
    <row r="97" spans="2:51" s="13" customFormat="1" ht="13.5">
      <c r="B97" s="257"/>
      <c r="C97" s="258"/>
      <c r="D97" s="247" t="s">
        <v>217</v>
      </c>
      <c r="E97" s="259" t="s">
        <v>38</v>
      </c>
      <c r="F97" s="260" t="s">
        <v>2682</v>
      </c>
      <c r="G97" s="258"/>
      <c r="H97" s="259" t="s">
        <v>38</v>
      </c>
      <c r="I97" s="261"/>
      <c r="J97" s="258"/>
      <c r="K97" s="258"/>
      <c r="L97" s="262"/>
      <c r="M97" s="263"/>
      <c r="N97" s="264"/>
      <c r="O97" s="264"/>
      <c r="P97" s="264"/>
      <c r="Q97" s="264"/>
      <c r="R97" s="264"/>
      <c r="S97" s="264"/>
      <c r="T97" s="265"/>
      <c r="AT97" s="266" t="s">
        <v>217</v>
      </c>
      <c r="AU97" s="266" t="s">
        <v>90</v>
      </c>
      <c r="AV97" s="13" t="s">
        <v>25</v>
      </c>
      <c r="AW97" s="13" t="s">
        <v>219</v>
      </c>
      <c r="AX97" s="13" t="s">
        <v>81</v>
      </c>
      <c r="AY97" s="266" t="s">
        <v>208</v>
      </c>
    </row>
    <row r="98" spans="2:51" s="12" customFormat="1" ht="13.5">
      <c r="B98" s="245"/>
      <c r="C98" s="246"/>
      <c r="D98" s="247" t="s">
        <v>217</v>
      </c>
      <c r="E98" s="248" t="s">
        <v>38</v>
      </c>
      <c r="F98" s="249" t="s">
        <v>2687</v>
      </c>
      <c r="G98" s="246"/>
      <c r="H98" s="250">
        <v>40</v>
      </c>
      <c r="I98" s="251"/>
      <c r="J98" s="246"/>
      <c r="K98" s="246"/>
      <c r="L98" s="252"/>
      <c r="M98" s="253"/>
      <c r="N98" s="254"/>
      <c r="O98" s="254"/>
      <c r="P98" s="254"/>
      <c r="Q98" s="254"/>
      <c r="R98" s="254"/>
      <c r="S98" s="254"/>
      <c r="T98" s="255"/>
      <c r="AT98" s="256" t="s">
        <v>217</v>
      </c>
      <c r="AU98" s="256" t="s">
        <v>90</v>
      </c>
      <c r="AV98" s="12" t="s">
        <v>90</v>
      </c>
      <c r="AW98" s="12" t="s">
        <v>219</v>
      </c>
      <c r="AX98" s="12" t="s">
        <v>81</v>
      </c>
      <c r="AY98" s="256" t="s">
        <v>208</v>
      </c>
    </row>
    <row r="99" spans="2:65" s="1" customFormat="1" ht="38.25" customHeight="1">
      <c r="B99" s="46"/>
      <c r="C99" s="233" t="s">
        <v>225</v>
      </c>
      <c r="D99" s="233" t="s">
        <v>210</v>
      </c>
      <c r="E99" s="234" t="s">
        <v>2688</v>
      </c>
      <c r="F99" s="235" t="s">
        <v>2689</v>
      </c>
      <c r="G99" s="236" t="s">
        <v>336</v>
      </c>
      <c r="H99" s="237">
        <v>25.5</v>
      </c>
      <c r="I99" s="238"/>
      <c r="J99" s="239">
        <f>ROUND(I99*H99,2)</f>
        <v>0</v>
      </c>
      <c r="K99" s="235" t="s">
        <v>214</v>
      </c>
      <c r="L99" s="72"/>
      <c r="M99" s="240" t="s">
        <v>38</v>
      </c>
      <c r="N99" s="241" t="s">
        <v>52</v>
      </c>
      <c r="O99" s="47"/>
      <c r="P99" s="242">
        <f>O99*H99</f>
        <v>0</v>
      </c>
      <c r="Q99" s="242">
        <v>0</v>
      </c>
      <c r="R99" s="242">
        <f>Q99*H99</f>
        <v>0</v>
      </c>
      <c r="S99" s="242">
        <v>0.205</v>
      </c>
      <c r="T99" s="243">
        <f>S99*H99</f>
        <v>5.2275</v>
      </c>
      <c r="AR99" s="23" t="s">
        <v>215</v>
      </c>
      <c r="AT99" s="23" t="s">
        <v>210</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215</v>
      </c>
      <c r="BM99" s="23" t="s">
        <v>2690</v>
      </c>
    </row>
    <row r="100" spans="2:51" s="13" customFormat="1" ht="13.5">
      <c r="B100" s="257"/>
      <c r="C100" s="258"/>
      <c r="D100" s="247" t="s">
        <v>217</v>
      </c>
      <c r="E100" s="259" t="s">
        <v>38</v>
      </c>
      <c r="F100" s="260" t="s">
        <v>2682</v>
      </c>
      <c r="G100" s="258"/>
      <c r="H100" s="259" t="s">
        <v>38</v>
      </c>
      <c r="I100" s="261"/>
      <c r="J100" s="258"/>
      <c r="K100" s="258"/>
      <c r="L100" s="262"/>
      <c r="M100" s="263"/>
      <c r="N100" s="264"/>
      <c r="O100" s="264"/>
      <c r="P100" s="264"/>
      <c r="Q100" s="264"/>
      <c r="R100" s="264"/>
      <c r="S100" s="264"/>
      <c r="T100" s="265"/>
      <c r="AT100" s="266" t="s">
        <v>217</v>
      </c>
      <c r="AU100" s="266" t="s">
        <v>90</v>
      </c>
      <c r="AV100" s="13" t="s">
        <v>25</v>
      </c>
      <c r="AW100" s="13" t="s">
        <v>219</v>
      </c>
      <c r="AX100" s="13" t="s">
        <v>81</v>
      </c>
      <c r="AY100" s="266" t="s">
        <v>208</v>
      </c>
    </row>
    <row r="101" spans="2:51" s="12" customFormat="1" ht="13.5">
      <c r="B101" s="245"/>
      <c r="C101" s="246"/>
      <c r="D101" s="247" t="s">
        <v>217</v>
      </c>
      <c r="E101" s="248" t="s">
        <v>38</v>
      </c>
      <c r="F101" s="249" t="s">
        <v>2691</v>
      </c>
      <c r="G101" s="246"/>
      <c r="H101" s="250">
        <v>25.5</v>
      </c>
      <c r="I101" s="251"/>
      <c r="J101" s="246"/>
      <c r="K101" s="246"/>
      <c r="L101" s="252"/>
      <c r="M101" s="253"/>
      <c r="N101" s="254"/>
      <c r="O101" s="254"/>
      <c r="P101" s="254"/>
      <c r="Q101" s="254"/>
      <c r="R101" s="254"/>
      <c r="S101" s="254"/>
      <c r="T101" s="255"/>
      <c r="AT101" s="256" t="s">
        <v>217</v>
      </c>
      <c r="AU101" s="256" t="s">
        <v>90</v>
      </c>
      <c r="AV101" s="12" t="s">
        <v>90</v>
      </c>
      <c r="AW101" s="12" t="s">
        <v>219</v>
      </c>
      <c r="AX101" s="12" t="s">
        <v>81</v>
      </c>
      <c r="AY101" s="256" t="s">
        <v>208</v>
      </c>
    </row>
    <row r="102" spans="2:65" s="1" customFormat="1" ht="25.5" customHeight="1">
      <c r="B102" s="46"/>
      <c r="C102" s="233" t="s">
        <v>215</v>
      </c>
      <c r="D102" s="233" t="s">
        <v>210</v>
      </c>
      <c r="E102" s="234" t="s">
        <v>220</v>
      </c>
      <c r="F102" s="235" t="s">
        <v>221</v>
      </c>
      <c r="G102" s="236" t="s">
        <v>222</v>
      </c>
      <c r="H102" s="237">
        <v>40</v>
      </c>
      <c r="I102" s="238"/>
      <c r="J102" s="239">
        <f>ROUND(I102*H102,2)</f>
        <v>0</v>
      </c>
      <c r="K102" s="235" t="s">
        <v>214</v>
      </c>
      <c r="L102" s="72"/>
      <c r="M102" s="240" t="s">
        <v>38</v>
      </c>
      <c r="N102" s="241" t="s">
        <v>52</v>
      </c>
      <c r="O102" s="47"/>
      <c r="P102" s="242">
        <f>O102*H102</f>
        <v>0</v>
      </c>
      <c r="Q102" s="242">
        <v>0</v>
      </c>
      <c r="R102" s="242">
        <f>Q102*H102</f>
        <v>0</v>
      </c>
      <c r="S102" s="242">
        <v>0</v>
      </c>
      <c r="T102" s="243">
        <f>S102*H102</f>
        <v>0</v>
      </c>
      <c r="AR102" s="23" t="s">
        <v>215</v>
      </c>
      <c r="AT102" s="23" t="s">
        <v>210</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215</v>
      </c>
      <c r="BM102" s="23" t="s">
        <v>2692</v>
      </c>
    </row>
    <row r="103" spans="2:51" s="13" customFormat="1" ht="13.5">
      <c r="B103" s="257"/>
      <c r="C103" s="258"/>
      <c r="D103" s="247" t="s">
        <v>217</v>
      </c>
      <c r="E103" s="259" t="s">
        <v>38</v>
      </c>
      <c r="F103" s="260" t="s">
        <v>2693</v>
      </c>
      <c r="G103" s="258"/>
      <c r="H103" s="259" t="s">
        <v>38</v>
      </c>
      <c r="I103" s="261"/>
      <c r="J103" s="258"/>
      <c r="K103" s="258"/>
      <c r="L103" s="262"/>
      <c r="M103" s="263"/>
      <c r="N103" s="264"/>
      <c r="O103" s="264"/>
      <c r="P103" s="264"/>
      <c r="Q103" s="264"/>
      <c r="R103" s="264"/>
      <c r="S103" s="264"/>
      <c r="T103" s="265"/>
      <c r="AT103" s="266" t="s">
        <v>217</v>
      </c>
      <c r="AU103" s="266" t="s">
        <v>90</v>
      </c>
      <c r="AV103" s="13" t="s">
        <v>25</v>
      </c>
      <c r="AW103" s="13" t="s">
        <v>219</v>
      </c>
      <c r="AX103" s="13" t="s">
        <v>81</v>
      </c>
      <c r="AY103" s="266" t="s">
        <v>208</v>
      </c>
    </row>
    <row r="104" spans="2:51" s="12" customFormat="1" ht="13.5">
      <c r="B104" s="245"/>
      <c r="C104" s="246"/>
      <c r="D104" s="247" t="s">
        <v>217</v>
      </c>
      <c r="E104" s="248" t="s">
        <v>38</v>
      </c>
      <c r="F104" s="249" t="s">
        <v>2694</v>
      </c>
      <c r="G104" s="246"/>
      <c r="H104" s="250">
        <v>15</v>
      </c>
      <c r="I104" s="251"/>
      <c r="J104" s="246"/>
      <c r="K104" s="246"/>
      <c r="L104" s="252"/>
      <c r="M104" s="253"/>
      <c r="N104" s="254"/>
      <c r="O104" s="254"/>
      <c r="P104" s="254"/>
      <c r="Q104" s="254"/>
      <c r="R104" s="254"/>
      <c r="S104" s="254"/>
      <c r="T104" s="255"/>
      <c r="AT104" s="256" t="s">
        <v>217</v>
      </c>
      <c r="AU104" s="256" t="s">
        <v>90</v>
      </c>
      <c r="AV104" s="12" t="s">
        <v>90</v>
      </c>
      <c r="AW104" s="12" t="s">
        <v>219</v>
      </c>
      <c r="AX104" s="12" t="s">
        <v>81</v>
      </c>
      <c r="AY104" s="256" t="s">
        <v>208</v>
      </c>
    </row>
    <row r="105" spans="2:51" s="13" customFormat="1" ht="13.5">
      <c r="B105" s="257"/>
      <c r="C105" s="258"/>
      <c r="D105" s="247" t="s">
        <v>217</v>
      </c>
      <c r="E105" s="259" t="s">
        <v>38</v>
      </c>
      <c r="F105" s="260" t="s">
        <v>308</v>
      </c>
      <c r="G105" s="258"/>
      <c r="H105" s="259" t="s">
        <v>38</v>
      </c>
      <c r="I105" s="261"/>
      <c r="J105" s="258"/>
      <c r="K105" s="258"/>
      <c r="L105" s="262"/>
      <c r="M105" s="263"/>
      <c r="N105" s="264"/>
      <c r="O105" s="264"/>
      <c r="P105" s="264"/>
      <c r="Q105" s="264"/>
      <c r="R105" s="264"/>
      <c r="S105" s="264"/>
      <c r="T105" s="265"/>
      <c r="AT105" s="266" t="s">
        <v>217</v>
      </c>
      <c r="AU105" s="266" t="s">
        <v>90</v>
      </c>
      <c r="AV105" s="13" t="s">
        <v>25</v>
      </c>
      <c r="AW105" s="13" t="s">
        <v>219</v>
      </c>
      <c r="AX105" s="13" t="s">
        <v>81</v>
      </c>
      <c r="AY105" s="266" t="s">
        <v>208</v>
      </c>
    </row>
    <row r="106" spans="2:51" s="12" customFormat="1" ht="13.5">
      <c r="B106" s="245"/>
      <c r="C106" s="246"/>
      <c r="D106" s="247" t="s">
        <v>217</v>
      </c>
      <c r="E106" s="248" t="s">
        <v>38</v>
      </c>
      <c r="F106" s="249" t="s">
        <v>2695</v>
      </c>
      <c r="G106" s="246"/>
      <c r="H106" s="250">
        <v>10</v>
      </c>
      <c r="I106" s="251"/>
      <c r="J106" s="246"/>
      <c r="K106" s="246"/>
      <c r="L106" s="252"/>
      <c r="M106" s="253"/>
      <c r="N106" s="254"/>
      <c r="O106" s="254"/>
      <c r="P106" s="254"/>
      <c r="Q106" s="254"/>
      <c r="R106" s="254"/>
      <c r="S106" s="254"/>
      <c r="T106" s="255"/>
      <c r="AT106" s="256" t="s">
        <v>217</v>
      </c>
      <c r="AU106" s="256" t="s">
        <v>90</v>
      </c>
      <c r="AV106" s="12" t="s">
        <v>90</v>
      </c>
      <c r="AW106" s="12" t="s">
        <v>219</v>
      </c>
      <c r="AX106" s="12" t="s">
        <v>81</v>
      </c>
      <c r="AY106" s="256" t="s">
        <v>208</v>
      </c>
    </row>
    <row r="107" spans="2:51" s="13" customFormat="1" ht="13.5">
      <c r="B107" s="257"/>
      <c r="C107" s="258"/>
      <c r="D107" s="247" t="s">
        <v>217</v>
      </c>
      <c r="E107" s="259" t="s">
        <v>38</v>
      </c>
      <c r="F107" s="260" t="s">
        <v>2682</v>
      </c>
      <c r="G107" s="258"/>
      <c r="H107" s="259" t="s">
        <v>38</v>
      </c>
      <c r="I107" s="261"/>
      <c r="J107" s="258"/>
      <c r="K107" s="258"/>
      <c r="L107" s="262"/>
      <c r="M107" s="263"/>
      <c r="N107" s="264"/>
      <c r="O107" s="264"/>
      <c r="P107" s="264"/>
      <c r="Q107" s="264"/>
      <c r="R107" s="264"/>
      <c r="S107" s="264"/>
      <c r="T107" s="265"/>
      <c r="AT107" s="266" t="s">
        <v>217</v>
      </c>
      <c r="AU107" s="266" t="s">
        <v>90</v>
      </c>
      <c r="AV107" s="13" t="s">
        <v>25</v>
      </c>
      <c r="AW107" s="13" t="s">
        <v>219</v>
      </c>
      <c r="AX107" s="13" t="s">
        <v>81</v>
      </c>
      <c r="AY107" s="266" t="s">
        <v>208</v>
      </c>
    </row>
    <row r="108" spans="2:51" s="12" customFormat="1" ht="13.5">
      <c r="B108" s="245"/>
      <c r="C108" s="246"/>
      <c r="D108" s="247" t="s">
        <v>217</v>
      </c>
      <c r="E108" s="248" t="s">
        <v>38</v>
      </c>
      <c r="F108" s="249" t="s">
        <v>2694</v>
      </c>
      <c r="G108" s="246"/>
      <c r="H108" s="250">
        <v>15</v>
      </c>
      <c r="I108" s="251"/>
      <c r="J108" s="246"/>
      <c r="K108" s="246"/>
      <c r="L108" s="252"/>
      <c r="M108" s="253"/>
      <c r="N108" s="254"/>
      <c r="O108" s="254"/>
      <c r="P108" s="254"/>
      <c r="Q108" s="254"/>
      <c r="R108" s="254"/>
      <c r="S108" s="254"/>
      <c r="T108" s="255"/>
      <c r="AT108" s="256" t="s">
        <v>217</v>
      </c>
      <c r="AU108" s="256" t="s">
        <v>90</v>
      </c>
      <c r="AV108" s="12" t="s">
        <v>90</v>
      </c>
      <c r="AW108" s="12" t="s">
        <v>219</v>
      </c>
      <c r="AX108" s="12" t="s">
        <v>81</v>
      </c>
      <c r="AY108" s="256" t="s">
        <v>208</v>
      </c>
    </row>
    <row r="109" spans="2:65" s="1" customFormat="1" ht="25.5" customHeight="1">
      <c r="B109" s="46"/>
      <c r="C109" s="233" t="s">
        <v>237</v>
      </c>
      <c r="D109" s="233" t="s">
        <v>210</v>
      </c>
      <c r="E109" s="234" t="s">
        <v>226</v>
      </c>
      <c r="F109" s="235" t="s">
        <v>227</v>
      </c>
      <c r="G109" s="236" t="s">
        <v>228</v>
      </c>
      <c r="H109" s="237">
        <v>40</v>
      </c>
      <c r="I109" s="238"/>
      <c r="J109" s="239">
        <f>ROUND(I109*H109,2)</f>
        <v>0</v>
      </c>
      <c r="K109" s="235" t="s">
        <v>214</v>
      </c>
      <c r="L109" s="72"/>
      <c r="M109" s="240" t="s">
        <v>38</v>
      </c>
      <c r="N109" s="241" t="s">
        <v>52</v>
      </c>
      <c r="O109" s="47"/>
      <c r="P109" s="242">
        <f>O109*H109</f>
        <v>0</v>
      </c>
      <c r="Q109" s="242">
        <v>0</v>
      </c>
      <c r="R109" s="242">
        <f>Q109*H109</f>
        <v>0</v>
      </c>
      <c r="S109" s="242">
        <v>0</v>
      </c>
      <c r="T109" s="243">
        <f>S109*H109</f>
        <v>0</v>
      </c>
      <c r="AR109" s="23" t="s">
        <v>215</v>
      </c>
      <c r="AT109" s="23" t="s">
        <v>210</v>
      </c>
      <c r="AU109" s="23" t="s">
        <v>90</v>
      </c>
      <c r="AY109" s="23" t="s">
        <v>208</v>
      </c>
      <c r="BE109" s="244">
        <f>IF(N109="základní",J109,0)</f>
        <v>0</v>
      </c>
      <c r="BF109" s="244">
        <f>IF(N109="snížená",J109,0)</f>
        <v>0</v>
      </c>
      <c r="BG109" s="244">
        <f>IF(N109="zákl. přenesená",J109,0)</f>
        <v>0</v>
      </c>
      <c r="BH109" s="244">
        <f>IF(N109="sníž. přenesená",J109,0)</f>
        <v>0</v>
      </c>
      <c r="BI109" s="244">
        <f>IF(N109="nulová",J109,0)</f>
        <v>0</v>
      </c>
      <c r="BJ109" s="23" t="s">
        <v>25</v>
      </c>
      <c r="BK109" s="244">
        <f>ROUND(I109*H109,2)</f>
        <v>0</v>
      </c>
      <c r="BL109" s="23" t="s">
        <v>215</v>
      </c>
      <c r="BM109" s="23" t="s">
        <v>2696</v>
      </c>
    </row>
    <row r="110" spans="2:65" s="1" customFormat="1" ht="25.5" customHeight="1">
      <c r="B110" s="46"/>
      <c r="C110" s="233" t="s">
        <v>241</v>
      </c>
      <c r="D110" s="233" t="s">
        <v>210</v>
      </c>
      <c r="E110" s="234" t="s">
        <v>242</v>
      </c>
      <c r="F110" s="235" t="s">
        <v>243</v>
      </c>
      <c r="G110" s="236" t="s">
        <v>232</v>
      </c>
      <c r="H110" s="237">
        <v>213.86</v>
      </c>
      <c r="I110" s="238"/>
      <c r="J110" s="239">
        <f>ROUND(I110*H110,2)</f>
        <v>0</v>
      </c>
      <c r="K110" s="235" t="s">
        <v>214</v>
      </c>
      <c r="L110" s="72"/>
      <c r="M110" s="240" t="s">
        <v>38</v>
      </c>
      <c r="N110" s="241" t="s">
        <v>52</v>
      </c>
      <c r="O110" s="47"/>
      <c r="P110" s="242">
        <f>O110*H110</f>
        <v>0</v>
      </c>
      <c r="Q110" s="242">
        <v>0</v>
      </c>
      <c r="R110" s="242">
        <f>Q110*H110</f>
        <v>0</v>
      </c>
      <c r="S110" s="242">
        <v>0</v>
      </c>
      <c r="T110" s="243">
        <f>S110*H110</f>
        <v>0</v>
      </c>
      <c r="AR110" s="23" t="s">
        <v>215</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215</v>
      </c>
      <c r="BM110" s="23" t="s">
        <v>2697</v>
      </c>
    </row>
    <row r="111" spans="2:51" s="12" customFormat="1" ht="13.5">
      <c r="B111" s="245"/>
      <c r="C111" s="246"/>
      <c r="D111" s="247" t="s">
        <v>217</v>
      </c>
      <c r="E111" s="248" t="s">
        <v>38</v>
      </c>
      <c r="F111" s="249" t="s">
        <v>2698</v>
      </c>
      <c r="G111" s="246"/>
      <c r="H111" s="250">
        <v>45.36</v>
      </c>
      <c r="I111" s="251"/>
      <c r="J111" s="246"/>
      <c r="K111" s="246"/>
      <c r="L111" s="252"/>
      <c r="M111" s="253"/>
      <c r="N111" s="254"/>
      <c r="O111" s="254"/>
      <c r="P111" s="254"/>
      <c r="Q111" s="254"/>
      <c r="R111" s="254"/>
      <c r="S111" s="254"/>
      <c r="T111" s="255"/>
      <c r="AT111" s="256" t="s">
        <v>217</v>
      </c>
      <c r="AU111" s="256" t="s">
        <v>90</v>
      </c>
      <c r="AV111" s="12" t="s">
        <v>90</v>
      </c>
      <c r="AW111" s="12" t="s">
        <v>219</v>
      </c>
      <c r="AX111" s="12" t="s">
        <v>81</v>
      </c>
      <c r="AY111" s="256" t="s">
        <v>208</v>
      </c>
    </row>
    <row r="112" spans="2:51" s="12" customFormat="1" ht="13.5">
      <c r="B112" s="245"/>
      <c r="C112" s="246"/>
      <c r="D112" s="247" t="s">
        <v>217</v>
      </c>
      <c r="E112" s="248" t="s">
        <v>38</v>
      </c>
      <c r="F112" s="249" t="s">
        <v>2699</v>
      </c>
      <c r="G112" s="246"/>
      <c r="H112" s="250">
        <v>72</v>
      </c>
      <c r="I112" s="251"/>
      <c r="J112" s="246"/>
      <c r="K112" s="246"/>
      <c r="L112" s="252"/>
      <c r="M112" s="253"/>
      <c r="N112" s="254"/>
      <c r="O112" s="254"/>
      <c r="P112" s="254"/>
      <c r="Q112" s="254"/>
      <c r="R112" s="254"/>
      <c r="S112" s="254"/>
      <c r="T112" s="255"/>
      <c r="AT112" s="256" t="s">
        <v>217</v>
      </c>
      <c r="AU112" s="256" t="s">
        <v>90</v>
      </c>
      <c r="AV112" s="12" t="s">
        <v>90</v>
      </c>
      <c r="AW112" s="12" t="s">
        <v>219</v>
      </c>
      <c r="AX112" s="12" t="s">
        <v>81</v>
      </c>
      <c r="AY112" s="256" t="s">
        <v>208</v>
      </c>
    </row>
    <row r="113" spans="2:51" s="13" customFormat="1" ht="13.5">
      <c r="B113" s="257"/>
      <c r="C113" s="258"/>
      <c r="D113" s="247" t="s">
        <v>217</v>
      </c>
      <c r="E113" s="259" t="s">
        <v>38</v>
      </c>
      <c r="F113" s="260" t="s">
        <v>2700</v>
      </c>
      <c r="G113" s="258"/>
      <c r="H113" s="259" t="s">
        <v>38</v>
      </c>
      <c r="I113" s="261"/>
      <c r="J113" s="258"/>
      <c r="K113" s="258"/>
      <c r="L113" s="262"/>
      <c r="M113" s="263"/>
      <c r="N113" s="264"/>
      <c r="O113" s="264"/>
      <c r="P113" s="264"/>
      <c r="Q113" s="264"/>
      <c r="R113" s="264"/>
      <c r="S113" s="264"/>
      <c r="T113" s="265"/>
      <c r="AT113" s="266" t="s">
        <v>217</v>
      </c>
      <c r="AU113" s="266" t="s">
        <v>90</v>
      </c>
      <c r="AV113" s="13" t="s">
        <v>25</v>
      </c>
      <c r="AW113" s="13" t="s">
        <v>219</v>
      </c>
      <c r="AX113" s="13" t="s">
        <v>81</v>
      </c>
      <c r="AY113" s="266" t="s">
        <v>208</v>
      </c>
    </row>
    <row r="114" spans="2:51" s="12" customFormat="1" ht="13.5">
      <c r="B114" s="245"/>
      <c r="C114" s="246"/>
      <c r="D114" s="247" t="s">
        <v>217</v>
      </c>
      <c r="E114" s="248" t="s">
        <v>38</v>
      </c>
      <c r="F114" s="249" t="s">
        <v>2701</v>
      </c>
      <c r="G114" s="246"/>
      <c r="H114" s="250">
        <v>96.5</v>
      </c>
      <c r="I114" s="251"/>
      <c r="J114" s="246"/>
      <c r="K114" s="246"/>
      <c r="L114" s="252"/>
      <c r="M114" s="253"/>
      <c r="N114" s="254"/>
      <c r="O114" s="254"/>
      <c r="P114" s="254"/>
      <c r="Q114" s="254"/>
      <c r="R114" s="254"/>
      <c r="S114" s="254"/>
      <c r="T114" s="255"/>
      <c r="AT114" s="256" t="s">
        <v>217</v>
      </c>
      <c r="AU114" s="256" t="s">
        <v>90</v>
      </c>
      <c r="AV114" s="12" t="s">
        <v>90</v>
      </c>
      <c r="AW114" s="12" t="s">
        <v>219</v>
      </c>
      <c r="AX114" s="12" t="s">
        <v>81</v>
      </c>
      <c r="AY114" s="256" t="s">
        <v>208</v>
      </c>
    </row>
    <row r="115" spans="2:65" s="1" customFormat="1" ht="38.25" customHeight="1">
      <c r="B115" s="46"/>
      <c r="C115" s="233" t="s">
        <v>249</v>
      </c>
      <c r="D115" s="233" t="s">
        <v>210</v>
      </c>
      <c r="E115" s="234" t="s">
        <v>250</v>
      </c>
      <c r="F115" s="235" t="s">
        <v>251</v>
      </c>
      <c r="G115" s="236" t="s">
        <v>232</v>
      </c>
      <c r="H115" s="237">
        <v>213.86</v>
      </c>
      <c r="I115" s="238"/>
      <c r="J115" s="239">
        <f>ROUND(I115*H115,2)</f>
        <v>0</v>
      </c>
      <c r="K115" s="235" t="s">
        <v>214</v>
      </c>
      <c r="L115" s="72"/>
      <c r="M115" s="240" t="s">
        <v>38</v>
      </c>
      <c r="N115" s="241" t="s">
        <v>52</v>
      </c>
      <c r="O115" s="47"/>
      <c r="P115" s="242">
        <f>O115*H115</f>
        <v>0</v>
      </c>
      <c r="Q115" s="242">
        <v>0</v>
      </c>
      <c r="R115" s="242">
        <f>Q115*H115</f>
        <v>0</v>
      </c>
      <c r="S115" s="242">
        <v>0</v>
      </c>
      <c r="T115" s="243">
        <f>S115*H115</f>
        <v>0</v>
      </c>
      <c r="AR115" s="23" t="s">
        <v>215</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215</v>
      </c>
      <c r="BM115" s="23" t="s">
        <v>2702</v>
      </c>
    </row>
    <row r="116" spans="2:65" s="1" customFormat="1" ht="25.5" customHeight="1">
      <c r="B116" s="46"/>
      <c r="C116" s="233" t="s">
        <v>253</v>
      </c>
      <c r="D116" s="233" t="s">
        <v>210</v>
      </c>
      <c r="E116" s="234" t="s">
        <v>2703</v>
      </c>
      <c r="F116" s="235" t="s">
        <v>2704</v>
      </c>
      <c r="G116" s="236" t="s">
        <v>213</v>
      </c>
      <c r="H116" s="237">
        <v>396.929</v>
      </c>
      <c r="I116" s="238"/>
      <c r="J116" s="239">
        <f>ROUND(I116*H116,2)</f>
        <v>0</v>
      </c>
      <c r="K116" s="235" t="s">
        <v>214</v>
      </c>
      <c r="L116" s="72"/>
      <c r="M116" s="240" t="s">
        <v>38</v>
      </c>
      <c r="N116" s="241" t="s">
        <v>52</v>
      </c>
      <c r="O116" s="47"/>
      <c r="P116" s="242">
        <f>O116*H116</f>
        <v>0</v>
      </c>
      <c r="Q116" s="242">
        <v>0.00084</v>
      </c>
      <c r="R116" s="242">
        <f>Q116*H116</f>
        <v>0.33342035999999997</v>
      </c>
      <c r="S116" s="242">
        <v>0</v>
      </c>
      <c r="T116" s="243">
        <f>S116*H116</f>
        <v>0</v>
      </c>
      <c r="AR116" s="23" t="s">
        <v>215</v>
      </c>
      <c r="AT116" s="23" t="s">
        <v>210</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215</v>
      </c>
      <c r="BM116" s="23" t="s">
        <v>2705</v>
      </c>
    </row>
    <row r="117" spans="2:51" s="13" customFormat="1" ht="13.5">
      <c r="B117" s="257"/>
      <c r="C117" s="258"/>
      <c r="D117" s="247" t="s">
        <v>217</v>
      </c>
      <c r="E117" s="259" t="s">
        <v>38</v>
      </c>
      <c r="F117" s="260" t="s">
        <v>2682</v>
      </c>
      <c r="G117" s="258"/>
      <c r="H117" s="259" t="s">
        <v>38</v>
      </c>
      <c r="I117" s="261"/>
      <c r="J117" s="258"/>
      <c r="K117" s="258"/>
      <c r="L117" s="262"/>
      <c r="M117" s="263"/>
      <c r="N117" s="264"/>
      <c r="O117" s="264"/>
      <c r="P117" s="264"/>
      <c r="Q117" s="264"/>
      <c r="R117" s="264"/>
      <c r="S117" s="264"/>
      <c r="T117" s="265"/>
      <c r="AT117" s="266" t="s">
        <v>217</v>
      </c>
      <c r="AU117" s="266" t="s">
        <v>90</v>
      </c>
      <c r="AV117" s="13" t="s">
        <v>25</v>
      </c>
      <c r="AW117" s="13" t="s">
        <v>219</v>
      </c>
      <c r="AX117" s="13" t="s">
        <v>81</v>
      </c>
      <c r="AY117" s="266" t="s">
        <v>208</v>
      </c>
    </row>
    <row r="118" spans="2:51" s="12" customFormat="1" ht="13.5">
      <c r="B118" s="245"/>
      <c r="C118" s="246"/>
      <c r="D118" s="247" t="s">
        <v>217</v>
      </c>
      <c r="E118" s="248" t="s">
        <v>38</v>
      </c>
      <c r="F118" s="249" t="s">
        <v>2706</v>
      </c>
      <c r="G118" s="246"/>
      <c r="H118" s="250">
        <v>150</v>
      </c>
      <c r="I118" s="251"/>
      <c r="J118" s="246"/>
      <c r="K118" s="246"/>
      <c r="L118" s="252"/>
      <c r="M118" s="253"/>
      <c r="N118" s="254"/>
      <c r="O118" s="254"/>
      <c r="P118" s="254"/>
      <c r="Q118" s="254"/>
      <c r="R118" s="254"/>
      <c r="S118" s="254"/>
      <c r="T118" s="255"/>
      <c r="AT118" s="256" t="s">
        <v>217</v>
      </c>
      <c r="AU118" s="256" t="s">
        <v>90</v>
      </c>
      <c r="AV118" s="12" t="s">
        <v>90</v>
      </c>
      <c r="AW118" s="12" t="s">
        <v>219</v>
      </c>
      <c r="AX118" s="12" t="s">
        <v>81</v>
      </c>
      <c r="AY118" s="256" t="s">
        <v>208</v>
      </c>
    </row>
    <row r="119" spans="2:51" s="12" customFormat="1" ht="13.5">
      <c r="B119" s="245"/>
      <c r="C119" s="246"/>
      <c r="D119" s="247" t="s">
        <v>217</v>
      </c>
      <c r="E119" s="248" t="s">
        <v>38</v>
      </c>
      <c r="F119" s="249" t="s">
        <v>2707</v>
      </c>
      <c r="G119" s="246"/>
      <c r="H119" s="250">
        <v>4.08</v>
      </c>
      <c r="I119" s="251"/>
      <c r="J119" s="246"/>
      <c r="K119" s="246"/>
      <c r="L119" s="252"/>
      <c r="M119" s="253"/>
      <c r="N119" s="254"/>
      <c r="O119" s="254"/>
      <c r="P119" s="254"/>
      <c r="Q119" s="254"/>
      <c r="R119" s="254"/>
      <c r="S119" s="254"/>
      <c r="T119" s="255"/>
      <c r="AT119" s="256" t="s">
        <v>217</v>
      </c>
      <c r="AU119" s="256" t="s">
        <v>90</v>
      </c>
      <c r="AV119" s="12" t="s">
        <v>90</v>
      </c>
      <c r="AW119" s="12" t="s">
        <v>219</v>
      </c>
      <c r="AX119" s="12" t="s">
        <v>81</v>
      </c>
      <c r="AY119" s="256" t="s">
        <v>208</v>
      </c>
    </row>
    <row r="120" spans="2:51" s="13" customFormat="1" ht="13.5">
      <c r="B120" s="257"/>
      <c r="C120" s="258"/>
      <c r="D120" s="247" t="s">
        <v>217</v>
      </c>
      <c r="E120" s="259" t="s">
        <v>38</v>
      </c>
      <c r="F120" s="260" t="s">
        <v>308</v>
      </c>
      <c r="G120" s="258"/>
      <c r="H120" s="259" t="s">
        <v>38</v>
      </c>
      <c r="I120" s="261"/>
      <c r="J120" s="258"/>
      <c r="K120" s="258"/>
      <c r="L120" s="262"/>
      <c r="M120" s="263"/>
      <c r="N120" s="264"/>
      <c r="O120" s="264"/>
      <c r="P120" s="264"/>
      <c r="Q120" s="264"/>
      <c r="R120" s="264"/>
      <c r="S120" s="264"/>
      <c r="T120" s="265"/>
      <c r="AT120" s="266" t="s">
        <v>217</v>
      </c>
      <c r="AU120" s="266" t="s">
        <v>90</v>
      </c>
      <c r="AV120" s="13" t="s">
        <v>25</v>
      </c>
      <c r="AW120" s="13" t="s">
        <v>219</v>
      </c>
      <c r="AX120" s="13" t="s">
        <v>81</v>
      </c>
      <c r="AY120" s="266" t="s">
        <v>208</v>
      </c>
    </row>
    <row r="121" spans="2:51" s="12" customFormat="1" ht="13.5">
      <c r="B121" s="245"/>
      <c r="C121" s="246"/>
      <c r="D121" s="247" t="s">
        <v>217</v>
      </c>
      <c r="E121" s="248" t="s">
        <v>38</v>
      </c>
      <c r="F121" s="249" t="s">
        <v>2708</v>
      </c>
      <c r="G121" s="246"/>
      <c r="H121" s="250">
        <v>62.95076</v>
      </c>
      <c r="I121" s="251"/>
      <c r="J121" s="246"/>
      <c r="K121" s="246"/>
      <c r="L121" s="252"/>
      <c r="M121" s="253"/>
      <c r="N121" s="254"/>
      <c r="O121" s="254"/>
      <c r="P121" s="254"/>
      <c r="Q121" s="254"/>
      <c r="R121" s="254"/>
      <c r="S121" s="254"/>
      <c r="T121" s="255"/>
      <c r="AT121" s="256" t="s">
        <v>217</v>
      </c>
      <c r="AU121" s="256" t="s">
        <v>90</v>
      </c>
      <c r="AV121" s="12" t="s">
        <v>90</v>
      </c>
      <c r="AW121" s="12" t="s">
        <v>219</v>
      </c>
      <c r="AX121" s="12" t="s">
        <v>81</v>
      </c>
      <c r="AY121" s="256" t="s">
        <v>208</v>
      </c>
    </row>
    <row r="122" spans="2:51" s="12" customFormat="1" ht="13.5">
      <c r="B122" s="245"/>
      <c r="C122" s="246"/>
      <c r="D122" s="247" t="s">
        <v>217</v>
      </c>
      <c r="E122" s="248" t="s">
        <v>38</v>
      </c>
      <c r="F122" s="249" t="s">
        <v>2709</v>
      </c>
      <c r="G122" s="246"/>
      <c r="H122" s="250">
        <v>2.398</v>
      </c>
      <c r="I122" s="251"/>
      <c r="J122" s="246"/>
      <c r="K122" s="246"/>
      <c r="L122" s="252"/>
      <c r="M122" s="253"/>
      <c r="N122" s="254"/>
      <c r="O122" s="254"/>
      <c r="P122" s="254"/>
      <c r="Q122" s="254"/>
      <c r="R122" s="254"/>
      <c r="S122" s="254"/>
      <c r="T122" s="255"/>
      <c r="AT122" s="256" t="s">
        <v>217</v>
      </c>
      <c r="AU122" s="256" t="s">
        <v>90</v>
      </c>
      <c r="AV122" s="12" t="s">
        <v>90</v>
      </c>
      <c r="AW122" s="12" t="s">
        <v>219</v>
      </c>
      <c r="AX122" s="12" t="s">
        <v>81</v>
      </c>
      <c r="AY122" s="256" t="s">
        <v>208</v>
      </c>
    </row>
    <row r="123" spans="2:51" s="13" customFormat="1" ht="13.5">
      <c r="B123" s="257"/>
      <c r="C123" s="258"/>
      <c r="D123" s="247" t="s">
        <v>217</v>
      </c>
      <c r="E123" s="259" t="s">
        <v>38</v>
      </c>
      <c r="F123" s="260" t="s">
        <v>2693</v>
      </c>
      <c r="G123" s="258"/>
      <c r="H123" s="259" t="s">
        <v>38</v>
      </c>
      <c r="I123" s="261"/>
      <c r="J123" s="258"/>
      <c r="K123" s="258"/>
      <c r="L123" s="262"/>
      <c r="M123" s="263"/>
      <c r="N123" s="264"/>
      <c r="O123" s="264"/>
      <c r="P123" s="264"/>
      <c r="Q123" s="264"/>
      <c r="R123" s="264"/>
      <c r="S123" s="264"/>
      <c r="T123" s="265"/>
      <c r="AT123" s="266" t="s">
        <v>217</v>
      </c>
      <c r="AU123" s="266" t="s">
        <v>90</v>
      </c>
      <c r="AV123" s="13" t="s">
        <v>25</v>
      </c>
      <c r="AW123" s="13" t="s">
        <v>219</v>
      </c>
      <c r="AX123" s="13" t="s">
        <v>81</v>
      </c>
      <c r="AY123" s="266" t="s">
        <v>208</v>
      </c>
    </row>
    <row r="124" spans="2:51" s="12" customFormat="1" ht="13.5">
      <c r="B124" s="245"/>
      <c r="C124" s="246"/>
      <c r="D124" s="247" t="s">
        <v>217</v>
      </c>
      <c r="E124" s="248" t="s">
        <v>38</v>
      </c>
      <c r="F124" s="249" t="s">
        <v>2710</v>
      </c>
      <c r="G124" s="246"/>
      <c r="H124" s="250">
        <v>172.5</v>
      </c>
      <c r="I124" s="251"/>
      <c r="J124" s="246"/>
      <c r="K124" s="246"/>
      <c r="L124" s="252"/>
      <c r="M124" s="253"/>
      <c r="N124" s="254"/>
      <c r="O124" s="254"/>
      <c r="P124" s="254"/>
      <c r="Q124" s="254"/>
      <c r="R124" s="254"/>
      <c r="S124" s="254"/>
      <c r="T124" s="255"/>
      <c r="AT124" s="256" t="s">
        <v>217</v>
      </c>
      <c r="AU124" s="256" t="s">
        <v>90</v>
      </c>
      <c r="AV124" s="12" t="s">
        <v>90</v>
      </c>
      <c r="AW124" s="12" t="s">
        <v>219</v>
      </c>
      <c r="AX124" s="12" t="s">
        <v>81</v>
      </c>
      <c r="AY124" s="256" t="s">
        <v>208</v>
      </c>
    </row>
    <row r="125" spans="2:51" s="12" customFormat="1" ht="13.5">
      <c r="B125" s="245"/>
      <c r="C125" s="246"/>
      <c r="D125" s="247" t="s">
        <v>217</v>
      </c>
      <c r="E125" s="248" t="s">
        <v>38</v>
      </c>
      <c r="F125" s="249" t="s">
        <v>2711</v>
      </c>
      <c r="G125" s="246"/>
      <c r="H125" s="250">
        <v>5</v>
      </c>
      <c r="I125" s="251"/>
      <c r="J125" s="246"/>
      <c r="K125" s="246"/>
      <c r="L125" s="252"/>
      <c r="M125" s="253"/>
      <c r="N125" s="254"/>
      <c r="O125" s="254"/>
      <c r="P125" s="254"/>
      <c r="Q125" s="254"/>
      <c r="R125" s="254"/>
      <c r="S125" s="254"/>
      <c r="T125" s="255"/>
      <c r="AT125" s="256" t="s">
        <v>217</v>
      </c>
      <c r="AU125" s="256" t="s">
        <v>90</v>
      </c>
      <c r="AV125" s="12" t="s">
        <v>90</v>
      </c>
      <c r="AW125" s="12" t="s">
        <v>219</v>
      </c>
      <c r="AX125" s="12" t="s">
        <v>81</v>
      </c>
      <c r="AY125" s="256" t="s">
        <v>208</v>
      </c>
    </row>
    <row r="126" spans="2:65" s="1" customFormat="1" ht="25.5" customHeight="1">
      <c r="B126" s="46"/>
      <c r="C126" s="233" t="s">
        <v>257</v>
      </c>
      <c r="D126" s="233" t="s">
        <v>210</v>
      </c>
      <c r="E126" s="234" t="s">
        <v>2712</v>
      </c>
      <c r="F126" s="235" t="s">
        <v>2713</v>
      </c>
      <c r="G126" s="236" t="s">
        <v>213</v>
      </c>
      <c r="H126" s="237">
        <v>396.929</v>
      </c>
      <c r="I126" s="238"/>
      <c r="J126" s="239">
        <f>ROUND(I126*H126,2)</f>
        <v>0</v>
      </c>
      <c r="K126" s="235" t="s">
        <v>214</v>
      </c>
      <c r="L126" s="72"/>
      <c r="M126" s="240" t="s">
        <v>38</v>
      </c>
      <c r="N126" s="241" t="s">
        <v>52</v>
      </c>
      <c r="O126" s="47"/>
      <c r="P126" s="242">
        <f>O126*H126</f>
        <v>0</v>
      </c>
      <c r="Q126" s="242">
        <v>0</v>
      </c>
      <c r="R126" s="242">
        <f>Q126*H126</f>
        <v>0</v>
      </c>
      <c r="S126" s="242">
        <v>0</v>
      </c>
      <c r="T126" s="243">
        <f>S126*H126</f>
        <v>0</v>
      </c>
      <c r="AR126" s="23" t="s">
        <v>215</v>
      </c>
      <c r="AT126" s="23" t="s">
        <v>210</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215</v>
      </c>
      <c r="BM126" s="23" t="s">
        <v>2714</v>
      </c>
    </row>
    <row r="127" spans="2:65" s="1" customFormat="1" ht="16.5" customHeight="1">
      <c r="B127" s="46"/>
      <c r="C127" s="233" t="s">
        <v>30</v>
      </c>
      <c r="D127" s="233" t="s">
        <v>210</v>
      </c>
      <c r="E127" s="234" t="s">
        <v>258</v>
      </c>
      <c r="F127" s="235" t="s">
        <v>259</v>
      </c>
      <c r="G127" s="236" t="s">
        <v>232</v>
      </c>
      <c r="H127" s="237">
        <v>127.26</v>
      </c>
      <c r="I127" s="238"/>
      <c r="J127" s="239">
        <f>ROUND(I127*H127,2)</f>
        <v>0</v>
      </c>
      <c r="K127" s="235" t="s">
        <v>214</v>
      </c>
      <c r="L127" s="72"/>
      <c r="M127" s="240" t="s">
        <v>38</v>
      </c>
      <c r="N127" s="241" t="s">
        <v>52</v>
      </c>
      <c r="O127" s="47"/>
      <c r="P127" s="242">
        <f>O127*H127</f>
        <v>0</v>
      </c>
      <c r="Q127" s="242">
        <v>0</v>
      </c>
      <c r="R127" s="242">
        <f>Q127*H127</f>
        <v>0</v>
      </c>
      <c r="S127" s="242">
        <v>0</v>
      </c>
      <c r="T127" s="243">
        <f>S127*H127</f>
        <v>0</v>
      </c>
      <c r="AR127" s="23" t="s">
        <v>215</v>
      </c>
      <c r="AT127" s="23" t="s">
        <v>210</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215</v>
      </c>
      <c r="BM127" s="23" t="s">
        <v>2715</v>
      </c>
    </row>
    <row r="128" spans="2:51" s="13" customFormat="1" ht="13.5">
      <c r="B128" s="257"/>
      <c r="C128" s="258"/>
      <c r="D128" s="247" t="s">
        <v>217</v>
      </c>
      <c r="E128" s="259" t="s">
        <v>38</v>
      </c>
      <c r="F128" s="260" t="s">
        <v>2693</v>
      </c>
      <c r="G128" s="258"/>
      <c r="H128" s="259" t="s">
        <v>38</v>
      </c>
      <c r="I128" s="261"/>
      <c r="J128" s="258"/>
      <c r="K128" s="258"/>
      <c r="L128" s="262"/>
      <c r="M128" s="263"/>
      <c r="N128" s="264"/>
      <c r="O128" s="264"/>
      <c r="P128" s="264"/>
      <c r="Q128" s="264"/>
      <c r="R128" s="264"/>
      <c r="S128" s="264"/>
      <c r="T128" s="265"/>
      <c r="AT128" s="266" t="s">
        <v>217</v>
      </c>
      <c r="AU128" s="266" t="s">
        <v>90</v>
      </c>
      <c r="AV128" s="13" t="s">
        <v>25</v>
      </c>
      <c r="AW128" s="13" t="s">
        <v>219</v>
      </c>
      <c r="AX128" s="13" t="s">
        <v>81</v>
      </c>
      <c r="AY128" s="266" t="s">
        <v>208</v>
      </c>
    </row>
    <row r="129" spans="2:51" s="12" customFormat="1" ht="13.5">
      <c r="B129" s="245"/>
      <c r="C129" s="246"/>
      <c r="D129" s="247" t="s">
        <v>217</v>
      </c>
      <c r="E129" s="248" t="s">
        <v>38</v>
      </c>
      <c r="F129" s="249" t="s">
        <v>2716</v>
      </c>
      <c r="G129" s="246"/>
      <c r="H129" s="250">
        <v>59</v>
      </c>
      <c r="I129" s="251"/>
      <c r="J129" s="246"/>
      <c r="K129" s="246"/>
      <c r="L129" s="252"/>
      <c r="M129" s="253"/>
      <c r="N129" s="254"/>
      <c r="O129" s="254"/>
      <c r="P129" s="254"/>
      <c r="Q129" s="254"/>
      <c r="R129" s="254"/>
      <c r="S129" s="254"/>
      <c r="T129" s="255"/>
      <c r="AT129" s="256" t="s">
        <v>217</v>
      </c>
      <c r="AU129" s="256" t="s">
        <v>90</v>
      </c>
      <c r="AV129" s="12" t="s">
        <v>90</v>
      </c>
      <c r="AW129" s="12" t="s">
        <v>219</v>
      </c>
      <c r="AX129" s="12" t="s">
        <v>81</v>
      </c>
      <c r="AY129" s="256" t="s">
        <v>208</v>
      </c>
    </row>
    <row r="130" spans="2:51" s="13" customFormat="1" ht="13.5">
      <c r="B130" s="257"/>
      <c r="C130" s="258"/>
      <c r="D130" s="247" t="s">
        <v>217</v>
      </c>
      <c r="E130" s="259" t="s">
        <v>38</v>
      </c>
      <c r="F130" s="260" t="s">
        <v>308</v>
      </c>
      <c r="G130" s="258"/>
      <c r="H130" s="259" t="s">
        <v>38</v>
      </c>
      <c r="I130" s="261"/>
      <c r="J130" s="258"/>
      <c r="K130" s="258"/>
      <c r="L130" s="262"/>
      <c r="M130" s="263"/>
      <c r="N130" s="264"/>
      <c r="O130" s="264"/>
      <c r="P130" s="264"/>
      <c r="Q130" s="264"/>
      <c r="R130" s="264"/>
      <c r="S130" s="264"/>
      <c r="T130" s="265"/>
      <c r="AT130" s="266" t="s">
        <v>217</v>
      </c>
      <c r="AU130" s="266" t="s">
        <v>90</v>
      </c>
      <c r="AV130" s="13" t="s">
        <v>25</v>
      </c>
      <c r="AW130" s="13" t="s">
        <v>219</v>
      </c>
      <c r="AX130" s="13" t="s">
        <v>81</v>
      </c>
      <c r="AY130" s="266" t="s">
        <v>208</v>
      </c>
    </row>
    <row r="131" spans="2:51" s="12" customFormat="1" ht="13.5">
      <c r="B131" s="245"/>
      <c r="C131" s="246"/>
      <c r="D131" s="247" t="s">
        <v>217</v>
      </c>
      <c r="E131" s="248" t="s">
        <v>38</v>
      </c>
      <c r="F131" s="249" t="s">
        <v>2717</v>
      </c>
      <c r="G131" s="246"/>
      <c r="H131" s="250">
        <v>48</v>
      </c>
      <c r="I131" s="251"/>
      <c r="J131" s="246"/>
      <c r="K131" s="246"/>
      <c r="L131" s="252"/>
      <c r="M131" s="253"/>
      <c r="N131" s="254"/>
      <c r="O131" s="254"/>
      <c r="P131" s="254"/>
      <c r="Q131" s="254"/>
      <c r="R131" s="254"/>
      <c r="S131" s="254"/>
      <c r="T131" s="255"/>
      <c r="AT131" s="256" t="s">
        <v>217</v>
      </c>
      <c r="AU131" s="256" t="s">
        <v>90</v>
      </c>
      <c r="AV131" s="12" t="s">
        <v>90</v>
      </c>
      <c r="AW131" s="12" t="s">
        <v>219</v>
      </c>
      <c r="AX131" s="12" t="s">
        <v>81</v>
      </c>
      <c r="AY131" s="256" t="s">
        <v>208</v>
      </c>
    </row>
    <row r="132" spans="2:51" s="13" customFormat="1" ht="13.5">
      <c r="B132" s="257"/>
      <c r="C132" s="258"/>
      <c r="D132" s="247" t="s">
        <v>217</v>
      </c>
      <c r="E132" s="259" t="s">
        <v>38</v>
      </c>
      <c r="F132" s="260" t="s">
        <v>2682</v>
      </c>
      <c r="G132" s="258"/>
      <c r="H132" s="259" t="s">
        <v>38</v>
      </c>
      <c r="I132" s="261"/>
      <c r="J132" s="258"/>
      <c r="K132" s="258"/>
      <c r="L132" s="262"/>
      <c r="M132" s="263"/>
      <c r="N132" s="264"/>
      <c r="O132" s="264"/>
      <c r="P132" s="264"/>
      <c r="Q132" s="264"/>
      <c r="R132" s="264"/>
      <c r="S132" s="264"/>
      <c r="T132" s="265"/>
      <c r="AT132" s="266" t="s">
        <v>217</v>
      </c>
      <c r="AU132" s="266" t="s">
        <v>90</v>
      </c>
      <c r="AV132" s="13" t="s">
        <v>25</v>
      </c>
      <c r="AW132" s="13" t="s">
        <v>219</v>
      </c>
      <c r="AX132" s="13" t="s">
        <v>81</v>
      </c>
      <c r="AY132" s="266" t="s">
        <v>208</v>
      </c>
    </row>
    <row r="133" spans="2:51" s="12" customFormat="1" ht="13.5">
      <c r="B133" s="245"/>
      <c r="C133" s="246"/>
      <c r="D133" s="247" t="s">
        <v>217</v>
      </c>
      <c r="E133" s="248" t="s">
        <v>38</v>
      </c>
      <c r="F133" s="249" t="s">
        <v>2718</v>
      </c>
      <c r="G133" s="246"/>
      <c r="H133" s="250">
        <v>20.26</v>
      </c>
      <c r="I133" s="251"/>
      <c r="J133" s="246"/>
      <c r="K133" s="246"/>
      <c r="L133" s="252"/>
      <c r="M133" s="253"/>
      <c r="N133" s="254"/>
      <c r="O133" s="254"/>
      <c r="P133" s="254"/>
      <c r="Q133" s="254"/>
      <c r="R133" s="254"/>
      <c r="S133" s="254"/>
      <c r="T133" s="255"/>
      <c r="AT133" s="256" t="s">
        <v>217</v>
      </c>
      <c r="AU133" s="256" t="s">
        <v>90</v>
      </c>
      <c r="AV133" s="12" t="s">
        <v>90</v>
      </c>
      <c r="AW133" s="12" t="s">
        <v>219</v>
      </c>
      <c r="AX133" s="12" t="s">
        <v>81</v>
      </c>
      <c r="AY133" s="256" t="s">
        <v>208</v>
      </c>
    </row>
    <row r="134" spans="2:65" s="1" customFormat="1" ht="51" customHeight="1">
      <c r="B134" s="46"/>
      <c r="C134" s="233" t="s">
        <v>270</v>
      </c>
      <c r="D134" s="233" t="s">
        <v>210</v>
      </c>
      <c r="E134" s="234" t="s">
        <v>267</v>
      </c>
      <c r="F134" s="235" t="s">
        <v>268</v>
      </c>
      <c r="G134" s="236" t="s">
        <v>232</v>
      </c>
      <c r="H134" s="237">
        <v>127.26</v>
      </c>
      <c r="I134" s="238"/>
      <c r="J134" s="239">
        <f>ROUND(I134*H134,2)</f>
        <v>0</v>
      </c>
      <c r="K134" s="235" t="s">
        <v>214</v>
      </c>
      <c r="L134" s="72"/>
      <c r="M134" s="240" t="s">
        <v>38</v>
      </c>
      <c r="N134" s="241" t="s">
        <v>52</v>
      </c>
      <c r="O134" s="47"/>
      <c r="P134" s="242">
        <f>O134*H134</f>
        <v>0</v>
      </c>
      <c r="Q134" s="242">
        <v>0</v>
      </c>
      <c r="R134" s="242">
        <f>Q134*H134</f>
        <v>0</v>
      </c>
      <c r="S134" s="242">
        <v>0</v>
      </c>
      <c r="T134" s="243">
        <f>S134*H134</f>
        <v>0</v>
      </c>
      <c r="AR134" s="23" t="s">
        <v>215</v>
      </c>
      <c r="AT134" s="23" t="s">
        <v>210</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215</v>
      </c>
      <c r="BM134" s="23" t="s">
        <v>2719</v>
      </c>
    </row>
    <row r="135" spans="2:65" s="1" customFormat="1" ht="25.5" customHeight="1">
      <c r="B135" s="46"/>
      <c r="C135" s="233" t="s">
        <v>276</v>
      </c>
      <c r="D135" s="233" t="s">
        <v>210</v>
      </c>
      <c r="E135" s="234" t="s">
        <v>271</v>
      </c>
      <c r="F135" s="235" t="s">
        <v>272</v>
      </c>
      <c r="G135" s="236" t="s">
        <v>232</v>
      </c>
      <c r="H135" s="237">
        <v>127.26</v>
      </c>
      <c r="I135" s="238"/>
      <c r="J135" s="239">
        <f>ROUND(I135*H135,2)</f>
        <v>0</v>
      </c>
      <c r="K135" s="235" t="s">
        <v>214</v>
      </c>
      <c r="L135" s="72"/>
      <c r="M135" s="240" t="s">
        <v>38</v>
      </c>
      <c r="N135" s="241" t="s">
        <v>52</v>
      </c>
      <c r="O135" s="47"/>
      <c r="P135" s="242">
        <f>O135*H135</f>
        <v>0</v>
      </c>
      <c r="Q135" s="242">
        <v>0</v>
      </c>
      <c r="R135" s="242">
        <f>Q135*H135</f>
        <v>0</v>
      </c>
      <c r="S135" s="242">
        <v>0</v>
      </c>
      <c r="T135" s="243">
        <f>S135*H135</f>
        <v>0</v>
      </c>
      <c r="AR135" s="23" t="s">
        <v>215</v>
      </c>
      <c r="AT135" s="23" t="s">
        <v>210</v>
      </c>
      <c r="AU135" s="23" t="s">
        <v>90</v>
      </c>
      <c r="AY135" s="23" t="s">
        <v>208</v>
      </c>
      <c r="BE135" s="244">
        <f>IF(N135="základní",J135,0)</f>
        <v>0</v>
      </c>
      <c r="BF135" s="244">
        <f>IF(N135="snížená",J135,0)</f>
        <v>0</v>
      </c>
      <c r="BG135" s="244">
        <f>IF(N135="zákl. přenesená",J135,0)</f>
        <v>0</v>
      </c>
      <c r="BH135" s="244">
        <f>IF(N135="sníž. přenesená",J135,0)</f>
        <v>0</v>
      </c>
      <c r="BI135" s="244">
        <f>IF(N135="nulová",J135,0)</f>
        <v>0</v>
      </c>
      <c r="BJ135" s="23" t="s">
        <v>25</v>
      </c>
      <c r="BK135" s="244">
        <f>ROUND(I135*H135,2)</f>
        <v>0</v>
      </c>
      <c r="BL135" s="23" t="s">
        <v>215</v>
      </c>
      <c r="BM135" s="23" t="s">
        <v>2720</v>
      </c>
    </row>
    <row r="136" spans="2:65" s="1" customFormat="1" ht="16.5" customHeight="1">
      <c r="B136" s="46"/>
      <c r="C136" s="233" t="s">
        <v>280</v>
      </c>
      <c r="D136" s="233" t="s">
        <v>210</v>
      </c>
      <c r="E136" s="234" t="s">
        <v>277</v>
      </c>
      <c r="F136" s="235" t="s">
        <v>278</v>
      </c>
      <c r="G136" s="236" t="s">
        <v>232</v>
      </c>
      <c r="H136" s="237">
        <v>127.26</v>
      </c>
      <c r="I136" s="238"/>
      <c r="J136" s="239">
        <f>ROUND(I136*H136,2)</f>
        <v>0</v>
      </c>
      <c r="K136" s="235" t="s">
        <v>214</v>
      </c>
      <c r="L136" s="72"/>
      <c r="M136" s="240" t="s">
        <v>38</v>
      </c>
      <c r="N136" s="241" t="s">
        <v>52</v>
      </c>
      <c r="O136" s="47"/>
      <c r="P136" s="242">
        <f>O136*H136</f>
        <v>0</v>
      </c>
      <c r="Q136" s="242">
        <v>0</v>
      </c>
      <c r="R136" s="242">
        <f>Q136*H136</f>
        <v>0</v>
      </c>
      <c r="S136" s="242">
        <v>0</v>
      </c>
      <c r="T136" s="243">
        <f>S136*H136</f>
        <v>0</v>
      </c>
      <c r="AR136" s="23" t="s">
        <v>215</v>
      </c>
      <c r="AT136" s="23" t="s">
        <v>210</v>
      </c>
      <c r="AU136" s="23" t="s">
        <v>90</v>
      </c>
      <c r="AY136" s="23" t="s">
        <v>208</v>
      </c>
      <c r="BE136" s="244">
        <f>IF(N136="základní",J136,0)</f>
        <v>0</v>
      </c>
      <c r="BF136" s="244">
        <f>IF(N136="snížená",J136,0)</f>
        <v>0</v>
      </c>
      <c r="BG136" s="244">
        <f>IF(N136="zákl. přenesená",J136,0)</f>
        <v>0</v>
      </c>
      <c r="BH136" s="244">
        <f>IF(N136="sníž. přenesená",J136,0)</f>
        <v>0</v>
      </c>
      <c r="BI136" s="244">
        <f>IF(N136="nulová",J136,0)</f>
        <v>0</v>
      </c>
      <c r="BJ136" s="23" t="s">
        <v>25</v>
      </c>
      <c r="BK136" s="244">
        <f>ROUND(I136*H136,2)</f>
        <v>0</v>
      </c>
      <c r="BL136" s="23" t="s">
        <v>215</v>
      </c>
      <c r="BM136" s="23" t="s">
        <v>2721</v>
      </c>
    </row>
    <row r="137" spans="2:65" s="1" customFormat="1" ht="16.5" customHeight="1">
      <c r="B137" s="46"/>
      <c r="C137" s="233" t="s">
        <v>286</v>
      </c>
      <c r="D137" s="233" t="s">
        <v>210</v>
      </c>
      <c r="E137" s="234" t="s">
        <v>281</v>
      </c>
      <c r="F137" s="235" t="s">
        <v>282</v>
      </c>
      <c r="G137" s="236" t="s">
        <v>283</v>
      </c>
      <c r="H137" s="237">
        <v>231.613</v>
      </c>
      <c r="I137" s="238"/>
      <c r="J137" s="239">
        <f>ROUND(I137*H137,2)</f>
        <v>0</v>
      </c>
      <c r="K137" s="235" t="s">
        <v>214</v>
      </c>
      <c r="L137" s="72"/>
      <c r="M137" s="240" t="s">
        <v>38</v>
      </c>
      <c r="N137" s="241" t="s">
        <v>52</v>
      </c>
      <c r="O137" s="47"/>
      <c r="P137" s="242">
        <f>O137*H137</f>
        <v>0</v>
      </c>
      <c r="Q137" s="242">
        <v>0</v>
      </c>
      <c r="R137" s="242">
        <f>Q137*H137</f>
        <v>0</v>
      </c>
      <c r="S137" s="242">
        <v>0</v>
      </c>
      <c r="T137" s="243">
        <f>S137*H137</f>
        <v>0</v>
      </c>
      <c r="AR137" s="23" t="s">
        <v>215</v>
      </c>
      <c r="AT137" s="23" t="s">
        <v>210</v>
      </c>
      <c r="AU137" s="23" t="s">
        <v>90</v>
      </c>
      <c r="AY137" s="23" t="s">
        <v>208</v>
      </c>
      <c r="BE137" s="244">
        <f>IF(N137="základní",J137,0)</f>
        <v>0</v>
      </c>
      <c r="BF137" s="244">
        <f>IF(N137="snížená",J137,0)</f>
        <v>0</v>
      </c>
      <c r="BG137" s="244">
        <f>IF(N137="zákl. přenesená",J137,0)</f>
        <v>0</v>
      </c>
      <c r="BH137" s="244">
        <f>IF(N137="sníž. přenesená",J137,0)</f>
        <v>0</v>
      </c>
      <c r="BI137" s="244">
        <f>IF(N137="nulová",J137,0)</f>
        <v>0</v>
      </c>
      <c r="BJ137" s="23" t="s">
        <v>25</v>
      </c>
      <c r="BK137" s="244">
        <f>ROUND(I137*H137,2)</f>
        <v>0</v>
      </c>
      <c r="BL137" s="23" t="s">
        <v>215</v>
      </c>
      <c r="BM137" s="23" t="s">
        <v>2722</v>
      </c>
    </row>
    <row r="138" spans="2:51" s="12" customFormat="1" ht="13.5">
      <c r="B138" s="245"/>
      <c r="C138" s="246"/>
      <c r="D138" s="247" t="s">
        <v>217</v>
      </c>
      <c r="E138" s="248" t="s">
        <v>38</v>
      </c>
      <c r="F138" s="249" t="s">
        <v>2723</v>
      </c>
      <c r="G138" s="246"/>
      <c r="H138" s="250">
        <v>231.6132</v>
      </c>
      <c r="I138" s="251"/>
      <c r="J138" s="246"/>
      <c r="K138" s="246"/>
      <c r="L138" s="252"/>
      <c r="M138" s="253"/>
      <c r="N138" s="254"/>
      <c r="O138" s="254"/>
      <c r="P138" s="254"/>
      <c r="Q138" s="254"/>
      <c r="R138" s="254"/>
      <c r="S138" s="254"/>
      <c r="T138" s="255"/>
      <c r="AT138" s="256" t="s">
        <v>217</v>
      </c>
      <c r="AU138" s="256" t="s">
        <v>90</v>
      </c>
      <c r="AV138" s="12" t="s">
        <v>90</v>
      </c>
      <c r="AW138" s="12" t="s">
        <v>219</v>
      </c>
      <c r="AX138" s="12" t="s">
        <v>81</v>
      </c>
      <c r="AY138" s="256" t="s">
        <v>208</v>
      </c>
    </row>
    <row r="139" spans="2:65" s="1" customFormat="1" ht="25.5" customHeight="1">
      <c r="B139" s="46"/>
      <c r="C139" s="233" t="s">
        <v>10</v>
      </c>
      <c r="D139" s="233" t="s">
        <v>210</v>
      </c>
      <c r="E139" s="234" t="s">
        <v>287</v>
      </c>
      <c r="F139" s="235" t="s">
        <v>288</v>
      </c>
      <c r="G139" s="236" t="s">
        <v>232</v>
      </c>
      <c r="H139" s="237">
        <v>87.51</v>
      </c>
      <c r="I139" s="238"/>
      <c r="J139" s="239">
        <f>ROUND(I139*H139,2)</f>
        <v>0</v>
      </c>
      <c r="K139" s="235" t="s">
        <v>214</v>
      </c>
      <c r="L139" s="72"/>
      <c r="M139" s="240" t="s">
        <v>38</v>
      </c>
      <c r="N139" s="241" t="s">
        <v>52</v>
      </c>
      <c r="O139" s="47"/>
      <c r="P139" s="242">
        <f>O139*H139</f>
        <v>0</v>
      </c>
      <c r="Q139" s="242">
        <v>0</v>
      </c>
      <c r="R139" s="242">
        <f>Q139*H139</f>
        <v>0</v>
      </c>
      <c r="S139" s="242">
        <v>0</v>
      </c>
      <c r="T139" s="243">
        <f>S139*H139</f>
        <v>0</v>
      </c>
      <c r="AR139" s="23" t="s">
        <v>215</v>
      </c>
      <c r="AT139" s="23" t="s">
        <v>210</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215</v>
      </c>
      <c r="BM139" s="23" t="s">
        <v>2724</v>
      </c>
    </row>
    <row r="140" spans="2:51" s="12" customFormat="1" ht="13.5">
      <c r="B140" s="245"/>
      <c r="C140" s="246"/>
      <c r="D140" s="247" t="s">
        <v>217</v>
      </c>
      <c r="E140" s="248" t="s">
        <v>38</v>
      </c>
      <c r="F140" s="249" t="s">
        <v>2725</v>
      </c>
      <c r="G140" s="246"/>
      <c r="H140" s="250">
        <v>26.01</v>
      </c>
      <c r="I140" s="251"/>
      <c r="J140" s="246"/>
      <c r="K140" s="246"/>
      <c r="L140" s="252"/>
      <c r="M140" s="253"/>
      <c r="N140" s="254"/>
      <c r="O140" s="254"/>
      <c r="P140" s="254"/>
      <c r="Q140" s="254"/>
      <c r="R140" s="254"/>
      <c r="S140" s="254"/>
      <c r="T140" s="255"/>
      <c r="AT140" s="256" t="s">
        <v>217</v>
      </c>
      <c r="AU140" s="256" t="s">
        <v>90</v>
      </c>
      <c r="AV140" s="12" t="s">
        <v>90</v>
      </c>
      <c r="AW140" s="12" t="s">
        <v>219</v>
      </c>
      <c r="AX140" s="12" t="s">
        <v>81</v>
      </c>
      <c r="AY140" s="256" t="s">
        <v>208</v>
      </c>
    </row>
    <row r="141" spans="2:51" s="12" customFormat="1" ht="13.5">
      <c r="B141" s="245"/>
      <c r="C141" s="246"/>
      <c r="D141" s="247" t="s">
        <v>217</v>
      </c>
      <c r="E141" s="248" t="s">
        <v>38</v>
      </c>
      <c r="F141" s="249" t="s">
        <v>2726</v>
      </c>
      <c r="G141" s="246"/>
      <c r="H141" s="250">
        <v>24</v>
      </c>
      <c r="I141" s="251"/>
      <c r="J141" s="246"/>
      <c r="K141" s="246"/>
      <c r="L141" s="252"/>
      <c r="M141" s="253"/>
      <c r="N141" s="254"/>
      <c r="O141" s="254"/>
      <c r="P141" s="254"/>
      <c r="Q141" s="254"/>
      <c r="R141" s="254"/>
      <c r="S141" s="254"/>
      <c r="T141" s="255"/>
      <c r="AT141" s="256" t="s">
        <v>217</v>
      </c>
      <c r="AU141" s="256" t="s">
        <v>90</v>
      </c>
      <c r="AV141" s="12" t="s">
        <v>90</v>
      </c>
      <c r="AW141" s="12" t="s">
        <v>219</v>
      </c>
      <c r="AX141" s="12" t="s">
        <v>81</v>
      </c>
      <c r="AY141" s="256" t="s">
        <v>208</v>
      </c>
    </row>
    <row r="142" spans="2:51" s="13" customFormat="1" ht="13.5">
      <c r="B142" s="257"/>
      <c r="C142" s="258"/>
      <c r="D142" s="247" t="s">
        <v>217</v>
      </c>
      <c r="E142" s="259" t="s">
        <v>38</v>
      </c>
      <c r="F142" s="260" t="s">
        <v>2700</v>
      </c>
      <c r="G142" s="258"/>
      <c r="H142" s="259" t="s">
        <v>38</v>
      </c>
      <c r="I142" s="261"/>
      <c r="J142" s="258"/>
      <c r="K142" s="258"/>
      <c r="L142" s="262"/>
      <c r="M142" s="263"/>
      <c r="N142" s="264"/>
      <c r="O142" s="264"/>
      <c r="P142" s="264"/>
      <c r="Q142" s="264"/>
      <c r="R142" s="264"/>
      <c r="S142" s="264"/>
      <c r="T142" s="265"/>
      <c r="AT142" s="266" t="s">
        <v>217</v>
      </c>
      <c r="AU142" s="266" t="s">
        <v>90</v>
      </c>
      <c r="AV142" s="13" t="s">
        <v>25</v>
      </c>
      <c r="AW142" s="13" t="s">
        <v>219</v>
      </c>
      <c r="AX142" s="13" t="s">
        <v>81</v>
      </c>
      <c r="AY142" s="266" t="s">
        <v>208</v>
      </c>
    </row>
    <row r="143" spans="2:51" s="12" customFormat="1" ht="13.5">
      <c r="B143" s="245"/>
      <c r="C143" s="246"/>
      <c r="D143" s="247" t="s">
        <v>217</v>
      </c>
      <c r="E143" s="248" t="s">
        <v>38</v>
      </c>
      <c r="F143" s="249" t="s">
        <v>2727</v>
      </c>
      <c r="G143" s="246"/>
      <c r="H143" s="250">
        <v>37.5</v>
      </c>
      <c r="I143" s="251"/>
      <c r="J143" s="246"/>
      <c r="K143" s="246"/>
      <c r="L143" s="252"/>
      <c r="M143" s="253"/>
      <c r="N143" s="254"/>
      <c r="O143" s="254"/>
      <c r="P143" s="254"/>
      <c r="Q143" s="254"/>
      <c r="R143" s="254"/>
      <c r="S143" s="254"/>
      <c r="T143" s="255"/>
      <c r="AT143" s="256" t="s">
        <v>217</v>
      </c>
      <c r="AU143" s="256" t="s">
        <v>90</v>
      </c>
      <c r="AV143" s="12" t="s">
        <v>90</v>
      </c>
      <c r="AW143" s="12" t="s">
        <v>219</v>
      </c>
      <c r="AX143" s="12" t="s">
        <v>81</v>
      </c>
      <c r="AY143" s="256" t="s">
        <v>208</v>
      </c>
    </row>
    <row r="144" spans="2:65" s="1" customFormat="1" ht="38.25" customHeight="1">
      <c r="B144" s="46"/>
      <c r="C144" s="233" t="s">
        <v>302</v>
      </c>
      <c r="D144" s="233" t="s">
        <v>210</v>
      </c>
      <c r="E144" s="234" t="s">
        <v>2728</v>
      </c>
      <c r="F144" s="235" t="s">
        <v>2729</v>
      </c>
      <c r="G144" s="236" t="s">
        <v>232</v>
      </c>
      <c r="H144" s="237">
        <v>121.65</v>
      </c>
      <c r="I144" s="238"/>
      <c r="J144" s="239">
        <f>ROUND(I144*H144,2)</f>
        <v>0</v>
      </c>
      <c r="K144" s="235" t="s">
        <v>214</v>
      </c>
      <c r="L144" s="72"/>
      <c r="M144" s="240" t="s">
        <v>38</v>
      </c>
      <c r="N144" s="241" t="s">
        <v>52</v>
      </c>
      <c r="O144" s="47"/>
      <c r="P144" s="242">
        <f>O144*H144</f>
        <v>0</v>
      </c>
      <c r="Q144" s="242">
        <v>0</v>
      </c>
      <c r="R144" s="242">
        <f>Q144*H144</f>
        <v>0</v>
      </c>
      <c r="S144" s="242">
        <v>0</v>
      </c>
      <c r="T144" s="243">
        <f>S144*H144</f>
        <v>0</v>
      </c>
      <c r="AR144" s="23" t="s">
        <v>215</v>
      </c>
      <c r="AT144" s="23" t="s">
        <v>210</v>
      </c>
      <c r="AU144" s="23" t="s">
        <v>90</v>
      </c>
      <c r="AY144" s="23" t="s">
        <v>208</v>
      </c>
      <c r="BE144" s="244">
        <f>IF(N144="základní",J144,0)</f>
        <v>0</v>
      </c>
      <c r="BF144" s="244">
        <f>IF(N144="snížená",J144,0)</f>
        <v>0</v>
      </c>
      <c r="BG144" s="244">
        <f>IF(N144="zákl. přenesená",J144,0)</f>
        <v>0</v>
      </c>
      <c r="BH144" s="244">
        <f>IF(N144="sníž. přenesená",J144,0)</f>
        <v>0</v>
      </c>
      <c r="BI144" s="244">
        <f>IF(N144="nulová",J144,0)</f>
        <v>0</v>
      </c>
      <c r="BJ144" s="23" t="s">
        <v>25</v>
      </c>
      <c r="BK144" s="244">
        <f>ROUND(I144*H144,2)</f>
        <v>0</v>
      </c>
      <c r="BL144" s="23" t="s">
        <v>215</v>
      </c>
      <c r="BM144" s="23" t="s">
        <v>2730</v>
      </c>
    </row>
    <row r="145" spans="2:51" s="12" customFormat="1" ht="13.5">
      <c r="B145" s="245"/>
      <c r="C145" s="246"/>
      <c r="D145" s="247" t="s">
        <v>217</v>
      </c>
      <c r="E145" s="248" t="s">
        <v>38</v>
      </c>
      <c r="F145" s="249" t="s">
        <v>2731</v>
      </c>
      <c r="G145" s="246"/>
      <c r="H145" s="250">
        <v>19.35</v>
      </c>
      <c r="I145" s="251"/>
      <c r="J145" s="246"/>
      <c r="K145" s="246"/>
      <c r="L145" s="252"/>
      <c r="M145" s="253"/>
      <c r="N145" s="254"/>
      <c r="O145" s="254"/>
      <c r="P145" s="254"/>
      <c r="Q145" s="254"/>
      <c r="R145" s="254"/>
      <c r="S145" s="254"/>
      <c r="T145" s="255"/>
      <c r="AT145" s="256" t="s">
        <v>217</v>
      </c>
      <c r="AU145" s="256" t="s">
        <v>90</v>
      </c>
      <c r="AV145" s="12" t="s">
        <v>90</v>
      </c>
      <c r="AW145" s="12" t="s">
        <v>219</v>
      </c>
      <c r="AX145" s="12" t="s">
        <v>81</v>
      </c>
      <c r="AY145" s="256" t="s">
        <v>208</v>
      </c>
    </row>
    <row r="146" spans="2:51" s="12" customFormat="1" ht="13.5">
      <c r="B146" s="245"/>
      <c r="C146" s="246"/>
      <c r="D146" s="247" t="s">
        <v>217</v>
      </c>
      <c r="E146" s="248" t="s">
        <v>38</v>
      </c>
      <c r="F146" s="249" t="s">
        <v>2732</v>
      </c>
      <c r="G146" s="246"/>
      <c r="H146" s="250">
        <v>44.5</v>
      </c>
      <c r="I146" s="251"/>
      <c r="J146" s="246"/>
      <c r="K146" s="246"/>
      <c r="L146" s="252"/>
      <c r="M146" s="253"/>
      <c r="N146" s="254"/>
      <c r="O146" s="254"/>
      <c r="P146" s="254"/>
      <c r="Q146" s="254"/>
      <c r="R146" s="254"/>
      <c r="S146" s="254"/>
      <c r="T146" s="255"/>
      <c r="AT146" s="256" t="s">
        <v>217</v>
      </c>
      <c r="AU146" s="256" t="s">
        <v>90</v>
      </c>
      <c r="AV146" s="12" t="s">
        <v>90</v>
      </c>
      <c r="AW146" s="12" t="s">
        <v>219</v>
      </c>
      <c r="AX146" s="12" t="s">
        <v>81</v>
      </c>
      <c r="AY146" s="256" t="s">
        <v>208</v>
      </c>
    </row>
    <row r="147" spans="2:51" s="13" customFormat="1" ht="13.5">
      <c r="B147" s="257"/>
      <c r="C147" s="258"/>
      <c r="D147" s="247" t="s">
        <v>217</v>
      </c>
      <c r="E147" s="259" t="s">
        <v>38</v>
      </c>
      <c r="F147" s="260" t="s">
        <v>2700</v>
      </c>
      <c r="G147" s="258"/>
      <c r="H147" s="259" t="s">
        <v>38</v>
      </c>
      <c r="I147" s="261"/>
      <c r="J147" s="258"/>
      <c r="K147" s="258"/>
      <c r="L147" s="262"/>
      <c r="M147" s="263"/>
      <c r="N147" s="264"/>
      <c r="O147" s="264"/>
      <c r="P147" s="264"/>
      <c r="Q147" s="264"/>
      <c r="R147" s="264"/>
      <c r="S147" s="264"/>
      <c r="T147" s="265"/>
      <c r="AT147" s="266" t="s">
        <v>217</v>
      </c>
      <c r="AU147" s="266" t="s">
        <v>90</v>
      </c>
      <c r="AV147" s="13" t="s">
        <v>25</v>
      </c>
      <c r="AW147" s="13" t="s">
        <v>219</v>
      </c>
      <c r="AX147" s="13" t="s">
        <v>81</v>
      </c>
      <c r="AY147" s="266" t="s">
        <v>208</v>
      </c>
    </row>
    <row r="148" spans="2:51" s="12" customFormat="1" ht="13.5">
      <c r="B148" s="245"/>
      <c r="C148" s="246"/>
      <c r="D148" s="247" t="s">
        <v>217</v>
      </c>
      <c r="E148" s="248" t="s">
        <v>38</v>
      </c>
      <c r="F148" s="249" t="s">
        <v>2733</v>
      </c>
      <c r="G148" s="246"/>
      <c r="H148" s="250">
        <v>57.8</v>
      </c>
      <c r="I148" s="251"/>
      <c r="J148" s="246"/>
      <c r="K148" s="246"/>
      <c r="L148" s="252"/>
      <c r="M148" s="253"/>
      <c r="N148" s="254"/>
      <c r="O148" s="254"/>
      <c r="P148" s="254"/>
      <c r="Q148" s="254"/>
      <c r="R148" s="254"/>
      <c r="S148" s="254"/>
      <c r="T148" s="255"/>
      <c r="AT148" s="256" t="s">
        <v>217</v>
      </c>
      <c r="AU148" s="256" t="s">
        <v>90</v>
      </c>
      <c r="AV148" s="12" t="s">
        <v>90</v>
      </c>
      <c r="AW148" s="12" t="s">
        <v>219</v>
      </c>
      <c r="AX148" s="12" t="s">
        <v>81</v>
      </c>
      <c r="AY148" s="256" t="s">
        <v>208</v>
      </c>
    </row>
    <row r="149" spans="2:65" s="1" customFormat="1" ht="16.5" customHeight="1">
      <c r="B149" s="46"/>
      <c r="C149" s="267" t="s">
        <v>314</v>
      </c>
      <c r="D149" s="267" t="s">
        <v>297</v>
      </c>
      <c r="E149" s="268" t="s">
        <v>298</v>
      </c>
      <c r="F149" s="269" t="s">
        <v>299</v>
      </c>
      <c r="G149" s="270" t="s">
        <v>283</v>
      </c>
      <c r="H149" s="271">
        <v>221.403</v>
      </c>
      <c r="I149" s="272"/>
      <c r="J149" s="273">
        <f>ROUND(I149*H149,2)</f>
        <v>0</v>
      </c>
      <c r="K149" s="269" t="s">
        <v>214</v>
      </c>
      <c r="L149" s="274"/>
      <c r="M149" s="275" t="s">
        <v>38</v>
      </c>
      <c r="N149" s="276" t="s">
        <v>52</v>
      </c>
      <c r="O149" s="47"/>
      <c r="P149" s="242">
        <f>O149*H149</f>
        <v>0</v>
      </c>
      <c r="Q149" s="242">
        <v>1</v>
      </c>
      <c r="R149" s="242">
        <f>Q149*H149</f>
        <v>221.403</v>
      </c>
      <c r="S149" s="242">
        <v>0</v>
      </c>
      <c r="T149" s="243">
        <f>S149*H149</f>
        <v>0</v>
      </c>
      <c r="AR149" s="23" t="s">
        <v>253</v>
      </c>
      <c r="AT149" s="23" t="s">
        <v>297</v>
      </c>
      <c r="AU149" s="23" t="s">
        <v>90</v>
      </c>
      <c r="AY149" s="23" t="s">
        <v>208</v>
      </c>
      <c r="BE149" s="244">
        <f>IF(N149="základní",J149,0)</f>
        <v>0</v>
      </c>
      <c r="BF149" s="244">
        <f>IF(N149="snížená",J149,0)</f>
        <v>0</v>
      </c>
      <c r="BG149" s="244">
        <f>IF(N149="zákl. přenesená",J149,0)</f>
        <v>0</v>
      </c>
      <c r="BH149" s="244">
        <f>IF(N149="sníž. přenesená",J149,0)</f>
        <v>0</v>
      </c>
      <c r="BI149" s="244">
        <f>IF(N149="nulová",J149,0)</f>
        <v>0</v>
      </c>
      <c r="BJ149" s="23" t="s">
        <v>25</v>
      </c>
      <c r="BK149" s="244">
        <f>ROUND(I149*H149,2)</f>
        <v>0</v>
      </c>
      <c r="BL149" s="23" t="s">
        <v>215</v>
      </c>
      <c r="BM149" s="23" t="s">
        <v>2734</v>
      </c>
    </row>
    <row r="150" spans="2:51" s="12" customFormat="1" ht="13.5">
      <c r="B150" s="245"/>
      <c r="C150" s="246"/>
      <c r="D150" s="247" t="s">
        <v>217</v>
      </c>
      <c r="E150" s="248" t="s">
        <v>38</v>
      </c>
      <c r="F150" s="249" t="s">
        <v>2735</v>
      </c>
      <c r="G150" s="246"/>
      <c r="H150" s="250">
        <v>221.403</v>
      </c>
      <c r="I150" s="251"/>
      <c r="J150" s="246"/>
      <c r="K150" s="246"/>
      <c r="L150" s="252"/>
      <c r="M150" s="253"/>
      <c r="N150" s="254"/>
      <c r="O150" s="254"/>
      <c r="P150" s="254"/>
      <c r="Q150" s="254"/>
      <c r="R150" s="254"/>
      <c r="S150" s="254"/>
      <c r="T150" s="255"/>
      <c r="AT150" s="256" t="s">
        <v>217</v>
      </c>
      <c r="AU150" s="256" t="s">
        <v>90</v>
      </c>
      <c r="AV150" s="12" t="s">
        <v>90</v>
      </c>
      <c r="AW150" s="12" t="s">
        <v>219</v>
      </c>
      <c r="AX150" s="12" t="s">
        <v>25</v>
      </c>
      <c r="AY150" s="256" t="s">
        <v>208</v>
      </c>
    </row>
    <row r="151" spans="2:65" s="1" customFormat="1" ht="16.5" customHeight="1">
      <c r="B151" s="46"/>
      <c r="C151" s="233" t="s">
        <v>319</v>
      </c>
      <c r="D151" s="233" t="s">
        <v>210</v>
      </c>
      <c r="E151" s="234" t="s">
        <v>329</v>
      </c>
      <c r="F151" s="235" t="s">
        <v>330</v>
      </c>
      <c r="G151" s="236" t="s">
        <v>331</v>
      </c>
      <c r="H151" s="237">
        <v>4</v>
      </c>
      <c r="I151" s="238"/>
      <c r="J151" s="239">
        <f>ROUND(I151*H151,2)</f>
        <v>0</v>
      </c>
      <c r="K151" s="235" t="s">
        <v>38</v>
      </c>
      <c r="L151" s="72"/>
      <c r="M151" s="240" t="s">
        <v>38</v>
      </c>
      <c r="N151" s="241" t="s">
        <v>52</v>
      </c>
      <c r="O151" s="47"/>
      <c r="P151" s="242">
        <f>O151*H151</f>
        <v>0</v>
      </c>
      <c r="Q151" s="242">
        <v>0</v>
      </c>
      <c r="R151" s="242">
        <f>Q151*H151</f>
        <v>0</v>
      </c>
      <c r="S151" s="242">
        <v>0</v>
      </c>
      <c r="T151" s="243">
        <f>S151*H151</f>
        <v>0</v>
      </c>
      <c r="AR151" s="23" t="s">
        <v>215</v>
      </c>
      <c r="AT151" s="23" t="s">
        <v>210</v>
      </c>
      <c r="AU151" s="23" t="s">
        <v>90</v>
      </c>
      <c r="AY151" s="23" t="s">
        <v>208</v>
      </c>
      <c r="BE151" s="244">
        <f>IF(N151="základní",J151,0)</f>
        <v>0</v>
      </c>
      <c r="BF151" s="244">
        <f>IF(N151="snížená",J151,0)</f>
        <v>0</v>
      </c>
      <c r="BG151" s="244">
        <f>IF(N151="zákl. přenesená",J151,0)</f>
        <v>0</v>
      </c>
      <c r="BH151" s="244">
        <f>IF(N151="sníž. přenesená",J151,0)</f>
        <v>0</v>
      </c>
      <c r="BI151" s="244">
        <f>IF(N151="nulová",J151,0)</f>
        <v>0</v>
      </c>
      <c r="BJ151" s="23" t="s">
        <v>25</v>
      </c>
      <c r="BK151" s="244">
        <f>ROUND(I151*H151,2)</f>
        <v>0</v>
      </c>
      <c r="BL151" s="23" t="s">
        <v>215</v>
      </c>
      <c r="BM151" s="23" t="s">
        <v>2736</v>
      </c>
    </row>
    <row r="152" spans="2:51" s="13" customFormat="1" ht="13.5">
      <c r="B152" s="257"/>
      <c r="C152" s="258"/>
      <c r="D152" s="247" t="s">
        <v>217</v>
      </c>
      <c r="E152" s="259" t="s">
        <v>38</v>
      </c>
      <c r="F152" s="260" t="s">
        <v>2682</v>
      </c>
      <c r="G152" s="258"/>
      <c r="H152" s="259" t="s">
        <v>38</v>
      </c>
      <c r="I152" s="261"/>
      <c r="J152" s="258"/>
      <c r="K152" s="258"/>
      <c r="L152" s="262"/>
      <c r="M152" s="263"/>
      <c r="N152" s="264"/>
      <c r="O152" s="264"/>
      <c r="P152" s="264"/>
      <c r="Q152" s="264"/>
      <c r="R152" s="264"/>
      <c r="S152" s="264"/>
      <c r="T152" s="265"/>
      <c r="AT152" s="266" t="s">
        <v>217</v>
      </c>
      <c r="AU152" s="266" t="s">
        <v>90</v>
      </c>
      <c r="AV152" s="13" t="s">
        <v>25</v>
      </c>
      <c r="AW152" s="13" t="s">
        <v>219</v>
      </c>
      <c r="AX152" s="13" t="s">
        <v>81</v>
      </c>
      <c r="AY152" s="266" t="s">
        <v>208</v>
      </c>
    </row>
    <row r="153" spans="2:51" s="12" customFormat="1" ht="13.5">
      <c r="B153" s="245"/>
      <c r="C153" s="246"/>
      <c r="D153" s="247" t="s">
        <v>217</v>
      </c>
      <c r="E153" s="248" t="s">
        <v>38</v>
      </c>
      <c r="F153" s="249" t="s">
        <v>90</v>
      </c>
      <c r="G153" s="246"/>
      <c r="H153" s="250">
        <v>2</v>
      </c>
      <c r="I153" s="251"/>
      <c r="J153" s="246"/>
      <c r="K153" s="246"/>
      <c r="L153" s="252"/>
      <c r="M153" s="253"/>
      <c r="N153" s="254"/>
      <c r="O153" s="254"/>
      <c r="P153" s="254"/>
      <c r="Q153" s="254"/>
      <c r="R153" s="254"/>
      <c r="S153" s="254"/>
      <c r="T153" s="255"/>
      <c r="AT153" s="256" t="s">
        <v>217</v>
      </c>
      <c r="AU153" s="256" t="s">
        <v>90</v>
      </c>
      <c r="AV153" s="12" t="s">
        <v>90</v>
      </c>
      <c r="AW153" s="12" t="s">
        <v>219</v>
      </c>
      <c r="AX153" s="12" t="s">
        <v>81</v>
      </c>
      <c r="AY153" s="256" t="s">
        <v>208</v>
      </c>
    </row>
    <row r="154" spans="2:51" s="13" customFormat="1" ht="13.5">
      <c r="B154" s="257"/>
      <c r="C154" s="258"/>
      <c r="D154" s="247" t="s">
        <v>217</v>
      </c>
      <c r="E154" s="259" t="s">
        <v>38</v>
      </c>
      <c r="F154" s="260" t="s">
        <v>2693</v>
      </c>
      <c r="G154" s="258"/>
      <c r="H154" s="259" t="s">
        <v>38</v>
      </c>
      <c r="I154" s="261"/>
      <c r="J154" s="258"/>
      <c r="K154" s="258"/>
      <c r="L154" s="262"/>
      <c r="M154" s="263"/>
      <c r="N154" s="264"/>
      <c r="O154" s="264"/>
      <c r="P154" s="264"/>
      <c r="Q154" s="264"/>
      <c r="R154" s="264"/>
      <c r="S154" s="264"/>
      <c r="T154" s="265"/>
      <c r="AT154" s="266" t="s">
        <v>217</v>
      </c>
      <c r="AU154" s="266" t="s">
        <v>90</v>
      </c>
      <c r="AV154" s="13" t="s">
        <v>25</v>
      </c>
      <c r="AW154" s="13" t="s">
        <v>219</v>
      </c>
      <c r="AX154" s="13" t="s">
        <v>81</v>
      </c>
      <c r="AY154" s="266" t="s">
        <v>208</v>
      </c>
    </row>
    <row r="155" spans="2:51" s="12" customFormat="1" ht="13.5">
      <c r="B155" s="245"/>
      <c r="C155" s="246"/>
      <c r="D155" s="247" t="s">
        <v>217</v>
      </c>
      <c r="E155" s="248" t="s">
        <v>38</v>
      </c>
      <c r="F155" s="249" t="s">
        <v>90</v>
      </c>
      <c r="G155" s="246"/>
      <c r="H155" s="250">
        <v>2</v>
      </c>
      <c r="I155" s="251"/>
      <c r="J155" s="246"/>
      <c r="K155" s="246"/>
      <c r="L155" s="252"/>
      <c r="M155" s="253"/>
      <c r="N155" s="254"/>
      <c r="O155" s="254"/>
      <c r="P155" s="254"/>
      <c r="Q155" s="254"/>
      <c r="R155" s="254"/>
      <c r="S155" s="254"/>
      <c r="T155" s="255"/>
      <c r="AT155" s="256" t="s">
        <v>217</v>
      </c>
      <c r="AU155" s="256" t="s">
        <v>90</v>
      </c>
      <c r="AV155" s="12" t="s">
        <v>90</v>
      </c>
      <c r="AW155" s="12" t="s">
        <v>219</v>
      </c>
      <c r="AX155" s="12" t="s">
        <v>81</v>
      </c>
      <c r="AY155" s="256" t="s">
        <v>208</v>
      </c>
    </row>
    <row r="156" spans="2:63" s="11" customFormat="1" ht="29.85" customHeight="1">
      <c r="B156" s="217"/>
      <c r="C156" s="218"/>
      <c r="D156" s="219" t="s">
        <v>80</v>
      </c>
      <c r="E156" s="231" t="s">
        <v>237</v>
      </c>
      <c r="F156" s="231" t="s">
        <v>2737</v>
      </c>
      <c r="G156" s="218"/>
      <c r="H156" s="218"/>
      <c r="I156" s="221"/>
      <c r="J156" s="232">
        <f>BK156</f>
        <v>0</v>
      </c>
      <c r="K156" s="218"/>
      <c r="L156" s="223"/>
      <c r="M156" s="224"/>
      <c r="N156" s="225"/>
      <c r="O156" s="225"/>
      <c r="P156" s="226">
        <f>SUM(P157:P168)</f>
        <v>0</v>
      </c>
      <c r="Q156" s="225"/>
      <c r="R156" s="226">
        <f>SUM(R157:R168)</f>
        <v>61.62758199999999</v>
      </c>
      <c r="S156" s="225"/>
      <c r="T156" s="227">
        <f>SUM(T157:T168)</f>
        <v>0</v>
      </c>
      <c r="AR156" s="228" t="s">
        <v>25</v>
      </c>
      <c r="AT156" s="229" t="s">
        <v>80</v>
      </c>
      <c r="AU156" s="229" t="s">
        <v>25</v>
      </c>
      <c r="AY156" s="228" t="s">
        <v>208</v>
      </c>
      <c r="BK156" s="230">
        <f>SUM(BK157:BK168)</f>
        <v>0</v>
      </c>
    </row>
    <row r="157" spans="2:65" s="1" customFormat="1" ht="25.5" customHeight="1">
      <c r="B157" s="46"/>
      <c r="C157" s="233" t="s">
        <v>324</v>
      </c>
      <c r="D157" s="233" t="s">
        <v>210</v>
      </c>
      <c r="E157" s="234" t="s">
        <v>2738</v>
      </c>
      <c r="F157" s="235" t="s">
        <v>2739</v>
      </c>
      <c r="G157" s="236" t="s">
        <v>213</v>
      </c>
      <c r="H157" s="237">
        <v>37.8</v>
      </c>
      <c r="I157" s="238"/>
      <c r="J157" s="239">
        <f>ROUND(I157*H157,2)</f>
        <v>0</v>
      </c>
      <c r="K157" s="235" t="s">
        <v>214</v>
      </c>
      <c r="L157" s="72"/>
      <c r="M157" s="240" t="s">
        <v>38</v>
      </c>
      <c r="N157" s="241" t="s">
        <v>52</v>
      </c>
      <c r="O157" s="47"/>
      <c r="P157" s="242">
        <f>O157*H157</f>
        <v>0</v>
      </c>
      <c r="Q157" s="242">
        <v>0.27994</v>
      </c>
      <c r="R157" s="242">
        <f>Q157*H157</f>
        <v>10.581732</v>
      </c>
      <c r="S157" s="242">
        <v>0</v>
      </c>
      <c r="T157" s="243">
        <f>S157*H157</f>
        <v>0</v>
      </c>
      <c r="AR157" s="23" t="s">
        <v>215</v>
      </c>
      <c r="AT157" s="23" t="s">
        <v>210</v>
      </c>
      <c r="AU157" s="23" t="s">
        <v>90</v>
      </c>
      <c r="AY157" s="23" t="s">
        <v>208</v>
      </c>
      <c r="BE157" s="244">
        <f>IF(N157="základní",J157,0)</f>
        <v>0</v>
      </c>
      <c r="BF157" s="244">
        <f>IF(N157="snížená",J157,0)</f>
        <v>0</v>
      </c>
      <c r="BG157" s="244">
        <f>IF(N157="zákl. přenesená",J157,0)</f>
        <v>0</v>
      </c>
      <c r="BH157" s="244">
        <f>IF(N157="sníž. přenesená",J157,0)</f>
        <v>0</v>
      </c>
      <c r="BI157" s="244">
        <f>IF(N157="nulová",J157,0)</f>
        <v>0</v>
      </c>
      <c r="BJ157" s="23" t="s">
        <v>25</v>
      </c>
      <c r="BK157" s="244">
        <f>ROUND(I157*H157,2)</f>
        <v>0</v>
      </c>
      <c r="BL157" s="23" t="s">
        <v>215</v>
      </c>
      <c r="BM157" s="23" t="s">
        <v>2740</v>
      </c>
    </row>
    <row r="158" spans="2:65" s="1" customFormat="1" ht="25.5" customHeight="1">
      <c r="B158" s="46"/>
      <c r="C158" s="233" t="s">
        <v>328</v>
      </c>
      <c r="D158" s="233" t="s">
        <v>210</v>
      </c>
      <c r="E158" s="234" t="s">
        <v>2741</v>
      </c>
      <c r="F158" s="235" t="s">
        <v>2742</v>
      </c>
      <c r="G158" s="236" t="s">
        <v>213</v>
      </c>
      <c r="H158" s="237">
        <v>40</v>
      </c>
      <c r="I158" s="238"/>
      <c r="J158" s="239">
        <f>ROUND(I158*H158,2)</f>
        <v>0</v>
      </c>
      <c r="K158" s="235" t="s">
        <v>214</v>
      </c>
      <c r="L158" s="72"/>
      <c r="M158" s="240" t="s">
        <v>38</v>
      </c>
      <c r="N158" s="241" t="s">
        <v>52</v>
      </c>
      <c r="O158" s="47"/>
      <c r="P158" s="242">
        <f>O158*H158</f>
        <v>0</v>
      </c>
      <c r="Q158" s="242">
        <v>0.3708</v>
      </c>
      <c r="R158" s="242">
        <f>Q158*H158</f>
        <v>14.832</v>
      </c>
      <c r="S158" s="242">
        <v>0</v>
      </c>
      <c r="T158" s="243">
        <f>S158*H158</f>
        <v>0</v>
      </c>
      <c r="AR158" s="23" t="s">
        <v>215</v>
      </c>
      <c r="AT158" s="23" t="s">
        <v>210</v>
      </c>
      <c r="AU158" s="23" t="s">
        <v>90</v>
      </c>
      <c r="AY158" s="23" t="s">
        <v>208</v>
      </c>
      <c r="BE158" s="244">
        <f>IF(N158="základní",J158,0)</f>
        <v>0</v>
      </c>
      <c r="BF158" s="244">
        <f>IF(N158="snížená",J158,0)</f>
        <v>0</v>
      </c>
      <c r="BG158" s="244">
        <f>IF(N158="zákl. přenesená",J158,0)</f>
        <v>0</v>
      </c>
      <c r="BH158" s="244">
        <f>IF(N158="sníž. přenesená",J158,0)</f>
        <v>0</v>
      </c>
      <c r="BI158" s="244">
        <f>IF(N158="nulová",J158,0)</f>
        <v>0</v>
      </c>
      <c r="BJ158" s="23" t="s">
        <v>25</v>
      </c>
      <c r="BK158" s="244">
        <f>ROUND(I158*H158,2)</f>
        <v>0</v>
      </c>
      <c r="BL158" s="23" t="s">
        <v>215</v>
      </c>
      <c r="BM158" s="23" t="s">
        <v>2743</v>
      </c>
    </row>
    <row r="159" spans="2:65" s="1" customFormat="1" ht="25.5" customHeight="1">
      <c r="B159" s="46"/>
      <c r="C159" s="233" t="s">
        <v>9</v>
      </c>
      <c r="D159" s="233" t="s">
        <v>210</v>
      </c>
      <c r="E159" s="234" t="s">
        <v>2744</v>
      </c>
      <c r="F159" s="235" t="s">
        <v>2745</v>
      </c>
      <c r="G159" s="236" t="s">
        <v>213</v>
      </c>
      <c r="H159" s="237">
        <v>40</v>
      </c>
      <c r="I159" s="238"/>
      <c r="J159" s="239">
        <f>ROUND(I159*H159,2)</f>
        <v>0</v>
      </c>
      <c r="K159" s="235" t="s">
        <v>214</v>
      </c>
      <c r="L159" s="72"/>
      <c r="M159" s="240" t="s">
        <v>38</v>
      </c>
      <c r="N159" s="241" t="s">
        <v>52</v>
      </c>
      <c r="O159" s="47"/>
      <c r="P159" s="242">
        <f>O159*H159</f>
        <v>0</v>
      </c>
      <c r="Q159" s="242">
        <v>0.2809</v>
      </c>
      <c r="R159" s="242">
        <f>Q159*H159</f>
        <v>11.235999999999999</v>
      </c>
      <c r="S159" s="242">
        <v>0</v>
      </c>
      <c r="T159" s="243">
        <f>S159*H159</f>
        <v>0</v>
      </c>
      <c r="AR159" s="23" t="s">
        <v>215</v>
      </c>
      <c r="AT159" s="23" t="s">
        <v>210</v>
      </c>
      <c r="AU159" s="23" t="s">
        <v>90</v>
      </c>
      <c r="AY159" s="23" t="s">
        <v>208</v>
      </c>
      <c r="BE159" s="244">
        <f>IF(N159="základní",J159,0)</f>
        <v>0</v>
      </c>
      <c r="BF159" s="244">
        <f>IF(N159="snížená",J159,0)</f>
        <v>0</v>
      </c>
      <c r="BG159" s="244">
        <f>IF(N159="zákl. přenesená",J159,0)</f>
        <v>0</v>
      </c>
      <c r="BH159" s="244">
        <f>IF(N159="sníž. přenesená",J159,0)</f>
        <v>0</v>
      </c>
      <c r="BI159" s="244">
        <f>IF(N159="nulová",J159,0)</f>
        <v>0</v>
      </c>
      <c r="BJ159" s="23" t="s">
        <v>25</v>
      </c>
      <c r="BK159" s="244">
        <f>ROUND(I159*H159,2)</f>
        <v>0</v>
      </c>
      <c r="BL159" s="23" t="s">
        <v>215</v>
      </c>
      <c r="BM159" s="23" t="s">
        <v>2746</v>
      </c>
    </row>
    <row r="160" spans="2:51" s="13" customFormat="1" ht="13.5">
      <c r="B160" s="257"/>
      <c r="C160" s="258"/>
      <c r="D160" s="247" t="s">
        <v>217</v>
      </c>
      <c r="E160" s="259" t="s">
        <v>38</v>
      </c>
      <c r="F160" s="260" t="s">
        <v>2747</v>
      </c>
      <c r="G160" s="258"/>
      <c r="H160" s="259" t="s">
        <v>38</v>
      </c>
      <c r="I160" s="261"/>
      <c r="J160" s="258"/>
      <c r="K160" s="258"/>
      <c r="L160" s="262"/>
      <c r="M160" s="263"/>
      <c r="N160" s="264"/>
      <c r="O160" s="264"/>
      <c r="P160" s="264"/>
      <c r="Q160" s="264"/>
      <c r="R160" s="264"/>
      <c r="S160" s="264"/>
      <c r="T160" s="265"/>
      <c r="AT160" s="266" t="s">
        <v>217</v>
      </c>
      <c r="AU160" s="266" t="s">
        <v>90</v>
      </c>
      <c r="AV160" s="13" t="s">
        <v>25</v>
      </c>
      <c r="AW160" s="13" t="s">
        <v>219</v>
      </c>
      <c r="AX160" s="13" t="s">
        <v>81</v>
      </c>
      <c r="AY160" s="266" t="s">
        <v>208</v>
      </c>
    </row>
    <row r="161" spans="2:51" s="12" customFormat="1" ht="13.5">
      <c r="B161" s="245"/>
      <c r="C161" s="246"/>
      <c r="D161" s="247" t="s">
        <v>217</v>
      </c>
      <c r="E161" s="248" t="s">
        <v>38</v>
      </c>
      <c r="F161" s="249" t="s">
        <v>453</v>
      </c>
      <c r="G161" s="246"/>
      <c r="H161" s="250">
        <v>40</v>
      </c>
      <c r="I161" s="251"/>
      <c r="J161" s="246"/>
      <c r="K161" s="246"/>
      <c r="L161" s="252"/>
      <c r="M161" s="253"/>
      <c r="N161" s="254"/>
      <c r="O161" s="254"/>
      <c r="P161" s="254"/>
      <c r="Q161" s="254"/>
      <c r="R161" s="254"/>
      <c r="S161" s="254"/>
      <c r="T161" s="255"/>
      <c r="AT161" s="256" t="s">
        <v>217</v>
      </c>
      <c r="AU161" s="256" t="s">
        <v>90</v>
      </c>
      <c r="AV161" s="12" t="s">
        <v>90</v>
      </c>
      <c r="AW161" s="12" t="s">
        <v>219</v>
      </c>
      <c r="AX161" s="12" t="s">
        <v>81</v>
      </c>
      <c r="AY161" s="256" t="s">
        <v>208</v>
      </c>
    </row>
    <row r="162" spans="2:65" s="1" customFormat="1" ht="25.5" customHeight="1">
      <c r="B162" s="46"/>
      <c r="C162" s="233" t="s">
        <v>340</v>
      </c>
      <c r="D162" s="233" t="s">
        <v>210</v>
      </c>
      <c r="E162" s="234" t="s">
        <v>2748</v>
      </c>
      <c r="F162" s="235" t="s">
        <v>2749</v>
      </c>
      <c r="G162" s="236" t="s">
        <v>213</v>
      </c>
      <c r="H162" s="237">
        <v>40</v>
      </c>
      <c r="I162" s="238"/>
      <c r="J162" s="239">
        <f>ROUND(I162*H162,2)</f>
        <v>0</v>
      </c>
      <c r="K162" s="235" t="s">
        <v>214</v>
      </c>
      <c r="L162" s="72"/>
      <c r="M162" s="240" t="s">
        <v>38</v>
      </c>
      <c r="N162" s="241" t="s">
        <v>52</v>
      </c>
      <c r="O162" s="47"/>
      <c r="P162" s="242">
        <f>O162*H162</f>
        <v>0</v>
      </c>
      <c r="Q162" s="242">
        <v>0.39561</v>
      </c>
      <c r="R162" s="242">
        <f>Q162*H162</f>
        <v>15.8244</v>
      </c>
      <c r="S162" s="242">
        <v>0</v>
      </c>
      <c r="T162" s="243">
        <f>S162*H162</f>
        <v>0</v>
      </c>
      <c r="AR162" s="23" t="s">
        <v>215</v>
      </c>
      <c r="AT162" s="23" t="s">
        <v>210</v>
      </c>
      <c r="AU162" s="23" t="s">
        <v>90</v>
      </c>
      <c r="AY162" s="23" t="s">
        <v>208</v>
      </c>
      <c r="BE162" s="244">
        <f>IF(N162="základní",J162,0)</f>
        <v>0</v>
      </c>
      <c r="BF162" s="244">
        <f>IF(N162="snížená",J162,0)</f>
        <v>0</v>
      </c>
      <c r="BG162" s="244">
        <f>IF(N162="zákl. přenesená",J162,0)</f>
        <v>0</v>
      </c>
      <c r="BH162" s="244">
        <f>IF(N162="sníž. přenesená",J162,0)</f>
        <v>0</v>
      </c>
      <c r="BI162" s="244">
        <f>IF(N162="nulová",J162,0)</f>
        <v>0</v>
      </c>
      <c r="BJ162" s="23" t="s">
        <v>25</v>
      </c>
      <c r="BK162" s="244">
        <f>ROUND(I162*H162,2)</f>
        <v>0</v>
      </c>
      <c r="BL162" s="23" t="s">
        <v>215</v>
      </c>
      <c r="BM162" s="23" t="s">
        <v>2750</v>
      </c>
    </row>
    <row r="163" spans="2:65" s="1" customFormat="1" ht="25.5" customHeight="1">
      <c r="B163" s="46"/>
      <c r="C163" s="233" t="s">
        <v>348</v>
      </c>
      <c r="D163" s="233" t="s">
        <v>210</v>
      </c>
      <c r="E163" s="234" t="s">
        <v>2751</v>
      </c>
      <c r="F163" s="235" t="s">
        <v>2752</v>
      </c>
      <c r="G163" s="236" t="s">
        <v>213</v>
      </c>
      <c r="H163" s="237">
        <v>37.8</v>
      </c>
      <c r="I163" s="238"/>
      <c r="J163" s="239">
        <f>ROUND(I163*H163,2)</f>
        <v>0</v>
      </c>
      <c r="K163" s="235" t="s">
        <v>214</v>
      </c>
      <c r="L163" s="72"/>
      <c r="M163" s="240" t="s">
        <v>38</v>
      </c>
      <c r="N163" s="241" t="s">
        <v>52</v>
      </c>
      <c r="O163" s="47"/>
      <c r="P163" s="242">
        <f>O163*H163</f>
        <v>0</v>
      </c>
      <c r="Q163" s="242">
        <v>0.08425</v>
      </c>
      <c r="R163" s="242">
        <f>Q163*H163</f>
        <v>3.18465</v>
      </c>
      <c r="S163" s="242">
        <v>0</v>
      </c>
      <c r="T163" s="243">
        <f>S163*H163</f>
        <v>0</v>
      </c>
      <c r="AR163" s="23" t="s">
        <v>215</v>
      </c>
      <c r="AT163" s="23" t="s">
        <v>210</v>
      </c>
      <c r="AU163" s="23" t="s">
        <v>90</v>
      </c>
      <c r="AY163" s="23" t="s">
        <v>208</v>
      </c>
      <c r="BE163" s="244">
        <f>IF(N163="základní",J163,0)</f>
        <v>0</v>
      </c>
      <c r="BF163" s="244">
        <f>IF(N163="snížená",J163,0)</f>
        <v>0</v>
      </c>
      <c r="BG163" s="244">
        <f>IF(N163="zákl. přenesená",J163,0)</f>
        <v>0</v>
      </c>
      <c r="BH163" s="244">
        <f>IF(N163="sníž. přenesená",J163,0)</f>
        <v>0</v>
      </c>
      <c r="BI163" s="244">
        <f>IF(N163="nulová",J163,0)</f>
        <v>0</v>
      </c>
      <c r="BJ163" s="23" t="s">
        <v>25</v>
      </c>
      <c r="BK163" s="244">
        <f>ROUND(I163*H163,2)</f>
        <v>0</v>
      </c>
      <c r="BL163" s="23" t="s">
        <v>215</v>
      </c>
      <c r="BM163" s="23" t="s">
        <v>2753</v>
      </c>
    </row>
    <row r="164" spans="2:51" s="13" customFormat="1" ht="13.5">
      <c r="B164" s="257"/>
      <c r="C164" s="258"/>
      <c r="D164" s="247" t="s">
        <v>217</v>
      </c>
      <c r="E164" s="259" t="s">
        <v>38</v>
      </c>
      <c r="F164" s="260" t="s">
        <v>2682</v>
      </c>
      <c r="G164" s="258"/>
      <c r="H164" s="259" t="s">
        <v>38</v>
      </c>
      <c r="I164" s="261"/>
      <c r="J164" s="258"/>
      <c r="K164" s="258"/>
      <c r="L164" s="262"/>
      <c r="M164" s="263"/>
      <c r="N164" s="264"/>
      <c r="O164" s="264"/>
      <c r="P164" s="264"/>
      <c r="Q164" s="264"/>
      <c r="R164" s="264"/>
      <c r="S164" s="264"/>
      <c r="T164" s="265"/>
      <c r="AT164" s="266" t="s">
        <v>217</v>
      </c>
      <c r="AU164" s="266" t="s">
        <v>90</v>
      </c>
      <c r="AV164" s="13" t="s">
        <v>25</v>
      </c>
      <c r="AW164" s="13" t="s">
        <v>219</v>
      </c>
      <c r="AX164" s="13" t="s">
        <v>81</v>
      </c>
      <c r="AY164" s="266" t="s">
        <v>208</v>
      </c>
    </row>
    <row r="165" spans="2:51" s="12" customFormat="1" ht="13.5">
      <c r="B165" s="245"/>
      <c r="C165" s="246"/>
      <c r="D165" s="247" t="s">
        <v>217</v>
      </c>
      <c r="E165" s="248" t="s">
        <v>38</v>
      </c>
      <c r="F165" s="249" t="s">
        <v>2683</v>
      </c>
      <c r="G165" s="246"/>
      <c r="H165" s="250">
        <v>37.8</v>
      </c>
      <c r="I165" s="251"/>
      <c r="J165" s="246"/>
      <c r="K165" s="246"/>
      <c r="L165" s="252"/>
      <c r="M165" s="253"/>
      <c r="N165" s="254"/>
      <c r="O165" s="254"/>
      <c r="P165" s="254"/>
      <c r="Q165" s="254"/>
      <c r="R165" s="254"/>
      <c r="S165" s="254"/>
      <c r="T165" s="255"/>
      <c r="AT165" s="256" t="s">
        <v>217</v>
      </c>
      <c r="AU165" s="256" t="s">
        <v>90</v>
      </c>
      <c r="AV165" s="12" t="s">
        <v>90</v>
      </c>
      <c r="AW165" s="12" t="s">
        <v>219</v>
      </c>
      <c r="AX165" s="12" t="s">
        <v>81</v>
      </c>
      <c r="AY165" s="256" t="s">
        <v>208</v>
      </c>
    </row>
    <row r="166" spans="2:65" s="1" customFormat="1" ht="16.5" customHeight="1">
      <c r="B166" s="46"/>
      <c r="C166" s="267" t="s">
        <v>352</v>
      </c>
      <c r="D166" s="267" t="s">
        <v>297</v>
      </c>
      <c r="E166" s="268" t="s">
        <v>2754</v>
      </c>
      <c r="F166" s="269" t="s">
        <v>2755</v>
      </c>
      <c r="G166" s="270" t="s">
        <v>213</v>
      </c>
      <c r="H166" s="271">
        <v>41.58</v>
      </c>
      <c r="I166" s="272"/>
      <c r="J166" s="273">
        <f>ROUND(I166*H166,2)</f>
        <v>0</v>
      </c>
      <c r="K166" s="269" t="s">
        <v>214</v>
      </c>
      <c r="L166" s="274"/>
      <c r="M166" s="275" t="s">
        <v>38</v>
      </c>
      <c r="N166" s="276" t="s">
        <v>52</v>
      </c>
      <c r="O166" s="47"/>
      <c r="P166" s="242">
        <f>O166*H166</f>
        <v>0</v>
      </c>
      <c r="Q166" s="242">
        <v>0.14</v>
      </c>
      <c r="R166" s="242">
        <f>Q166*H166</f>
        <v>5.8212</v>
      </c>
      <c r="S166" s="242">
        <v>0</v>
      </c>
      <c r="T166" s="243">
        <f>S166*H166</f>
        <v>0</v>
      </c>
      <c r="AR166" s="23" t="s">
        <v>253</v>
      </c>
      <c r="AT166" s="23" t="s">
        <v>297</v>
      </c>
      <c r="AU166" s="23" t="s">
        <v>90</v>
      </c>
      <c r="AY166" s="23" t="s">
        <v>208</v>
      </c>
      <c r="BE166" s="244">
        <f>IF(N166="základní",J166,0)</f>
        <v>0</v>
      </c>
      <c r="BF166" s="244">
        <f>IF(N166="snížená",J166,0)</f>
        <v>0</v>
      </c>
      <c r="BG166" s="244">
        <f>IF(N166="zákl. přenesená",J166,0)</f>
        <v>0</v>
      </c>
      <c r="BH166" s="244">
        <f>IF(N166="sníž. přenesená",J166,0)</f>
        <v>0</v>
      </c>
      <c r="BI166" s="244">
        <f>IF(N166="nulová",J166,0)</f>
        <v>0</v>
      </c>
      <c r="BJ166" s="23" t="s">
        <v>25</v>
      </c>
      <c r="BK166" s="244">
        <f>ROUND(I166*H166,2)</f>
        <v>0</v>
      </c>
      <c r="BL166" s="23" t="s">
        <v>215</v>
      </c>
      <c r="BM166" s="23" t="s">
        <v>2756</v>
      </c>
    </row>
    <row r="167" spans="2:51" s="12" customFormat="1" ht="13.5">
      <c r="B167" s="245"/>
      <c r="C167" s="246"/>
      <c r="D167" s="247" t="s">
        <v>217</v>
      </c>
      <c r="E167" s="248" t="s">
        <v>38</v>
      </c>
      <c r="F167" s="249" t="s">
        <v>2757</v>
      </c>
      <c r="G167" s="246"/>
      <c r="H167" s="250">
        <v>41.58</v>
      </c>
      <c r="I167" s="251"/>
      <c r="J167" s="246"/>
      <c r="K167" s="246"/>
      <c r="L167" s="252"/>
      <c r="M167" s="253"/>
      <c r="N167" s="254"/>
      <c r="O167" s="254"/>
      <c r="P167" s="254"/>
      <c r="Q167" s="254"/>
      <c r="R167" s="254"/>
      <c r="S167" s="254"/>
      <c r="T167" s="255"/>
      <c r="AT167" s="256" t="s">
        <v>217</v>
      </c>
      <c r="AU167" s="256" t="s">
        <v>90</v>
      </c>
      <c r="AV167" s="12" t="s">
        <v>90</v>
      </c>
      <c r="AW167" s="12" t="s">
        <v>219</v>
      </c>
      <c r="AX167" s="12" t="s">
        <v>81</v>
      </c>
      <c r="AY167" s="256" t="s">
        <v>208</v>
      </c>
    </row>
    <row r="168" spans="2:65" s="1" customFormat="1" ht="16.5" customHeight="1">
      <c r="B168" s="46"/>
      <c r="C168" s="233" t="s">
        <v>357</v>
      </c>
      <c r="D168" s="233" t="s">
        <v>210</v>
      </c>
      <c r="E168" s="234" t="s">
        <v>2758</v>
      </c>
      <c r="F168" s="235" t="s">
        <v>2759</v>
      </c>
      <c r="G168" s="236" t="s">
        <v>336</v>
      </c>
      <c r="H168" s="237">
        <v>41</v>
      </c>
      <c r="I168" s="238"/>
      <c r="J168" s="239">
        <f>ROUND(I168*H168,2)</f>
        <v>0</v>
      </c>
      <c r="K168" s="235" t="s">
        <v>214</v>
      </c>
      <c r="L168" s="72"/>
      <c r="M168" s="240" t="s">
        <v>38</v>
      </c>
      <c r="N168" s="241" t="s">
        <v>52</v>
      </c>
      <c r="O168" s="47"/>
      <c r="P168" s="242">
        <f>O168*H168</f>
        <v>0</v>
      </c>
      <c r="Q168" s="242">
        <v>0.0036</v>
      </c>
      <c r="R168" s="242">
        <f>Q168*H168</f>
        <v>0.1476</v>
      </c>
      <c r="S168" s="242">
        <v>0</v>
      </c>
      <c r="T168" s="243">
        <f>S168*H168</f>
        <v>0</v>
      </c>
      <c r="AR168" s="23" t="s">
        <v>215</v>
      </c>
      <c r="AT168" s="23" t="s">
        <v>210</v>
      </c>
      <c r="AU168" s="23" t="s">
        <v>90</v>
      </c>
      <c r="AY168" s="23" t="s">
        <v>208</v>
      </c>
      <c r="BE168" s="244">
        <f>IF(N168="základní",J168,0)</f>
        <v>0</v>
      </c>
      <c r="BF168" s="244">
        <f>IF(N168="snížená",J168,0)</f>
        <v>0</v>
      </c>
      <c r="BG168" s="244">
        <f>IF(N168="zákl. přenesená",J168,0)</f>
        <v>0</v>
      </c>
      <c r="BH168" s="244">
        <f>IF(N168="sníž. přenesená",J168,0)</f>
        <v>0</v>
      </c>
      <c r="BI168" s="244">
        <f>IF(N168="nulová",J168,0)</f>
        <v>0</v>
      </c>
      <c r="BJ168" s="23" t="s">
        <v>25</v>
      </c>
      <c r="BK168" s="244">
        <f>ROUND(I168*H168,2)</f>
        <v>0</v>
      </c>
      <c r="BL168" s="23" t="s">
        <v>215</v>
      </c>
      <c r="BM168" s="23" t="s">
        <v>2760</v>
      </c>
    </row>
    <row r="169" spans="2:63" s="11" customFormat="1" ht="29.85" customHeight="1">
      <c r="B169" s="217"/>
      <c r="C169" s="218"/>
      <c r="D169" s="219" t="s">
        <v>80</v>
      </c>
      <c r="E169" s="231" t="s">
        <v>253</v>
      </c>
      <c r="F169" s="231" t="s">
        <v>2761</v>
      </c>
      <c r="G169" s="218"/>
      <c r="H169" s="218"/>
      <c r="I169" s="221"/>
      <c r="J169" s="232">
        <f>BK169</f>
        <v>0</v>
      </c>
      <c r="K169" s="218"/>
      <c r="L169" s="223"/>
      <c r="M169" s="224"/>
      <c r="N169" s="225"/>
      <c r="O169" s="225"/>
      <c r="P169" s="226">
        <f>SUM(P170:P244)</f>
        <v>0</v>
      </c>
      <c r="Q169" s="225"/>
      <c r="R169" s="226">
        <f>SUM(R170:R244)</f>
        <v>29.07060792</v>
      </c>
      <c r="S169" s="225"/>
      <c r="T169" s="227">
        <f>SUM(T170:T244)</f>
        <v>0</v>
      </c>
      <c r="AR169" s="228" t="s">
        <v>25</v>
      </c>
      <c r="AT169" s="229" t="s">
        <v>80</v>
      </c>
      <c r="AU169" s="229" t="s">
        <v>25</v>
      </c>
      <c r="AY169" s="228" t="s">
        <v>208</v>
      </c>
      <c r="BK169" s="230">
        <f>SUM(BK170:BK244)</f>
        <v>0</v>
      </c>
    </row>
    <row r="170" spans="2:65" s="1" customFormat="1" ht="25.5" customHeight="1">
      <c r="B170" s="46"/>
      <c r="C170" s="233" t="s">
        <v>362</v>
      </c>
      <c r="D170" s="233" t="s">
        <v>210</v>
      </c>
      <c r="E170" s="234" t="s">
        <v>2762</v>
      </c>
      <c r="F170" s="235" t="s">
        <v>2763</v>
      </c>
      <c r="G170" s="236" t="s">
        <v>336</v>
      </c>
      <c r="H170" s="237">
        <v>33</v>
      </c>
      <c r="I170" s="238"/>
      <c r="J170" s="239">
        <f>ROUND(I170*H170,2)</f>
        <v>0</v>
      </c>
      <c r="K170" s="235" t="s">
        <v>214</v>
      </c>
      <c r="L170" s="72"/>
      <c r="M170" s="240" t="s">
        <v>38</v>
      </c>
      <c r="N170" s="241" t="s">
        <v>52</v>
      </c>
      <c r="O170" s="47"/>
      <c r="P170" s="242">
        <f>O170*H170</f>
        <v>0</v>
      </c>
      <c r="Q170" s="242">
        <v>0.00482</v>
      </c>
      <c r="R170" s="242">
        <f>Q170*H170</f>
        <v>0.15905999999999998</v>
      </c>
      <c r="S170" s="242">
        <v>0</v>
      </c>
      <c r="T170" s="243">
        <f>S170*H170</f>
        <v>0</v>
      </c>
      <c r="AR170" s="23" t="s">
        <v>215</v>
      </c>
      <c r="AT170" s="23" t="s">
        <v>210</v>
      </c>
      <c r="AU170" s="23" t="s">
        <v>90</v>
      </c>
      <c r="AY170" s="23" t="s">
        <v>208</v>
      </c>
      <c r="BE170" s="244">
        <f>IF(N170="základní",J170,0)</f>
        <v>0</v>
      </c>
      <c r="BF170" s="244">
        <f>IF(N170="snížená",J170,0)</f>
        <v>0</v>
      </c>
      <c r="BG170" s="244">
        <f>IF(N170="zákl. přenesená",J170,0)</f>
        <v>0</v>
      </c>
      <c r="BH170" s="244">
        <f>IF(N170="sníž. přenesená",J170,0)</f>
        <v>0</v>
      </c>
      <c r="BI170" s="244">
        <f>IF(N170="nulová",J170,0)</f>
        <v>0</v>
      </c>
      <c r="BJ170" s="23" t="s">
        <v>25</v>
      </c>
      <c r="BK170" s="244">
        <f>ROUND(I170*H170,2)</f>
        <v>0</v>
      </c>
      <c r="BL170" s="23" t="s">
        <v>215</v>
      </c>
      <c r="BM170" s="23" t="s">
        <v>2764</v>
      </c>
    </row>
    <row r="171" spans="2:65" s="1" customFormat="1" ht="25.5" customHeight="1">
      <c r="B171" s="46"/>
      <c r="C171" s="233" t="s">
        <v>369</v>
      </c>
      <c r="D171" s="233" t="s">
        <v>210</v>
      </c>
      <c r="E171" s="234" t="s">
        <v>2765</v>
      </c>
      <c r="F171" s="235" t="s">
        <v>2766</v>
      </c>
      <c r="G171" s="236" t="s">
        <v>331</v>
      </c>
      <c r="H171" s="237">
        <v>15</v>
      </c>
      <c r="I171" s="238"/>
      <c r="J171" s="239">
        <f>ROUND(I171*H171,2)</f>
        <v>0</v>
      </c>
      <c r="K171" s="235" t="s">
        <v>214</v>
      </c>
      <c r="L171" s="72"/>
      <c r="M171" s="240" t="s">
        <v>38</v>
      </c>
      <c r="N171" s="241" t="s">
        <v>52</v>
      </c>
      <c r="O171" s="47"/>
      <c r="P171" s="242">
        <f>O171*H171</f>
        <v>0</v>
      </c>
      <c r="Q171" s="242">
        <v>0</v>
      </c>
      <c r="R171" s="242">
        <f>Q171*H171</f>
        <v>0</v>
      </c>
      <c r="S171" s="242">
        <v>0</v>
      </c>
      <c r="T171" s="243">
        <f>S171*H171</f>
        <v>0</v>
      </c>
      <c r="AR171" s="23" t="s">
        <v>215</v>
      </c>
      <c r="AT171" s="23" t="s">
        <v>210</v>
      </c>
      <c r="AU171" s="23" t="s">
        <v>90</v>
      </c>
      <c r="AY171" s="23" t="s">
        <v>208</v>
      </c>
      <c r="BE171" s="244">
        <f>IF(N171="základní",J171,0)</f>
        <v>0</v>
      </c>
      <c r="BF171" s="244">
        <f>IF(N171="snížená",J171,0)</f>
        <v>0</v>
      </c>
      <c r="BG171" s="244">
        <f>IF(N171="zákl. přenesená",J171,0)</f>
        <v>0</v>
      </c>
      <c r="BH171" s="244">
        <f>IF(N171="sníž. přenesená",J171,0)</f>
        <v>0</v>
      </c>
      <c r="BI171" s="244">
        <f>IF(N171="nulová",J171,0)</f>
        <v>0</v>
      </c>
      <c r="BJ171" s="23" t="s">
        <v>25</v>
      </c>
      <c r="BK171" s="244">
        <f>ROUND(I171*H171,2)</f>
        <v>0</v>
      </c>
      <c r="BL171" s="23" t="s">
        <v>215</v>
      </c>
      <c r="BM171" s="23" t="s">
        <v>2767</v>
      </c>
    </row>
    <row r="172" spans="2:51" s="13" customFormat="1" ht="13.5">
      <c r="B172" s="257"/>
      <c r="C172" s="258"/>
      <c r="D172" s="247" t="s">
        <v>217</v>
      </c>
      <c r="E172" s="259" t="s">
        <v>38</v>
      </c>
      <c r="F172" s="260" t="s">
        <v>2768</v>
      </c>
      <c r="G172" s="258"/>
      <c r="H172" s="259" t="s">
        <v>38</v>
      </c>
      <c r="I172" s="261"/>
      <c r="J172" s="258"/>
      <c r="K172" s="258"/>
      <c r="L172" s="262"/>
      <c r="M172" s="263"/>
      <c r="N172" s="264"/>
      <c r="O172" s="264"/>
      <c r="P172" s="264"/>
      <c r="Q172" s="264"/>
      <c r="R172" s="264"/>
      <c r="S172" s="264"/>
      <c r="T172" s="265"/>
      <c r="AT172" s="266" t="s">
        <v>217</v>
      </c>
      <c r="AU172" s="266" t="s">
        <v>90</v>
      </c>
      <c r="AV172" s="13" t="s">
        <v>25</v>
      </c>
      <c r="AW172" s="13" t="s">
        <v>219</v>
      </c>
      <c r="AX172" s="13" t="s">
        <v>81</v>
      </c>
      <c r="AY172" s="266" t="s">
        <v>208</v>
      </c>
    </row>
    <row r="173" spans="2:51" s="13" customFormat="1" ht="13.5">
      <c r="B173" s="257"/>
      <c r="C173" s="258"/>
      <c r="D173" s="247" t="s">
        <v>217</v>
      </c>
      <c r="E173" s="259" t="s">
        <v>38</v>
      </c>
      <c r="F173" s="260" t="s">
        <v>2769</v>
      </c>
      <c r="G173" s="258"/>
      <c r="H173" s="259" t="s">
        <v>38</v>
      </c>
      <c r="I173" s="261"/>
      <c r="J173" s="258"/>
      <c r="K173" s="258"/>
      <c r="L173" s="262"/>
      <c r="M173" s="263"/>
      <c r="N173" s="264"/>
      <c r="O173" s="264"/>
      <c r="P173" s="264"/>
      <c r="Q173" s="264"/>
      <c r="R173" s="264"/>
      <c r="S173" s="264"/>
      <c r="T173" s="265"/>
      <c r="AT173" s="266" t="s">
        <v>217</v>
      </c>
      <c r="AU173" s="266" t="s">
        <v>90</v>
      </c>
      <c r="AV173" s="13" t="s">
        <v>25</v>
      </c>
      <c r="AW173" s="13" t="s">
        <v>219</v>
      </c>
      <c r="AX173" s="13" t="s">
        <v>81</v>
      </c>
      <c r="AY173" s="266" t="s">
        <v>208</v>
      </c>
    </row>
    <row r="174" spans="2:51" s="12" customFormat="1" ht="13.5">
      <c r="B174" s="245"/>
      <c r="C174" s="246"/>
      <c r="D174" s="247" t="s">
        <v>217</v>
      </c>
      <c r="E174" s="248" t="s">
        <v>38</v>
      </c>
      <c r="F174" s="249" t="s">
        <v>225</v>
      </c>
      <c r="G174" s="246"/>
      <c r="H174" s="250">
        <v>3</v>
      </c>
      <c r="I174" s="251"/>
      <c r="J174" s="246"/>
      <c r="K174" s="246"/>
      <c r="L174" s="252"/>
      <c r="M174" s="253"/>
      <c r="N174" s="254"/>
      <c r="O174" s="254"/>
      <c r="P174" s="254"/>
      <c r="Q174" s="254"/>
      <c r="R174" s="254"/>
      <c r="S174" s="254"/>
      <c r="T174" s="255"/>
      <c r="AT174" s="256" t="s">
        <v>217</v>
      </c>
      <c r="AU174" s="256" t="s">
        <v>90</v>
      </c>
      <c r="AV174" s="12" t="s">
        <v>90</v>
      </c>
      <c r="AW174" s="12" t="s">
        <v>219</v>
      </c>
      <c r="AX174" s="12" t="s">
        <v>81</v>
      </c>
      <c r="AY174" s="256" t="s">
        <v>208</v>
      </c>
    </row>
    <row r="175" spans="2:51" s="13" customFormat="1" ht="13.5">
      <c r="B175" s="257"/>
      <c r="C175" s="258"/>
      <c r="D175" s="247" t="s">
        <v>217</v>
      </c>
      <c r="E175" s="259" t="s">
        <v>38</v>
      </c>
      <c r="F175" s="260" t="s">
        <v>2770</v>
      </c>
      <c r="G175" s="258"/>
      <c r="H175" s="259" t="s">
        <v>38</v>
      </c>
      <c r="I175" s="261"/>
      <c r="J175" s="258"/>
      <c r="K175" s="258"/>
      <c r="L175" s="262"/>
      <c r="M175" s="263"/>
      <c r="N175" s="264"/>
      <c r="O175" s="264"/>
      <c r="P175" s="264"/>
      <c r="Q175" s="264"/>
      <c r="R175" s="264"/>
      <c r="S175" s="264"/>
      <c r="T175" s="265"/>
      <c r="AT175" s="266" t="s">
        <v>217</v>
      </c>
      <c r="AU175" s="266" t="s">
        <v>90</v>
      </c>
      <c r="AV175" s="13" t="s">
        <v>25</v>
      </c>
      <c r="AW175" s="13" t="s">
        <v>219</v>
      </c>
      <c r="AX175" s="13" t="s">
        <v>81</v>
      </c>
      <c r="AY175" s="266" t="s">
        <v>208</v>
      </c>
    </row>
    <row r="176" spans="2:51" s="12" customFormat="1" ht="13.5">
      <c r="B176" s="245"/>
      <c r="C176" s="246"/>
      <c r="D176" s="247" t="s">
        <v>217</v>
      </c>
      <c r="E176" s="248" t="s">
        <v>38</v>
      </c>
      <c r="F176" s="249" t="s">
        <v>249</v>
      </c>
      <c r="G176" s="246"/>
      <c r="H176" s="250">
        <v>7</v>
      </c>
      <c r="I176" s="251"/>
      <c r="J176" s="246"/>
      <c r="K176" s="246"/>
      <c r="L176" s="252"/>
      <c r="M176" s="253"/>
      <c r="N176" s="254"/>
      <c r="O176" s="254"/>
      <c r="P176" s="254"/>
      <c r="Q176" s="254"/>
      <c r="R176" s="254"/>
      <c r="S176" s="254"/>
      <c r="T176" s="255"/>
      <c r="AT176" s="256" t="s">
        <v>217</v>
      </c>
      <c r="AU176" s="256" t="s">
        <v>90</v>
      </c>
      <c r="AV176" s="12" t="s">
        <v>90</v>
      </c>
      <c r="AW176" s="12" t="s">
        <v>219</v>
      </c>
      <c r="AX176" s="12" t="s">
        <v>81</v>
      </c>
      <c r="AY176" s="256" t="s">
        <v>208</v>
      </c>
    </row>
    <row r="177" spans="2:51" s="13" customFormat="1" ht="13.5">
      <c r="B177" s="257"/>
      <c r="C177" s="258"/>
      <c r="D177" s="247" t="s">
        <v>217</v>
      </c>
      <c r="E177" s="259" t="s">
        <v>38</v>
      </c>
      <c r="F177" s="260" t="s">
        <v>2771</v>
      </c>
      <c r="G177" s="258"/>
      <c r="H177" s="259" t="s">
        <v>38</v>
      </c>
      <c r="I177" s="261"/>
      <c r="J177" s="258"/>
      <c r="K177" s="258"/>
      <c r="L177" s="262"/>
      <c r="M177" s="263"/>
      <c r="N177" s="264"/>
      <c r="O177" s="264"/>
      <c r="P177" s="264"/>
      <c r="Q177" s="264"/>
      <c r="R177" s="264"/>
      <c r="S177" s="264"/>
      <c r="T177" s="265"/>
      <c r="AT177" s="266" t="s">
        <v>217</v>
      </c>
      <c r="AU177" s="266" t="s">
        <v>90</v>
      </c>
      <c r="AV177" s="13" t="s">
        <v>25</v>
      </c>
      <c r="AW177" s="13" t="s">
        <v>219</v>
      </c>
      <c r="AX177" s="13" t="s">
        <v>81</v>
      </c>
      <c r="AY177" s="266" t="s">
        <v>208</v>
      </c>
    </row>
    <row r="178" spans="2:51" s="13" customFormat="1" ht="13.5">
      <c r="B178" s="257"/>
      <c r="C178" s="258"/>
      <c r="D178" s="247" t="s">
        <v>217</v>
      </c>
      <c r="E178" s="259" t="s">
        <v>38</v>
      </c>
      <c r="F178" s="260" t="s">
        <v>2769</v>
      </c>
      <c r="G178" s="258"/>
      <c r="H178" s="259" t="s">
        <v>38</v>
      </c>
      <c r="I178" s="261"/>
      <c r="J178" s="258"/>
      <c r="K178" s="258"/>
      <c r="L178" s="262"/>
      <c r="M178" s="263"/>
      <c r="N178" s="264"/>
      <c r="O178" s="264"/>
      <c r="P178" s="264"/>
      <c r="Q178" s="264"/>
      <c r="R178" s="264"/>
      <c r="S178" s="264"/>
      <c r="T178" s="265"/>
      <c r="AT178" s="266" t="s">
        <v>217</v>
      </c>
      <c r="AU178" s="266" t="s">
        <v>90</v>
      </c>
      <c r="AV178" s="13" t="s">
        <v>25</v>
      </c>
      <c r="AW178" s="13" t="s">
        <v>219</v>
      </c>
      <c r="AX178" s="13" t="s">
        <v>81</v>
      </c>
      <c r="AY178" s="266" t="s">
        <v>208</v>
      </c>
    </row>
    <row r="179" spans="2:51" s="12" customFormat="1" ht="13.5">
      <c r="B179" s="245"/>
      <c r="C179" s="246"/>
      <c r="D179" s="247" t="s">
        <v>217</v>
      </c>
      <c r="E179" s="248" t="s">
        <v>38</v>
      </c>
      <c r="F179" s="249" t="s">
        <v>25</v>
      </c>
      <c r="G179" s="246"/>
      <c r="H179" s="250">
        <v>1</v>
      </c>
      <c r="I179" s="251"/>
      <c r="J179" s="246"/>
      <c r="K179" s="246"/>
      <c r="L179" s="252"/>
      <c r="M179" s="253"/>
      <c r="N179" s="254"/>
      <c r="O179" s="254"/>
      <c r="P179" s="254"/>
      <c r="Q179" s="254"/>
      <c r="R179" s="254"/>
      <c r="S179" s="254"/>
      <c r="T179" s="255"/>
      <c r="AT179" s="256" t="s">
        <v>217</v>
      </c>
      <c r="AU179" s="256" t="s">
        <v>90</v>
      </c>
      <c r="AV179" s="12" t="s">
        <v>90</v>
      </c>
      <c r="AW179" s="12" t="s">
        <v>219</v>
      </c>
      <c r="AX179" s="12" t="s">
        <v>81</v>
      </c>
      <c r="AY179" s="256" t="s">
        <v>208</v>
      </c>
    </row>
    <row r="180" spans="2:51" s="13" customFormat="1" ht="13.5">
      <c r="B180" s="257"/>
      <c r="C180" s="258"/>
      <c r="D180" s="247" t="s">
        <v>217</v>
      </c>
      <c r="E180" s="259" t="s">
        <v>38</v>
      </c>
      <c r="F180" s="260" t="s">
        <v>2770</v>
      </c>
      <c r="G180" s="258"/>
      <c r="H180" s="259" t="s">
        <v>38</v>
      </c>
      <c r="I180" s="261"/>
      <c r="J180" s="258"/>
      <c r="K180" s="258"/>
      <c r="L180" s="262"/>
      <c r="M180" s="263"/>
      <c r="N180" s="264"/>
      <c r="O180" s="264"/>
      <c r="P180" s="264"/>
      <c r="Q180" s="264"/>
      <c r="R180" s="264"/>
      <c r="S180" s="264"/>
      <c r="T180" s="265"/>
      <c r="AT180" s="266" t="s">
        <v>217</v>
      </c>
      <c r="AU180" s="266" t="s">
        <v>90</v>
      </c>
      <c r="AV180" s="13" t="s">
        <v>25</v>
      </c>
      <c r="AW180" s="13" t="s">
        <v>219</v>
      </c>
      <c r="AX180" s="13" t="s">
        <v>81</v>
      </c>
      <c r="AY180" s="266" t="s">
        <v>208</v>
      </c>
    </row>
    <row r="181" spans="2:51" s="12" customFormat="1" ht="13.5">
      <c r="B181" s="245"/>
      <c r="C181" s="246"/>
      <c r="D181" s="247" t="s">
        <v>217</v>
      </c>
      <c r="E181" s="248" t="s">
        <v>38</v>
      </c>
      <c r="F181" s="249" t="s">
        <v>215</v>
      </c>
      <c r="G181" s="246"/>
      <c r="H181" s="250">
        <v>4</v>
      </c>
      <c r="I181" s="251"/>
      <c r="J181" s="246"/>
      <c r="K181" s="246"/>
      <c r="L181" s="252"/>
      <c r="M181" s="253"/>
      <c r="N181" s="254"/>
      <c r="O181" s="254"/>
      <c r="P181" s="254"/>
      <c r="Q181" s="254"/>
      <c r="R181" s="254"/>
      <c r="S181" s="254"/>
      <c r="T181" s="255"/>
      <c r="AT181" s="256" t="s">
        <v>217</v>
      </c>
      <c r="AU181" s="256" t="s">
        <v>90</v>
      </c>
      <c r="AV181" s="12" t="s">
        <v>90</v>
      </c>
      <c r="AW181" s="12" t="s">
        <v>219</v>
      </c>
      <c r="AX181" s="12" t="s">
        <v>81</v>
      </c>
      <c r="AY181" s="256" t="s">
        <v>208</v>
      </c>
    </row>
    <row r="182" spans="2:65" s="1" customFormat="1" ht="16.5" customHeight="1">
      <c r="B182" s="46"/>
      <c r="C182" s="267" t="s">
        <v>374</v>
      </c>
      <c r="D182" s="267" t="s">
        <v>297</v>
      </c>
      <c r="E182" s="268" t="s">
        <v>2772</v>
      </c>
      <c r="F182" s="269" t="s">
        <v>2773</v>
      </c>
      <c r="G182" s="270" t="s">
        <v>331</v>
      </c>
      <c r="H182" s="271">
        <v>4</v>
      </c>
      <c r="I182" s="272"/>
      <c r="J182" s="273">
        <f>ROUND(I182*H182,2)</f>
        <v>0</v>
      </c>
      <c r="K182" s="269" t="s">
        <v>38</v>
      </c>
      <c r="L182" s="274"/>
      <c r="M182" s="275" t="s">
        <v>38</v>
      </c>
      <c r="N182" s="276" t="s">
        <v>52</v>
      </c>
      <c r="O182" s="47"/>
      <c r="P182" s="242">
        <f>O182*H182</f>
        <v>0</v>
      </c>
      <c r="Q182" s="242">
        <v>0.00014</v>
      </c>
      <c r="R182" s="242">
        <f>Q182*H182</f>
        <v>0.00056</v>
      </c>
      <c r="S182" s="242">
        <v>0</v>
      </c>
      <c r="T182" s="243">
        <f>S182*H182</f>
        <v>0</v>
      </c>
      <c r="AR182" s="23" t="s">
        <v>253</v>
      </c>
      <c r="AT182" s="23" t="s">
        <v>297</v>
      </c>
      <c r="AU182" s="23" t="s">
        <v>90</v>
      </c>
      <c r="AY182" s="23" t="s">
        <v>208</v>
      </c>
      <c r="BE182" s="244">
        <f>IF(N182="základní",J182,0)</f>
        <v>0</v>
      </c>
      <c r="BF182" s="244">
        <f>IF(N182="snížená",J182,0)</f>
        <v>0</v>
      </c>
      <c r="BG182" s="244">
        <f>IF(N182="zákl. přenesená",J182,0)</f>
        <v>0</v>
      </c>
      <c r="BH182" s="244">
        <f>IF(N182="sníž. přenesená",J182,0)</f>
        <v>0</v>
      </c>
      <c r="BI182" s="244">
        <f>IF(N182="nulová",J182,0)</f>
        <v>0</v>
      </c>
      <c r="BJ182" s="23" t="s">
        <v>25</v>
      </c>
      <c r="BK182" s="244">
        <f>ROUND(I182*H182,2)</f>
        <v>0</v>
      </c>
      <c r="BL182" s="23" t="s">
        <v>215</v>
      </c>
      <c r="BM182" s="23" t="s">
        <v>2774</v>
      </c>
    </row>
    <row r="183" spans="2:51" s="13" customFormat="1" ht="13.5">
      <c r="B183" s="257"/>
      <c r="C183" s="258"/>
      <c r="D183" s="247" t="s">
        <v>217</v>
      </c>
      <c r="E183" s="259" t="s">
        <v>38</v>
      </c>
      <c r="F183" s="260" t="s">
        <v>2768</v>
      </c>
      <c r="G183" s="258"/>
      <c r="H183" s="259" t="s">
        <v>38</v>
      </c>
      <c r="I183" s="261"/>
      <c r="J183" s="258"/>
      <c r="K183" s="258"/>
      <c r="L183" s="262"/>
      <c r="M183" s="263"/>
      <c r="N183" s="264"/>
      <c r="O183" s="264"/>
      <c r="P183" s="264"/>
      <c r="Q183" s="264"/>
      <c r="R183" s="264"/>
      <c r="S183" s="264"/>
      <c r="T183" s="265"/>
      <c r="AT183" s="266" t="s">
        <v>217</v>
      </c>
      <c r="AU183" s="266" t="s">
        <v>90</v>
      </c>
      <c r="AV183" s="13" t="s">
        <v>25</v>
      </c>
      <c r="AW183" s="13" t="s">
        <v>219</v>
      </c>
      <c r="AX183" s="13" t="s">
        <v>81</v>
      </c>
      <c r="AY183" s="266" t="s">
        <v>208</v>
      </c>
    </row>
    <row r="184" spans="2:51" s="12" customFormat="1" ht="13.5">
      <c r="B184" s="245"/>
      <c r="C184" s="246"/>
      <c r="D184" s="247" t="s">
        <v>217</v>
      </c>
      <c r="E184" s="248" t="s">
        <v>38</v>
      </c>
      <c r="F184" s="249" t="s">
        <v>225</v>
      </c>
      <c r="G184" s="246"/>
      <c r="H184" s="250">
        <v>3</v>
      </c>
      <c r="I184" s="251"/>
      <c r="J184" s="246"/>
      <c r="K184" s="246"/>
      <c r="L184" s="252"/>
      <c r="M184" s="253"/>
      <c r="N184" s="254"/>
      <c r="O184" s="254"/>
      <c r="P184" s="254"/>
      <c r="Q184" s="254"/>
      <c r="R184" s="254"/>
      <c r="S184" s="254"/>
      <c r="T184" s="255"/>
      <c r="AT184" s="256" t="s">
        <v>217</v>
      </c>
      <c r="AU184" s="256" t="s">
        <v>90</v>
      </c>
      <c r="AV184" s="12" t="s">
        <v>90</v>
      </c>
      <c r="AW184" s="12" t="s">
        <v>219</v>
      </c>
      <c r="AX184" s="12" t="s">
        <v>81</v>
      </c>
      <c r="AY184" s="256" t="s">
        <v>208</v>
      </c>
    </row>
    <row r="185" spans="2:51" s="13" customFormat="1" ht="13.5">
      <c r="B185" s="257"/>
      <c r="C185" s="258"/>
      <c r="D185" s="247" t="s">
        <v>217</v>
      </c>
      <c r="E185" s="259" t="s">
        <v>38</v>
      </c>
      <c r="F185" s="260" t="s">
        <v>2771</v>
      </c>
      <c r="G185" s="258"/>
      <c r="H185" s="259" t="s">
        <v>38</v>
      </c>
      <c r="I185" s="261"/>
      <c r="J185" s="258"/>
      <c r="K185" s="258"/>
      <c r="L185" s="262"/>
      <c r="M185" s="263"/>
      <c r="N185" s="264"/>
      <c r="O185" s="264"/>
      <c r="P185" s="264"/>
      <c r="Q185" s="264"/>
      <c r="R185" s="264"/>
      <c r="S185" s="264"/>
      <c r="T185" s="265"/>
      <c r="AT185" s="266" t="s">
        <v>217</v>
      </c>
      <c r="AU185" s="266" t="s">
        <v>90</v>
      </c>
      <c r="AV185" s="13" t="s">
        <v>25</v>
      </c>
      <c r="AW185" s="13" t="s">
        <v>219</v>
      </c>
      <c r="AX185" s="13" t="s">
        <v>81</v>
      </c>
      <c r="AY185" s="266" t="s">
        <v>208</v>
      </c>
    </row>
    <row r="186" spans="2:51" s="13" customFormat="1" ht="13.5">
      <c r="B186" s="257"/>
      <c r="C186" s="258"/>
      <c r="D186" s="247" t="s">
        <v>217</v>
      </c>
      <c r="E186" s="259" t="s">
        <v>38</v>
      </c>
      <c r="F186" s="260" t="s">
        <v>2769</v>
      </c>
      <c r="G186" s="258"/>
      <c r="H186" s="259" t="s">
        <v>38</v>
      </c>
      <c r="I186" s="261"/>
      <c r="J186" s="258"/>
      <c r="K186" s="258"/>
      <c r="L186" s="262"/>
      <c r="M186" s="263"/>
      <c r="N186" s="264"/>
      <c r="O186" s="264"/>
      <c r="P186" s="264"/>
      <c r="Q186" s="264"/>
      <c r="R186" s="264"/>
      <c r="S186" s="264"/>
      <c r="T186" s="265"/>
      <c r="AT186" s="266" t="s">
        <v>217</v>
      </c>
      <c r="AU186" s="266" t="s">
        <v>90</v>
      </c>
      <c r="AV186" s="13" t="s">
        <v>25</v>
      </c>
      <c r="AW186" s="13" t="s">
        <v>219</v>
      </c>
      <c r="AX186" s="13" t="s">
        <v>81</v>
      </c>
      <c r="AY186" s="266" t="s">
        <v>208</v>
      </c>
    </row>
    <row r="187" spans="2:51" s="12" customFormat="1" ht="13.5">
      <c r="B187" s="245"/>
      <c r="C187" s="246"/>
      <c r="D187" s="247" t="s">
        <v>217</v>
      </c>
      <c r="E187" s="248" t="s">
        <v>38</v>
      </c>
      <c r="F187" s="249" t="s">
        <v>25</v>
      </c>
      <c r="G187" s="246"/>
      <c r="H187" s="250">
        <v>1</v>
      </c>
      <c r="I187" s="251"/>
      <c r="J187" s="246"/>
      <c r="K187" s="246"/>
      <c r="L187" s="252"/>
      <c r="M187" s="253"/>
      <c r="N187" s="254"/>
      <c r="O187" s="254"/>
      <c r="P187" s="254"/>
      <c r="Q187" s="254"/>
      <c r="R187" s="254"/>
      <c r="S187" s="254"/>
      <c r="T187" s="255"/>
      <c r="AT187" s="256" t="s">
        <v>217</v>
      </c>
      <c r="AU187" s="256" t="s">
        <v>90</v>
      </c>
      <c r="AV187" s="12" t="s">
        <v>90</v>
      </c>
      <c r="AW187" s="12" t="s">
        <v>219</v>
      </c>
      <c r="AX187" s="12" t="s">
        <v>81</v>
      </c>
      <c r="AY187" s="256" t="s">
        <v>208</v>
      </c>
    </row>
    <row r="188" spans="2:65" s="1" customFormat="1" ht="16.5" customHeight="1">
      <c r="B188" s="46"/>
      <c r="C188" s="267" t="s">
        <v>380</v>
      </c>
      <c r="D188" s="267" t="s">
        <v>297</v>
      </c>
      <c r="E188" s="268" t="s">
        <v>2775</v>
      </c>
      <c r="F188" s="269" t="s">
        <v>2776</v>
      </c>
      <c r="G188" s="270" t="s">
        <v>331</v>
      </c>
      <c r="H188" s="271">
        <v>11</v>
      </c>
      <c r="I188" s="272"/>
      <c r="J188" s="273">
        <f>ROUND(I188*H188,2)</f>
        <v>0</v>
      </c>
      <c r="K188" s="269" t="s">
        <v>38</v>
      </c>
      <c r="L188" s="274"/>
      <c r="M188" s="275" t="s">
        <v>38</v>
      </c>
      <c r="N188" s="276" t="s">
        <v>52</v>
      </c>
      <c r="O188" s="47"/>
      <c r="P188" s="242">
        <f>O188*H188</f>
        <v>0</v>
      </c>
      <c r="Q188" s="242">
        <v>0.00033</v>
      </c>
      <c r="R188" s="242">
        <f>Q188*H188</f>
        <v>0.00363</v>
      </c>
      <c r="S188" s="242">
        <v>0</v>
      </c>
      <c r="T188" s="243">
        <f>S188*H188</f>
        <v>0</v>
      </c>
      <c r="AR188" s="23" t="s">
        <v>253</v>
      </c>
      <c r="AT188" s="23" t="s">
        <v>297</v>
      </c>
      <c r="AU188" s="23" t="s">
        <v>90</v>
      </c>
      <c r="AY188" s="23" t="s">
        <v>208</v>
      </c>
      <c r="BE188" s="244">
        <f>IF(N188="základní",J188,0)</f>
        <v>0</v>
      </c>
      <c r="BF188" s="244">
        <f>IF(N188="snížená",J188,0)</f>
        <v>0</v>
      </c>
      <c r="BG188" s="244">
        <f>IF(N188="zákl. přenesená",J188,0)</f>
        <v>0</v>
      </c>
      <c r="BH188" s="244">
        <f>IF(N188="sníž. přenesená",J188,0)</f>
        <v>0</v>
      </c>
      <c r="BI188" s="244">
        <f>IF(N188="nulová",J188,0)</f>
        <v>0</v>
      </c>
      <c r="BJ188" s="23" t="s">
        <v>25</v>
      </c>
      <c r="BK188" s="244">
        <f>ROUND(I188*H188,2)</f>
        <v>0</v>
      </c>
      <c r="BL188" s="23" t="s">
        <v>215</v>
      </c>
      <c r="BM188" s="23" t="s">
        <v>2777</v>
      </c>
    </row>
    <row r="189" spans="2:51" s="13" customFormat="1" ht="13.5">
      <c r="B189" s="257"/>
      <c r="C189" s="258"/>
      <c r="D189" s="247" t="s">
        <v>217</v>
      </c>
      <c r="E189" s="259" t="s">
        <v>38</v>
      </c>
      <c r="F189" s="260" t="s">
        <v>2768</v>
      </c>
      <c r="G189" s="258"/>
      <c r="H189" s="259" t="s">
        <v>38</v>
      </c>
      <c r="I189" s="261"/>
      <c r="J189" s="258"/>
      <c r="K189" s="258"/>
      <c r="L189" s="262"/>
      <c r="M189" s="263"/>
      <c r="N189" s="264"/>
      <c r="O189" s="264"/>
      <c r="P189" s="264"/>
      <c r="Q189" s="264"/>
      <c r="R189" s="264"/>
      <c r="S189" s="264"/>
      <c r="T189" s="265"/>
      <c r="AT189" s="266" t="s">
        <v>217</v>
      </c>
      <c r="AU189" s="266" t="s">
        <v>90</v>
      </c>
      <c r="AV189" s="13" t="s">
        <v>25</v>
      </c>
      <c r="AW189" s="13" t="s">
        <v>219</v>
      </c>
      <c r="AX189" s="13" t="s">
        <v>81</v>
      </c>
      <c r="AY189" s="266" t="s">
        <v>208</v>
      </c>
    </row>
    <row r="190" spans="2:51" s="13" customFormat="1" ht="13.5">
      <c r="B190" s="257"/>
      <c r="C190" s="258"/>
      <c r="D190" s="247" t="s">
        <v>217</v>
      </c>
      <c r="E190" s="259" t="s">
        <v>38</v>
      </c>
      <c r="F190" s="260" t="s">
        <v>2770</v>
      </c>
      <c r="G190" s="258"/>
      <c r="H190" s="259" t="s">
        <v>38</v>
      </c>
      <c r="I190" s="261"/>
      <c r="J190" s="258"/>
      <c r="K190" s="258"/>
      <c r="L190" s="262"/>
      <c r="M190" s="263"/>
      <c r="N190" s="264"/>
      <c r="O190" s="264"/>
      <c r="P190" s="264"/>
      <c r="Q190" s="264"/>
      <c r="R190" s="264"/>
      <c r="S190" s="264"/>
      <c r="T190" s="265"/>
      <c r="AT190" s="266" t="s">
        <v>217</v>
      </c>
      <c r="AU190" s="266" t="s">
        <v>90</v>
      </c>
      <c r="AV190" s="13" t="s">
        <v>25</v>
      </c>
      <c r="AW190" s="13" t="s">
        <v>219</v>
      </c>
      <c r="AX190" s="13" t="s">
        <v>81</v>
      </c>
      <c r="AY190" s="266" t="s">
        <v>208</v>
      </c>
    </row>
    <row r="191" spans="2:51" s="12" customFormat="1" ht="13.5">
      <c r="B191" s="245"/>
      <c r="C191" s="246"/>
      <c r="D191" s="247" t="s">
        <v>217</v>
      </c>
      <c r="E191" s="248" t="s">
        <v>38</v>
      </c>
      <c r="F191" s="249" t="s">
        <v>249</v>
      </c>
      <c r="G191" s="246"/>
      <c r="H191" s="250">
        <v>7</v>
      </c>
      <c r="I191" s="251"/>
      <c r="J191" s="246"/>
      <c r="K191" s="246"/>
      <c r="L191" s="252"/>
      <c r="M191" s="253"/>
      <c r="N191" s="254"/>
      <c r="O191" s="254"/>
      <c r="P191" s="254"/>
      <c r="Q191" s="254"/>
      <c r="R191" s="254"/>
      <c r="S191" s="254"/>
      <c r="T191" s="255"/>
      <c r="AT191" s="256" t="s">
        <v>217</v>
      </c>
      <c r="AU191" s="256" t="s">
        <v>90</v>
      </c>
      <c r="AV191" s="12" t="s">
        <v>90</v>
      </c>
      <c r="AW191" s="12" t="s">
        <v>219</v>
      </c>
      <c r="AX191" s="12" t="s">
        <v>81</v>
      </c>
      <c r="AY191" s="256" t="s">
        <v>208</v>
      </c>
    </row>
    <row r="192" spans="2:51" s="13" customFormat="1" ht="13.5">
      <c r="B192" s="257"/>
      <c r="C192" s="258"/>
      <c r="D192" s="247" t="s">
        <v>217</v>
      </c>
      <c r="E192" s="259" t="s">
        <v>38</v>
      </c>
      <c r="F192" s="260" t="s">
        <v>2771</v>
      </c>
      <c r="G192" s="258"/>
      <c r="H192" s="259" t="s">
        <v>38</v>
      </c>
      <c r="I192" s="261"/>
      <c r="J192" s="258"/>
      <c r="K192" s="258"/>
      <c r="L192" s="262"/>
      <c r="M192" s="263"/>
      <c r="N192" s="264"/>
      <c r="O192" s="264"/>
      <c r="P192" s="264"/>
      <c r="Q192" s="264"/>
      <c r="R192" s="264"/>
      <c r="S192" s="264"/>
      <c r="T192" s="265"/>
      <c r="AT192" s="266" t="s">
        <v>217</v>
      </c>
      <c r="AU192" s="266" t="s">
        <v>90</v>
      </c>
      <c r="AV192" s="13" t="s">
        <v>25</v>
      </c>
      <c r="AW192" s="13" t="s">
        <v>219</v>
      </c>
      <c r="AX192" s="13" t="s">
        <v>81</v>
      </c>
      <c r="AY192" s="266" t="s">
        <v>208</v>
      </c>
    </row>
    <row r="193" spans="2:51" s="13" customFormat="1" ht="13.5">
      <c r="B193" s="257"/>
      <c r="C193" s="258"/>
      <c r="D193" s="247" t="s">
        <v>217</v>
      </c>
      <c r="E193" s="259" t="s">
        <v>38</v>
      </c>
      <c r="F193" s="260" t="s">
        <v>2770</v>
      </c>
      <c r="G193" s="258"/>
      <c r="H193" s="259" t="s">
        <v>38</v>
      </c>
      <c r="I193" s="261"/>
      <c r="J193" s="258"/>
      <c r="K193" s="258"/>
      <c r="L193" s="262"/>
      <c r="M193" s="263"/>
      <c r="N193" s="264"/>
      <c r="O193" s="264"/>
      <c r="P193" s="264"/>
      <c r="Q193" s="264"/>
      <c r="R193" s="264"/>
      <c r="S193" s="264"/>
      <c r="T193" s="265"/>
      <c r="AT193" s="266" t="s">
        <v>217</v>
      </c>
      <c r="AU193" s="266" t="s">
        <v>90</v>
      </c>
      <c r="AV193" s="13" t="s">
        <v>25</v>
      </c>
      <c r="AW193" s="13" t="s">
        <v>219</v>
      </c>
      <c r="AX193" s="13" t="s">
        <v>81</v>
      </c>
      <c r="AY193" s="266" t="s">
        <v>208</v>
      </c>
    </row>
    <row r="194" spans="2:51" s="12" customFormat="1" ht="13.5">
      <c r="B194" s="245"/>
      <c r="C194" s="246"/>
      <c r="D194" s="247" t="s">
        <v>217</v>
      </c>
      <c r="E194" s="248" t="s">
        <v>38</v>
      </c>
      <c r="F194" s="249" t="s">
        <v>215</v>
      </c>
      <c r="G194" s="246"/>
      <c r="H194" s="250">
        <v>4</v>
      </c>
      <c r="I194" s="251"/>
      <c r="J194" s="246"/>
      <c r="K194" s="246"/>
      <c r="L194" s="252"/>
      <c r="M194" s="253"/>
      <c r="N194" s="254"/>
      <c r="O194" s="254"/>
      <c r="P194" s="254"/>
      <c r="Q194" s="254"/>
      <c r="R194" s="254"/>
      <c r="S194" s="254"/>
      <c r="T194" s="255"/>
      <c r="AT194" s="256" t="s">
        <v>217</v>
      </c>
      <c r="AU194" s="256" t="s">
        <v>90</v>
      </c>
      <c r="AV194" s="12" t="s">
        <v>90</v>
      </c>
      <c r="AW194" s="12" t="s">
        <v>219</v>
      </c>
      <c r="AX194" s="12" t="s">
        <v>81</v>
      </c>
      <c r="AY194" s="256" t="s">
        <v>208</v>
      </c>
    </row>
    <row r="195" spans="2:65" s="1" customFormat="1" ht="38.25" customHeight="1">
      <c r="B195" s="46"/>
      <c r="C195" s="233" t="s">
        <v>384</v>
      </c>
      <c r="D195" s="233" t="s">
        <v>210</v>
      </c>
      <c r="E195" s="234" t="s">
        <v>2778</v>
      </c>
      <c r="F195" s="235" t="s">
        <v>2779</v>
      </c>
      <c r="G195" s="236" t="s">
        <v>331</v>
      </c>
      <c r="H195" s="237">
        <v>1</v>
      </c>
      <c r="I195" s="238"/>
      <c r="J195" s="239">
        <f>ROUND(I195*H195,2)</f>
        <v>0</v>
      </c>
      <c r="K195" s="235" t="s">
        <v>214</v>
      </c>
      <c r="L195" s="72"/>
      <c r="M195" s="240" t="s">
        <v>38</v>
      </c>
      <c r="N195" s="241" t="s">
        <v>52</v>
      </c>
      <c r="O195" s="47"/>
      <c r="P195" s="242">
        <f>O195*H195</f>
        <v>0</v>
      </c>
      <c r="Q195" s="242">
        <v>0</v>
      </c>
      <c r="R195" s="242">
        <f>Q195*H195</f>
        <v>0</v>
      </c>
      <c r="S195" s="242">
        <v>0</v>
      </c>
      <c r="T195" s="243">
        <f>S195*H195</f>
        <v>0</v>
      </c>
      <c r="AR195" s="23" t="s">
        <v>215</v>
      </c>
      <c r="AT195" s="23" t="s">
        <v>210</v>
      </c>
      <c r="AU195" s="23" t="s">
        <v>90</v>
      </c>
      <c r="AY195" s="23" t="s">
        <v>208</v>
      </c>
      <c r="BE195" s="244">
        <f>IF(N195="základní",J195,0)</f>
        <v>0</v>
      </c>
      <c r="BF195" s="244">
        <f>IF(N195="snížená",J195,0)</f>
        <v>0</v>
      </c>
      <c r="BG195" s="244">
        <f>IF(N195="zákl. přenesená",J195,0)</f>
        <v>0</v>
      </c>
      <c r="BH195" s="244">
        <f>IF(N195="sníž. přenesená",J195,0)</f>
        <v>0</v>
      </c>
      <c r="BI195" s="244">
        <f>IF(N195="nulová",J195,0)</f>
        <v>0</v>
      </c>
      <c r="BJ195" s="23" t="s">
        <v>25</v>
      </c>
      <c r="BK195" s="244">
        <f>ROUND(I195*H195,2)</f>
        <v>0</v>
      </c>
      <c r="BL195" s="23" t="s">
        <v>215</v>
      </c>
      <c r="BM195" s="23" t="s">
        <v>2780</v>
      </c>
    </row>
    <row r="196" spans="2:51" s="13" customFormat="1" ht="13.5">
      <c r="B196" s="257"/>
      <c r="C196" s="258"/>
      <c r="D196" s="247" t="s">
        <v>217</v>
      </c>
      <c r="E196" s="259" t="s">
        <v>38</v>
      </c>
      <c r="F196" s="260" t="s">
        <v>2781</v>
      </c>
      <c r="G196" s="258"/>
      <c r="H196" s="259" t="s">
        <v>38</v>
      </c>
      <c r="I196" s="261"/>
      <c r="J196" s="258"/>
      <c r="K196" s="258"/>
      <c r="L196" s="262"/>
      <c r="M196" s="263"/>
      <c r="N196" s="264"/>
      <c r="O196" s="264"/>
      <c r="P196" s="264"/>
      <c r="Q196" s="264"/>
      <c r="R196" s="264"/>
      <c r="S196" s="264"/>
      <c r="T196" s="265"/>
      <c r="AT196" s="266" t="s">
        <v>217</v>
      </c>
      <c r="AU196" s="266" t="s">
        <v>90</v>
      </c>
      <c r="AV196" s="13" t="s">
        <v>25</v>
      </c>
      <c r="AW196" s="13" t="s">
        <v>219</v>
      </c>
      <c r="AX196" s="13" t="s">
        <v>81</v>
      </c>
      <c r="AY196" s="266" t="s">
        <v>208</v>
      </c>
    </row>
    <row r="197" spans="2:51" s="12" customFormat="1" ht="13.5">
      <c r="B197" s="245"/>
      <c r="C197" s="246"/>
      <c r="D197" s="247" t="s">
        <v>217</v>
      </c>
      <c r="E197" s="248" t="s">
        <v>38</v>
      </c>
      <c r="F197" s="249" t="s">
        <v>25</v>
      </c>
      <c r="G197" s="246"/>
      <c r="H197" s="250">
        <v>1</v>
      </c>
      <c r="I197" s="251"/>
      <c r="J197" s="246"/>
      <c r="K197" s="246"/>
      <c r="L197" s="252"/>
      <c r="M197" s="253"/>
      <c r="N197" s="254"/>
      <c r="O197" s="254"/>
      <c r="P197" s="254"/>
      <c r="Q197" s="254"/>
      <c r="R197" s="254"/>
      <c r="S197" s="254"/>
      <c r="T197" s="255"/>
      <c r="AT197" s="256" t="s">
        <v>217</v>
      </c>
      <c r="AU197" s="256" t="s">
        <v>90</v>
      </c>
      <c r="AV197" s="12" t="s">
        <v>90</v>
      </c>
      <c r="AW197" s="12" t="s">
        <v>219</v>
      </c>
      <c r="AX197" s="12" t="s">
        <v>25</v>
      </c>
      <c r="AY197" s="256" t="s">
        <v>208</v>
      </c>
    </row>
    <row r="198" spans="2:65" s="1" customFormat="1" ht="16.5" customHeight="1">
      <c r="B198" s="46"/>
      <c r="C198" s="267" t="s">
        <v>389</v>
      </c>
      <c r="D198" s="267" t="s">
        <v>297</v>
      </c>
      <c r="E198" s="268" t="s">
        <v>2782</v>
      </c>
      <c r="F198" s="269" t="s">
        <v>2783</v>
      </c>
      <c r="G198" s="270" t="s">
        <v>331</v>
      </c>
      <c r="H198" s="271">
        <v>1</v>
      </c>
      <c r="I198" s="272"/>
      <c r="J198" s="273">
        <f>ROUND(I198*H198,2)</f>
        <v>0</v>
      </c>
      <c r="K198" s="269" t="s">
        <v>214</v>
      </c>
      <c r="L198" s="274"/>
      <c r="M198" s="275" t="s">
        <v>38</v>
      </c>
      <c r="N198" s="276" t="s">
        <v>52</v>
      </c>
      <c r="O198" s="47"/>
      <c r="P198" s="242">
        <f>O198*H198</f>
        <v>0</v>
      </c>
      <c r="Q198" s="242">
        <v>0.00138</v>
      </c>
      <c r="R198" s="242">
        <f>Q198*H198</f>
        <v>0.00138</v>
      </c>
      <c r="S198" s="242">
        <v>0</v>
      </c>
      <c r="T198" s="243">
        <f>S198*H198</f>
        <v>0</v>
      </c>
      <c r="AR198" s="23" t="s">
        <v>253</v>
      </c>
      <c r="AT198" s="23" t="s">
        <v>297</v>
      </c>
      <c r="AU198" s="23" t="s">
        <v>90</v>
      </c>
      <c r="AY198" s="23" t="s">
        <v>208</v>
      </c>
      <c r="BE198" s="244">
        <f>IF(N198="základní",J198,0)</f>
        <v>0</v>
      </c>
      <c r="BF198" s="244">
        <f>IF(N198="snížená",J198,0)</f>
        <v>0</v>
      </c>
      <c r="BG198" s="244">
        <f>IF(N198="zákl. přenesená",J198,0)</f>
        <v>0</v>
      </c>
      <c r="BH198" s="244">
        <f>IF(N198="sníž. přenesená",J198,0)</f>
        <v>0</v>
      </c>
      <c r="BI198" s="244">
        <f>IF(N198="nulová",J198,0)</f>
        <v>0</v>
      </c>
      <c r="BJ198" s="23" t="s">
        <v>25</v>
      </c>
      <c r="BK198" s="244">
        <f>ROUND(I198*H198,2)</f>
        <v>0</v>
      </c>
      <c r="BL198" s="23" t="s">
        <v>215</v>
      </c>
      <c r="BM198" s="23" t="s">
        <v>2784</v>
      </c>
    </row>
    <row r="199" spans="2:65" s="1" customFormat="1" ht="16.5" customHeight="1">
      <c r="B199" s="46"/>
      <c r="C199" s="233" t="s">
        <v>393</v>
      </c>
      <c r="D199" s="233" t="s">
        <v>210</v>
      </c>
      <c r="E199" s="234" t="s">
        <v>2785</v>
      </c>
      <c r="F199" s="235" t="s">
        <v>2786</v>
      </c>
      <c r="G199" s="236" t="s">
        <v>336</v>
      </c>
      <c r="H199" s="237">
        <v>124</v>
      </c>
      <c r="I199" s="238"/>
      <c r="J199" s="239">
        <f>ROUND(I199*H199,2)</f>
        <v>0</v>
      </c>
      <c r="K199" s="235" t="s">
        <v>214</v>
      </c>
      <c r="L199" s="72"/>
      <c r="M199" s="240" t="s">
        <v>38</v>
      </c>
      <c r="N199" s="241" t="s">
        <v>52</v>
      </c>
      <c r="O199" s="47"/>
      <c r="P199" s="242">
        <f>O199*H199</f>
        <v>0</v>
      </c>
      <c r="Q199" s="242">
        <v>0</v>
      </c>
      <c r="R199" s="242">
        <f>Q199*H199</f>
        <v>0</v>
      </c>
      <c r="S199" s="242">
        <v>0</v>
      </c>
      <c r="T199" s="243">
        <f>S199*H199</f>
        <v>0</v>
      </c>
      <c r="AR199" s="23" t="s">
        <v>215</v>
      </c>
      <c r="AT199" s="23" t="s">
        <v>210</v>
      </c>
      <c r="AU199" s="23" t="s">
        <v>90</v>
      </c>
      <c r="AY199" s="23" t="s">
        <v>208</v>
      </c>
      <c r="BE199" s="244">
        <f>IF(N199="základní",J199,0)</f>
        <v>0</v>
      </c>
      <c r="BF199" s="244">
        <f>IF(N199="snížená",J199,0)</f>
        <v>0</v>
      </c>
      <c r="BG199" s="244">
        <f>IF(N199="zákl. přenesená",J199,0)</f>
        <v>0</v>
      </c>
      <c r="BH199" s="244">
        <f>IF(N199="sníž. přenesená",J199,0)</f>
        <v>0</v>
      </c>
      <c r="BI199" s="244">
        <f>IF(N199="nulová",J199,0)</f>
        <v>0</v>
      </c>
      <c r="BJ199" s="23" t="s">
        <v>25</v>
      </c>
      <c r="BK199" s="244">
        <f>ROUND(I199*H199,2)</f>
        <v>0</v>
      </c>
      <c r="BL199" s="23" t="s">
        <v>215</v>
      </c>
      <c r="BM199" s="23" t="s">
        <v>2787</v>
      </c>
    </row>
    <row r="200" spans="2:51" s="12" customFormat="1" ht="13.5">
      <c r="B200" s="245"/>
      <c r="C200" s="246"/>
      <c r="D200" s="247" t="s">
        <v>217</v>
      </c>
      <c r="E200" s="248" t="s">
        <v>38</v>
      </c>
      <c r="F200" s="249" t="s">
        <v>2788</v>
      </c>
      <c r="G200" s="246"/>
      <c r="H200" s="250">
        <v>114</v>
      </c>
      <c r="I200" s="251"/>
      <c r="J200" s="246"/>
      <c r="K200" s="246"/>
      <c r="L200" s="252"/>
      <c r="M200" s="253"/>
      <c r="N200" s="254"/>
      <c r="O200" s="254"/>
      <c r="P200" s="254"/>
      <c r="Q200" s="254"/>
      <c r="R200" s="254"/>
      <c r="S200" s="254"/>
      <c r="T200" s="255"/>
      <c r="AT200" s="256" t="s">
        <v>217</v>
      </c>
      <c r="AU200" s="256" t="s">
        <v>90</v>
      </c>
      <c r="AV200" s="12" t="s">
        <v>90</v>
      </c>
      <c r="AW200" s="12" t="s">
        <v>219</v>
      </c>
      <c r="AX200" s="12" t="s">
        <v>81</v>
      </c>
      <c r="AY200" s="256" t="s">
        <v>208</v>
      </c>
    </row>
    <row r="201" spans="2:51" s="13" customFormat="1" ht="13.5">
      <c r="B201" s="257"/>
      <c r="C201" s="258"/>
      <c r="D201" s="247" t="s">
        <v>217</v>
      </c>
      <c r="E201" s="259" t="s">
        <v>38</v>
      </c>
      <c r="F201" s="260" t="s">
        <v>2700</v>
      </c>
      <c r="G201" s="258"/>
      <c r="H201" s="259" t="s">
        <v>38</v>
      </c>
      <c r="I201" s="261"/>
      <c r="J201" s="258"/>
      <c r="K201" s="258"/>
      <c r="L201" s="262"/>
      <c r="M201" s="263"/>
      <c r="N201" s="264"/>
      <c r="O201" s="264"/>
      <c r="P201" s="264"/>
      <c r="Q201" s="264"/>
      <c r="R201" s="264"/>
      <c r="S201" s="264"/>
      <c r="T201" s="265"/>
      <c r="AT201" s="266" t="s">
        <v>217</v>
      </c>
      <c r="AU201" s="266" t="s">
        <v>90</v>
      </c>
      <c r="AV201" s="13" t="s">
        <v>25</v>
      </c>
      <c r="AW201" s="13" t="s">
        <v>219</v>
      </c>
      <c r="AX201" s="13" t="s">
        <v>81</v>
      </c>
      <c r="AY201" s="266" t="s">
        <v>208</v>
      </c>
    </row>
    <row r="202" spans="2:51" s="12" customFormat="1" ht="13.5">
      <c r="B202" s="245"/>
      <c r="C202" s="246"/>
      <c r="D202" s="247" t="s">
        <v>217</v>
      </c>
      <c r="E202" s="248" t="s">
        <v>38</v>
      </c>
      <c r="F202" s="249" t="s">
        <v>2789</v>
      </c>
      <c r="G202" s="246"/>
      <c r="H202" s="250">
        <v>10</v>
      </c>
      <c r="I202" s="251"/>
      <c r="J202" s="246"/>
      <c r="K202" s="246"/>
      <c r="L202" s="252"/>
      <c r="M202" s="253"/>
      <c r="N202" s="254"/>
      <c r="O202" s="254"/>
      <c r="P202" s="254"/>
      <c r="Q202" s="254"/>
      <c r="R202" s="254"/>
      <c r="S202" s="254"/>
      <c r="T202" s="255"/>
      <c r="AT202" s="256" t="s">
        <v>217</v>
      </c>
      <c r="AU202" s="256" t="s">
        <v>90</v>
      </c>
      <c r="AV202" s="12" t="s">
        <v>90</v>
      </c>
      <c r="AW202" s="12" t="s">
        <v>219</v>
      </c>
      <c r="AX202" s="12" t="s">
        <v>81</v>
      </c>
      <c r="AY202" s="256" t="s">
        <v>208</v>
      </c>
    </row>
    <row r="203" spans="2:65" s="1" customFormat="1" ht="16.5" customHeight="1">
      <c r="B203" s="46"/>
      <c r="C203" s="233" t="s">
        <v>401</v>
      </c>
      <c r="D203" s="233" t="s">
        <v>210</v>
      </c>
      <c r="E203" s="234" t="s">
        <v>2790</v>
      </c>
      <c r="F203" s="235" t="s">
        <v>2791</v>
      </c>
      <c r="G203" s="236" t="s">
        <v>336</v>
      </c>
      <c r="H203" s="237">
        <v>206</v>
      </c>
      <c r="I203" s="238"/>
      <c r="J203" s="239">
        <f>ROUND(I203*H203,2)</f>
        <v>0</v>
      </c>
      <c r="K203" s="235" t="s">
        <v>214</v>
      </c>
      <c r="L203" s="72"/>
      <c r="M203" s="240" t="s">
        <v>38</v>
      </c>
      <c r="N203" s="241" t="s">
        <v>52</v>
      </c>
      <c r="O203" s="47"/>
      <c r="P203" s="242">
        <f>O203*H203</f>
        <v>0</v>
      </c>
      <c r="Q203" s="242">
        <v>0</v>
      </c>
      <c r="R203" s="242">
        <f>Q203*H203</f>
        <v>0</v>
      </c>
      <c r="S203" s="242">
        <v>0</v>
      </c>
      <c r="T203" s="243">
        <f>S203*H203</f>
        <v>0</v>
      </c>
      <c r="AR203" s="23" t="s">
        <v>215</v>
      </c>
      <c r="AT203" s="23" t="s">
        <v>210</v>
      </c>
      <c r="AU203" s="23" t="s">
        <v>90</v>
      </c>
      <c r="AY203" s="23" t="s">
        <v>208</v>
      </c>
      <c r="BE203" s="244">
        <f>IF(N203="základní",J203,0)</f>
        <v>0</v>
      </c>
      <c r="BF203" s="244">
        <f>IF(N203="snížená",J203,0)</f>
        <v>0</v>
      </c>
      <c r="BG203" s="244">
        <f>IF(N203="zákl. přenesená",J203,0)</f>
        <v>0</v>
      </c>
      <c r="BH203" s="244">
        <f>IF(N203="sníž. přenesená",J203,0)</f>
        <v>0</v>
      </c>
      <c r="BI203" s="244">
        <f>IF(N203="nulová",J203,0)</f>
        <v>0</v>
      </c>
      <c r="BJ203" s="23" t="s">
        <v>25</v>
      </c>
      <c r="BK203" s="244">
        <f>ROUND(I203*H203,2)</f>
        <v>0</v>
      </c>
      <c r="BL203" s="23" t="s">
        <v>215</v>
      </c>
      <c r="BM203" s="23" t="s">
        <v>2792</v>
      </c>
    </row>
    <row r="204" spans="2:51" s="12" customFormat="1" ht="13.5">
      <c r="B204" s="245"/>
      <c r="C204" s="246"/>
      <c r="D204" s="247" t="s">
        <v>217</v>
      </c>
      <c r="E204" s="248" t="s">
        <v>38</v>
      </c>
      <c r="F204" s="249" t="s">
        <v>2793</v>
      </c>
      <c r="G204" s="246"/>
      <c r="H204" s="250">
        <v>53.5</v>
      </c>
      <c r="I204" s="251"/>
      <c r="J204" s="246"/>
      <c r="K204" s="246"/>
      <c r="L204" s="252"/>
      <c r="M204" s="253"/>
      <c r="N204" s="254"/>
      <c r="O204" s="254"/>
      <c r="P204" s="254"/>
      <c r="Q204" s="254"/>
      <c r="R204" s="254"/>
      <c r="S204" s="254"/>
      <c r="T204" s="255"/>
      <c r="AT204" s="256" t="s">
        <v>217</v>
      </c>
      <c r="AU204" s="256" t="s">
        <v>90</v>
      </c>
      <c r="AV204" s="12" t="s">
        <v>90</v>
      </c>
      <c r="AW204" s="12" t="s">
        <v>219</v>
      </c>
      <c r="AX204" s="12" t="s">
        <v>81</v>
      </c>
      <c r="AY204" s="256" t="s">
        <v>208</v>
      </c>
    </row>
    <row r="205" spans="2:51" s="12" customFormat="1" ht="13.5">
      <c r="B205" s="245"/>
      <c r="C205" s="246"/>
      <c r="D205" s="247" t="s">
        <v>217</v>
      </c>
      <c r="E205" s="248" t="s">
        <v>38</v>
      </c>
      <c r="F205" s="249" t="s">
        <v>2794</v>
      </c>
      <c r="G205" s="246"/>
      <c r="H205" s="250">
        <v>62.5</v>
      </c>
      <c r="I205" s="251"/>
      <c r="J205" s="246"/>
      <c r="K205" s="246"/>
      <c r="L205" s="252"/>
      <c r="M205" s="253"/>
      <c r="N205" s="254"/>
      <c r="O205" s="254"/>
      <c r="P205" s="254"/>
      <c r="Q205" s="254"/>
      <c r="R205" s="254"/>
      <c r="S205" s="254"/>
      <c r="T205" s="255"/>
      <c r="AT205" s="256" t="s">
        <v>217</v>
      </c>
      <c r="AU205" s="256" t="s">
        <v>90</v>
      </c>
      <c r="AV205" s="12" t="s">
        <v>90</v>
      </c>
      <c r="AW205" s="12" t="s">
        <v>219</v>
      </c>
      <c r="AX205" s="12" t="s">
        <v>81</v>
      </c>
      <c r="AY205" s="256" t="s">
        <v>208</v>
      </c>
    </row>
    <row r="206" spans="2:51" s="13" customFormat="1" ht="13.5">
      <c r="B206" s="257"/>
      <c r="C206" s="258"/>
      <c r="D206" s="247" t="s">
        <v>217</v>
      </c>
      <c r="E206" s="259" t="s">
        <v>38</v>
      </c>
      <c r="F206" s="260" t="s">
        <v>2700</v>
      </c>
      <c r="G206" s="258"/>
      <c r="H206" s="259" t="s">
        <v>38</v>
      </c>
      <c r="I206" s="261"/>
      <c r="J206" s="258"/>
      <c r="K206" s="258"/>
      <c r="L206" s="262"/>
      <c r="M206" s="263"/>
      <c r="N206" s="264"/>
      <c r="O206" s="264"/>
      <c r="P206" s="264"/>
      <c r="Q206" s="264"/>
      <c r="R206" s="264"/>
      <c r="S206" s="264"/>
      <c r="T206" s="265"/>
      <c r="AT206" s="266" t="s">
        <v>217</v>
      </c>
      <c r="AU206" s="266" t="s">
        <v>90</v>
      </c>
      <c r="AV206" s="13" t="s">
        <v>25</v>
      </c>
      <c r="AW206" s="13" t="s">
        <v>219</v>
      </c>
      <c r="AX206" s="13" t="s">
        <v>81</v>
      </c>
      <c r="AY206" s="266" t="s">
        <v>208</v>
      </c>
    </row>
    <row r="207" spans="2:51" s="12" customFormat="1" ht="13.5">
      <c r="B207" s="245"/>
      <c r="C207" s="246"/>
      <c r="D207" s="247" t="s">
        <v>217</v>
      </c>
      <c r="E207" s="248" t="s">
        <v>38</v>
      </c>
      <c r="F207" s="249" t="s">
        <v>2795</v>
      </c>
      <c r="G207" s="246"/>
      <c r="H207" s="250">
        <v>90</v>
      </c>
      <c r="I207" s="251"/>
      <c r="J207" s="246"/>
      <c r="K207" s="246"/>
      <c r="L207" s="252"/>
      <c r="M207" s="253"/>
      <c r="N207" s="254"/>
      <c r="O207" s="254"/>
      <c r="P207" s="254"/>
      <c r="Q207" s="254"/>
      <c r="R207" s="254"/>
      <c r="S207" s="254"/>
      <c r="T207" s="255"/>
      <c r="AT207" s="256" t="s">
        <v>217</v>
      </c>
      <c r="AU207" s="256" t="s">
        <v>90</v>
      </c>
      <c r="AV207" s="12" t="s">
        <v>90</v>
      </c>
      <c r="AW207" s="12" t="s">
        <v>219</v>
      </c>
      <c r="AX207" s="12" t="s">
        <v>81</v>
      </c>
      <c r="AY207" s="256" t="s">
        <v>208</v>
      </c>
    </row>
    <row r="208" spans="2:65" s="1" customFormat="1" ht="16.5" customHeight="1">
      <c r="B208" s="46"/>
      <c r="C208" s="233" t="s">
        <v>412</v>
      </c>
      <c r="D208" s="233" t="s">
        <v>210</v>
      </c>
      <c r="E208" s="234" t="s">
        <v>2796</v>
      </c>
      <c r="F208" s="235" t="s">
        <v>2797</v>
      </c>
      <c r="G208" s="236" t="s">
        <v>336</v>
      </c>
      <c r="H208" s="237">
        <v>98.5</v>
      </c>
      <c r="I208" s="238"/>
      <c r="J208" s="239">
        <f>ROUND(I208*H208,2)</f>
        <v>0</v>
      </c>
      <c r="K208" s="235" t="s">
        <v>214</v>
      </c>
      <c r="L208" s="72"/>
      <c r="M208" s="240" t="s">
        <v>38</v>
      </c>
      <c r="N208" s="241" t="s">
        <v>52</v>
      </c>
      <c r="O208" s="47"/>
      <c r="P208" s="242">
        <f>O208*H208</f>
        <v>0</v>
      </c>
      <c r="Q208" s="242">
        <v>0</v>
      </c>
      <c r="R208" s="242">
        <f>Q208*H208</f>
        <v>0</v>
      </c>
      <c r="S208" s="242">
        <v>0</v>
      </c>
      <c r="T208" s="243">
        <f>S208*H208</f>
        <v>0</v>
      </c>
      <c r="AR208" s="23" t="s">
        <v>215</v>
      </c>
      <c r="AT208" s="23" t="s">
        <v>210</v>
      </c>
      <c r="AU208" s="23" t="s">
        <v>90</v>
      </c>
      <c r="AY208" s="23" t="s">
        <v>208</v>
      </c>
      <c r="BE208" s="244">
        <f>IF(N208="základní",J208,0)</f>
        <v>0</v>
      </c>
      <c r="BF208" s="244">
        <f>IF(N208="snížená",J208,0)</f>
        <v>0</v>
      </c>
      <c r="BG208" s="244">
        <f>IF(N208="zákl. přenesená",J208,0)</f>
        <v>0</v>
      </c>
      <c r="BH208" s="244">
        <f>IF(N208="sníž. přenesená",J208,0)</f>
        <v>0</v>
      </c>
      <c r="BI208" s="244">
        <f>IF(N208="nulová",J208,0)</f>
        <v>0</v>
      </c>
      <c r="BJ208" s="23" t="s">
        <v>25</v>
      </c>
      <c r="BK208" s="244">
        <f>ROUND(I208*H208,2)</f>
        <v>0</v>
      </c>
      <c r="BL208" s="23" t="s">
        <v>215</v>
      </c>
      <c r="BM208" s="23" t="s">
        <v>2798</v>
      </c>
    </row>
    <row r="209" spans="2:51" s="12" customFormat="1" ht="13.5">
      <c r="B209" s="245"/>
      <c r="C209" s="246"/>
      <c r="D209" s="247" t="s">
        <v>217</v>
      </c>
      <c r="E209" s="248" t="s">
        <v>38</v>
      </c>
      <c r="F209" s="249" t="s">
        <v>2799</v>
      </c>
      <c r="G209" s="246"/>
      <c r="H209" s="250">
        <v>36.5</v>
      </c>
      <c r="I209" s="251"/>
      <c r="J209" s="246"/>
      <c r="K209" s="246"/>
      <c r="L209" s="252"/>
      <c r="M209" s="253"/>
      <c r="N209" s="254"/>
      <c r="O209" s="254"/>
      <c r="P209" s="254"/>
      <c r="Q209" s="254"/>
      <c r="R209" s="254"/>
      <c r="S209" s="254"/>
      <c r="T209" s="255"/>
      <c r="AT209" s="256" t="s">
        <v>217</v>
      </c>
      <c r="AU209" s="256" t="s">
        <v>90</v>
      </c>
      <c r="AV209" s="12" t="s">
        <v>90</v>
      </c>
      <c r="AW209" s="12" t="s">
        <v>219</v>
      </c>
      <c r="AX209" s="12" t="s">
        <v>81</v>
      </c>
      <c r="AY209" s="256" t="s">
        <v>208</v>
      </c>
    </row>
    <row r="210" spans="2:51" s="12" customFormat="1" ht="13.5">
      <c r="B210" s="245"/>
      <c r="C210" s="246"/>
      <c r="D210" s="247" t="s">
        <v>217</v>
      </c>
      <c r="E210" s="248" t="s">
        <v>38</v>
      </c>
      <c r="F210" s="249" t="s">
        <v>2800</v>
      </c>
      <c r="G210" s="246"/>
      <c r="H210" s="250">
        <v>62</v>
      </c>
      <c r="I210" s="251"/>
      <c r="J210" s="246"/>
      <c r="K210" s="246"/>
      <c r="L210" s="252"/>
      <c r="M210" s="253"/>
      <c r="N210" s="254"/>
      <c r="O210" s="254"/>
      <c r="P210" s="254"/>
      <c r="Q210" s="254"/>
      <c r="R210" s="254"/>
      <c r="S210" s="254"/>
      <c r="T210" s="255"/>
      <c r="AT210" s="256" t="s">
        <v>217</v>
      </c>
      <c r="AU210" s="256" t="s">
        <v>90</v>
      </c>
      <c r="AV210" s="12" t="s">
        <v>90</v>
      </c>
      <c r="AW210" s="12" t="s">
        <v>219</v>
      </c>
      <c r="AX210" s="12" t="s">
        <v>81</v>
      </c>
      <c r="AY210" s="256" t="s">
        <v>208</v>
      </c>
    </row>
    <row r="211" spans="2:65" s="1" customFormat="1" ht="25.5" customHeight="1">
      <c r="B211" s="46"/>
      <c r="C211" s="233" t="s">
        <v>416</v>
      </c>
      <c r="D211" s="233" t="s">
        <v>210</v>
      </c>
      <c r="E211" s="234" t="s">
        <v>2801</v>
      </c>
      <c r="F211" s="235" t="s">
        <v>2802</v>
      </c>
      <c r="G211" s="236" t="s">
        <v>331</v>
      </c>
      <c r="H211" s="237">
        <v>25</v>
      </c>
      <c r="I211" s="238"/>
      <c r="J211" s="239">
        <f>ROUND(I211*H211,2)</f>
        <v>0</v>
      </c>
      <c r="K211" s="235" t="s">
        <v>214</v>
      </c>
      <c r="L211" s="72"/>
      <c r="M211" s="240" t="s">
        <v>38</v>
      </c>
      <c r="N211" s="241" t="s">
        <v>52</v>
      </c>
      <c r="O211" s="47"/>
      <c r="P211" s="242">
        <f>O211*H211</f>
        <v>0</v>
      </c>
      <c r="Q211" s="242">
        <v>0.46005</v>
      </c>
      <c r="R211" s="242">
        <f>Q211*H211</f>
        <v>11.50125</v>
      </c>
      <c r="S211" s="242">
        <v>0</v>
      </c>
      <c r="T211" s="243">
        <f>S211*H211</f>
        <v>0</v>
      </c>
      <c r="AR211" s="23" t="s">
        <v>215</v>
      </c>
      <c r="AT211" s="23" t="s">
        <v>210</v>
      </c>
      <c r="AU211" s="23" t="s">
        <v>90</v>
      </c>
      <c r="AY211" s="23" t="s">
        <v>208</v>
      </c>
      <c r="BE211" s="244">
        <f>IF(N211="základní",J211,0)</f>
        <v>0</v>
      </c>
      <c r="BF211" s="244">
        <f>IF(N211="snížená",J211,0)</f>
        <v>0</v>
      </c>
      <c r="BG211" s="244">
        <f>IF(N211="zákl. přenesená",J211,0)</f>
        <v>0</v>
      </c>
      <c r="BH211" s="244">
        <f>IF(N211="sníž. přenesená",J211,0)</f>
        <v>0</v>
      </c>
      <c r="BI211" s="244">
        <f>IF(N211="nulová",J211,0)</f>
        <v>0</v>
      </c>
      <c r="BJ211" s="23" t="s">
        <v>25</v>
      </c>
      <c r="BK211" s="244">
        <f>ROUND(I211*H211,2)</f>
        <v>0</v>
      </c>
      <c r="BL211" s="23" t="s">
        <v>215</v>
      </c>
      <c r="BM211" s="23" t="s">
        <v>2803</v>
      </c>
    </row>
    <row r="212" spans="2:51" s="12" customFormat="1" ht="13.5">
      <c r="B212" s="245"/>
      <c r="C212" s="246"/>
      <c r="D212" s="247" t="s">
        <v>217</v>
      </c>
      <c r="E212" s="248" t="s">
        <v>38</v>
      </c>
      <c r="F212" s="249" t="s">
        <v>30</v>
      </c>
      <c r="G212" s="246"/>
      <c r="H212" s="250">
        <v>10</v>
      </c>
      <c r="I212" s="251"/>
      <c r="J212" s="246"/>
      <c r="K212" s="246"/>
      <c r="L212" s="252"/>
      <c r="M212" s="253"/>
      <c r="N212" s="254"/>
      <c r="O212" s="254"/>
      <c r="P212" s="254"/>
      <c r="Q212" s="254"/>
      <c r="R212" s="254"/>
      <c r="S212" s="254"/>
      <c r="T212" s="255"/>
      <c r="AT212" s="256" t="s">
        <v>217</v>
      </c>
      <c r="AU212" s="256" t="s">
        <v>90</v>
      </c>
      <c r="AV212" s="12" t="s">
        <v>90</v>
      </c>
      <c r="AW212" s="12" t="s">
        <v>219</v>
      </c>
      <c r="AX212" s="12" t="s">
        <v>81</v>
      </c>
      <c r="AY212" s="256" t="s">
        <v>208</v>
      </c>
    </row>
    <row r="213" spans="2:51" s="12" customFormat="1" ht="13.5">
      <c r="B213" s="245"/>
      <c r="C213" s="246"/>
      <c r="D213" s="247" t="s">
        <v>217</v>
      </c>
      <c r="E213" s="248" t="s">
        <v>38</v>
      </c>
      <c r="F213" s="249" t="s">
        <v>30</v>
      </c>
      <c r="G213" s="246"/>
      <c r="H213" s="250">
        <v>10</v>
      </c>
      <c r="I213" s="251"/>
      <c r="J213" s="246"/>
      <c r="K213" s="246"/>
      <c r="L213" s="252"/>
      <c r="M213" s="253"/>
      <c r="N213" s="254"/>
      <c r="O213" s="254"/>
      <c r="P213" s="254"/>
      <c r="Q213" s="254"/>
      <c r="R213" s="254"/>
      <c r="S213" s="254"/>
      <c r="T213" s="255"/>
      <c r="AT213" s="256" t="s">
        <v>217</v>
      </c>
      <c r="AU213" s="256" t="s">
        <v>90</v>
      </c>
      <c r="AV213" s="12" t="s">
        <v>90</v>
      </c>
      <c r="AW213" s="12" t="s">
        <v>219</v>
      </c>
      <c r="AX213" s="12" t="s">
        <v>81</v>
      </c>
      <c r="AY213" s="256" t="s">
        <v>208</v>
      </c>
    </row>
    <row r="214" spans="2:51" s="13" customFormat="1" ht="13.5">
      <c r="B214" s="257"/>
      <c r="C214" s="258"/>
      <c r="D214" s="247" t="s">
        <v>217</v>
      </c>
      <c r="E214" s="259" t="s">
        <v>38</v>
      </c>
      <c r="F214" s="260" t="s">
        <v>2804</v>
      </c>
      <c r="G214" s="258"/>
      <c r="H214" s="259" t="s">
        <v>38</v>
      </c>
      <c r="I214" s="261"/>
      <c r="J214" s="258"/>
      <c r="K214" s="258"/>
      <c r="L214" s="262"/>
      <c r="M214" s="263"/>
      <c r="N214" s="264"/>
      <c r="O214" s="264"/>
      <c r="P214" s="264"/>
      <c r="Q214" s="264"/>
      <c r="R214" s="264"/>
      <c r="S214" s="264"/>
      <c r="T214" s="265"/>
      <c r="AT214" s="266" t="s">
        <v>217</v>
      </c>
      <c r="AU214" s="266" t="s">
        <v>90</v>
      </c>
      <c r="AV214" s="13" t="s">
        <v>25</v>
      </c>
      <c r="AW214" s="13" t="s">
        <v>219</v>
      </c>
      <c r="AX214" s="13" t="s">
        <v>81</v>
      </c>
      <c r="AY214" s="266" t="s">
        <v>208</v>
      </c>
    </row>
    <row r="215" spans="2:51" s="12" customFormat="1" ht="13.5">
      <c r="B215" s="245"/>
      <c r="C215" s="246"/>
      <c r="D215" s="247" t="s">
        <v>217</v>
      </c>
      <c r="E215" s="248" t="s">
        <v>38</v>
      </c>
      <c r="F215" s="249" t="s">
        <v>237</v>
      </c>
      <c r="G215" s="246"/>
      <c r="H215" s="250">
        <v>5</v>
      </c>
      <c r="I215" s="251"/>
      <c r="J215" s="246"/>
      <c r="K215" s="246"/>
      <c r="L215" s="252"/>
      <c r="M215" s="253"/>
      <c r="N215" s="254"/>
      <c r="O215" s="254"/>
      <c r="P215" s="254"/>
      <c r="Q215" s="254"/>
      <c r="R215" s="254"/>
      <c r="S215" s="254"/>
      <c r="T215" s="255"/>
      <c r="AT215" s="256" t="s">
        <v>217</v>
      </c>
      <c r="AU215" s="256" t="s">
        <v>90</v>
      </c>
      <c r="AV215" s="12" t="s">
        <v>90</v>
      </c>
      <c r="AW215" s="12" t="s">
        <v>219</v>
      </c>
      <c r="AX215" s="12" t="s">
        <v>81</v>
      </c>
      <c r="AY215" s="256" t="s">
        <v>208</v>
      </c>
    </row>
    <row r="216" spans="2:65" s="1" customFormat="1" ht="63.75" customHeight="1">
      <c r="B216" s="46"/>
      <c r="C216" s="233" t="s">
        <v>422</v>
      </c>
      <c r="D216" s="233" t="s">
        <v>210</v>
      </c>
      <c r="E216" s="234" t="s">
        <v>2805</v>
      </c>
      <c r="F216" s="235" t="s">
        <v>2806</v>
      </c>
      <c r="G216" s="236" t="s">
        <v>232</v>
      </c>
      <c r="H216" s="237">
        <v>3.053</v>
      </c>
      <c r="I216" s="238"/>
      <c r="J216" s="239">
        <f>ROUND(I216*H216,2)</f>
        <v>0</v>
      </c>
      <c r="K216" s="235" t="s">
        <v>214</v>
      </c>
      <c r="L216" s="72"/>
      <c r="M216" s="240" t="s">
        <v>38</v>
      </c>
      <c r="N216" s="241" t="s">
        <v>52</v>
      </c>
      <c r="O216" s="47"/>
      <c r="P216" s="242">
        <f>O216*H216</f>
        <v>0</v>
      </c>
      <c r="Q216" s="242">
        <v>1.47064</v>
      </c>
      <c r="R216" s="242">
        <f>Q216*H216</f>
        <v>4.4898639199999995</v>
      </c>
      <c r="S216" s="242">
        <v>0</v>
      </c>
      <c r="T216" s="243">
        <f>S216*H216</f>
        <v>0</v>
      </c>
      <c r="AR216" s="23" t="s">
        <v>215</v>
      </c>
      <c r="AT216" s="23" t="s">
        <v>210</v>
      </c>
      <c r="AU216" s="23" t="s">
        <v>90</v>
      </c>
      <c r="AY216" s="23" t="s">
        <v>208</v>
      </c>
      <c r="BE216" s="244">
        <f>IF(N216="základní",J216,0)</f>
        <v>0</v>
      </c>
      <c r="BF216" s="244">
        <f>IF(N216="snížená",J216,0)</f>
        <v>0</v>
      </c>
      <c r="BG216" s="244">
        <f>IF(N216="zákl. přenesená",J216,0)</f>
        <v>0</v>
      </c>
      <c r="BH216" s="244">
        <f>IF(N216="sníž. přenesená",J216,0)</f>
        <v>0</v>
      </c>
      <c r="BI216" s="244">
        <f>IF(N216="nulová",J216,0)</f>
        <v>0</v>
      </c>
      <c r="BJ216" s="23" t="s">
        <v>25</v>
      </c>
      <c r="BK216" s="244">
        <f>ROUND(I216*H216,2)</f>
        <v>0</v>
      </c>
      <c r="BL216" s="23" t="s">
        <v>215</v>
      </c>
      <c r="BM216" s="23" t="s">
        <v>2807</v>
      </c>
    </row>
    <row r="217" spans="2:51" s="13" customFormat="1" ht="13.5">
      <c r="B217" s="257"/>
      <c r="C217" s="258"/>
      <c r="D217" s="247" t="s">
        <v>217</v>
      </c>
      <c r="E217" s="259" t="s">
        <v>38</v>
      </c>
      <c r="F217" s="260" t="s">
        <v>2781</v>
      </c>
      <c r="G217" s="258"/>
      <c r="H217" s="259" t="s">
        <v>38</v>
      </c>
      <c r="I217" s="261"/>
      <c r="J217" s="258"/>
      <c r="K217" s="258"/>
      <c r="L217" s="262"/>
      <c r="M217" s="263"/>
      <c r="N217" s="264"/>
      <c r="O217" s="264"/>
      <c r="P217" s="264"/>
      <c r="Q217" s="264"/>
      <c r="R217" s="264"/>
      <c r="S217" s="264"/>
      <c r="T217" s="265"/>
      <c r="AT217" s="266" t="s">
        <v>217</v>
      </c>
      <c r="AU217" s="266" t="s">
        <v>90</v>
      </c>
      <c r="AV217" s="13" t="s">
        <v>25</v>
      </c>
      <c r="AW217" s="13" t="s">
        <v>219</v>
      </c>
      <c r="AX217" s="13" t="s">
        <v>81</v>
      </c>
      <c r="AY217" s="266" t="s">
        <v>208</v>
      </c>
    </row>
    <row r="218" spans="2:51" s="12" customFormat="1" ht="13.5">
      <c r="B218" s="245"/>
      <c r="C218" s="246"/>
      <c r="D218" s="247" t="s">
        <v>217</v>
      </c>
      <c r="E218" s="248" t="s">
        <v>38</v>
      </c>
      <c r="F218" s="249" t="s">
        <v>2808</v>
      </c>
      <c r="G218" s="246"/>
      <c r="H218" s="250">
        <v>3.0525</v>
      </c>
      <c r="I218" s="251"/>
      <c r="J218" s="246"/>
      <c r="K218" s="246"/>
      <c r="L218" s="252"/>
      <c r="M218" s="253"/>
      <c r="N218" s="254"/>
      <c r="O218" s="254"/>
      <c r="P218" s="254"/>
      <c r="Q218" s="254"/>
      <c r="R218" s="254"/>
      <c r="S218" s="254"/>
      <c r="T218" s="255"/>
      <c r="AT218" s="256" t="s">
        <v>217</v>
      </c>
      <c r="AU218" s="256" t="s">
        <v>90</v>
      </c>
      <c r="AV218" s="12" t="s">
        <v>90</v>
      </c>
      <c r="AW218" s="12" t="s">
        <v>219</v>
      </c>
      <c r="AX218" s="12" t="s">
        <v>81</v>
      </c>
      <c r="AY218" s="256" t="s">
        <v>208</v>
      </c>
    </row>
    <row r="219" spans="2:65" s="1" customFormat="1" ht="16.5" customHeight="1">
      <c r="B219" s="46"/>
      <c r="C219" s="233" t="s">
        <v>432</v>
      </c>
      <c r="D219" s="233" t="s">
        <v>210</v>
      </c>
      <c r="E219" s="234" t="s">
        <v>2809</v>
      </c>
      <c r="F219" s="235" t="s">
        <v>2810</v>
      </c>
      <c r="G219" s="236" t="s">
        <v>331</v>
      </c>
      <c r="H219" s="237">
        <v>2</v>
      </c>
      <c r="I219" s="238"/>
      <c r="J219" s="239">
        <f>ROUND(I219*H219,2)</f>
        <v>0</v>
      </c>
      <c r="K219" s="235" t="s">
        <v>214</v>
      </c>
      <c r="L219" s="72"/>
      <c r="M219" s="240" t="s">
        <v>38</v>
      </c>
      <c r="N219" s="241" t="s">
        <v>52</v>
      </c>
      <c r="O219" s="47"/>
      <c r="P219" s="242">
        <f>O219*H219</f>
        <v>0</v>
      </c>
      <c r="Q219" s="242">
        <v>0.00918</v>
      </c>
      <c r="R219" s="242">
        <f>Q219*H219</f>
        <v>0.01836</v>
      </c>
      <c r="S219" s="242">
        <v>0</v>
      </c>
      <c r="T219" s="243">
        <f>S219*H219</f>
        <v>0</v>
      </c>
      <c r="AR219" s="23" t="s">
        <v>215</v>
      </c>
      <c r="AT219" s="23" t="s">
        <v>210</v>
      </c>
      <c r="AU219" s="23" t="s">
        <v>90</v>
      </c>
      <c r="AY219" s="23" t="s">
        <v>208</v>
      </c>
      <c r="BE219" s="244">
        <f>IF(N219="základní",J219,0)</f>
        <v>0</v>
      </c>
      <c r="BF219" s="244">
        <f>IF(N219="snížená",J219,0)</f>
        <v>0</v>
      </c>
      <c r="BG219" s="244">
        <f>IF(N219="zákl. přenesená",J219,0)</f>
        <v>0</v>
      </c>
      <c r="BH219" s="244">
        <f>IF(N219="sníž. přenesená",J219,0)</f>
        <v>0</v>
      </c>
      <c r="BI219" s="244">
        <f>IF(N219="nulová",J219,0)</f>
        <v>0</v>
      </c>
      <c r="BJ219" s="23" t="s">
        <v>25</v>
      </c>
      <c r="BK219" s="244">
        <f>ROUND(I219*H219,2)</f>
        <v>0</v>
      </c>
      <c r="BL219" s="23" t="s">
        <v>215</v>
      </c>
      <c r="BM219" s="23" t="s">
        <v>2811</v>
      </c>
    </row>
    <row r="220" spans="2:51" s="12" customFormat="1" ht="13.5">
      <c r="B220" s="245"/>
      <c r="C220" s="246"/>
      <c r="D220" s="247" t="s">
        <v>217</v>
      </c>
      <c r="E220" s="248" t="s">
        <v>38</v>
      </c>
      <c r="F220" s="249" t="s">
        <v>25</v>
      </c>
      <c r="G220" s="246"/>
      <c r="H220" s="250">
        <v>1</v>
      </c>
      <c r="I220" s="251"/>
      <c r="J220" s="246"/>
      <c r="K220" s="246"/>
      <c r="L220" s="252"/>
      <c r="M220" s="253"/>
      <c r="N220" s="254"/>
      <c r="O220" s="254"/>
      <c r="P220" s="254"/>
      <c r="Q220" s="254"/>
      <c r="R220" s="254"/>
      <c r="S220" s="254"/>
      <c r="T220" s="255"/>
      <c r="AT220" s="256" t="s">
        <v>217</v>
      </c>
      <c r="AU220" s="256" t="s">
        <v>90</v>
      </c>
      <c r="AV220" s="12" t="s">
        <v>90</v>
      </c>
      <c r="AW220" s="12" t="s">
        <v>219</v>
      </c>
      <c r="AX220" s="12" t="s">
        <v>81</v>
      </c>
      <c r="AY220" s="256" t="s">
        <v>208</v>
      </c>
    </row>
    <row r="221" spans="2:51" s="12" customFormat="1" ht="13.5">
      <c r="B221" s="245"/>
      <c r="C221" s="246"/>
      <c r="D221" s="247" t="s">
        <v>217</v>
      </c>
      <c r="E221" s="248" t="s">
        <v>38</v>
      </c>
      <c r="F221" s="249" t="s">
        <v>25</v>
      </c>
      <c r="G221" s="246"/>
      <c r="H221" s="250">
        <v>1</v>
      </c>
      <c r="I221" s="251"/>
      <c r="J221" s="246"/>
      <c r="K221" s="246"/>
      <c r="L221" s="252"/>
      <c r="M221" s="253"/>
      <c r="N221" s="254"/>
      <c r="O221" s="254"/>
      <c r="P221" s="254"/>
      <c r="Q221" s="254"/>
      <c r="R221" s="254"/>
      <c r="S221" s="254"/>
      <c r="T221" s="255"/>
      <c r="AT221" s="256" t="s">
        <v>217</v>
      </c>
      <c r="AU221" s="256" t="s">
        <v>90</v>
      </c>
      <c r="AV221" s="12" t="s">
        <v>90</v>
      </c>
      <c r="AW221" s="12" t="s">
        <v>219</v>
      </c>
      <c r="AX221" s="12" t="s">
        <v>81</v>
      </c>
      <c r="AY221" s="256" t="s">
        <v>208</v>
      </c>
    </row>
    <row r="222" spans="2:65" s="1" customFormat="1" ht="16.5" customHeight="1">
      <c r="B222" s="46"/>
      <c r="C222" s="267" t="s">
        <v>443</v>
      </c>
      <c r="D222" s="267" t="s">
        <v>297</v>
      </c>
      <c r="E222" s="268" t="s">
        <v>2812</v>
      </c>
      <c r="F222" s="269" t="s">
        <v>2813</v>
      </c>
      <c r="G222" s="270" t="s">
        <v>331</v>
      </c>
      <c r="H222" s="271">
        <v>2</v>
      </c>
      <c r="I222" s="272"/>
      <c r="J222" s="273">
        <f>ROUND(I222*H222,2)</f>
        <v>0</v>
      </c>
      <c r="K222" s="269" t="s">
        <v>214</v>
      </c>
      <c r="L222" s="274"/>
      <c r="M222" s="275" t="s">
        <v>38</v>
      </c>
      <c r="N222" s="276" t="s">
        <v>52</v>
      </c>
      <c r="O222" s="47"/>
      <c r="P222" s="242">
        <f>O222*H222</f>
        <v>0</v>
      </c>
      <c r="Q222" s="242">
        <v>0.585</v>
      </c>
      <c r="R222" s="242">
        <f>Q222*H222</f>
        <v>1.17</v>
      </c>
      <c r="S222" s="242">
        <v>0</v>
      </c>
      <c r="T222" s="243">
        <f>S222*H222</f>
        <v>0</v>
      </c>
      <c r="AR222" s="23" t="s">
        <v>253</v>
      </c>
      <c r="AT222" s="23" t="s">
        <v>297</v>
      </c>
      <c r="AU222" s="23" t="s">
        <v>90</v>
      </c>
      <c r="AY222" s="23" t="s">
        <v>208</v>
      </c>
      <c r="BE222" s="244">
        <f>IF(N222="základní",J222,0)</f>
        <v>0</v>
      </c>
      <c r="BF222" s="244">
        <f>IF(N222="snížená",J222,0)</f>
        <v>0</v>
      </c>
      <c r="BG222" s="244">
        <f>IF(N222="zákl. přenesená",J222,0)</f>
        <v>0</v>
      </c>
      <c r="BH222" s="244">
        <f>IF(N222="sníž. přenesená",J222,0)</f>
        <v>0</v>
      </c>
      <c r="BI222" s="244">
        <f>IF(N222="nulová",J222,0)</f>
        <v>0</v>
      </c>
      <c r="BJ222" s="23" t="s">
        <v>25</v>
      </c>
      <c r="BK222" s="244">
        <f>ROUND(I222*H222,2)</f>
        <v>0</v>
      </c>
      <c r="BL222" s="23" t="s">
        <v>215</v>
      </c>
      <c r="BM222" s="23" t="s">
        <v>2814</v>
      </c>
    </row>
    <row r="223" spans="2:65" s="1" customFormat="1" ht="16.5" customHeight="1">
      <c r="B223" s="46"/>
      <c r="C223" s="233" t="s">
        <v>448</v>
      </c>
      <c r="D223" s="233" t="s">
        <v>210</v>
      </c>
      <c r="E223" s="234" t="s">
        <v>2815</v>
      </c>
      <c r="F223" s="235" t="s">
        <v>2816</v>
      </c>
      <c r="G223" s="236" t="s">
        <v>331</v>
      </c>
      <c r="H223" s="237">
        <v>2</v>
      </c>
      <c r="I223" s="238"/>
      <c r="J223" s="239">
        <f>ROUND(I223*H223,2)</f>
        <v>0</v>
      </c>
      <c r="K223" s="235" t="s">
        <v>214</v>
      </c>
      <c r="L223" s="72"/>
      <c r="M223" s="240" t="s">
        <v>38</v>
      </c>
      <c r="N223" s="241" t="s">
        <v>52</v>
      </c>
      <c r="O223" s="47"/>
      <c r="P223" s="242">
        <f>O223*H223</f>
        <v>0</v>
      </c>
      <c r="Q223" s="242">
        <v>0.01147</v>
      </c>
      <c r="R223" s="242">
        <f>Q223*H223</f>
        <v>0.02294</v>
      </c>
      <c r="S223" s="242">
        <v>0</v>
      </c>
      <c r="T223" s="243">
        <f>S223*H223</f>
        <v>0</v>
      </c>
      <c r="AR223" s="23" t="s">
        <v>215</v>
      </c>
      <c r="AT223" s="23" t="s">
        <v>210</v>
      </c>
      <c r="AU223" s="23" t="s">
        <v>90</v>
      </c>
      <c r="AY223" s="23" t="s">
        <v>208</v>
      </c>
      <c r="BE223" s="244">
        <f>IF(N223="základní",J223,0)</f>
        <v>0</v>
      </c>
      <c r="BF223" s="244">
        <f>IF(N223="snížená",J223,0)</f>
        <v>0</v>
      </c>
      <c r="BG223" s="244">
        <f>IF(N223="zákl. přenesená",J223,0)</f>
        <v>0</v>
      </c>
      <c r="BH223" s="244">
        <f>IF(N223="sníž. přenesená",J223,0)</f>
        <v>0</v>
      </c>
      <c r="BI223" s="244">
        <f>IF(N223="nulová",J223,0)</f>
        <v>0</v>
      </c>
      <c r="BJ223" s="23" t="s">
        <v>25</v>
      </c>
      <c r="BK223" s="244">
        <f>ROUND(I223*H223,2)</f>
        <v>0</v>
      </c>
      <c r="BL223" s="23" t="s">
        <v>215</v>
      </c>
      <c r="BM223" s="23" t="s">
        <v>2817</v>
      </c>
    </row>
    <row r="224" spans="2:51" s="12" customFormat="1" ht="13.5">
      <c r="B224" s="245"/>
      <c r="C224" s="246"/>
      <c r="D224" s="247" t="s">
        <v>217</v>
      </c>
      <c r="E224" s="248" t="s">
        <v>38</v>
      </c>
      <c r="F224" s="249" t="s">
        <v>25</v>
      </c>
      <c r="G224" s="246"/>
      <c r="H224" s="250">
        <v>1</v>
      </c>
      <c r="I224" s="251"/>
      <c r="J224" s="246"/>
      <c r="K224" s="246"/>
      <c r="L224" s="252"/>
      <c r="M224" s="253"/>
      <c r="N224" s="254"/>
      <c r="O224" s="254"/>
      <c r="P224" s="254"/>
      <c r="Q224" s="254"/>
      <c r="R224" s="254"/>
      <c r="S224" s="254"/>
      <c r="T224" s="255"/>
      <c r="AT224" s="256" t="s">
        <v>217</v>
      </c>
      <c r="AU224" s="256" t="s">
        <v>90</v>
      </c>
      <c r="AV224" s="12" t="s">
        <v>90</v>
      </c>
      <c r="AW224" s="12" t="s">
        <v>219</v>
      </c>
      <c r="AX224" s="12" t="s">
        <v>81</v>
      </c>
      <c r="AY224" s="256" t="s">
        <v>208</v>
      </c>
    </row>
    <row r="225" spans="2:51" s="12" customFormat="1" ht="13.5">
      <c r="B225" s="245"/>
      <c r="C225" s="246"/>
      <c r="D225" s="247" t="s">
        <v>217</v>
      </c>
      <c r="E225" s="248" t="s">
        <v>38</v>
      </c>
      <c r="F225" s="249" t="s">
        <v>25</v>
      </c>
      <c r="G225" s="246"/>
      <c r="H225" s="250">
        <v>1</v>
      </c>
      <c r="I225" s="251"/>
      <c r="J225" s="246"/>
      <c r="K225" s="246"/>
      <c r="L225" s="252"/>
      <c r="M225" s="253"/>
      <c r="N225" s="254"/>
      <c r="O225" s="254"/>
      <c r="P225" s="254"/>
      <c r="Q225" s="254"/>
      <c r="R225" s="254"/>
      <c r="S225" s="254"/>
      <c r="T225" s="255"/>
      <c r="AT225" s="256" t="s">
        <v>217</v>
      </c>
      <c r="AU225" s="256" t="s">
        <v>90</v>
      </c>
      <c r="AV225" s="12" t="s">
        <v>90</v>
      </c>
      <c r="AW225" s="12" t="s">
        <v>219</v>
      </c>
      <c r="AX225" s="12" t="s">
        <v>81</v>
      </c>
      <c r="AY225" s="256" t="s">
        <v>208</v>
      </c>
    </row>
    <row r="226" spans="2:65" s="1" customFormat="1" ht="16.5" customHeight="1">
      <c r="B226" s="46"/>
      <c r="C226" s="267" t="s">
        <v>453</v>
      </c>
      <c r="D226" s="267" t="s">
        <v>297</v>
      </c>
      <c r="E226" s="268" t="s">
        <v>2818</v>
      </c>
      <c r="F226" s="269" t="s">
        <v>2819</v>
      </c>
      <c r="G226" s="270" t="s">
        <v>331</v>
      </c>
      <c r="H226" s="271">
        <v>2</v>
      </c>
      <c r="I226" s="272"/>
      <c r="J226" s="273">
        <f>ROUND(I226*H226,2)</f>
        <v>0</v>
      </c>
      <c r="K226" s="269" t="s">
        <v>214</v>
      </c>
      <c r="L226" s="274"/>
      <c r="M226" s="275" t="s">
        <v>38</v>
      </c>
      <c r="N226" s="276" t="s">
        <v>52</v>
      </c>
      <c r="O226" s="47"/>
      <c r="P226" s="242">
        <f>O226*H226</f>
        <v>0</v>
      </c>
      <c r="Q226" s="242">
        <v>0.04</v>
      </c>
      <c r="R226" s="242">
        <f>Q226*H226</f>
        <v>0.08</v>
      </c>
      <c r="S226" s="242">
        <v>0</v>
      </c>
      <c r="T226" s="243">
        <f>S226*H226</f>
        <v>0</v>
      </c>
      <c r="AR226" s="23" t="s">
        <v>253</v>
      </c>
      <c r="AT226" s="23" t="s">
        <v>297</v>
      </c>
      <c r="AU226" s="23" t="s">
        <v>90</v>
      </c>
      <c r="AY226" s="23" t="s">
        <v>208</v>
      </c>
      <c r="BE226" s="244">
        <f>IF(N226="základní",J226,0)</f>
        <v>0</v>
      </c>
      <c r="BF226" s="244">
        <f>IF(N226="snížená",J226,0)</f>
        <v>0</v>
      </c>
      <c r="BG226" s="244">
        <f>IF(N226="zákl. přenesená",J226,0)</f>
        <v>0</v>
      </c>
      <c r="BH226" s="244">
        <f>IF(N226="sníž. přenesená",J226,0)</f>
        <v>0</v>
      </c>
      <c r="BI226" s="244">
        <f>IF(N226="nulová",J226,0)</f>
        <v>0</v>
      </c>
      <c r="BJ226" s="23" t="s">
        <v>25</v>
      </c>
      <c r="BK226" s="244">
        <f>ROUND(I226*H226,2)</f>
        <v>0</v>
      </c>
      <c r="BL226" s="23" t="s">
        <v>215</v>
      </c>
      <c r="BM226" s="23" t="s">
        <v>2820</v>
      </c>
    </row>
    <row r="227" spans="2:65" s="1" customFormat="1" ht="16.5" customHeight="1">
      <c r="B227" s="46"/>
      <c r="C227" s="233" t="s">
        <v>457</v>
      </c>
      <c r="D227" s="233" t="s">
        <v>210</v>
      </c>
      <c r="E227" s="234" t="s">
        <v>2821</v>
      </c>
      <c r="F227" s="235" t="s">
        <v>2822</v>
      </c>
      <c r="G227" s="236" t="s">
        <v>331</v>
      </c>
      <c r="H227" s="237">
        <v>2</v>
      </c>
      <c r="I227" s="238"/>
      <c r="J227" s="239">
        <f>ROUND(I227*H227,2)</f>
        <v>0</v>
      </c>
      <c r="K227" s="235" t="s">
        <v>214</v>
      </c>
      <c r="L227" s="72"/>
      <c r="M227" s="240" t="s">
        <v>38</v>
      </c>
      <c r="N227" s="241" t="s">
        <v>52</v>
      </c>
      <c r="O227" s="47"/>
      <c r="P227" s="242">
        <f>O227*H227</f>
        <v>0</v>
      </c>
      <c r="Q227" s="242">
        <v>0.02753</v>
      </c>
      <c r="R227" s="242">
        <f>Q227*H227</f>
        <v>0.05506</v>
      </c>
      <c r="S227" s="242">
        <v>0</v>
      </c>
      <c r="T227" s="243">
        <f>S227*H227</f>
        <v>0</v>
      </c>
      <c r="AR227" s="23" t="s">
        <v>215</v>
      </c>
      <c r="AT227" s="23" t="s">
        <v>210</v>
      </c>
      <c r="AU227" s="23" t="s">
        <v>90</v>
      </c>
      <c r="AY227" s="23" t="s">
        <v>208</v>
      </c>
      <c r="BE227" s="244">
        <f>IF(N227="základní",J227,0)</f>
        <v>0</v>
      </c>
      <c r="BF227" s="244">
        <f>IF(N227="snížená",J227,0)</f>
        <v>0</v>
      </c>
      <c r="BG227" s="244">
        <f>IF(N227="zákl. přenesená",J227,0)</f>
        <v>0</v>
      </c>
      <c r="BH227" s="244">
        <f>IF(N227="sníž. přenesená",J227,0)</f>
        <v>0</v>
      </c>
      <c r="BI227" s="244">
        <f>IF(N227="nulová",J227,0)</f>
        <v>0</v>
      </c>
      <c r="BJ227" s="23" t="s">
        <v>25</v>
      </c>
      <c r="BK227" s="244">
        <f>ROUND(I227*H227,2)</f>
        <v>0</v>
      </c>
      <c r="BL227" s="23" t="s">
        <v>215</v>
      </c>
      <c r="BM227" s="23" t="s">
        <v>2823</v>
      </c>
    </row>
    <row r="228" spans="2:51" s="12" customFormat="1" ht="13.5">
      <c r="B228" s="245"/>
      <c r="C228" s="246"/>
      <c r="D228" s="247" t="s">
        <v>217</v>
      </c>
      <c r="E228" s="248" t="s">
        <v>38</v>
      </c>
      <c r="F228" s="249" t="s">
        <v>25</v>
      </c>
      <c r="G228" s="246"/>
      <c r="H228" s="250">
        <v>1</v>
      </c>
      <c r="I228" s="251"/>
      <c r="J228" s="246"/>
      <c r="K228" s="246"/>
      <c r="L228" s="252"/>
      <c r="M228" s="253"/>
      <c r="N228" s="254"/>
      <c r="O228" s="254"/>
      <c r="P228" s="254"/>
      <c r="Q228" s="254"/>
      <c r="R228" s="254"/>
      <c r="S228" s="254"/>
      <c r="T228" s="255"/>
      <c r="AT228" s="256" t="s">
        <v>217</v>
      </c>
      <c r="AU228" s="256" t="s">
        <v>90</v>
      </c>
      <c r="AV228" s="12" t="s">
        <v>90</v>
      </c>
      <c r="AW228" s="12" t="s">
        <v>219</v>
      </c>
      <c r="AX228" s="12" t="s">
        <v>81</v>
      </c>
      <c r="AY228" s="256" t="s">
        <v>208</v>
      </c>
    </row>
    <row r="229" spans="2:51" s="12" customFormat="1" ht="13.5">
      <c r="B229" s="245"/>
      <c r="C229" s="246"/>
      <c r="D229" s="247" t="s">
        <v>217</v>
      </c>
      <c r="E229" s="248" t="s">
        <v>38</v>
      </c>
      <c r="F229" s="249" t="s">
        <v>25</v>
      </c>
      <c r="G229" s="246"/>
      <c r="H229" s="250">
        <v>1</v>
      </c>
      <c r="I229" s="251"/>
      <c r="J229" s="246"/>
      <c r="K229" s="246"/>
      <c r="L229" s="252"/>
      <c r="M229" s="253"/>
      <c r="N229" s="254"/>
      <c r="O229" s="254"/>
      <c r="P229" s="254"/>
      <c r="Q229" s="254"/>
      <c r="R229" s="254"/>
      <c r="S229" s="254"/>
      <c r="T229" s="255"/>
      <c r="AT229" s="256" t="s">
        <v>217</v>
      </c>
      <c r="AU229" s="256" t="s">
        <v>90</v>
      </c>
      <c r="AV229" s="12" t="s">
        <v>90</v>
      </c>
      <c r="AW229" s="12" t="s">
        <v>219</v>
      </c>
      <c r="AX229" s="12" t="s">
        <v>81</v>
      </c>
      <c r="AY229" s="256" t="s">
        <v>208</v>
      </c>
    </row>
    <row r="230" spans="2:65" s="1" customFormat="1" ht="16.5" customHeight="1">
      <c r="B230" s="46"/>
      <c r="C230" s="267" t="s">
        <v>461</v>
      </c>
      <c r="D230" s="267" t="s">
        <v>297</v>
      </c>
      <c r="E230" s="268" t="s">
        <v>2824</v>
      </c>
      <c r="F230" s="269" t="s">
        <v>2825</v>
      </c>
      <c r="G230" s="270" t="s">
        <v>331</v>
      </c>
      <c r="H230" s="271">
        <v>2</v>
      </c>
      <c r="I230" s="272"/>
      <c r="J230" s="273">
        <f>ROUND(I230*H230,2)</f>
        <v>0</v>
      </c>
      <c r="K230" s="269" t="s">
        <v>214</v>
      </c>
      <c r="L230" s="274"/>
      <c r="M230" s="275" t="s">
        <v>38</v>
      </c>
      <c r="N230" s="276" t="s">
        <v>52</v>
      </c>
      <c r="O230" s="47"/>
      <c r="P230" s="242">
        <f>O230*H230</f>
        <v>0</v>
      </c>
      <c r="Q230" s="242">
        <v>1.6</v>
      </c>
      <c r="R230" s="242">
        <f>Q230*H230</f>
        <v>3.2</v>
      </c>
      <c r="S230" s="242">
        <v>0</v>
      </c>
      <c r="T230" s="243">
        <f>S230*H230</f>
        <v>0</v>
      </c>
      <c r="AR230" s="23" t="s">
        <v>253</v>
      </c>
      <c r="AT230" s="23" t="s">
        <v>297</v>
      </c>
      <c r="AU230" s="23" t="s">
        <v>90</v>
      </c>
      <c r="AY230" s="23" t="s">
        <v>208</v>
      </c>
      <c r="BE230" s="244">
        <f>IF(N230="základní",J230,0)</f>
        <v>0</v>
      </c>
      <c r="BF230" s="244">
        <f>IF(N230="snížená",J230,0)</f>
        <v>0</v>
      </c>
      <c r="BG230" s="244">
        <f>IF(N230="zákl. přenesená",J230,0)</f>
        <v>0</v>
      </c>
      <c r="BH230" s="244">
        <f>IF(N230="sníž. přenesená",J230,0)</f>
        <v>0</v>
      </c>
      <c r="BI230" s="244">
        <f>IF(N230="nulová",J230,0)</f>
        <v>0</v>
      </c>
      <c r="BJ230" s="23" t="s">
        <v>25</v>
      </c>
      <c r="BK230" s="244">
        <f>ROUND(I230*H230,2)</f>
        <v>0</v>
      </c>
      <c r="BL230" s="23" t="s">
        <v>215</v>
      </c>
      <c r="BM230" s="23" t="s">
        <v>2826</v>
      </c>
    </row>
    <row r="231" spans="2:65" s="1" customFormat="1" ht="25.5" customHeight="1">
      <c r="B231" s="46"/>
      <c r="C231" s="233" t="s">
        <v>465</v>
      </c>
      <c r="D231" s="233" t="s">
        <v>210</v>
      </c>
      <c r="E231" s="234" t="s">
        <v>2827</v>
      </c>
      <c r="F231" s="235" t="s">
        <v>2828</v>
      </c>
      <c r="G231" s="236" t="s">
        <v>331</v>
      </c>
      <c r="H231" s="237">
        <v>1</v>
      </c>
      <c r="I231" s="238"/>
      <c r="J231" s="239">
        <f>ROUND(I231*H231,2)</f>
        <v>0</v>
      </c>
      <c r="K231" s="235" t="s">
        <v>214</v>
      </c>
      <c r="L231" s="72"/>
      <c r="M231" s="240" t="s">
        <v>38</v>
      </c>
      <c r="N231" s="241" t="s">
        <v>52</v>
      </c>
      <c r="O231" s="47"/>
      <c r="P231" s="242">
        <f>O231*H231</f>
        <v>0</v>
      </c>
      <c r="Q231" s="242">
        <v>0.03232</v>
      </c>
      <c r="R231" s="242">
        <f>Q231*H231</f>
        <v>0.03232</v>
      </c>
      <c r="S231" s="242">
        <v>0</v>
      </c>
      <c r="T231" s="243">
        <f>S231*H231</f>
        <v>0</v>
      </c>
      <c r="AR231" s="23" t="s">
        <v>215</v>
      </c>
      <c r="AT231" s="23" t="s">
        <v>210</v>
      </c>
      <c r="AU231" s="23" t="s">
        <v>90</v>
      </c>
      <c r="AY231" s="23" t="s">
        <v>208</v>
      </c>
      <c r="BE231" s="244">
        <f>IF(N231="základní",J231,0)</f>
        <v>0</v>
      </c>
      <c r="BF231" s="244">
        <f>IF(N231="snížená",J231,0)</f>
        <v>0</v>
      </c>
      <c r="BG231" s="244">
        <f>IF(N231="zákl. přenesená",J231,0)</f>
        <v>0</v>
      </c>
      <c r="BH231" s="244">
        <f>IF(N231="sníž. přenesená",J231,0)</f>
        <v>0</v>
      </c>
      <c r="BI231" s="244">
        <f>IF(N231="nulová",J231,0)</f>
        <v>0</v>
      </c>
      <c r="BJ231" s="23" t="s">
        <v>25</v>
      </c>
      <c r="BK231" s="244">
        <f>ROUND(I231*H231,2)</f>
        <v>0</v>
      </c>
      <c r="BL231" s="23" t="s">
        <v>215</v>
      </c>
      <c r="BM231" s="23" t="s">
        <v>2829</v>
      </c>
    </row>
    <row r="232" spans="2:51" s="13" customFormat="1" ht="13.5">
      <c r="B232" s="257"/>
      <c r="C232" s="258"/>
      <c r="D232" s="247" t="s">
        <v>217</v>
      </c>
      <c r="E232" s="259" t="s">
        <v>38</v>
      </c>
      <c r="F232" s="260" t="s">
        <v>2830</v>
      </c>
      <c r="G232" s="258"/>
      <c r="H232" s="259" t="s">
        <v>38</v>
      </c>
      <c r="I232" s="261"/>
      <c r="J232" s="258"/>
      <c r="K232" s="258"/>
      <c r="L232" s="262"/>
      <c r="M232" s="263"/>
      <c r="N232" s="264"/>
      <c r="O232" s="264"/>
      <c r="P232" s="264"/>
      <c r="Q232" s="264"/>
      <c r="R232" s="264"/>
      <c r="S232" s="264"/>
      <c r="T232" s="265"/>
      <c r="AT232" s="266" t="s">
        <v>217</v>
      </c>
      <c r="AU232" s="266" t="s">
        <v>90</v>
      </c>
      <c r="AV232" s="13" t="s">
        <v>25</v>
      </c>
      <c r="AW232" s="13" t="s">
        <v>219</v>
      </c>
      <c r="AX232" s="13" t="s">
        <v>81</v>
      </c>
      <c r="AY232" s="266" t="s">
        <v>208</v>
      </c>
    </row>
    <row r="233" spans="2:51" s="12" customFormat="1" ht="13.5">
      <c r="B233" s="245"/>
      <c r="C233" s="246"/>
      <c r="D233" s="247" t="s">
        <v>217</v>
      </c>
      <c r="E233" s="248" t="s">
        <v>38</v>
      </c>
      <c r="F233" s="249" t="s">
        <v>25</v>
      </c>
      <c r="G233" s="246"/>
      <c r="H233" s="250">
        <v>1</v>
      </c>
      <c r="I233" s="251"/>
      <c r="J233" s="246"/>
      <c r="K233" s="246"/>
      <c r="L233" s="252"/>
      <c r="M233" s="253"/>
      <c r="N233" s="254"/>
      <c r="O233" s="254"/>
      <c r="P233" s="254"/>
      <c r="Q233" s="254"/>
      <c r="R233" s="254"/>
      <c r="S233" s="254"/>
      <c r="T233" s="255"/>
      <c r="AT233" s="256" t="s">
        <v>217</v>
      </c>
      <c r="AU233" s="256" t="s">
        <v>90</v>
      </c>
      <c r="AV233" s="12" t="s">
        <v>90</v>
      </c>
      <c r="AW233" s="12" t="s">
        <v>219</v>
      </c>
      <c r="AX233" s="12" t="s">
        <v>25</v>
      </c>
      <c r="AY233" s="256" t="s">
        <v>208</v>
      </c>
    </row>
    <row r="234" spans="2:65" s="1" customFormat="1" ht="25.5" customHeight="1">
      <c r="B234" s="46"/>
      <c r="C234" s="233" t="s">
        <v>473</v>
      </c>
      <c r="D234" s="233" t="s">
        <v>210</v>
      </c>
      <c r="E234" s="234" t="s">
        <v>2831</v>
      </c>
      <c r="F234" s="235" t="s">
        <v>2832</v>
      </c>
      <c r="G234" s="236" t="s">
        <v>331</v>
      </c>
      <c r="H234" s="237">
        <v>2</v>
      </c>
      <c r="I234" s="238"/>
      <c r="J234" s="239">
        <f>ROUND(I234*H234,2)</f>
        <v>0</v>
      </c>
      <c r="K234" s="235" t="s">
        <v>214</v>
      </c>
      <c r="L234" s="72"/>
      <c r="M234" s="240" t="s">
        <v>38</v>
      </c>
      <c r="N234" s="241" t="s">
        <v>52</v>
      </c>
      <c r="O234" s="47"/>
      <c r="P234" s="242">
        <f>O234*H234</f>
        <v>0</v>
      </c>
      <c r="Q234" s="242">
        <v>0.00468</v>
      </c>
      <c r="R234" s="242">
        <f>Q234*H234</f>
        <v>0.00936</v>
      </c>
      <c r="S234" s="242">
        <v>0</v>
      </c>
      <c r="T234" s="243">
        <f>S234*H234</f>
        <v>0</v>
      </c>
      <c r="AR234" s="23" t="s">
        <v>215</v>
      </c>
      <c r="AT234" s="23" t="s">
        <v>210</v>
      </c>
      <c r="AU234" s="23" t="s">
        <v>90</v>
      </c>
      <c r="AY234" s="23" t="s">
        <v>208</v>
      </c>
      <c r="BE234" s="244">
        <f>IF(N234="základní",J234,0)</f>
        <v>0</v>
      </c>
      <c r="BF234" s="244">
        <f>IF(N234="snížená",J234,0)</f>
        <v>0</v>
      </c>
      <c r="BG234" s="244">
        <f>IF(N234="zákl. přenesená",J234,0)</f>
        <v>0</v>
      </c>
      <c r="BH234" s="244">
        <f>IF(N234="sníž. přenesená",J234,0)</f>
        <v>0</v>
      </c>
      <c r="BI234" s="244">
        <f>IF(N234="nulová",J234,0)</f>
        <v>0</v>
      </c>
      <c r="BJ234" s="23" t="s">
        <v>25</v>
      </c>
      <c r="BK234" s="244">
        <f>ROUND(I234*H234,2)</f>
        <v>0</v>
      </c>
      <c r="BL234" s="23" t="s">
        <v>215</v>
      </c>
      <c r="BM234" s="23" t="s">
        <v>2833</v>
      </c>
    </row>
    <row r="235" spans="2:51" s="12" customFormat="1" ht="13.5">
      <c r="B235" s="245"/>
      <c r="C235" s="246"/>
      <c r="D235" s="247" t="s">
        <v>217</v>
      </c>
      <c r="E235" s="248" t="s">
        <v>38</v>
      </c>
      <c r="F235" s="249" t="s">
        <v>25</v>
      </c>
      <c r="G235" s="246"/>
      <c r="H235" s="250">
        <v>1</v>
      </c>
      <c r="I235" s="251"/>
      <c r="J235" s="246"/>
      <c r="K235" s="246"/>
      <c r="L235" s="252"/>
      <c r="M235" s="253"/>
      <c r="N235" s="254"/>
      <c r="O235" s="254"/>
      <c r="P235" s="254"/>
      <c r="Q235" s="254"/>
      <c r="R235" s="254"/>
      <c r="S235" s="254"/>
      <c r="T235" s="255"/>
      <c r="AT235" s="256" t="s">
        <v>217</v>
      </c>
      <c r="AU235" s="256" t="s">
        <v>90</v>
      </c>
      <c r="AV235" s="12" t="s">
        <v>90</v>
      </c>
      <c r="AW235" s="12" t="s">
        <v>219</v>
      </c>
      <c r="AX235" s="12" t="s">
        <v>81</v>
      </c>
      <c r="AY235" s="256" t="s">
        <v>208</v>
      </c>
    </row>
    <row r="236" spans="2:51" s="12" customFormat="1" ht="13.5">
      <c r="B236" s="245"/>
      <c r="C236" s="246"/>
      <c r="D236" s="247" t="s">
        <v>217</v>
      </c>
      <c r="E236" s="248" t="s">
        <v>38</v>
      </c>
      <c r="F236" s="249" t="s">
        <v>25</v>
      </c>
      <c r="G236" s="246"/>
      <c r="H236" s="250">
        <v>1</v>
      </c>
      <c r="I236" s="251"/>
      <c r="J236" s="246"/>
      <c r="K236" s="246"/>
      <c r="L236" s="252"/>
      <c r="M236" s="253"/>
      <c r="N236" s="254"/>
      <c r="O236" s="254"/>
      <c r="P236" s="254"/>
      <c r="Q236" s="254"/>
      <c r="R236" s="254"/>
      <c r="S236" s="254"/>
      <c r="T236" s="255"/>
      <c r="AT236" s="256" t="s">
        <v>217</v>
      </c>
      <c r="AU236" s="256" t="s">
        <v>90</v>
      </c>
      <c r="AV236" s="12" t="s">
        <v>90</v>
      </c>
      <c r="AW236" s="12" t="s">
        <v>219</v>
      </c>
      <c r="AX236" s="12" t="s">
        <v>81</v>
      </c>
      <c r="AY236" s="256" t="s">
        <v>208</v>
      </c>
    </row>
    <row r="237" spans="2:65" s="1" customFormat="1" ht="16.5" customHeight="1">
      <c r="B237" s="46"/>
      <c r="C237" s="267" t="s">
        <v>486</v>
      </c>
      <c r="D237" s="267" t="s">
        <v>297</v>
      </c>
      <c r="E237" s="268" t="s">
        <v>2834</v>
      </c>
      <c r="F237" s="269" t="s">
        <v>2835</v>
      </c>
      <c r="G237" s="270" t="s">
        <v>331</v>
      </c>
      <c r="H237" s="271">
        <v>2</v>
      </c>
      <c r="I237" s="272"/>
      <c r="J237" s="273">
        <f>ROUND(I237*H237,2)</f>
        <v>0</v>
      </c>
      <c r="K237" s="269" t="s">
        <v>38</v>
      </c>
      <c r="L237" s="274"/>
      <c r="M237" s="275" t="s">
        <v>38</v>
      </c>
      <c r="N237" s="276" t="s">
        <v>52</v>
      </c>
      <c r="O237" s="47"/>
      <c r="P237" s="242">
        <f>O237*H237</f>
        <v>0</v>
      </c>
      <c r="Q237" s="242">
        <v>0.102</v>
      </c>
      <c r="R237" s="242">
        <f>Q237*H237</f>
        <v>0.204</v>
      </c>
      <c r="S237" s="242">
        <v>0</v>
      </c>
      <c r="T237" s="243">
        <f>S237*H237</f>
        <v>0</v>
      </c>
      <c r="AR237" s="23" t="s">
        <v>253</v>
      </c>
      <c r="AT237" s="23" t="s">
        <v>297</v>
      </c>
      <c r="AU237" s="23" t="s">
        <v>90</v>
      </c>
      <c r="AY237" s="23" t="s">
        <v>208</v>
      </c>
      <c r="BE237" s="244">
        <f>IF(N237="základní",J237,0)</f>
        <v>0</v>
      </c>
      <c r="BF237" s="244">
        <f>IF(N237="snížená",J237,0)</f>
        <v>0</v>
      </c>
      <c r="BG237" s="244">
        <f>IF(N237="zákl. přenesená",J237,0)</f>
        <v>0</v>
      </c>
      <c r="BH237" s="244">
        <f>IF(N237="sníž. přenesená",J237,0)</f>
        <v>0</v>
      </c>
      <c r="BI237" s="244">
        <f>IF(N237="nulová",J237,0)</f>
        <v>0</v>
      </c>
      <c r="BJ237" s="23" t="s">
        <v>25</v>
      </c>
      <c r="BK237" s="244">
        <f>ROUND(I237*H237,2)</f>
        <v>0</v>
      </c>
      <c r="BL237" s="23" t="s">
        <v>215</v>
      </c>
      <c r="BM237" s="23" t="s">
        <v>2836</v>
      </c>
    </row>
    <row r="238" spans="2:65" s="1" customFormat="1" ht="25.5" customHeight="1">
      <c r="B238" s="46"/>
      <c r="C238" s="233" t="s">
        <v>498</v>
      </c>
      <c r="D238" s="233" t="s">
        <v>210</v>
      </c>
      <c r="E238" s="234" t="s">
        <v>2837</v>
      </c>
      <c r="F238" s="235" t="s">
        <v>2838</v>
      </c>
      <c r="G238" s="236" t="s">
        <v>232</v>
      </c>
      <c r="H238" s="237">
        <v>3.6</v>
      </c>
      <c r="I238" s="238"/>
      <c r="J238" s="239">
        <f>ROUND(I238*H238,2)</f>
        <v>0</v>
      </c>
      <c r="K238" s="235" t="s">
        <v>214</v>
      </c>
      <c r="L238" s="72"/>
      <c r="M238" s="240" t="s">
        <v>38</v>
      </c>
      <c r="N238" s="241" t="s">
        <v>52</v>
      </c>
      <c r="O238" s="47"/>
      <c r="P238" s="242">
        <f>O238*H238</f>
        <v>0</v>
      </c>
      <c r="Q238" s="242">
        <v>2.25634</v>
      </c>
      <c r="R238" s="242">
        <f>Q238*H238</f>
        <v>8.122824</v>
      </c>
      <c r="S238" s="242">
        <v>0</v>
      </c>
      <c r="T238" s="243">
        <f>S238*H238</f>
        <v>0</v>
      </c>
      <c r="AR238" s="23" t="s">
        <v>215</v>
      </c>
      <c r="AT238" s="23" t="s">
        <v>210</v>
      </c>
      <c r="AU238" s="23" t="s">
        <v>90</v>
      </c>
      <c r="AY238" s="23" t="s">
        <v>208</v>
      </c>
      <c r="BE238" s="244">
        <f>IF(N238="základní",J238,0)</f>
        <v>0</v>
      </c>
      <c r="BF238" s="244">
        <f>IF(N238="snížená",J238,0)</f>
        <v>0</v>
      </c>
      <c r="BG238" s="244">
        <f>IF(N238="zákl. přenesená",J238,0)</f>
        <v>0</v>
      </c>
      <c r="BH238" s="244">
        <f>IF(N238="sníž. přenesená",J238,0)</f>
        <v>0</v>
      </c>
      <c r="BI238" s="244">
        <f>IF(N238="nulová",J238,0)</f>
        <v>0</v>
      </c>
      <c r="BJ238" s="23" t="s">
        <v>25</v>
      </c>
      <c r="BK238" s="244">
        <f>ROUND(I238*H238,2)</f>
        <v>0</v>
      </c>
      <c r="BL238" s="23" t="s">
        <v>215</v>
      </c>
      <c r="BM238" s="23" t="s">
        <v>2839</v>
      </c>
    </row>
    <row r="239" spans="2:51" s="12" customFormat="1" ht="13.5">
      <c r="B239" s="245"/>
      <c r="C239" s="246"/>
      <c r="D239" s="247" t="s">
        <v>217</v>
      </c>
      <c r="E239" s="248" t="s">
        <v>38</v>
      </c>
      <c r="F239" s="249" t="s">
        <v>2840</v>
      </c>
      <c r="G239" s="246"/>
      <c r="H239" s="250">
        <v>1.8</v>
      </c>
      <c r="I239" s="251"/>
      <c r="J239" s="246"/>
      <c r="K239" s="246"/>
      <c r="L239" s="252"/>
      <c r="M239" s="253"/>
      <c r="N239" s="254"/>
      <c r="O239" s="254"/>
      <c r="P239" s="254"/>
      <c r="Q239" s="254"/>
      <c r="R239" s="254"/>
      <c r="S239" s="254"/>
      <c r="T239" s="255"/>
      <c r="AT239" s="256" t="s">
        <v>217</v>
      </c>
      <c r="AU239" s="256" t="s">
        <v>90</v>
      </c>
      <c r="AV239" s="12" t="s">
        <v>90</v>
      </c>
      <c r="AW239" s="12" t="s">
        <v>219</v>
      </c>
      <c r="AX239" s="12" t="s">
        <v>81</v>
      </c>
      <c r="AY239" s="256" t="s">
        <v>208</v>
      </c>
    </row>
    <row r="240" spans="2:51" s="13" customFormat="1" ht="13.5">
      <c r="B240" s="257"/>
      <c r="C240" s="258"/>
      <c r="D240" s="247" t="s">
        <v>217</v>
      </c>
      <c r="E240" s="259" t="s">
        <v>38</v>
      </c>
      <c r="F240" s="260" t="s">
        <v>2700</v>
      </c>
      <c r="G240" s="258"/>
      <c r="H240" s="259" t="s">
        <v>38</v>
      </c>
      <c r="I240" s="261"/>
      <c r="J240" s="258"/>
      <c r="K240" s="258"/>
      <c r="L240" s="262"/>
      <c r="M240" s="263"/>
      <c r="N240" s="264"/>
      <c r="O240" s="264"/>
      <c r="P240" s="264"/>
      <c r="Q240" s="264"/>
      <c r="R240" s="264"/>
      <c r="S240" s="264"/>
      <c r="T240" s="265"/>
      <c r="AT240" s="266" t="s">
        <v>217</v>
      </c>
      <c r="AU240" s="266" t="s">
        <v>90</v>
      </c>
      <c r="AV240" s="13" t="s">
        <v>25</v>
      </c>
      <c r="AW240" s="13" t="s">
        <v>219</v>
      </c>
      <c r="AX240" s="13" t="s">
        <v>81</v>
      </c>
      <c r="AY240" s="266" t="s">
        <v>208</v>
      </c>
    </row>
    <row r="241" spans="2:51" s="12" customFormat="1" ht="13.5">
      <c r="B241" s="245"/>
      <c r="C241" s="246"/>
      <c r="D241" s="247" t="s">
        <v>217</v>
      </c>
      <c r="E241" s="248" t="s">
        <v>38</v>
      </c>
      <c r="F241" s="249" t="s">
        <v>2840</v>
      </c>
      <c r="G241" s="246"/>
      <c r="H241" s="250">
        <v>1.8</v>
      </c>
      <c r="I241" s="251"/>
      <c r="J241" s="246"/>
      <c r="K241" s="246"/>
      <c r="L241" s="252"/>
      <c r="M241" s="253"/>
      <c r="N241" s="254"/>
      <c r="O241" s="254"/>
      <c r="P241" s="254"/>
      <c r="Q241" s="254"/>
      <c r="R241" s="254"/>
      <c r="S241" s="254"/>
      <c r="T241" s="255"/>
      <c r="AT241" s="256" t="s">
        <v>217</v>
      </c>
      <c r="AU241" s="256" t="s">
        <v>90</v>
      </c>
      <c r="AV241" s="12" t="s">
        <v>90</v>
      </c>
      <c r="AW241" s="12" t="s">
        <v>219</v>
      </c>
      <c r="AX241" s="12" t="s">
        <v>81</v>
      </c>
      <c r="AY241" s="256" t="s">
        <v>208</v>
      </c>
    </row>
    <row r="242" spans="2:65" s="1" customFormat="1" ht="25.5" customHeight="1">
      <c r="B242" s="46"/>
      <c r="C242" s="233" t="s">
        <v>502</v>
      </c>
      <c r="D242" s="233" t="s">
        <v>210</v>
      </c>
      <c r="E242" s="234" t="s">
        <v>2841</v>
      </c>
      <c r="F242" s="235" t="s">
        <v>2842</v>
      </c>
      <c r="G242" s="236" t="s">
        <v>574</v>
      </c>
      <c r="H242" s="237">
        <v>1</v>
      </c>
      <c r="I242" s="238"/>
      <c r="J242" s="239">
        <f>ROUND(I242*H242,2)</f>
        <v>0</v>
      </c>
      <c r="K242" s="235" t="s">
        <v>38</v>
      </c>
      <c r="L242" s="72"/>
      <c r="M242" s="240" t="s">
        <v>38</v>
      </c>
      <c r="N242" s="241" t="s">
        <v>52</v>
      </c>
      <c r="O242" s="47"/>
      <c r="P242" s="242">
        <f>O242*H242</f>
        <v>0</v>
      </c>
      <c r="Q242" s="242">
        <v>0</v>
      </c>
      <c r="R242" s="242">
        <f>Q242*H242</f>
        <v>0</v>
      </c>
      <c r="S242" s="242">
        <v>0</v>
      </c>
      <c r="T242" s="243">
        <f>S242*H242</f>
        <v>0</v>
      </c>
      <c r="AR242" s="23" t="s">
        <v>215</v>
      </c>
      <c r="AT242" s="23" t="s">
        <v>210</v>
      </c>
      <c r="AU242" s="23" t="s">
        <v>90</v>
      </c>
      <c r="AY242" s="23" t="s">
        <v>208</v>
      </c>
      <c r="BE242" s="244">
        <f>IF(N242="základní",J242,0)</f>
        <v>0</v>
      </c>
      <c r="BF242" s="244">
        <f>IF(N242="snížená",J242,0)</f>
        <v>0</v>
      </c>
      <c r="BG242" s="244">
        <f>IF(N242="zákl. přenesená",J242,0)</f>
        <v>0</v>
      </c>
      <c r="BH242" s="244">
        <f>IF(N242="sníž. přenesená",J242,0)</f>
        <v>0</v>
      </c>
      <c r="BI242" s="244">
        <f>IF(N242="nulová",J242,0)</f>
        <v>0</v>
      </c>
      <c r="BJ242" s="23" t="s">
        <v>25</v>
      </c>
      <c r="BK242" s="244">
        <f>ROUND(I242*H242,2)</f>
        <v>0</v>
      </c>
      <c r="BL242" s="23" t="s">
        <v>215</v>
      </c>
      <c r="BM242" s="23" t="s">
        <v>2843</v>
      </c>
    </row>
    <row r="243" spans="2:51" s="13" customFormat="1" ht="13.5">
      <c r="B243" s="257"/>
      <c r="C243" s="258"/>
      <c r="D243" s="247" t="s">
        <v>217</v>
      </c>
      <c r="E243" s="259" t="s">
        <v>38</v>
      </c>
      <c r="F243" s="260" t="s">
        <v>2682</v>
      </c>
      <c r="G243" s="258"/>
      <c r="H243" s="259" t="s">
        <v>38</v>
      </c>
      <c r="I243" s="261"/>
      <c r="J243" s="258"/>
      <c r="K243" s="258"/>
      <c r="L243" s="262"/>
      <c r="M243" s="263"/>
      <c r="N243" s="264"/>
      <c r="O243" s="264"/>
      <c r="P243" s="264"/>
      <c r="Q243" s="264"/>
      <c r="R243" s="264"/>
      <c r="S243" s="264"/>
      <c r="T243" s="265"/>
      <c r="AT243" s="266" t="s">
        <v>217</v>
      </c>
      <c r="AU243" s="266" t="s">
        <v>90</v>
      </c>
      <c r="AV243" s="13" t="s">
        <v>25</v>
      </c>
      <c r="AW243" s="13" t="s">
        <v>219</v>
      </c>
      <c r="AX243" s="13" t="s">
        <v>81</v>
      </c>
      <c r="AY243" s="266" t="s">
        <v>208</v>
      </c>
    </row>
    <row r="244" spans="2:51" s="12" customFormat="1" ht="13.5">
      <c r="B244" s="245"/>
      <c r="C244" s="246"/>
      <c r="D244" s="247" t="s">
        <v>217</v>
      </c>
      <c r="E244" s="248" t="s">
        <v>38</v>
      </c>
      <c r="F244" s="249" t="s">
        <v>25</v>
      </c>
      <c r="G244" s="246"/>
      <c r="H244" s="250">
        <v>1</v>
      </c>
      <c r="I244" s="251"/>
      <c r="J244" s="246"/>
      <c r="K244" s="246"/>
      <c r="L244" s="252"/>
      <c r="M244" s="253"/>
      <c r="N244" s="254"/>
      <c r="O244" s="254"/>
      <c r="P244" s="254"/>
      <c r="Q244" s="254"/>
      <c r="R244" s="254"/>
      <c r="S244" s="254"/>
      <c r="T244" s="255"/>
      <c r="AT244" s="256" t="s">
        <v>217</v>
      </c>
      <c r="AU244" s="256" t="s">
        <v>90</v>
      </c>
      <c r="AV244" s="12" t="s">
        <v>90</v>
      </c>
      <c r="AW244" s="12" t="s">
        <v>219</v>
      </c>
      <c r="AX244" s="12" t="s">
        <v>25</v>
      </c>
      <c r="AY244" s="256" t="s">
        <v>208</v>
      </c>
    </row>
    <row r="245" spans="2:63" s="11" customFormat="1" ht="29.85" customHeight="1">
      <c r="B245" s="217"/>
      <c r="C245" s="218"/>
      <c r="D245" s="219" t="s">
        <v>80</v>
      </c>
      <c r="E245" s="231" t="s">
        <v>820</v>
      </c>
      <c r="F245" s="231" t="s">
        <v>2844</v>
      </c>
      <c r="G245" s="218"/>
      <c r="H245" s="218"/>
      <c r="I245" s="221"/>
      <c r="J245" s="232">
        <f>BK245</f>
        <v>0</v>
      </c>
      <c r="K245" s="218"/>
      <c r="L245" s="223"/>
      <c r="M245" s="224"/>
      <c r="N245" s="225"/>
      <c r="O245" s="225"/>
      <c r="P245" s="226">
        <f>SUM(P246:P258)</f>
        <v>0</v>
      </c>
      <c r="Q245" s="225"/>
      <c r="R245" s="226">
        <f>SUM(R246:R258)</f>
        <v>12.5826402</v>
      </c>
      <c r="S245" s="225"/>
      <c r="T245" s="227">
        <f>SUM(T246:T258)</f>
        <v>0</v>
      </c>
      <c r="AR245" s="228" t="s">
        <v>25</v>
      </c>
      <c r="AT245" s="229" t="s">
        <v>80</v>
      </c>
      <c r="AU245" s="229" t="s">
        <v>25</v>
      </c>
      <c r="AY245" s="228" t="s">
        <v>208</v>
      </c>
      <c r="BK245" s="230">
        <f>SUM(BK246:BK258)</f>
        <v>0</v>
      </c>
    </row>
    <row r="246" spans="2:65" s="1" customFormat="1" ht="51" customHeight="1">
      <c r="B246" s="46"/>
      <c r="C246" s="233" t="s">
        <v>507</v>
      </c>
      <c r="D246" s="233" t="s">
        <v>210</v>
      </c>
      <c r="E246" s="234" t="s">
        <v>2845</v>
      </c>
      <c r="F246" s="235" t="s">
        <v>2846</v>
      </c>
      <c r="G246" s="236" t="s">
        <v>336</v>
      </c>
      <c r="H246" s="237">
        <v>25.5</v>
      </c>
      <c r="I246" s="238"/>
      <c r="J246" s="239">
        <f>ROUND(I246*H246,2)</f>
        <v>0</v>
      </c>
      <c r="K246" s="235" t="s">
        <v>214</v>
      </c>
      <c r="L246" s="72"/>
      <c r="M246" s="240" t="s">
        <v>38</v>
      </c>
      <c r="N246" s="241" t="s">
        <v>52</v>
      </c>
      <c r="O246" s="47"/>
      <c r="P246" s="242">
        <f>O246*H246</f>
        <v>0</v>
      </c>
      <c r="Q246" s="242">
        <v>0.10988</v>
      </c>
      <c r="R246" s="242">
        <f>Q246*H246</f>
        <v>2.80194</v>
      </c>
      <c r="S246" s="242">
        <v>0</v>
      </c>
      <c r="T246" s="243">
        <f>S246*H246</f>
        <v>0</v>
      </c>
      <c r="AR246" s="23" t="s">
        <v>215</v>
      </c>
      <c r="AT246" s="23" t="s">
        <v>210</v>
      </c>
      <c r="AU246" s="23" t="s">
        <v>90</v>
      </c>
      <c r="AY246" s="23" t="s">
        <v>208</v>
      </c>
      <c r="BE246" s="244">
        <f>IF(N246="základní",J246,0)</f>
        <v>0</v>
      </c>
      <c r="BF246" s="244">
        <f>IF(N246="snížená",J246,0)</f>
        <v>0</v>
      </c>
      <c r="BG246" s="244">
        <f>IF(N246="zákl. přenesená",J246,0)</f>
        <v>0</v>
      </c>
      <c r="BH246" s="244">
        <f>IF(N246="sníž. přenesená",J246,0)</f>
        <v>0</v>
      </c>
      <c r="BI246" s="244">
        <f>IF(N246="nulová",J246,0)</f>
        <v>0</v>
      </c>
      <c r="BJ246" s="23" t="s">
        <v>25</v>
      </c>
      <c r="BK246" s="244">
        <f>ROUND(I246*H246,2)</f>
        <v>0</v>
      </c>
      <c r="BL246" s="23" t="s">
        <v>215</v>
      </c>
      <c r="BM246" s="23" t="s">
        <v>2847</v>
      </c>
    </row>
    <row r="247" spans="2:65" s="1" customFormat="1" ht="16.5" customHeight="1">
      <c r="B247" s="46"/>
      <c r="C247" s="267" t="s">
        <v>521</v>
      </c>
      <c r="D247" s="267" t="s">
        <v>297</v>
      </c>
      <c r="E247" s="268" t="s">
        <v>2848</v>
      </c>
      <c r="F247" s="269" t="s">
        <v>2849</v>
      </c>
      <c r="G247" s="270" t="s">
        <v>283</v>
      </c>
      <c r="H247" s="271">
        <v>0.067</v>
      </c>
      <c r="I247" s="272"/>
      <c r="J247" s="273">
        <f>ROUND(I247*H247,2)</f>
        <v>0</v>
      </c>
      <c r="K247" s="269" t="s">
        <v>214</v>
      </c>
      <c r="L247" s="274"/>
      <c r="M247" s="275" t="s">
        <v>38</v>
      </c>
      <c r="N247" s="276" t="s">
        <v>52</v>
      </c>
      <c r="O247" s="47"/>
      <c r="P247" s="242">
        <f>O247*H247</f>
        <v>0</v>
      </c>
      <c r="Q247" s="242">
        <v>1</v>
      </c>
      <c r="R247" s="242">
        <f>Q247*H247</f>
        <v>0.067</v>
      </c>
      <c r="S247" s="242">
        <v>0</v>
      </c>
      <c r="T247" s="243">
        <f>S247*H247</f>
        <v>0</v>
      </c>
      <c r="AR247" s="23" t="s">
        <v>253</v>
      </c>
      <c r="AT247" s="23" t="s">
        <v>297</v>
      </c>
      <c r="AU247" s="23" t="s">
        <v>90</v>
      </c>
      <c r="AY247" s="23" t="s">
        <v>208</v>
      </c>
      <c r="BE247" s="244">
        <f>IF(N247="základní",J247,0)</f>
        <v>0</v>
      </c>
      <c r="BF247" s="244">
        <f>IF(N247="snížená",J247,0)</f>
        <v>0</v>
      </c>
      <c r="BG247" s="244">
        <f>IF(N247="zákl. přenesená",J247,0)</f>
        <v>0</v>
      </c>
      <c r="BH247" s="244">
        <f>IF(N247="sníž. přenesená",J247,0)</f>
        <v>0</v>
      </c>
      <c r="BI247" s="244">
        <f>IF(N247="nulová",J247,0)</f>
        <v>0</v>
      </c>
      <c r="BJ247" s="23" t="s">
        <v>25</v>
      </c>
      <c r="BK247" s="244">
        <f>ROUND(I247*H247,2)</f>
        <v>0</v>
      </c>
      <c r="BL247" s="23" t="s">
        <v>215</v>
      </c>
      <c r="BM247" s="23" t="s">
        <v>2850</v>
      </c>
    </row>
    <row r="248" spans="2:51" s="12" customFormat="1" ht="13.5">
      <c r="B248" s="245"/>
      <c r="C248" s="246"/>
      <c r="D248" s="247" t="s">
        <v>217</v>
      </c>
      <c r="E248" s="248" t="s">
        <v>38</v>
      </c>
      <c r="F248" s="249" t="s">
        <v>2851</v>
      </c>
      <c r="G248" s="246"/>
      <c r="H248" s="250">
        <v>0.06732</v>
      </c>
      <c r="I248" s="251"/>
      <c r="J248" s="246"/>
      <c r="K248" s="246"/>
      <c r="L248" s="252"/>
      <c r="M248" s="253"/>
      <c r="N248" s="254"/>
      <c r="O248" s="254"/>
      <c r="P248" s="254"/>
      <c r="Q248" s="254"/>
      <c r="R248" s="254"/>
      <c r="S248" s="254"/>
      <c r="T248" s="255"/>
      <c r="AT248" s="256" t="s">
        <v>217</v>
      </c>
      <c r="AU248" s="256" t="s">
        <v>90</v>
      </c>
      <c r="AV248" s="12" t="s">
        <v>90</v>
      </c>
      <c r="AW248" s="12" t="s">
        <v>219</v>
      </c>
      <c r="AX248" s="12" t="s">
        <v>81</v>
      </c>
      <c r="AY248" s="256" t="s">
        <v>208</v>
      </c>
    </row>
    <row r="249" spans="2:65" s="1" customFormat="1" ht="38.25" customHeight="1">
      <c r="B249" s="46"/>
      <c r="C249" s="233" t="s">
        <v>530</v>
      </c>
      <c r="D249" s="233" t="s">
        <v>210</v>
      </c>
      <c r="E249" s="234" t="s">
        <v>2852</v>
      </c>
      <c r="F249" s="235" t="s">
        <v>2853</v>
      </c>
      <c r="G249" s="236" t="s">
        <v>336</v>
      </c>
      <c r="H249" s="237">
        <v>25.5</v>
      </c>
      <c r="I249" s="238"/>
      <c r="J249" s="239">
        <f>ROUND(I249*H249,2)</f>
        <v>0</v>
      </c>
      <c r="K249" s="235" t="s">
        <v>214</v>
      </c>
      <c r="L249" s="72"/>
      <c r="M249" s="240" t="s">
        <v>38</v>
      </c>
      <c r="N249" s="241" t="s">
        <v>52</v>
      </c>
      <c r="O249" s="47"/>
      <c r="P249" s="242">
        <f>O249*H249</f>
        <v>0</v>
      </c>
      <c r="Q249" s="242">
        <v>0.1554</v>
      </c>
      <c r="R249" s="242">
        <f>Q249*H249</f>
        <v>3.9627000000000003</v>
      </c>
      <c r="S249" s="242">
        <v>0</v>
      </c>
      <c r="T249" s="243">
        <f>S249*H249</f>
        <v>0</v>
      </c>
      <c r="AR249" s="23" t="s">
        <v>215</v>
      </c>
      <c r="AT249" s="23" t="s">
        <v>210</v>
      </c>
      <c r="AU249" s="23" t="s">
        <v>90</v>
      </c>
      <c r="AY249" s="23" t="s">
        <v>208</v>
      </c>
      <c r="BE249" s="244">
        <f>IF(N249="základní",J249,0)</f>
        <v>0</v>
      </c>
      <c r="BF249" s="244">
        <f>IF(N249="snížená",J249,0)</f>
        <v>0</v>
      </c>
      <c r="BG249" s="244">
        <f>IF(N249="zákl. přenesená",J249,0)</f>
        <v>0</v>
      </c>
      <c r="BH249" s="244">
        <f>IF(N249="sníž. přenesená",J249,0)</f>
        <v>0</v>
      </c>
      <c r="BI249" s="244">
        <f>IF(N249="nulová",J249,0)</f>
        <v>0</v>
      </c>
      <c r="BJ249" s="23" t="s">
        <v>25</v>
      </c>
      <c r="BK249" s="244">
        <f>ROUND(I249*H249,2)</f>
        <v>0</v>
      </c>
      <c r="BL249" s="23" t="s">
        <v>215</v>
      </c>
      <c r="BM249" s="23" t="s">
        <v>2854</v>
      </c>
    </row>
    <row r="250" spans="2:65" s="1" customFormat="1" ht="16.5" customHeight="1">
      <c r="B250" s="46"/>
      <c r="C250" s="267" t="s">
        <v>538</v>
      </c>
      <c r="D250" s="267" t="s">
        <v>297</v>
      </c>
      <c r="E250" s="268" t="s">
        <v>2855</v>
      </c>
      <c r="F250" s="269" t="s">
        <v>2856</v>
      </c>
      <c r="G250" s="270" t="s">
        <v>331</v>
      </c>
      <c r="H250" s="271">
        <v>28</v>
      </c>
      <c r="I250" s="272"/>
      <c r="J250" s="273">
        <f>ROUND(I250*H250,2)</f>
        <v>0</v>
      </c>
      <c r="K250" s="269" t="s">
        <v>214</v>
      </c>
      <c r="L250" s="274"/>
      <c r="M250" s="275" t="s">
        <v>38</v>
      </c>
      <c r="N250" s="276" t="s">
        <v>52</v>
      </c>
      <c r="O250" s="47"/>
      <c r="P250" s="242">
        <f>O250*H250</f>
        <v>0</v>
      </c>
      <c r="Q250" s="242">
        <v>0.0821</v>
      </c>
      <c r="R250" s="242">
        <f>Q250*H250</f>
        <v>2.2988</v>
      </c>
      <c r="S250" s="242">
        <v>0</v>
      </c>
      <c r="T250" s="243">
        <f>S250*H250</f>
        <v>0</v>
      </c>
      <c r="AR250" s="23" t="s">
        <v>253</v>
      </c>
      <c r="AT250" s="23" t="s">
        <v>297</v>
      </c>
      <c r="AU250" s="23" t="s">
        <v>90</v>
      </c>
      <c r="AY250" s="23" t="s">
        <v>208</v>
      </c>
      <c r="BE250" s="244">
        <f>IF(N250="základní",J250,0)</f>
        <v>0</v>
      </c>
      <c r="BF250" s="244">
        <f>IF(N250="snížená",J250,0)</f>
        <v>0</v>
      </c>
      <c r="BG250" s="244">
        <f>IF(N250="zákl. přenesená",J250,0)</f>
        <v>0</v>
      </c>
      <c r="BH250" s="244">
        <f>IF(N250="sníž. přenesená",J250,0)</f>
        <v>0</v>
      </c>
      <c r="BI250" s="244">
        <f>IF(N250="nulová",J250,0)</f>
        <v>0</v>
      </c>
      <c r="BJ250" s="23" t="s">
        <v>25</v>
      </c>
      <c r="BK250" s="244">
        <f>ROUND(I250*H250,2)</f>
        <v>0</v>
      </c>
      <c r="BL250" s="23" t="s">
        <v>215</v>
      </c>
      <c r="BM250" s="23" t="s">
        <v>2857</v>
      </c>
    </row>
    <row r="251" spans="2:51" s="12" customFormat="1" ht="13.5">
      <c r="B251" s="245"/>
      <c r="C251" s="246"/>
      <c r="D251" s="247" t="s">
        <v>217</v>
      </c>
      <c r="E251" s="248" t="s">
        <v>38</v>
      </c>
      <c r="F251" s="249" t="s">
        <v>2858</v>
      </c>
      <c r="G251" s="246"/>
      <c r="H251" s="250">
        <v>28.05</v>
      </c>
      <c r="I251" s="251"/>
      <c r="J251" s="246"/>
      <c r="K251" s="246"/>
      <c r="L251" s="252"/>
      <c r="M251" s="253"/>
      <c r="N251" s="254"/>
      <c r="O251" s="254"/>
      <c r="P251" s="254"/>
      <c r="Q251" s="254"/>
      <c r="R251" s="254"/>
      <c r="S251" s="254"/>
      <c r="T251" s="255"/>
      <c r="AT251" s="256" t="s">
        <v>217</v>
      </c>
      <c r="AU251" s="256" t="s">
        <v>90</v>
      </c>
      <c r="AV251" s="12" t="s">
        <v>90</v>
      </c>
      <c r="AW251" s="12" t="s">
        <v>219</v>
      </c>
      <c r="AX251" s="12" t="s">
        <v>81</v>
      </c>
      <c r="AY251" s="256" t="s">
        <v>208</v>
      </c>
    </row>
    <row r="252" spans="2:51" s="12" customFormat="1" ht="13.5">
      <c r="B252" s="245"/>
      <c r="C252" s="246"/>
      <c r="D252" s="247" t="s">
        <v>217</v>
      </c>
      <c r="E252" s="248" t="s">
        <v>38</v>
      </c>
      <c r="F252" s="249" t="s">
        <v>2859</v>
      </c>
      <c r="G252" s="246"/>
      <c r="H252" s="250">
        <v>-0.05</v>
      </c>
      <c r="I252" s="251"/>
      <c r="J252" s="246"/>
      <c r="K252" s="246"/>
      <c r="L252" s="252"/>
      <c r="M252" s="253"/>
      <c r="N252" s="254"/>
      <c r="O252" s="254"/>
      <c r="P252" s="254"/>
      <c r="Q252" s="254"/>
      <c r="R252" s="254"/>
      <c r="S252" s="254"/>
      <c r="T252" s="255"/>
      <c r="AT252" s="256" t="s">
        <v>217</v>
      </c>
      <c r="AU252" s="256" t="s">
        <v>90</v>
      </c>
      <c r="AV252" s="12" t="s">
        <v>90</v>
      </c>
      <c r="AW252" s="12" t="s">
        <v>219</v>
      </c>
      <c r="AX252" s="12" t="s">
        <v>81</v>
      </c>
      <c r="AY252" s="256" t="s">
        <v>208</v>
      </c>
    </row>
    <row r="253" spans="2:65" s="1" customFormat="1" ht="25.5" customHeight="1">
      <c r="B253" s="46"/>
      <c r="C253" s="233" t="s">
        <v>545</v>
      </c>
      <c r="D253" s="233" t="s">
        <v>210</v>
      </c>
      <c r="E253" s="234" t="s">
        <v>1429</v>
      </c>
      <c r="F253" s="235" t="s">
        <v>1430</v>
      </c>
      <c r="G253" s="236" t="s">
        <v>232</v>
      </c>
      <c r="H253" s="237">
        <v>1.53</v>
      </c>
      <c r="I253" s="238"/>
      <c r="J253" s="239">
        <f>ROUND(I253*H253,2)</f>
        <v>0</v>
      </c>
      <c r="K253" s="235" t="s">
        <v>214</v>
      </c>
      <c r="L253" s="72"/>
      <c r="M253" s="240" t="s">
        <v>38</v>
      </c>
      <c r="N253" s="241" t="s">
        <v>52</v>
      </c>
      <c r="O253" s="47"/>
      <c r="P253" s="242">
        <f>O253*H253</f>
        <v>0</v>
      </c>
      <c r="Q253" s="242">
        <v>2.25634</v>
      </c>
      <c r="R253" s="242">
        <f>Q253*H253</f>
        <v>3.4522001999999996</v>
      </c>
      <c r="S253" s="242">
        <v>0</v>
      </c>
      <c r="T253" s="243">
        <f>S253*H253</f>
        <v>0</v>
      </c>
      <c r="AR253" s="23" t="s">
        <v>215</v>
      </c>
      <c r="AT253" s="23" t="s">
        <v>210</v>
      </c>
      <c r="AU253" s="23" t="s">
        <v>90</v>
      </c>
      <c r="AY253" s="23" t="s">
        <v>208</v>
      </c>
      <c r="BE253" s="244">
        <f>IF(N253="základní",J253,0)</f>
        <v>0</v>
      </c>
      <c r="BF253" s="244">
        <f>IF(N253="snížená",J253,0)</f>
        <v>0</v>
      </c>
      <c r="BG253" s="244">
        <f>IF(N253="zákl. přenesená",J253,0)</f>
        <v>0</v>
      </c>
      <c r="BH253" s="244">
        <f>IF(N253="sníž. přenesená",J253,0)</f>
        <v>0</v>
      </c>
      <c r="BI253" s="244">
        <f>IF(N253="nulová",J253,0)</f>
        <v>0</v>
      </c>
      <c r="BJ253" s="23" t="s">
        <v>25</v>
      </c>
      <c r="BK253" s="244">
        <f>ROUND(I253*H253,2)</f>
        <v>0</v>
      </c>
      <c r="BL253" s="23" t="s">
        <v>215</v>
      </c>
      <c r="BM253" s="23" t="s">
        <v>2860</v>
      </c>
    </row>
    <row r="254" spans="2:51" s="12" customFormat="1" ht="13.5">
      <c r="B254" s="245"/>
      <c r="C254" s="246"/>
      <c r="D254" s="247" t="s">
        <v>217</v>
      </c>
      <c r="E254" s="248" t="s">
        <v>38</v>
      </c>
      <c r="F254" s="249" t="s">
        <v>2861</v>
      </c>
      <c r="G254" s="246"/>
      <c r="H254" s="250">
        <v>1.02</v>
      </c>
      <c r="I254" s="251"/>
      <c r="J254" s="246"/>
      <c r="K254" s="246"/>
      <c r="L254" s="252"/>
      <c r="M254" s="253"/>
      <c r="N254" s="254"/>
      <c r="O254" s="254"/>
      <c r="P254" s="254"/>
      <c r="Q254" s="254"/>
      <c r="R254" s="254"/>
      <c r="S254" s="254"/>
      <c r="T254" s="255"/>
      <c r="AT254" s="256" t="s">
        <v>217</v>
      </c>
      <c r="AU254" s="256" t="s">
        <v>90</v>
      </c>
      <c r="AV254" s="12" t="s">
        <v>90</v>
      </c>
      <c r="AW254" s="12" t="s">
        <v>219</v>
      </c>
      <c r="AX254" s="12" t="s">
        <v>81</v>
      </c>
      <c r="AY254" s="256" t="s">
        <v>208</v>
      </c>
    </row>
    <row r="255" spans="2:51" s="12" customFormat="1" ht="13.5">
      <c r="B255" s="245"/>
      <c r="C255" s="246"/>
      <c r="D255" s="247" t="s">
        <v>217</v>
      </c>
      <c r="E255" s="248" t="s">
        <v>38</v>
      </c>
      <c r="F255" s="249" t="s">
        <v>2862</v>
      </c>
      <c r="G255" s="246"/>
      <c r="H255" s="250">
        <v>0.51</v>
      </c>
      <c r="I255" s="251"/>
      <c r="J255" s="246"/>
      <c r="K255" s="246"/>
      <c r="L255" s="252"/>
      <c r="M255" s="253"/>
      <c r="N255" s="254"/>
      <c r="O255" s="254"/>
      <c r="P255" s="254"/>
      <c r="Q255" s="254"/>
      <c r="R255" s="254"/>
      <c r="S255" s="254"/>
      <c r="T255" s="255"/>
      <c r="AT255" s="256" t="s">
        <v>217</v>
      </c>
      <c r="AU255" s="256" t="s">
        <v>90</v>
      </c>
      <c r="AV255" s="12" t="s">
        <v>90</v>
      </c>
      <c r="AW255" s="12" t="s">
        <v>219</v>
      </c>
      <c r="AX255" s="12" t="s">
        <v>81</v>
      </c>
      <c r="AY255" s="256" t="s">
        <v>208</v>
      </c>
    </row>
    <row r="256" spans="2:65" s="1" customFormat="1" ht="16.5" customHeight="1">
      <c r="B256" s="46"/>
      <c r="C256" s="233" t="s">
        <v>549</v>
      </c>
      <c r="D256" s="233" t="s">
        <v>210</v>
      </c>
      <c r="E256" s="234" t="s">
        <v>2863</v>
      </c>
      <c r="F256" s="235" t="s">
        <v>2864</v>
      </c>
      <c r="G256" s="236" t="s">
        <v>336</v>
      </c>
      <c r="H256" s="237">
        <v>41</v>
      </c>
      <c r="I256" s="238"/>
      <c r="J256" s="239">
        <f>ROUND(I256*H256,2)</f>
        <v>0</v>
      </c>
      <c r="K256" s="235" t="s">
        <v>214</v>
      </c>
      <c r="L256" s="72"/>
      <c r="M256" s="240" t="s">
        <v>38</v>
      </c>
      <c r="N256" s="241" t="s">
        <v>52</v>
      </c>
      <c r="O256" s="47"/>
      <c r="P256" s="242">
        <f>O256*H256</f>
        <v>0</v>
      </c>
      <c r="Q256" s="242">
        <v>0</v>
      </c>
      <c r="R256" s="242">
        <f>Q256*H256</f>
        <v>0</v>
      </c>
      <c r="S256" s="242">
        <v>0</v>
      </c>
      <c r="T256" s="243">
        <f>S256*H256</f>
        <v>0</v>
      </c>
      <c r="AR256" s="23" t="s">
        <v>215</v>
      </c>
      <c r="AT256" s="23" t="s">
        <v>210</v>
      </c>
      <c r="AU256" s="23" t="s">
        <v>90</v>
      </c>
      <c r="AY256" s="23" t="s">
        <v>208</v>
      </c>
      <c r="BE256" s="244">
        <f>IF(N256="základní",J256,0)</f>
        <v>0</v>
      </c>
      <c r="BF256" s="244">
        <f>IF(N256="snížená",J256,0)</f>
        <v>0</v>
      </c>
      <c r="BG256" s="244">
        <f>IF(N256="zákl. přenesená",J256,0)</f>
        <v>0</v>
      </c>
      <c r="BH256" s="244">
        <f>IF(N256="sníž. přenesená",J256,0)</f>
        <v>0</v>
      </c>
      <c r="BI256" s="244">
        <f>IF(N256="nulová",J256,0)</f>
        <v>0</v>
      </c>
      <c r="BJ256" s="23" t="s">
        <v>25</v>
      </c>
      <c r="BK256" s="244">
        <f>ROUND(I256*H256,2)</f>
        <v>0</v>
      </c>
      <c r="BL256" s="23" t="s">
        <v>215</v>
      </c>
      <c r="BM256" s="23" t="s">
        <v>2865</v>
      </c>
    </row>
    <row r="257" spans="2:51" s="13" customFormat="1" ht="13.5">
      <c r="B257" s="257"/>
      <c r="C257" s="258"/>
      <c r="D257" s="247" t="s">
        <v>217</v>
      </c>
      <c r="E257" s="259" t="s">
        <v>38</v>
      </c>
      <c r="F257" s="260" t="s">
        <v>2682</v>
      </c>
      <c r="G257" s="258"/>
      <c r="H257" s="259" t="s">
        <v>38</v>
      </c>
      <c r="I257" s="261"/>
      <c r="J257" s="258"/>
      <c r="K257" s="258"/>
      <c r="L257" s="262"/>
      <c r="M257" s="263"/>
      <c r="N257" s="264"/>
      <c r="O257" s="264"/>
      <c r="P257" s="264"/>
      <c r="Q257" s="264"/>
      <c r="R257" s="264"/>
      <c r="S257" s="264"/>
      <c r="T257" s="265"/>
      <c r="AT257" s="266" t="s">
        <v>217</v>
      </c>
      <c r="AU257" s="266" t="s">
        <v>90</v>
      </c>
      <c r="AV257" s="13" t="s">
        <v>25</v>
      </c>
      <c r="AW257" s="13" t="s">
        <v>219</v>
      </c>
      <c r="AX257" s="13" t="s">
        <v>81</v>
      </c>
      <c r="AY257" s="266" t="s">
        <v>208</v>
      </c>
    </row>
    <row r="258" spans="2:51" s="12" customFormat="1" ht="13.5">
      <c r="B258" s="245"/>
      <c r="C258" s="246"/>
      <c r="D258" s="247" t="s">
        <v>217</v>
      </c>
      <c r="E258" s="248" t="s">
        <v>38</v>
      </c>
      <c r="F258" s="249" t="s">
        <v>2866</v>
      </c>
      <c r="G258" s="246"/>
      <c r="H258" s="250">
        <v>41</v>
      </c>
      <c r="I258" s="251"/>
      <c r="J258" s="246"/>
      <c r="K258" s="246"/>
      <c r="L258" s="252"/>
      <c r="M258" s="253"/>
      <c r="N258" s="254"/>
      <c r="O258" s="254"/>
      <c r="P258" s="254"/>
      <c r="Q258" s="254"/>
      <c r="R258" s="254"/>
      <c r="S258" s="254"/>
      <c r="T258" s="255"/>
      <c r="AT258" s="256" t="s">
        <v>217</v>
      </c>
      <c r="AU258" s="256" t="s">
        <v>90</v>
      </c>
      <c r="AV258" s="12" t="s">
        <v>90</v>
      </c>
      <c r="AW258" s="12" t="s">
        <v>219</v>
      </c>
      <c r="AX258" s="12" t="s">
        <v>81</v>
      </c>
      <c r="AY258" s="256" t="s">
        <v>208</v>
      </c>
    </row>
    <row r="259" spans="2:63" s="11" customFormat="1" ht="29.85" customHeight="1">
      <c r="B259" s="217"/>
      <c r="C259" s="218"/>
      <c r="D259" s="219" t="s">
        <v>80</v>
      </c>
      <c r="E259" s="231" t="s">
        <v>1479</v>
      </c>
      <c r="F259" s="231" t="s">
        <v>1480</v>
      </c>
      <c r="G259" s="218"/>
      <c r="H259" s="218"/>
      <c r="I259" s="221"/>
      <c r="J259" s="232">
        <f>BK259</f>
        <v>0</v>
      </c>
      <c r="K259" s="218"/>
      <c r="L259" s="223"/>
      <c r="M259" s="224"/>
      <c r="N259" s="225"/>
      <c r="O259" s="225"/>
      <c r="P259" s="226">
        <f>SUM(P260:P265)</f>
        <v>0</v>
      </c>
      <c r="Q259" s="225"/>
      <c r="R259" s="226">
        <f>SUM(R260:R265)</f>
        <v>0</v>
      </c>
      <c r="S259" s="225"/>
      <c r="T259" s="227">
        <f>SUM(T260:T265)</f>
        <v>0</v>
      </c>
      <c r="AR259" s="228" t="s">
        <v>25</v>
      </c>
      <c r="AT259" s="229" t="s">
        <v>80</v>
      </c>
      <c r="AU259" s="229" t="s">
        <v>25</v>
      </c>
      <c r="AY259" s="228" t="s">
        <v>208</v>
      </c>
      <c r="BK259" s="230">
        <f>SUM(BK260:BK265)</f>
        <v>0</v>
      </c>
    </row>
    <row r="260" spans="2:65" s="1" customFormat="1" ht="38.25" customHeight="1">
      <c r="B260" s="46"/>
      <c r="C260" s="233" t="s">
        <v>555</v>
      </c>
      <c r="D260" s="233" t="s">
        <v>210</v>
      </c>
      <c r="E260" s="234" t="s">
        <v>1482</v>
      </c>
      <c r="F260" s="235" t="s">
        <v>1483</v>
      </c>
      <c r="G260" s="236" t="s">
        <v>283</v>
      </c>
      <c r="H260" s="237">
        <v>264.448</v>
      </c>
      <c r="I260" s="238"/>
      <c r="J260" s="239">
        <f>ROUND(I260*H260,2)</f>
        <v>0</v>
      </c>
      <c r="K260" s="235" t="s">
        <v>214</v>
      </c>
      <c r="L260" s="72"/>
      <c r="M260" s="240" t="s">
        <v>38</v>
      </c>
      <c r="N260" s="241" t="s">
        <v>52</v>
      </c>
      <c r="O260" s="47"/>
      <c r="P260" s="242">
        <f>O260*H260</f>
        <v>0</v>
      </c>
      <c r="Q260" s="242">
        <v>0</v>
      </c>
      <c r="R260" s="242">
        <f>Q260*H260</f>
        <v>0</v>
      </c>
      <c r="S260" s="242">
        <v>0</v>
      </c>
      <c r="T260" s="243">
        <f>S260*H260</f>
        <v>0</v>
      </c>
      <c r="AR260" s="23" t="s">
        <v>215</v>
      </c>
      <c r="AT260" s="23" t="s">
        <v>210</v>
      </c>
      <c r="AU260" s="23" t="s">
        <v>90</v>
      </c>
      <c r="AY260" s="23" t="s">
        <v>208</v>
      </c>
      <c r="BE260" s="244">
        <f>IF(N260="základní",J260,0)</f>
        <v>0</v>
      </c>
      <c r="BF260" s="244">
        <f>IF(N260="snížená",J260,0)</f>
        <v>0</v>
      </c>
      <c r="BG260" s="244">
        <f>IF(N260="zákl. přenesená",J260,0)</f>
        <v>0</v>
      </c>
      <c r="BH260" s="244">
        <f>IF(N260="sníž. přenesená",J260,0)</f>
        <v>0</v>
      </c>
      <c r="BI260" s="244">
        <f>IF(N260="nulová",J260,0)</f>
        <v>0</v>
      </c>
      <c r="BJ260" s="23" t="s">
        <v>25</v>
      </c>
      <c r="BK260" s="244">
        <f>ROUND(I260*H260,2)</f>
        <v>0</v>
      </c>
      <c r="BL260" s="23" t="s">
        <v>215</v>
      </c>
      <c r="BM260" s="23" t="s">
        <v>2867</v>
      </c>
    </row>
    <row r="261" spans="2:51" s="12" customFormat="1" ht="13.5">
      <c r="B261" s="245"/>
      <c r="C261" s="246"/>
      <c r="D261" s="247" t="s">
        <v>217</v>
      </c>
      <c r="E261" s="246"/>
      <c r="F261" s="249" t="s">
        <v>2868</v>
      </c>
      <c r="G261" s="246"/>
      <c r="H261" s="250">
        <v>264.448</v>
      </c>
      <c r="I261" s="251"/>
      <c r="J261" s="246"/>
      <c r="K261" s="246"/>
      <c r="L261" s="252"/>
      <c r="M261" s="253"/>
      <c r="N261" s="254"/>
      <c r="O261" s="254"/>
      <c r="P261" s="254"/>
      <c r="Q261" s="254"/>
      <c r="R261" s="254"/>
      <c r="S261" s="254"/>
      <c r="T261" s="255"/>
      <c r="AT261" s="256" t="s">
        <v>217</v>
      </c>
      <c r="AU261" s="256" t="s">
        <v>90</v>
      </c>
      <c r="AV261" s="12" t="s">
        <v>90</v>
      </c>
      <c r="AW261" s="12" t="s">
        <v>6</v>
      </c>
      <c r="AX261" s="12" t="s">
        <v>25</v>
      </c>
      <c r="AY261" s="256" t="s">
        <v>208</v>
      </c>
    </row>
    <row r="262" spans="2:65" s="1" customFormat="1" ht="25.5" customHeight="1">
      <c r="B262" s="46"/>
      <c r="C262" s="233" t="s">
        <v>566</v>
      </c>
      <c r="D262" s="233" t="s">
        <v>210</v>
      </c>
      <c r="E262" s="234" t="s">
        <v>1491</v>
      </c>
      <c r="F262" s="235" t="s">
        <v>1492</v>
      </c>
      <c r="G262" s="236" t="s">
        <v>283</v>
      </c>
      <c r="H262" s="237">
        <v>33.056</v>
      </c>
      <c r="I262" s="238"/>
      <c r="J262" s="239">
        <f>ROUND(I262*H262,2)</f>
        <v>0</v>
      </c>
      <c r="K262" s="235" t="s">
        <v>214</v>
      </c>
      <c r="L262" s="72"/>
      <c r="M262" s="240" t="s">
        <v>38</v>
      </c>
      <c r="N262" s="241" t="s">
        <v>52</v>
      </c>
      <c r="O262" s="47"/>
      <c r="P262" s="242">
        <f>O262*H262</f>
        <v>0</v>
      </c>
      <c r="Q262" s="242">
        <v>0</v>
      </c>
      <c r="R262" s="242">
        <f>Q262*H262</f>
        <v>0</v>
      </c>
      <c r="S262" s="242">
        <v>0</v>
      </c>
      <c r="T262" s="243">
        <f>S262*H262</f>
        <v>0</v>
      </c>
      <c r="AR262" s="23" t="s">
        <v>215</v>
      </c>
      <c r="AT262" s="23" t="s">
        <v>210</v>
      </c>
      <c r="AU262" s="23" t="s">
        <v>90</v>
      </c>
      <c r="AY262" s="23" t="s">
        <v>208</v>
      </c>
      <c r="BE262" s="244">
        <f>IF(N262="základní",J262,0)</f>
        <v>0</v>
      </c>
      <c r="BF262" s="244">
        <f>IF(N262="snížená",J262,0)</f>
        <v>0</v>
      </c>
      <c r="BG262" s="244">
        <f>IF(N262="zákl. přenesená",J262,0)</f>
        <v>0</v>
      </c>
      <c r="BH262" s="244">
        <f>IF(N262="sníž. přenesená",J262,0)</f>
        <v>0</v>
      </c>
      <c r="BI262" s="244">
        <f>IF(N262="nulová",J262,0)</f>
        <v>0</v>
      </c>
      <c r="BJ262" s="23" t="s">
        <v>25</v>
      </c>
      <c r="BK262" s="244">
        <f>ROUND(I262*H262,2)</f>
        <v>0</v>
      </c>
      <c r="BL262" s="23" t="s">
        <v>215</v>
      </c>
      <c r="BM262" s="23" t="s">
        <v>2869</v>
      </c>
    </row>
    <row r="263" spans="2:65" s="1" customFormat="1" ht="16.5" customHeight="1">
      <c r="B263" s="46"/>
      <c r="C263" s="233" t="s">
        <v>571</v>
      </c>
      <c r="D263" s="233" t="s">
        <v>210</v>
      </c>
      <c r="E263" s="234" t="s">
        <v>2870</v>
      </c>
      <c r="F263" s="235" t="s">
        <v>2871</v>
      </c>
      <c r="G263" s="236" t="s">
        <v>283</v>
      </c>
      <c r="H263" s="237">
        <v>15.056</v>
      </c>
      <c r="I263" s="238"/>
      <c r="J263" s="239">
        <f>ROUND(I263*H263,2)</f>
        <v>0</v>
      </c>
      <c r="K263" s="235" t="s">
        <v>214</v>
      </c>
      <c r="L263" s="72"/>
      <c r="M263" s="240" t="s">
        <v>38</v>
      </c>
      <c r="N263" s="241" t="s">
        <v>52</v>
      </c>
      <c r="O263" s="47"/>
      <c r="P263" s="242">
        <f>O263*H263</f>
        <v>0</v>
      </c>
      <c r="Q263" s="242">
        <v>0</v>
      </c>
      <c r="R263" s="242">
        <f>Q263*H263</f>
        <v>0</v>
      </c>
      <c r="S263" s="242">
        <v>0</v>
      </c>
      <c r="T263" s="243">
        <f>S263*H263</f>
        <v>0</v>
      </c>
      <c r="AR263" s="23" t="s">
        <v>215</v>
      </c>
      <c r="AT263" s="23" t="s">
        <v>210</v>
      </c>
      <c r="AU263" s="23" t="s">
        <v>90</v>
      </c>
      <c r="AY263" s="23" t="s">
        <v>208</v>
      </c>
      <c r="BE263" s="244">
        <f>IF(N263="základní",J263,0)</f>
        <v>0</v>
      </c>
      <c r="BF263" s="244">
        <f>IF(N263="snížená",J263,0)</f>
        <v>0</v>
      </c>
      <c r="BG263" s="244">
        <f>IF(N263="zákl. přenesená",J263,0)</f>
        <v>0</v>
      </c>
      <c r="BH263" s="244">
        <f>IF(N263="sníž. přenesená",J263,0)</f>
        <v>0</v>
      </c>
      <c r="BI263" s="244">
        <f>IF(N263="nulová",J263,0)</f>
        <v>0</v>
      </c>
      <c r="BJ263" s="23" t="s">
        <v>25</v>
      </c>
      <c r="BK263" s="244">
        <f>ROUND(I263*H263,2)</f>
        <v>0</v>
      </c>
      <c r="BL263" s="23" t="s">
        <v>215</v>
      </c>
      <c r="BM263" s="23" t="s">
        <v>2872</v>
      </c>
    </row>
    <row r="264" spans="2:51" s="12" customFormat="1" ht="13.5">
      <c r="B264" s="245"/>
      <c r="C264" s="246"/>
      <c r="D264" s="247" t="s">
        <v>217</v>
      </c>
      <c r="E264" s="248" t="s">
        <v>38</v>
      </c>
      <c r="F264" s="249" t="s">
        <v>2873</v>
      </c>
      <c r="G264" s="246"/>
      <c r="H264" s="250">
        <v>15.056</v>
      </c>
      <c r="I264" s="251"/>
      <c r="J264" s="246"/>
      <c r="K264" s="246"/>
      <c r="L264" s="252"/>
      <c r="M264" s="253"/>
      <c r="N264" s="254"/>
      <c r="O264" s="254"/>
      <c r="P264" s="254"/>
      <c r="Q264" s="254"/>
      <c r="R264" s="254"/>
      <c r="S264" s="254"/>
      <c r="T264" s="255"/>
      <c r="AT264" s="256" t="s">
        <v>217</v>
      </c>
      <c r="AU264" s="256" t="s">
        <v>90</v>
      </c>
      <c r="AV264" s="12" t="s">
        <v>90</v>
      </c>
      <c r="AW264" s="12" t="s">
        <v>219</v>
      </c>
      <c r="AX264" s="12" t="s">
        <v>81</v>
      </c>
      <c r="AY264" s="256" t="s">
        <v>208</v>
      </c>
    </row>
    <row r="265" spans="2:65" s="1" customFormat="1" ht="25.5" customHeight="1">
      <c r="B265" s="46"/>
      <c r="C265" s="233" t="s">
        <v>577</v>
      </c>
      <c r="D265" s="233" t="s">
        <v>210</v>
      </c>
      <c r="E265" s="234" t="s">
        <v>2874</v>
      </c>
      <c r="F265" s="235" t="s">
        <v>2875</v>
      </c>
      <c r="G265" s="236" t="s">
        <v>283</v>
      </c>
      <c r="H265" s="237">
        <v>18</v>
      </c>
      <c r="I265" s="238"/>
      <c r="J265" s="239">
        <f>ROUND(I265*H265,2)</f>
        <v>0</v>
      </c>
      <c r="K265" s="235" t="s">
        <v>38</v>
      </c>
      <c r="L265" s="72"/>
      <c r="M265" s="240" t="s">
        <v>38</v>
      </c>
      <c r="N265" s="241" t="s">
        <v>52</v>
      </c>
      <c r="O265" s="47"/>
      <c r="P265" s="242">
        <f>O265*H265</f>
        <v>0</v>
      </c>
      <c r="Q265" s="242">
        <v>0</v>
      </c>
      <c r="R265" s="242">
        <f>Q265*H265</f>
        <v>0</v>
      </c>
      <c r="S265" s="242">
        <v>0</v>
      </c>
      <c r="T265" s="243">
        <f>S265*H265</f>
        <v>0</v>
      </c>
      <c r="AR265" s="23" t="s">
        <v>215</v>
      </c>
      <c r="AT265" s="23" t="s">
        <v>210</v>
      </c>
      <c r="AU265" s="23" t="s">
        <v>90</v>
      </c>
      <c r="AY265" s="23" t="s">
        <v>208</v>
      </c>
      <c r="BE265" s="244">
        <f>IF(N265="základní",J265,0)</f>
        <v>0</v>
      </c>
      <c r="BF265" s="244">
        <f>IF(N265="snížená",J265,0)</f>
        <v>0</v>
      </c>
      <c r="BG265" s="244">
        <f>IF(N265="zákl. přenesená",J265,0)</f>
        <v>0</v>
      </c>
      <c r="BH265" s="244">
        <f>IF(N265="sníž. přenesená",J265,0)</f>
        <v>0</v>
      </c>
      <c r="BI265" s="244">
        <f>IF(N265="nulová",J265,0)</f>
        <v>0</v>
      </c>
      <c r="BJ265" s="23" t="s">
        <v>25</v>
      </c>
      <c r="BK265" s="244">
        <f>ROUND(I265*H265,2)</f>
        <v>0</v>
      </c>
      <c r="BL265" s="23" t="s">
        <v>215</v>
      </c>
      <c r="BM265" s="23" t="s">
        <v>2876</v>
      </c>
    </row>
    <row r="266" spans="2:63" s="11" customFormat="1" ht="29.85" customHeight="1">
      <c r="B266" s="217"/>
      <c r="C266" s="218"/>
      <c r="D266" s="219" t="s">
        <v>80</v>
      </c>
      <c r="E266" s="231" t="s">
        <v>1498</v>
      </c>
      <c r="F266" s="231" t="s">
        <v>1499</v>
      </c>
      <c r="G266" s="218"/>
      <c r="H266" s="218"/>
      <c r="I266" s="221"/>
      <c r="J266" s="232">
        <f>BK266</f>
        <v>0</v>
      </c>
      <c r="K266" s="218"/>
      <c r="L266" s="223"/>
      <c r="M266" s="224"/>
      <c r="N266" s="225"/>
      <c r="O266" s="225"/>
      <c r="P266" s="226">
        <f>P267</f>
        <v>0</v>
      </c>
      <c r="Q266" s="225"/>
      <c r="R266" s="226">
        <f>R267</f>
        <v>0</v>
      </c>
      <c r="S266" s="225"/>
      <c r="T266" s="227">
        <f>T267</f>
        <v>0</v>
      </c>
      <c r="AR266" s="228" t="s">
        <v>25</v>
      </c>
      <c r="AT266" s="229" t="s">
        <v>80</v>
      </c>
      <c r="AU266" s="229" t="s">
        <v>25</v>
      </c>
      <c r="AY266" s="228" t="s">
        <v>208</v>
      </c>
      <c r="BK266" s="230">
        <f>BK267</f>
        <v>0</v>
      </c>
    </row>
    <row r="267" spans="2:65" s="1" customFormat="1" ht="38.25" customHeight="1">
      <c r="B267" s="46"/>
      <c r="C267" s="233" t="s">
        <v>585</v>
      </c>
      <c r="D267" s="233" t="s">
        <v>210</v>
      </c>
      <c r="E267" s="234" t="s">
        <v>1501</v>
      </c>
      <c r="F267" s="235" t="s">
        <v>1502</v>
      </c>
      <c r="G267" s="236" t="s">
        <v>283</v>
      </c>
      <c r="H267" s="237">
        <v>325.017</v>
      </c>
      <c r="I267" s="238"/>
      <c r="J267" s="239">
        <f>ROUND(I267*H267,2)</f>
        <v>0</v>
      </c>
      <c r="K267" s="235" t="s">
        <v>214</v>
      </c>
      <c r="L267" s="72"/>
      <c r="M267" s="240" t="s">
        <v>38</v>
      </c>
      <c r="N267" s="241" t="s">
        <v>52</v>
      </c>
      <c r="O267" s="47"/>
      <c r="P267" s="242">
        <f>O267*H267</f>
        <v>0</v>
      </c>
      <c r="Q267" s="242">
        <v>0</v>
      </c>
      <c r="R267" s="242">
        <f>Q267*H267</f>
        <v>0</v>
      </c>
      <c r="S267" s="242">
        <v>0</v>
      </c>
      <c r="T267" s="243">
        <f>S267*H267</f>
        <v>0</v>
      </c>
      <c r="AR267" s="23" t="s">
        <v>215</v>
      </c>
      <c r="AT267" s="23" t="s">
        <v>210</v>
      </c>
      <c r="AU267" s="23" t="s">
        <v>90</v>
      </c>
      <c r="AY267" s="23" t="s">
        <v>208</v>
      </c>
      <c r="BE267" s="244">
        <f>IF(N267="základní",J267,0)</f>
        <v>0</v>
      </c>
      <c r="BF267" s="244">
        <f>IF(N267="snížená",J267,0)</f>
        <v>0</v>
      </c>
      <c r="BG267" s="244">
        <f>IF(N267="zákl. přenesená",J267,0)</f>
        <v>0</v>
      </c>
      <c r="BH267" s="244">
        <f>IF(N267="sníž. přenesená",J267,0)</f>
        <v>0</v>
      </c>
      <c r="BI267" s="244">
        <f>IF(N267="nulová",J267,0)</f>
        <v>0</v>
      </c>
      <c r="BJ267" s="23" t="s">
        <v>25</v>
      </c>
      <c r="BK267" s="244">
        <f>ROUND(I267*H267,2)</f>
        <v>0</v>
      </c>
      <c r="BL267" s="23" t="s">
        <v>215</v>
      </c>
      <c r="BM267" s="23" t="s">
        <v>2877</v>
      </c>
    </row>
    <row r="268" spans="2:63" s="11" customFormat="1" ht="37.4" customHeight="1">
      <c r="B268" s="217"/>
      <c r="C268" s="218"/>
      <c r="D268" s="219" t="s">
        <v>80</v>
      </c>
      <c r="E268" s="220" t="s">
        <v>1504</v>
      </c>
      <c r="F268" s="220" t="s">
        <v>1505</v>
      </c>
      <c r="G268" s="218"/>
      <c r="H268" s="218"/>
      <c r="I268" s="221"/>
      <c r="J268" s="222">
        <f>BK268</f>
        <v>0</v>
      </c>
      <c r="K268" s="218"/>
      <c r="L268" s="223"/>
      <c r="M268" s="224"/>
      <c r="N268" s="225"/>
      <c r="O268" s="225"/>
      <c r="P268" s="226">
        <f>P269+P275+P335+P344+P352</f>
        <v>0</v>
      </c>
      <c r="Q268" s="225"/>
      <c r="R268" s="226">
        <f>R269+R275+R335+R344+R352</f>
        <v>11.7603</v>
      </c>
      <c r="S268" s="225"/>
      <c r="T268" s="227">
        <f>T269+T275+T335+T344+T352</f>
        <v>0</v>
      </c>
      <c r="AR268" s="228" t="s">
        <v>90</v>
      </c>
      <c r="AT268" s="229" t="s">
        <v>80</v>
      </c>
      <c r="AU268" s="229" t="s">
        <v>81</v>
      </c>
      <c r="AY268" s="228" t="s">
        <v>208</v>
      </c>
      <c r="BK268" s="230">
        <f>BK269+BK275+BK335+BK344+BK352</f>
        <v>0</v>
      </c>
    </row>
    <row r="269" spans="2:63" s="11" customFormat="1" ht="19.9" customHeight="1">
      <c r="B269" s="217"/>
      <c r="C269" s="218"/>
      <c r="D269" s="219" t="s">
        <v>80</v>
      </c>
      <c r="E269" s="231" t="s">
        <v>1644</v>
      </c>
      <c r="F269" s="231" t="s">
        <v>1645</v>
      </c>
      <c r="G269" s="218"/>
      <c r="H269" s="218"/>
      <c r="I269" s="221"/>
      <c r="J269" s="232">
        <f>BK269</f>
        <v>0</v>
      </c>
      <c r="K269" s="218"/>
      <c r="L269" s="223"/>
      <c r="M269" s="224"/>
      <c r="N269" s="225"/>
      <c r="O269" s="225"/>
      <c r="P269" s="226">
        <f>SUM(P270:P274)</f>
        <v>0</v>
      </c>
      <c r="Q269" s="225"/>
      <c r="R269" s="226">
        <f>SUM(R270:R274)</f>
        <v>0</v>
      </c>
      <c r="S269" s="225"/>
      <c r="T269" s="227">
        <f>SUM(T270:T274)</f>
        <v>0</v>
      </c>
      <c r="AR269" s="228" t="s">
        <v>90</v>
      </c>
      <c r="AT269" s="229" t="s">
        <v>80</v>
      </c>
      <c r="AU269" s="229" t="s">
        <v>25</v>
      </c>
      <c r="AY269" s="228" t="s">
        <v>208</v>
      </c>
      <c r="BK269" s="230">
        <f>SUM(BK270:BK274)</f>
        <v>0</v>
      </c>
    </row>
    <row r="270" spans="2:65" s="1" customFormat="1" ht="25.5" customHeight="1">
      <c r="B270" s="46"/>
      <c r="C270" s="233" t="s">
        <v>591</v>
      </c>
      <c r="D270" s="233" t="s">
        <v>210</v>
      </c>
      <c r="E270" s="234" t="s">
        <v>2878</v>
      </c>
      <c r="F270" s="235" t="s">
        <v>2879</v>
      </c>
      <c r="G270" s="236" t="s">
        <v>336</v>
      </c>
      <c r="H270" s="237">
        <v>2.5</v>
      </c>
      <c r="I270" s="238"/>
      <c r="J270" s="239">
        <f>ROUND(I270*H270,2)</f>
        <v>0</v>
      </c>
      <c r="K270" s="235" t="s">
        <v>38</v>
      </c>
      <c r="L270" s="72"/>
      <c r="M270" s="240" t="s">
        <v>38</v>
      </c>
      <c r="N270" s="241" t="s">
        <v>52</v>
      </c>
      <c r="O270" s="47"/>
      <c r="P270" s="242">
        <f>O270*H270</f>
        <v>0</v>
      </c>
      <c r="Q270" s="242">
        <v>0</v>
      </c>
      <c r="R270" s="242">
        <f>Q270*H270</f>
        <v>0</v>
      </c>
      <c r="S270" s="242">
        <v>0</v>
      </c>
      <c r="T270" s="243">
        <f>S270*H270</f>
        <v>0</v>
      </c>
      <c r="AR270" s="23" t="s">
        <v>302</v>
      </c>
      <c r="AT270" s="23" t="s">
        <v>210</v>
      </c>
      <c r="AU270" s="23" t="s">
        <v>90</v>
      </c>
      <c r="AY270" s="23" t="s">
        <v>208</v>
      </c>
      <c r="BE270" s="244">
        <f>IF(N270="základní",J270,0)</f>
        <v>0</v>
      </c>
      <c r="BF270" s="244">
        <f>IF(N270="snížená",J270,0)</f>
        <v>0</v>
      </c>
      <c r="BG270" s="244">
        <f>IF(N270="zákl. přenesená",J270,0)</f>
        <v>0</v>
      </c>
      <c r="BH270" s="244">
        <f>IF(N270="sníž. přenesená",J270,0)</f>
        <v>0</v>
      </c>
      <c r="BI270" s="244">
        <f>IF(N270="nulová",J270,0)</f>
        <v>0</v>
      </c>
      <c r="BJ270" s="23" t="s">
        <v>25</v>
      </c>
      <c r="BK270" s="244">
        <f>ROUND(I270*H270,2)</f>
        <v>0</v>
      </c>
      <c r="BL270" s="23" t="s">
        <v>302</v>
      </c>
      <c r="BM270" s="23" t="s">
        <v>2880</v>
      </c>
    </row>
    <row r="271" spans="2:51" s="13" customFormat="1" ht="13.5">
      <c r="B271" s="257"/>
      <c r="C271" s="258"/>
      <c r="D271" s="247" t="s">
        <v>217</v>
      </c>
      <c r="E271" s="259" t="s">
        <v>38</v>
      </c>
      <c r="F271" s="260" t="s">
        <v>2768</v>
      </c>
      <c r="G271" s="258"/>
      <c r="H271" s="259" t="s">
        <v>38</v>
      </c>
      <c r="I271" s="261"/>
      <c r="J271" s="258"/>
      <c r="K271" s="258"/>
      <c r="L271" s="262"/>
      <c r="M271" s="263"/>
      <c r="N271" s="264"/>
      <c r="O271" s="264"/>
      <c r="P271" s="264"/>
      <c r="Q271" s="264"/>
      <c r="R271" s="264"/>
      <c r="S271" s="264"/>
      <c r="T271" s="265"/>
      <c r="AT271" s="266" t="s">
        <v>217</v>
      </c>
      <c r="AU271" s="266" t="s">
        <v>90</v>
      </c>
      <c r="AV271" s="13" t="s">
        <v>25</v>
      </c>
      <c r="AW271" s="13" t="s">
        <v>219</v>
      </c>
      <c r="AX271" s="13" t="s">
        <v>81</v>
      </c>
      <c r="AY271" s="266" t="s">
        <v>208</v>
      </c>
    </row>
    <row r="272" spans="2:51" s="12" customFormat="1" ht="13.5">
      <c r="B272" s="245"/>
      <c r="C272" s="246"/>
      <c r="D272" s="247" t="s">
        <v>217</v>
      </c>
      <c r="E272" s="248" t="s">
        <v>38</v>
      </c>
      <c r="F272" s="249" t="s">
        <v>2881</v>
      </c>
      <c r="G272" s="246"/>
      <c r="H272" s="250">
        <v>1.5</v>
      </c>
      <c r="I272" s="251"/>
      <c r="J272" s="246"/>
      <c r="K272" s="246"/>
      <c r="L272" s="252"/>
      <c r="M272" s="253"/>
      <c r="N272" s="254"/>
      <c r="O272" s="254"/>
      <c r="P272" s="254"/>
      <c r="Q272" s="254"/>
      <c r="R272" s="254"/>
      <c r="S272" s="254"/>
      <c r="T272" s="255"/>
      <c r="AT272" s="256" t="s">
        <v>217</v>
      </c>
      <c r="AU272" s="256" t="s">
        <v>90</v>
      </c>
      <c r="AV272" s="12" t="s">
        <v>90</v>
      </c>
      <c r="AW272" s="12" t="s">
        <v>219</v>
      </c>
      <c r="AX272" s="12" t="s">
        <v>81</v>
      </c>
      <c r="AY272" s="256" t="s">
        <v>208</v>
      </c>
    </row>
    <row r="273" spans="2:51" s="13" customFormat="1" ht="13.5">
      <c r="B273" s="257"/>
      <c r="C273" s="258"/>
      <c r="D273" s="247" t="s">
        <v>217</v>
      </c>
      <c r="E273" s="259" t="s">
        <v>38</v>
      </c>
      <c r="F273" s="260" t="s">
        <v>2771</v>
      </c>
      <c r="G273" s="258"/>
      <c r="H273" s="259" t="s">
        <v>38</v>
      </c>
      <c r="I273" s="261"/>
      <c r="J273" s="258"/>
      <c r="K273" s="258"/>
      <c r="L273" s="262"/>
      <c r="M273" s="263"/>
      <c r="N273" s="264"/>
      <c r="O273" s="264"/>
      <c r="P273" s="264"/>
      <c r="Q273" s="264"/>
      <c r="R273" s="264"/>
      <c r="S273" s="264"/>
      <c r="T273" s="265"/>
      <c r="AT273" s="266" t="s">
        <v>217</v>
      </c>
      <c r="AU273" s="266" t="s">
        <v>90</v>
      </c>
      <c r="AV273" s="13" t="s">
        <v>25</v>
      </c>
      <c r="AW273" s="13" t="s">
        <v>219</v>
      </c>
      <c r="AX273" s="13" t="s">
        <v>81</v>
      </c>
      <c r="AY273" s="266" t="s">
        <v>208</v>
      </c>
    </row>
    <row r="274" spans="2:51" s="12" customFormat="1" ht="13.5">
      <c r="B274" s="245"/>
      <c r="C274" s="246"/>
      <c r="D274" s="247" t="s">
        <v>217</v>
      </c>
      <c r="E274" s="248" t="s">
        <v>38</v>
      </c>
      <c r="F274" s="249" t="s">
        <v>1180</v>
      </c>
      <c r="G274" s="246"/>
      <c r="H274" s="250">
        <v>1</v>
      </c>
      <c r="I274" s="251"/>
      <c r="J274" s="246"/>
      <c r="K274" s="246"/>
      <c r="L274" s="252"/>
      <c r="M274" s="253"/>
      <c r="N274" s="254"/>
      <c r="O274" s="254"/>
      <c r="P274" s="254"/>
      <c r="Q274" s="254"/>
      <c r="R274" s="254"/>
      <c r="S274" s="254"/>
      <c r="T274" s="255"/>
      <c r="AT274" s="256" t="s">
        <v>217</v>
      </c>
      <c r="AU274" s="256" t="s">
        <v>90</v>
      </c>
      <c r="AV274" s="12" t="s">
        <v>90</v>
      </c>
      <c r="AW274" s="12" t="s">
        <v>219</v>
      </c>
      <c r="AX274" s="12" t="s">
        <v>81</v>
      </c>
      <c r="AY274" s="256" t="s">
        <v>208</v>
      </c>
    </row>
    <row r="275" spans="2:63" s="11" customFormat="1" ht="29.85" customHeight="1">
      <c r="B275" s="217"/>
      <c r="C275" s="218"/>
      <c r="D275" s="219" t="s">
        <v>80</v>
      </c>
      <c r="E275" s="231" t="s">
        <v>2882</v>
      </c>
      <c r="F275" s="231" t="s">
        <v>2883</v>
      </c>
      <c r="G275" s="218"/>
      <c r="H275" s="218"/>
      <c r="I275" s="221"/>
      <c r="J275" s="232">
        <f>BK275</f>
        <v>0</v>
      </c>
      <c r="K275" s="218"/>
      <c r="L275" s="223"/>
      <c r="M275" s="224"/>
      <c r="N275" s="225"/>
      <c r="O275" s="225"/>
      <c r="P275" s="226">
        <f>SUM(P276:P334)</f>
        <v>0</v>
      </c>
      <c r="Q275" s="225"/>
      <c r="R275" s="226">
        <f>SUM(R276:R334)</f>
        <v>1.5392000000000001</v>
      </c>
      <c r="S275" s="225"/>
      <c r="T275" s="227">
        <f>SUM(T276:T334)</f>
        <v>0</v>
      </c>
      <c r="AR275" s="228" t="s">
        <v>90</v>
      </c>
      <c r="AT275" s="229" t="s">
        <v>80</v>
      </c>
      <c r="AU275" s="229" t="s">
        <v>25</v>
      </c>
      <c r="AY275" s="228" t="s">
        <v>208</v>
      </c>
      <c r="BK275" s="230">
        <f>SUM(BK276:BK334)</f>
        <v>0</v>
      </c>
    </row>
    <row r="276" spans="2:65" s="1" customFormat="1" ht="16.5" customHeight="1">
      <c r="B276" s="46"/>
      <c r="C276" s="233" t="s">
        <v>596</v>
      </c>
      <c r="D276" s="233" t="s">
        <v>210</v>
      </c>
      <c r="E276" s="234" t="s">
        <v>2884</v>
      </c>
      <c r="F276" s="235" t="s">
        <v>2885</v>
      </c>
      <c r="G276" s="236" t="s">
        <v>336</v>
      </c>
      <c r="H276" s="237">
        <v>26.5</v>
      </c>
      <c r="I276" s="238"/>
      <c r="J276" s="239">
        <f>ROUND(I276*H276,2)</f>
        <v>0</v>
      </c>
      <c r="K276" s="235" t="s">
        <v>214</v>
      </c>
      <c r="L276" s="72"/>
      <c r="M276" s="240" t="s">
        <v>38</v>
      </c>
      <c r="N276" s="241" t="s">
        <v>52</v>
      </c>
      <c r="O276" s="47"/>
      <c r="P276" s="242">
        <f>O276*H276</f>
        <v>0</v>
      </c>
      <c r="Q276" s="242">
        <v>0.00126</v>
      </c>
      <c r="R276" s="242">
        <f>Q276*H276</f>
        <v>0.03339</v>
      </c>
      <c r="S276" s="242">
        <v>0</v>
      </c>
      <c r="T276" s="243">
        <f>S276*H276</f>
        <v>0</v>
      </c>
      <c r="AR276" s="23" t="s">
        <v>302</v>
      </c>
      <c r="AT276" s="23" t="s">
        <v>210</v>
      </c>
      <c r="AU276" s="23" t="s">
        <v>90</v>
      </c>
      <c r="AY276" s="23" t="s">
        <v>208</v>
      </c>
      <c r="BE276" s="244">
        <f>IF(N276="základní",J276,0)</f>
        <v>0</v>
      </c>
      <c r="BF276" s="244">
        <f>IF(N276="snížená",J276,0)</f>
        <v>0</v>
      </c>
      <c r="BG276" s="244">
        <f>IF(N276="zákl. přenesená",J276,0)</f>
        <v>0</v>
      </c>
      <c r="BH276" s="244">
        <f>IF(N276="sníž. přenesená",J276,0)</f>
        <v>0</v>
      </c>
      <c r="BI276" s="244">
        <f>IF(N276="nulová",J276,0)</f>
        <v>0</v>
      </c>
      <c r="BJ276" s="23" t="s">
        <v>25</v>
      </c>
      <c r="BK276" s="244">
        <f>ROUND(I276*H276,2)</f>
        <v>0</v>
      </c>
      <c r="BL276" s="23" t="s">
        <v>302</v>
      </c>
      <c r="BM276" s="23" t="s">
        <v>2886</v>
      </c>
    </row>
    <row r="277" spans="2:51" s="12" customFormat="1" ht="13.5">
      <c r="B277" s="245"/>
      <c r="C277" s="246"/>
      <c r="D277" s="247" t="s">
        <v>217</v>
      </c>
      <c r="E277" s="248" t="s">
        <v>38</v>
      </c>
      <c r="F277" s="249" t="s">
        <v>2887</v>
      </c>
      <c r="G277" s="246"/>
      <c r="H277" s="250">
        <v>22.5</v>
      </c>
      <c r="I277" s="251"/>
      <c r="J277" s="246"/>
      <c r="K277" s="246"/>
      <c r="L277" s="252"/>
      <c r="M277" s="253"/>
      <c r="N277" s="254"/>
      <c r="O277" s="254"/>
      <c r="P277" s="254"/>
      <c r="Q277" s="254"/>
      <c r="R277" s="254"/>
      <c r="S277" s="254"/>
      <c r="T277" s="255"/>
      <c r="AT277" s="256" t="s">
        <v>217</v>
      </c>
      <c r="AU277" s="256" t="s">
        <v>90</v>
      </c>
      <c r="AV277" s="12" t="s">
        <v>90</v>
      </c>
      <c r="AW277" s="12" t="s">
        <v>219</v>
      </c>
      <c r="AX277" s="12" t="s">
        <v>81</v>
      </c>
      <c r="AY277" s="256" t="s">
        <v>208</v>
      </c>
    </row>
    <row r="278" spans="2:51" s="12" customFormat="1" ht="13.5">
      <c r="B278" s="245"/>
      <c r="C278" s="246"/>
      <c r="D278" s="247" t="s">
        <v>217</v>
      </c>
      <c r="E278" s="248" t="s">
        <v>38</v>
      </c>
      <c r="F278" s="249" t="s">
        <v>2888</v>
      </c>
      <c r="G278" s="246"/>
      <c r="H278" s="250">
        <v>4</v>
      </c>
      <c r="I278" s="251"/>
      <c r="J278" s="246"/>
      <c r="K278" s="246"/>
      <c r="L278" s="252"/>
      <c r="M278" s="253"/>
      <c r="N278" s="254"/>
      <c r="O278" s="254"/>
      <c r="P278" s="254"/>
      <c r="Q278" s="254"/>
      <c r="R278" s="254"/>
      <c r="S278" s="254"/>
      <c r="T278" s="255"/>
      <c r="AT278" s="256" t="s">
        <v>217</v>
      </c>
      <c r="AU278" s="256" t="s">
        <v>90</v>
      </c>
      <c r="AV278" s="12" t="s">
        <v>90</v>
      </c>
      <c r="AW278" s="12" t="s">
        <v>219</v>
      </c>
      <c r="AX278" s="12" t="s">
        <v>81</v>
      </c>
      <c r="AY278" s="256" t="s">
        <v>208</v>
      </c>
    </row>
    <row r="279" spans="2:65" s="1" customFormat="1" ht="16.5" customHeight="1">
      <c r="B279" s="46"/>
      <c r="C279" s="233" t="s">
        <v>600</v>
      </c>
      <c r="D279" s="233" t="s">
        <v>210</v>
      </c>
      <c r="E279" s="234" t="s">
        <v>2889</v>
      </c>
      <c r="F279" s="235" t="s">
        <v>2890</v>
      </c>
      <c r="G279" s="236" t="s">
        <v>336</v>
      </c>
      <c r="H279" s="237">
        <v>65.5</v>
      </c>
      <c r="I279" s="238"/>
      <c r="J279" s="239">
        <f>ROUND(I279*H279,2)</f>
        <v>0</v>
      </c>
      <c r="K279" s="235" t="s">
        <v>214</v>
      </c>
      <c r="L279" s="72"/>
      <c r="M279" s="240" t="s">
        <v>38</v>
      </c>
      <c r="N279" s="241" t="s">
        <v>52</v>
      </c>
      <c r="O279" s="47"/>
      <c r="P279" s="242">
        <f>O279*H279</f>
        <v>0</v>
      </c>
      <c r="Q279" s="242">
        <v>0.00177</v>
      </c>
      <c r="R279" s="242">
        <f>Q279*H279</f>
        <v>0.11593500000000001</v>
      </c>
      <c r="S279" s="242">
        <v>0</v>
      </c>
      <c r="T279" s="243">
        <f>S279*H279</f>
        <v>0</v>
      </c>
      <c r="AR279" s="23" t="s">
        <v>302</v>
      </c>
      <c r="AT279" s="23" t="s">
        <v>210</v>
      </c>
      <c r="AU279" s="23" t="s">
        <v>90</v>
      </c>
      <c r="AY279" s="23" t="s">
        <v>208</v>
      </c>
      <c r="BE279" s="244">
        <f>IF(N279="základní",J279,0)</f>
        <v>0</v>
      </c>
      <c r="BF279" s="244">
        <f>IF(N279="snížená",J279,0)</f>
        <v>0</v>
      </c>
      <c r="BG279" s="244">
        <f>IF(N279="zákl. přenesená",J279,0)</f>
        <v>0</v>
      </c>
      <c r="BH279" s="244">
        <f>IF(N279="sníž. přenesená",J279,0)</f>
        <v>0</v>
      </c>
      <c r="BI279" s="244">
        <f>IF(N279="nulová",J279,0)</f>
        <v>0</v>
      </c>
      <c r="BJ279" s="23" t="s">
        <v>25</v>
      </c>
      <c r="BK279" s="244">
        <f>ROUND(I279*H279,2)</f>
        <v>0</v>
      </c>
      <c r="BL279" s="23" t="s">
        <v>302</v>
      </c>
      <c r="BM279" s="23" t="s">
        <v>2891</v>
      </c>
    </row>
    <row r="280" spans="2:51" s="12" customFormat="1" ht="13.5">
      <c r="B280" s="245"/>
      <c r="C280" s="246"/>
      <c r="D280" s="247" t="s">
        <v>217</v>
      </c>
      <c r="E280" s="248" t="s">
        <v>38</v>
      </c>
      <c r="F280" s="249" t="s">
        <v>2892</v>
      </c>
      <c r="G280" s="246"/>
      <c r="H280" s="250">
        <v>31</v>
      </c>
      <c r="I280" s="251"/>
      <c r="J280" s="246"/>
      <c r="K280" s="246"/>
      <c r="L280" s="252"/>
      <c r="M280" s="253"/>
      <c r="N280" s="254"/>
      <c r="O280" s="254"/>
      <c r="P280" s="254"/>
      <c r="Q280" s="254"/>
      <c r="R280" s="254"/>
      <c r="S280" s="254"/>
      <c r="T280" s="255"/>
      <c r="AT280" s="256" t="s">
        <v>217</v>
      </c>
      <c r="AU280" s="256" t="s">
        <v>90</v>
      </c>
      <c r="AV280" s="12" t="s">
        <v>90</v>
      </c>
      <c r="AW280" s="12" t="s">
        <v>219</v>
      </c>
      <c r="AX280" s="12" t="s">
        <v>81</v>
      </c>
      <c r="AY280" s="256" t="s">
        <v>208</v>
      </c>
    </row>
    <row r="281" spans="2:51" s="12" customFormat="1" ht="13.5">
      <c r="B281" s="245"/>
      <c r="C281" s="246"/>
      <c r="D281" s="247" t="s">
        <v>217</v>
      </c>
      <c r="E281" s="248" t="s">
        <v>38</v>
      </c>
      <c r="F281" s="249" t="s">
        <v>2893</v>
      </c>
      <c r="G281" s="246"/>
      <c r="H281" s="250">
        <v>34.5</v>
      </c>
      <c r="I281" s="251"/>
      <c r="J281" s="246"/>
      <c r="K281" s="246"/>
      <c r="L281" s="252"/>
      <c r="M281" s="253"/>
      <c r="N281" s="254"/>
      <c r="O281" s="254"/>
      <c r="P281" s="254"/>
      <c r="Q281" s="254"/>
      <c r="R281" s="254"/>
      <c r="S281" s="254"/>
      <c r="T281" s="255"/>
      <c r="AT281" s="256" t="s">
        <v>217</v>
      </c>
      <c r="AU281" s="256" t="s">
        <v>90</v>
      </c>
      <c r="AV281" s="12" t="s">
        <v>90</v>
      </c>
      <c r="AW281" s="12" t="s">
        <v>219</v>
      </c>
      <c r="AX281" s="12" t="s">
        <v>81</v>
      </c>
      <c r="AY281" s="256" t="s">
        <v>208</v>
      </c>
    </row>
    <row r="282" spans="2:65" s="1" customFormat="1" ht="16.5" customHeight="1">
      <c r="B282" s="46"/>
      <c r="C282" s="233" t="s">
        <v>606</v>
      </c>
      <c r="D282" s="233" t="s">
        <v>210</v>
      </c>
      <c r="E282" s="234" t="s">
        <v>2894</v>
      </c>
      <c r="F282" s="235" t="s">
        <v>2895</v>
      </c>
      <c r="G282" s="236" t="s">
        <v>336</v>
      </c>
      <c r="H282" s="237">
        <v>66.5</v>
      </c>
      <c r="I282" s="238"/>
      <c r="J282" s="239">
        <f>ROUND(I282*H282,2)</f>
        <v>0</v>
      </c>
      <c r="K282" s="235" t="s">
        <v>214</v>
      </c>
      <c r="L282" s="72"/>
      <c r="M282" s="240" t="s">
        <v>38</v>
      </c>
      <c r="N282" s="241" t="s">
        <v>52</v>
      </c>
      <c r="O282" s="47"/>
      <c r="P282" s="242">
        <f>O282*H282</f>
        <v>0</v>
      </c>
      <c r="Q282" s="242">
        <v>0.00277</v>
      </c>
      <c r="R282" s="242">
        <f>Q282*H282</f>
        <v>0.18420499999999998</v>
      </c>
      <c r="S282" s="242">
        <v>0</v>
      </c>
      <c r="T282" s="243">
        <f>S282*H282</f>
        <v>0</v>
      </c>
      <c r="AR282" s="23" t="s">
        <v>302</v>
      </c>
      <c r="AT282" s="23" t="s">
        <v>210</v>
      </c>
      <c r="AU282" s="23" t="s">
        <v>90</v>
      </c>
      <c r="AY282" s="23" t="s">
        <v>208</v>
      </c>
      <c r="BE282" s="244">
        <f>IF(N282="základní",J282,0)</f>
        <v>0</v>
      </c>
      <c r="BF282" s="244">
        <f>IF(N282="snížená",J282,0)</f>
        <v>0</v>
      </c>
      <c r="BG282" s="244">
        <f>IF(N282="zákl. přenesená",J282,0)</f>
        <v>0</v>
      </c>
      <c r="BH282" s="244">
        <f>IF(N282="sníž. přenesená",J282,0)</f>
        <v>0</v>
      </c>
      <c r="BI282" s="244">
        <f>IF(N282="nulová",J282,0)</f>
        <v>0</v>
      </c>
      <c r="BJ282" s="23" t="s">
        <v>25</v>
      </c>
      <c r="BK282" s="244">
        <f>ROUND(I282*H282,2)</f>
        <v>0</v>
      </c>
      <c r="BL282" s="23" t="s">
        <v>302</v>
      </c>
      <c r="BM282" s="23" t="s">
        <v>2896</v>
      </c>
    </row>
    <row r="283" spans="2:51" s="12" customFormat="1" ht="13.5">
      <c r="B283" s="245"/>
      <c r="C283" s="246"/>
      <c r="D283" s="247" t="s">
        <v>217</v>
      </c>
      <c r="E283" s="248" t="s">
        <v>38</v>
      </c>
      <c r="F283" s="249" t="s">
        <v>2799</v>
      </c>
      <c r="G283" s="246"/>
      <c r="H283" s="250">
        <v>36.5</v>
      </c>
      <c r="I283" s="251"/>
      <c r="J283" s="246"/>
      <c r="K283" s="246"/>
      <c r="L283" s="252"/>
      <c r="M283" s="253"/>
      <c r="N283" s="254"/>
      <c r="O283" s="254"/>
      <c r="P283" s="254"/>
      <c r="Q283" s="254"/>
      <c r="R283" s="254"/>
      <c r="S283" s="254"/>
      <c r="T283" s="255"/>
      <c r="AT283" s="256" t="s">
        <v>217</v>
      </c>
      <c r="AU283" s="256" t="s">
        <v>90</v>
      </c>
      <c r="AV283" s="12" t="s">
        <v>90</v>
      </c>
      <c r="AW283" s="12" t="s">
        <v>219</v>
      </c>
      <c r="AX283" s="12" t="s">
        <v>81</v>
      </c>
      <c r="AY283" s="256" t="s">
        <v>208</v>
      </c>
    </row>
    <row r="284" spans="2:51" s="12" customFormat="1" ht="13.5">
      <c r="B284" s="245"/>
      <c r="C284" s="246"/>
      <c r="D284" s="247" t="s">
        <v>217</v>
      </c>
      <c r="E284" s="248" t="s">
        <v>38</v>
      </c>
      <c r="F284" s="249" t="s">
        <v>2897</v>
      </c>
      <c r="G284" s="246"/>
      <c r="H284" s="250">
        <v>30</v>
      </c>
      <c r="I284" s="251"/>
      <c r="J284" s="246"/>
      <c r="K284" s="246"/>
      <c r="L284" s="252"/>
      <c r="M284" s="253"/>
      <c r="N284" s="254"/>
      <c r="O284" s="254"/>
      <c r="P284" s="254"/>
      <c r="Q284" s="254"/>
      <c r="R284" s="254"/>
      <c r="S284" s="254"/>
      <c r="T284" s="255"/>
      <c r="AT284" s="256" t="s">
        <v>217</v>
      </c>
      <c r="AU284" s="256" t="s">
        <v>90</v>
      </c>
      <c r="AV284" s="12" t="s">
        <v>90</v>
      </c>
      <c r="AW284" s="12" t="s">
        <v>219</v>
      </c>
      <c r="AX284" s="12" t="s">
        <v>81</v>
      </c>
      <c r="AY284" s="256" t="s">
        <v>208</v>
      </c>
    </row>
    <row r="285" spans="2:65" s="1" customFormat="1" ht="16.5" customHeight="1">
      <c r="B285" s="46"/>
      <c r="C285" s="233" t="s">
        <v>611</v>
      </c>
      <c r="D285" s="233" t="s">
        <v>210</v>
      </c>
      <c r="E285" s="234" t="s">
        <v>2898</v>
      </c>
      <c r="F285" s="235" t="s">
        <v>2899</v>
      </c>
      <c r="G285" s="236" t="s">
        <v>336</v>
      </c>
      <c r="H285" s="237">
        <v>32</v>
      </c>
      <c r="I285" s="238"/>
      <c r="J285" s="239">
        <f>ROUND(I285*H285,2)</f>
        <v>0</v>
      </c>
      <c r="K285" s="235" t="s">
        <v>214</v>
      </c>
      <c r="L285" s="72"/>
      <c r="M285" s="240" t="s">
        <v>38</v>
      </c>
      <c r="N285" s="241" t="s">
        <v>52</v>
      </c>
      <c r="O285" s="47"/>
      <c r="P285" s="242">
        <f>O285*H285</f>
        <v>0</v>
      </c>
      <c r="Q285" s="242">
        <v>0.0044</v>
      </c>
      <c r="R285" s="242">
        <f>Q285*H285</f>
        <v>0.1408</v>
      </c>
      <c r="S285" s="242">
        <v>0</v>
      </c>
      <c r="T285" s="243">
        <f>S285*H285</f>
        <v>0</v>
      </c>
      <c r="AR285" s="23" t="s">
        <v>302</v>
      </c>
      <c r="AT285" s="23" t="s">
        <v>210</v>
      </c>
      <c r="AU285" s="23" t="s">
        <v>90</v>
      </c>
      <c r="AY285" s="23" t="s">
        <v>208</v>
      </c>
      <c r="BE285" s="244">
        <f>IF(N285="základní",J285,0)</f>
        <v>0</v>
      </c>
      <c r="BF285" s="244">
        <f>IF(N285="snížená",J285,0)</f>
        <v>0</v>
      </c>
      <c r="BG285" s="244">
        <f>IF(N285="zákl. přenesená",J285,0)</f>
        <v>0</v>
      </c>
      <c r="BH285" s="244">
        <f>IF(N285="sníž. přenesená",J285,0)</f>
        <v>0</v>
      </c>
      <c r="BI285" s="244">
        <f>IF(N285="nulová",J285,0)</f>
        <v>0</v>
      </c>
      <c r="BJ285" s="23" t="s">
        <v>25</v>
      </c>
      <c r="BK285" s="244">
        <f>ROUND(I285*H285,2)</f>
        <v>0</v>
      </c>
      <c r="BL285" s="23" t="s">
        <v>302</v>
      </c>
      <c r="BM285" s="23" t="s">
        <v>2900</v>
      </c>
    </row>
    <row r="286" spans="2:51" s="12" customFormat="1" ht="13.5">
      <c r="B286" s="245"/>
      <c r="C286" s="246"/>
      <c r="D286" s="247" t="s">
        <v>217</v>
      </c>
      <c r="E286" s="248" t="s">
        <v>38</v>
      </c>
      <c r="F286" s="249" t="s">
        <v>2901</v>
      </c>
      <c r="G286" s="246"/>
      <c r="H286" s="250">
        <v>32</v>
      </c>
      <c r="I286" s="251"/>
      <c r="J286" s="246"/>
      <c r="K286" s="246"/>
      <c r="L286" s="252"/>
      <c r="M286" s="253"/>
      <c r="N286" s="254"/>
      <c r="O286" s="254"/>
      <c r="P286" s="254"/>
      <c r="Q286" s="254"/>
      <c r="R286" s="254"/>
      <c r="S286" s="254"/>
      <c r="T286" s="255"/>
      <c r="AT286" s="256" t="s">
        <v>217</v>
      </c>
      <c r="AU286" s="256" t="s">
        <v>90</v>
      </c>
      <c r="AV286" s="12" t="s">
        <v>90</v>
      </c>
      <c r="AW286" s="12" t="s">
        <v>219</v>
      </c>
      <c r="AX286" s="12" t="s">
        <v>81</v>
      </c>
      <c r="AY286" s="256" t="s">
        <v>208</v>
      </c>
    </row>
    <row r="287" spans="2:65" s="1" customFormat="1" ht="25.5" customHeight="1">
      <c r="B287" s="46"/>
      <c r="C287" s="233" t="s">
        <v>617</v>
      </c>
      <c r="D287" s="233" t="s">
        <v>210</v>
      </c>
      <c r="E287" s="234" t="s">
        <v>2902</v>
      </c>
      <c r="F287" s="235" t="s">
        <v>2903</v>
      </c>
      <c r="G287" s="236" t="s">
        <v>336</v>
      </c>
      <c r="H287" s="237">
        <v>3.5</v>
      </c>
      <c r="I287" s="238"/>
      <c r="J287" s="239">
        <f>ROUND(I287*H287,2)</f>
        <v>0</v>
      </c>
      <c r="K287" s="235" t="s">
        <v>214</v>
      </c>
      <c r="L287" s="72"/>
      <c r="M287" s="240" t="s">
        <v>38</v>
      </c>
      <c r="N287" s="241" t="s">
        <v>52</v>
      </c>
      <c r="O287" s="47"/>
      <c r="P287" s="242">
        <f>O287*H287</f>
        <v>0</v>
      </c>
      <c r="Q287" s="242">
        <v>0.0009</v>
      </c>
      <c r="R287" s="242">
        <f>Q287*H287</f>
        <v>0.00315</v>
      </c>
      <c r="S287" s="242">
        <v>0</v>
      </c>
      <c r="T287" s="243">
        <f>S287*H287</f>
        <v>0</v>
      </c>
      <c r="AR287" s="23" t="s">
        <v>302</v>
      </c>
      <c r="AT287" s="23" t="s">
        <v>210</v>
      </c>
      <c r="AU287" s="23" t="s">
        <v>90</v>
      </c>
      <c r="AY287" s="23" t="s">
        <v>208</v>
      </c>
      <c r="BE287" s="244">
        <f>IF(N287="základní",J287,0)</f>
        <v>0</v>
      </c>
      <c r="BF287" s="244">
        <f>IF(N287="snížená",J287,0)</f>
        <v>0</v>
      </c>
      <c r="BG287" s="244">
        <f>IF(N287="zákl. přenesená",J287,0)</f>
        <v>0</v>
      </c>
      <c r="BH287" s="244">
        <f>IF(N287="sníž. přenesená",J287,0)</f>
        <v>0</v>
      </c>
      <c r="BI287" s="244">
        <f>IF(N287="nulová",J287,0)</f>
        <v>0</v>
      </c>
      <c r="BJ287" s="23" t="s">
        <v>25</v>
      </c>
      <c r="BK287" s="244">
        <f>ROUND(I287*H287,2)</f>
        <v>0</v>
      </c>
      <c r="BL287" s="23" t="s">
        <v>302</v>
      </c>
      <c r="BM287" s="23" t="s">
        <v>2904</v>
      </c>
    </row>
    <row r="288" spans="2:51" s="12" customFormat="1" ht="13.5">
      <c r="B288" s="245"/>
      <c r="C288" s="246"/>
      <c r="D288" s="247" t="s">
        <v>217</v>
      </c>
      <c r="E288" s="248" t="s">
        <v>38</v>
      </c>
      <c r="F288" s="249" t="s">
        <v>2905</v>
      </c>
      <c r="G288" s="246"/>
      <c r="H288" s="250">
        <v>3.5</v>
      </c>
      <c r="I288" s="251"/>
      <c r="J288" s="246"/>
      <c r="K288" s="246"/>
      <c r="L288" s="252"/>
      <c r="M288" s="253"/>
      <c r="N288" s="254"/>
      <c r="O288" s="254"/>
      <c r="P288" s="254"/>
      <c r="Q288" s="254"/>
      <c r="R288" s="254"/>
      <c r="S288" s="254"/>
      <c r="T288" s="255"/>
      <c r="AT288" s="256" t="s">
        <v>217</v>
      </c>
      <c r="AU288" s="256" t="s">
        <v>90</v>
      </c>
      <c r="AV288" s="12" t="s">
        <v>90</v>
      </c>
      <c r="AW288" s="12" t="s">
        <v>219</v>
      </c>
      <c r="AX288" s="12" t="s">
        <v>81</v>
      </c>
      <c r="AY288" s="256" t="s">
        <v>208</v>
      </c>
    </row>
    <row r="289" spans="2:65" s="1" customFormat="1" ht="16.5" customHeight="1">
      <c r="B289" s="46"/>
      <c r="C289" s="233" t="s">
        <v>621</v>
      </c>
      <c r="D289" s="233" t="s">
        <v>210</v>
      </c>
      <c r="E289" s="234" t="s">
        <v>2906</v>
      </c>
      <c r="F289" s="235" t="s">
        <v>2907</v>
      </c>
      <c r="G289" s="236" t="s">
        <v>336</v>
      </c>
      <c r="H289" s="237">
        <v>40.5</v>
      </c>
      <c r="I289" s="238"/>
      <c r="J289" s="239">
        <f>ROUND(I289*H289,2)</f>
        <v>0</v>
      </c>
      <c r="K289" s="235" t="s">
        <v>214</v>
      </c>
      <c r="L289" s="72"/>
      <c r="M289" s="240" t="s">
        <v>38</v>
      </c>
      <c r="N289" s="241" t="s">
        <v>52</v>
      </c>
      <c r="O289" s="47"/>
      <c r="P289" s="242">
        <f>O289*H289</f>
        <v>0</v>
      </c>
      <c r="Q289" s="242">
        <v>0.00029</v>
      </c>
      <c r="R289" s="242">
        <f>Q289*H289</f>
        <v>0.011745</v>
      </c>
      <c r="S289" s="242">
        <v>0</v>
      </c>
      <c r="T289" s="243">
        <f>S289*H289</f>
        <v>0</v>
      </c>
      <c r="AR289" s="23" t="s">
        <v>302</v>
      </c>
      <c r="AT289" s="23" t="s">
        <v>210</v>
      </c>
      <c r="AU289" s="23" t="s">
        <v>90</v>
      </c>
      <c r="AY289" s="23" t="s">
        <v>208</v>
      </c>
      <c r="BE289" s="244">
        <f>IF(N289="základní",J289,0)</f>
        <v>0</v>
      </c>
      <c r="BF289" s="244">
        <f>IF(N289="snížená",J289,0)</f>
        <v>0</v>
      </c>
      <c r="BG289" s="244">
        <f>IF(N289="zákl. přenesená",J289,0)</f>
        <v>0</v>
      </c>
      <c r="BH289" s="244">
        <f>IF(N289="sníž. přenesená",J289,0)</f>
        <v>0</v>
      </c>
      <c r="BI289" s="244">
        <f>IF(N289="nulová",J289,0)</f>
        <v>0</v>
      </c>
      <c r="BJ289" s="23" t="s">
        <v>25</v>
      </c>
      <c r="BK289" s="244">
        <f>ROUND(I289*H289,2)</f>
        <v>0</v>
      </c>
      <c r="BL289" s="23" t="s">
        <v>302</v>
      </c>
      <c r="BM289" s="23" t="s">
        <v>2908</v>
      </c>
    </row>
    <row r="290" spans="2:51" s="12" customFormat="1" ht="13.5">
      <c r="B290" s="245"/>
      <c r="C290" s="246"/>
      <c r="D290" s="247" t="s">
        <v>217</v>
      </c>
      <c r="E290" s="248" t="s">
        <v>38</v>
      </c>
      <c r="F290" s="249" t="s">
        <v>2909</v>
      </c>
      <c r="G290" s="246"/>
      <c r="H290" s="250">
        <v>15.5</v>
      </c>
      <c r="I290" s="251"/>
      <c r="J290" s="246"/>
      <c r="K290" s="246"/>
      <c r="L290" s="252"/>
      <c r="M290" s="253"/>
      <c r="N290" s="254"/>
      <c r="O290" s="254"/>
      <c r="P290" s="254"/>
      <c r="Q290" s="254"/>
      <c r="R290" s="254"/>
      <c r="S290" s="254"/>
      <c r="T290" s="255"/>
      <c r="AT290" s="256" t="s">
        <v>217</v>
      </c>
      <c r="AU290" s="256" t="s">
        <v>90</v>
      </c>
      <c r="AV290" s="12" t="s">
        <v>90</v>
      </c>
      <c r="AW290" s="12" t="s">
        <v>219</v>
      </c>
      <c r="AX290" s="12" t="s">
        <v>81</v>
      </c>
      <c r="AY290" s="256" t="s">
        <v>208</v>
      </c>
    </row>
    <row r="291" spans="2:51" s="12" customFormat="1" ht="13.5">
      <c r="B291" s="245"/>
      <c r="C291" s="246"/>
      <c r="D291" s="247" t="s">
        <v>217</v>
      </c>
      <c r="E291" s="248" t="s">
        <v>38</v>
      </c>
      <c r="F291" s="249" t="s">
        <v>2910</v>
      </c>
      <c r="G291" s="246"/>
      <c r="H291" s="250">
        <v>25</v>
      </c>
      <c r="I291" s="251"/>
      <c r="J291" s="246"/>
      <c r="K291" s="246"/>
      <c r="L291" s="252"/>
      <c r="M291" s="253"/>
      <c r="N291" s="254"/>
      <c r="O291" s="254"/>
      <c r="P291" s="254"/>
      <c r="Q291" s="254"/>
      <c r="R291" s="254"/>
      <c r="S291" s="254"/>
      <c r="T291" s="255"/>
      <c r="AT291" s="256" t="s">
        <v>217</v>
      </c>
      <c r="AU291" s="256" t="s">
        <v>90</v>
      </c>
      <c r="AV291" s="12" t="s">
        <v>90</v>
      </c>
      <c r="AW291" s="12" t="s">
        <v>219</v>
      </c>
      <c r="AX291" s="12" t="s">
        <v>81</v>
      </c>
      <c r="AY291" s="256" t="s">
        <v>208</v>
      </c>
    </row>
    <row r="292" spans="2:65" s="1" customFormat="1" ht="16.5" customHeight="1">
      <c r="B292" s="46"/>
      <c r="C292" s="233" t="s">
        <v>626</v>
      </c>
      <c r="D292" s="233" t="s">
        <v>210</v>
      </c>
      <c r="E292" s="234" t="s">
        <v>2911</v>
      </c>
      <c r="F292" s="235" t="s">
        <v>2912</v>
      </c>
      <c r="G292" s="236" t="s">
        <v>336</v>
      </c>
      <c r="H292" s="237">
        <v>38.5</v>
      </c>
      <c r="I292" s="238"/>
      <c r="J292" s="239">
        <f>ROUND(I292*H292,2)</f>
        <v>0</v>
      </c>
      <c r="K292" s="235" t="s">
        <v>214</v>
      </c>
      <c r="L292" s="72"/>
      <c r="M292" s="240" t="s">
        <v>38</v>
      </c>
      <c r="N292" s="241" t="s">
        <v>52</v>
      </c>
      <c r="O292" s="47"/>
      <c r="P292" s="242">
        <f>O292*H292</f>
        <v>0</v>
      </c>
      <c r="Q292" s="242">
        <v>0.00035</v>
      </c>
      <c r="R292" s="242">
        <f>Q292*H292</f>
        <v>0.013474999999999999</v>
      </c>
      <c r="S292" s="242">
        <v>0</v>
      </c>
      <c r="T292" s="243">
        <f>S292*H292</f>
        <v>0</v>
      </c>
      <c r="AR292" s="23" t="s">
        <v>302</v>
      </c>
      <c r="AT292" s="23" t="s">
        <v>210</v>
      </c>
      <c r="AU292" s="23" t="s">
        <v>90</v>
      </c>
      <c r="AY292" s="23" t="s">
        <v>208</v>
      </c>
      <c r="BE292" s="244">
        <f>IF(N292="základní",J292,0)</f>
        <v>0</v>
      </c>
      <c r="BF292" s="244">
        <f>IF(N292="snížená",J292,0)</f>
        <v>0</v>
      </c>
      <c r="BG292" s="244">
        <f>IF(N292="zákl. přenesená",J292,0)</f>
        <v>0</v>
      </c>
      <c r="BH292" s="244">
        <f>IF(N292="sníž. přenesená",J292,0)</f>
        <v>0</v>
      </c>
      <c r="BI292" s="244">
        <f>IF(N292="nulová",J292,0)</f>
        <v>0</v>
      </c>
      <c r="BJ292" s="23" t="s">
        <v>25</v>
      </c>
      <c r="BK292" s="244">
        <f>ROUND(I292*H292,2)</f>
        <v>0</v>
      </c>
      <c r="BL292" s="23" t="s">
        <v>302</v>
      </c>
      <c r="BM292" s="23" t="s">
        <v>2913</v>
      </c>
    </row>
    <row r="293" spans="2:51" s="13" customFormat="1" ht="13.5">
      <c r="B293" s="257"/>
      <c r="C293" s="258"/>
      <c r="D293" s="247" t="s">
        <v>217</v>
      </c>
      <c r="E293" s="259" t="s">
        <v>38</v>
      </c>
      <c r="F293" s="260" t="s">
        <v>2768</v>
      </c>
      <c r="G293" s="258"/>
      <c r="H293" s="259" t="s">
        <v>38</v>
      </c>
      <c r="I293" s="261"/>
      <c r="J293" s="258"/>
      <c r="K293" s="258"/>
      <c r="L293" s="262"/>
      <c r="M293" s="263"/>
      <c r="N293" s="264"/>
      <c r="O293" s="264"/>
      <c r="P293" s="264"/>
      <c r="Q293" s="264"/>
      <c r="R293" s="264"/>
      <c r="S293" s="264"/>
      <c r="T293" s="265"/>
      <c r="AT293" s="266" t="s">
        <v>217</v>
      </c>
      <c r="AU293" s="266" t="s">
        <v>90</v>
      </c>
      <c r="AV293" s="13" t="s">
        <v>25</v>
      </c>
      <c r="AW293" s="13" t="s">
        <v>219</v>
      </c>
      <c r="AX293" s="13" t="s">
        <v>81</v>
      </c>
      <c r="AY293" s="266" t="s">
        <v>208</v>
      </c>
    </row>
    <row r="294" spans="2:51" s="12" customFormat="1" ht="13.5">
      <c r="B294" s="245"/>
      <c r="C294" s="246"/>
      <c r="D294" s="247" t="s">
        <v>217</v>
      </c>
      <c r="E294" s="248" t="s">
        <v>38</v>
      </c>
      <c r="F294" s="249" t="s">
        <v>2914</v>
      </c>
      <c r="G294" s="246"/>
      <c r="H294" s="250">
        <v>38.5</v>
      </c>
      <c r="I294" s="251"/>
      <c r="J294" s="246"/>
      <c r="K294" s="246"/>
      <c r="L294" s="252"/>
      <c r="M294" s="253"/>
      <c r="N294" s="254"/>
      <c r="O294" s="254"/>
      <c r="P294" s="254"/>
      <c r="Q294" s="254"/>
      <c r="R294" s="254"/>
      <c r="S294" s="254"/>
      <c r="T294" s="255"/>
      <c r="AT294" s="256" t="s">
        <v>217</v>
      </c>
      <c r="AU294" s="256" t="s">
        <v>90</v>
      </c>
      <c r="AV294" s="12" t="s">
        <v>90</v>
      </c>
      <c r="AW294" s="12" t="s">
        <v>219</v>
      </c>
      <c r="AX294" s="12" t="s">
        <v>25</v>
      </c>
      <c r="AY294" s="256" t="s">
        <v>208</v>
      </c>
    </row>
    <row r="295" spans="2:65" s="1" customFormat="1" ht="16.5" customHeight="1">
      <c r="B295" s="46"/>
      <c r="C295" s="233" t="s">
        <v>631</v>
      </c>
      <c r="D295" s="233" t="s">
        <v>210</v>
      </c>
      <c r="E295" s="234" t="s">
        <v>2915</v>
      </c>
      <c r="F295" s="235" t="s">
        <v>2916</v>
      </c>
      <c r="G295" s="236" t="s">
        <v>336</v>
      </c>
      <c r="H295" s="237">
        <v>45</v>
      </c>
      <c r="I295" s="238"/>
      <c r="J295" s="239">
        <f>ROUND(I295*H295,2)</f>
        <v>0</v>
      </c>
      <c r="K295" s="235" t="s">
        <v>214</v>
      </c>
      <c r="L295" s="72"/>
      <c r="M295" s="240" t="s">
        <v>38</v>
      </c>
      <c r="N295" s="241" t="s">
        <v>52</v>
      </c>
      <c r="O295" s="47"/>
      <c r="P295" s="242">
        <f>O295*H295</f>
        <v>0</v>
      </c>
      <c r="Q295" s="242">
        <v>0.00057</v>
      </c>
      <c r="R295" s="242">
        <f>Q295*H295</f>
        <v>0.02565</v>
      </c>
      <c r="S295" s="242">
        <v>0</v>
      </c>
      <c r="T295" s="243">
        <f>S295*H295</f>
        <v>0</v>
      </c>
      <c r="AR295" s="23" t="s">
        <v>302</v>
      </c>
      <c r="AT295" s="23" t="s">
        <v>210</v>
      </c>
      <c r="AU295" s="23" t="s">
        <v>90</v>
      </c>
      <c r="AY295" s="23" t="s">
        <v>208</v>
      </c>
      <c r="BE295" s="244">
        <f>IF(N295="základní",J295,0)</f>
        <v>0</v>
      </c>
      <c r="BF295" s="244">
        <f>IF(N295="snížená",J295,0)</f>
        <v>0</v>
      </c>
      <c r="BG295" s="244">
        <f>IF(N295="zákl. přenesená",J295,0)</f>
        <v>0</v>
      </c>
      <c r="BH295" s="244">
        <f>IF(N295="sníž. přenesená",J295,0)</f>
        <v>0</v>
      </c>
      <c r="BI295" s="244">
        <f>IF(N295="nulová",J295,0)</f>
        <v>0</v>
      </c>
      <c r="BJ295" s="23" t="s">
        <v>25</v>
      </c>
      <c r="BK295" s="244">
        <f>ROUND(I295*H295,2)</f>
        <v>0</v>
      </c>
      <c r="BL295" s="23" t="s">
        <v>302</v>
      </c>
      <c r="BM295" s="23" t="s">
        <v>2917</v>
      </c>
    </row>
    <row r="296" spans="2:51" s="12" customFormat="1" ht="13.5">
      <c r="B296" s="245"/>
      <c r="C296" s="246"/>
      <c r="D296" s="247" t="s">
        <v>217</v>
      </c>
      <c r="E296" s="248" t="s">
        <v>38</v>
      </c>
      <c r="F296" s="249" t="s">
        <v>2918</v>
      </c>
      <c r="G296" s="246"/>
      <c r="H296" s="250">
        <v>35</v>
      </c>
      <c r="I296" s="251"/>
      <c r="J296" s="246"/>
      <c r="K296" s="246"/>
      <c r="L296" s="252"/>
      <c r="M296" s="253"/>
      <c r="N296" s="254"/>
      <c r="O296" s="254"/>
      <c r="P296" s="254"/>
      <c r="Q296" s="254"/>
      <c r="R296" s="254"/>
      <c r="S296" s="254"/>
      <c r="T296" s="255"/>
      <c r="AT296" s="256" t="s">
        <v>217</v>
      </c>
      <c r="AU296" s="256" t="s">
        <v>90</v>
      </c>
      <c r="AV296" s="12" t="s">
        <v>90</v>
      </c>
      <c r="AW296" s="12" t="s">
        <v>219</v>
      </c>
      <c r="AX296" s="12" t="s">
        <v>81</v>
      </c>
      <c r="AY296" s="256" t="s">
        <v>208</v>
      </c>
    </row>
    <row r="297" spans="2:51" s="12" customFormat="1" ht="13.5">
      <c r="B297" s="245"/>
      <c r="C297" s="246"/>
      <c r="D297" s="247" t="s">
        <v>217</v>
      </c>
      <c r="E297" s="248" t="s">
        <v>38</v>
      </c>
      <c r="F297" s="249" t="s">
        <v>2789</v>
      </c>
      <c r="G297" s="246"/>
      <c r="H297" s="250">
        <v>10</v>
      </c>
      <c r="I297" s="251"/>
      <c r="J297" s="246"/>
      <c r="K297" s="246"/>
      <c r="L297" s="252"/>
      <c r="M297" s="253"/>
      <c r="N297" s="254"/>
      <c r="O297" s="254"/>
      <c r="P297" s="254"/>
      <c r="Q297" s="254"/>
      <c r="R297" s="254"/>
      <c r="S297" s="254"/>
      <c r="T297" s="255"/>
      <c r="AT297" s="256" t="s">
        <v>217</v>
      </c>
      <c r="AU297" s="256" t="s">
        <v>90</v>
      </c>
      <c r="AV297" s="12" t="s">
        <v>90</v>
      </c>
      <c r="AW297" s="12" t="s">
        <v>219</v>
      </c>
      <c r="AX297" s="12" t="s">
        <v>81</v>
      </c>
      <c r="AY297" s="256" t="s">
        <v>208</v>
      </c>
    </row>
    <row r="298" spans="2:65" s="1" customFormat="1" ht="16.5" customHeight="1">
      <c r="B298" s="46"/>
      <c r="C298" s="233" t="s">
        <v>638</v>
      </c>
      <c r="D298" s="233" t="s">
        <v>210</v>
      </c>
      <c r="E298" s="234" t="s">
        <v>2919</v>
      </c>
      <c r="F298" s="235" t="s">
        <v>2920</v>
      </c>
      <c r="G298" s="236" t="s">
        <v>336</v>
      </c>
      <c r="H298" s="237">
        <v>110.5</v>
      </c>
      <c r="I298" s="238"/>
      <c r="J298" s="239">
        <f>ROUND(I298*H298,2)</f>
        <v>0</v>
      </c>
      <c r="K298" s="235" t="s">
        <v>214</v>
      </c>
      <c r="L298" s="72"/>
      <c r="M298" s="240" t="s">
        <v>38</v>
      </c>
      <c r="N298" s="241" t="s">
        <v>52</v>
      </c>
      <c r="O298" s="47"/>
      <c r="P298" s="242">
        <f>O298*H298</f>
        <v>0</v>
      </c>
      <c r="Q298" s="242">
        <v>0.00114</v>
      </c>
      <c r="R298" s="242">
        <f>Q298*H298</f>
        <v>0.12597</v>
      </c>
      <c r="S298" s="242">
        <v>0</v>
      </c>
      <c r="T298" s="243">
        <f>S298*H298</f>
        <v>0</v>
      </c>
      <c r="AR298" s="23" t="s">
        <v>302</v>
      </c>
      <c r="AT298" s="23" t="s">
        <v>210</v>
      </c>
      <c r="AU298" s="23" t="s">
        <v>90</v>
      </c>
      <c r="AY298" s="23" t="s">
        <v>208</v>
      </c>
      <c r="BE298" s="244">
        <f>IF(N298="základní",J298,0)</f>
        <v>0</v>
      </c>
      <c r="BF298" s="244">
        <f>IF(N298="snížená",J298,0)</f>
        <v>0</v>
      </c>
      <c r="BG298" s="244">
        <f>IF(N298="zákl. přenesená",J298,0)</f>
        <v>0</v>
      </c>
      <c r="BH298" s="244">
        <f>IF(N298="sníž. přenesená",J298,0)</f>
        <v>0</v>
      </c>
      <c r="BI298" s="244">
        <f>IF(N298="nulová",J298,0)</f>
        <v>0</v>
      </c>
      <c r="BJ298" s="23" t="s">
        <v>25</v>
      </c>
      <c r="BK298" s="244">
        <f>ROUND(I298*H298,2)</f>
        <v>0</v>
      </c>
      <c r="BL298" s="23" t="s">
        <v>302</v>
      </c>
      <c r="BM298" s="23" t="s">
        <v>2921</v>
      </c>
    </row>
    <row r="299" spans="2:51" s="12" customFormat="1" ht="13.5">
      <c r="B299" s="245"/>
      <c r="C299" s="246"/>
      <c r="D299" s="247" t="s">
        <v>217</v>
      </c>
      <c r="E299" s="248" t="s">
        <v>38</v>
      </c>
      <c r="F299" s="249" t="s">
        <v>2794</v>
      </c>
      <c r="G299" s="246"/>
      <c r="H299" s="250">
        <v>62.5</v>
      </c>
      <c r="I299" s="251"/>
      <c r="J299" s="246"/>
      <c r="K299" s="246"/>
      <c r="L299" s="252"/>
      <c r="M299" s="253"/>
      <c r="N299" s="254"/>
      <c r="O299" s="254"/>
      <c r="P299" s="254"/>
      <c r="Q299" s="254"/>
      <c r="R299" s="254"/>
      <c r="S299" s="254"/>
      <c r="T299" s="255"/>
      <c r="AT299" s="256" t="s">
        <v>217</v>
      </c>
      <c r="AU299" s="256" t="s">
        <v>90</v>
      </c>
      <c r="AV299" s="12" t="s">
        <v>90</v>
      </c>
      <c r="AW299" s="12" t="s">
        <v>219</v>
      </c>
      <c r="AX299" s="12" t="s">
        <v>81</v>
      </c>
      <c r="AY299" s="256" t="s">
        <v>208</v>
      </c>
    </row>
    <row r="300" spans="2:51" s="13" customFormat="1" ht="13.5">
      <c r="B300" s="257"/>
      <c r="C300" s="258"/>
      <c r="D300" s="247" t="s">
        <v>217</v>
      </c>
      <c r="E300" s="259" t="s">
        <v>38</v>
      </c>
      <c r="F300" s="260" t="s">
        <v>2700</v>
      </c>
      <c r="G300" s="258"/>
      <c r="H300" s="259" t="s">
        <v>38</v>
      </c>
      <c r="I300" s="261"/>
      <c r="J300" s="258"/>
      <c r="K300" s="258"/>
      <c r="L300" s="262"/>
      <c r="M300" s="263"/>
      <c r="N300" s="264"/>
      <c r="O300" s="264"/>
      <c r="P300" s="264"/>
      <c r="Q300" s="264"/>
      <c r="R300" s="264"/>
      <c r="S300" s="264"/>
      <c r="T300" s="265"/>
      <c r="AT300" s="266" t="s">
        <v>217</v>
      </c>
      <c r="AU300" s="266" t="s">
        <v>90</v>
      </c>
      <c r="AV300" s="13" t="s">
        <v>25</v>
      </c>
      <c r="AW300" s="13" t="s">
        <v>219</v>
      </c>
      <c r="AX300" s="13" t="s">
        <v>81</v>
      </c>
      <c r="AY300" s="266" t="s">
        <v>208</v>
      </c>
    </row>
    <row r="301" spans="2:51" s="12" customFormat="1" ht="13.5">
      <c r="B301" s="245"/>
      <c r="C301" s="246"/>
      <c r="D301" s="247" t="s">
        <v>217</v>
      </c>
      <c r="E301" s="248" t="s">
        <v>38</v>
      </c>
      <c r="F301" s="249" t="s">
        <v>2922</v>
      </c>
      <c r="G301" s="246"/>
      <c r="H301" s="250">
        <v>48</v>
      </c>
      <c r="I301" s="251"/>
      <c r="J301" s="246"/>
      <c r="K301" s="246"/>
      <c r="L301" s="252"/>
      <c r="M301" s="253"/>
      <c r="N301" s="254"/>
      <c r="O301" s="254"/>
      <c r="P301" s="254"/>
      <c r="Q301" s="254"/>
      <c r="R301" s="254"/>
      <c r="S301" s="254"/>
      <c r="T301" s="255"/>
      <c r="AT301" s="256" t="s">
        <v>217</v>
      </c>
      <c r="AU301" s="256" t="s">
        <v>90</v>
      </c>
      <c r="AV301" s="12" t="s">
        <v>90</v>
      </c>
      <c r="AW301" s="12" t="s">
        <v>219</v>
      </c>
      <c r="AX301" s="12" t="s">
        <v>81</v>
      </c>
      <c r="AY301" s="256" t="s">
        <v>208</v>
      </c>
    </row>
    <row r="302" spans="2:65" s="1" customFormat="1" ht="16.5" customHeight="1">
      <c r="B302" s="46"/>
      <c r="C302" s="233" t="s">
        <v>642</v>
      </c>
      <c r="D302" s="233" t="s">
        <v>210</v>
      </c>
      <c r="E302" s="234" t="s">
        <v>2923</v>
      </c>
      <c r="F302" s="235" t="s">
        <v>2924</v>
      </c>
      <c r="G302" s="236" t="s">
        <v>331</v>
      </c>
      <c r="H302" s="237">
        <v>1</v>
      </c>
      <c r="I302" s="238"/>
      <c r="J302" s="239">
        <f>ROUND(I302*H302,2)</f>
        <v>0</v>
      </c>
      <c r="K302" s="235" t="s">
        <v>38</v>
      </c>
      <c r="L302" s="72"/>
      <c r="M302" s="240" t="s">
        <v>38</v>
      </c>
      <c r="N302" s="241" t="s">
        <v>52</v>
      </c>
      <c r="O302" s="47"/>
      <c r="P302" s="242">
        <f>O302*H302</f>
        <v>0</v>
      </c>
      <c r="Q302" s="242">
        <v>0.00092</v>
      </c>
      <c r="R302" s="242">
        <f>Q302*H302</f>
        <v>0.00092</v>
      </c>
      <c r="S302" s="242">
        <v>0</v>
      </c>
      <c r="T302" s="243">
        <f>S302*H302</f>
        <v>0</v>
      </c>
      <c r="AR302" s="23" t="s">
        <v>302</v>
      </c>
      <c r="AT302" s="23" t="s">
        <v>210</v>
      </c>
      <c r="AU302" s="23" t="s">
        <v>90</v>
      </c>
      <c r="AY302" s="23" t="s">
        <v>208</v>
      </c>
      <c r="BE302" s="244">
        <f>IF(N302="základní",J302,0)</f>
        <v>0</v>
      </c>
      <c r="BF302" s="244">
        <f>IF(N302="snížená",J302,0)</f>
        <v>0</v>
      </c>
      <c r="BG302" s="244">
        <f>IF(N302="zákl. přenesená",J302,0)</f>
        <v>0</v>
      </c>
      <c r="BH302" s="244">
        <f>IF(N302="sníž. přenesená",J302,0)</f>
        <v>0</v>
      </c>
      <c r="BI302" s="244">
        <f>IF(N302="nulová",J302,0)</f>
        <v>0</v>
      </c>
      <c r="BJ302" s="23" t="s">
        <v>25</v>
      </c>
      <c r="BK302" s="244">
        <f>ROUND(I302*H302,2)</f>
        <v>0</v>
      </c>
      <c r="BL302" s="23" t="s">
        <v>302</v>
      </c>
      <c r="BM302" s="23" t="s">
        <v>2925</v>
      </c>
    </row>
    <row r="303" spans="2:65" s="1" customFormat="1" ht="16.5" customHeight="1">
      <c r="B303" s="46"/>
      <c r="C303" s="233" t="s">
        <v>647</v>
      </c>
      <c r="D303" s="233" t="s">
        <v>210</v>
      </c>
      <c r="E303" s="234" t="s">
        <v>2926</v>
      </c>
      <c r="F303" s="235" t="s">
        <v>2927</v>
      </c>
      <c r="G303" s="236" t="s">
        <v>331</v>
      </c>
      <c r="H303" s="237">
        <v>2</v>
      </c>
      <c r="I303" s="238"/>
      <c r="J303" s="239">
        <f>ROUND(I303*H303,2)</f>
        <v>0</v>
      </c>
      <c r="K303" s="235" t="s">
        <v>214</v>
      </c>
      <c r="L303" s="72"/>
      <c r="M303" s="240" t="s">
        <v>38</v>
      </c>
      <c r="N303" s="241" t="s">
        <v>52</v>
      </c>
      <c r="O303" s="47"/>
      <c r="P303" s="242">
        <f>O303*H303</f>
        <v>0</v>
      </c>
      <c r="Q303" s="242">
        <v>0.00057</v>
      </c>
      <c r="R303" s="242">
        <f>Q303*H303</f>
        <v>0.00114</v>
      </c>
      <c r="S303" s="242">
        <v>0</v>
      </c>
      <c r="T303" s="243">
        <f>S303*H303</f>
        <v>0</v>
      </c>
      <c r="AR303" s="23" t="s">
        <v>302</v>
      </c>
      <c r="AT303" s="23" t="s">
        <v>210</v>
      </c>
      <c r="AU303" s="23" t="s">
        <v>90</v>
      </c>
      <c r="AY303" s="23" t="s">
        <v>208</v>
      </c>
      <c r="BE303" s="244">
        <f>IF(N303="základní",J303,0)</f>
        <v>0</v>
      </c>
      <c r="BF303" s="244">
        <f>IF(N303="snížená",J303,0)</f>
        <v>0</v>
      </c>
      <c r="BG303" s="244">
        <f>IF(N303="zákl. přenesená",J303,0)</f>
        <v>0</v>
      </c>
      <c r="BH303" s="244">
        <f>IF(N303="sníž. přenesená",J303,0)</f>
        <v>0</v>
      </c>
      <c r="BI303" s="244">
        <f>IF(N303="nulová",J303,0)</f>
        <v>0</v>
      </c>
      <c r="BJ303" s="23" t="s">
        <v>25</v>
      </c>
      <c r="BK303" s="244">
        <f>ROUND(I303*H303,2)</f>
        <v>0</v>
      </c>
      <c r="BL303" s="23" t="s">
        <v>302</v>
      </c>
      <c r="BM303" s="23" t="s">
        <v>2928</v>
      </c>
    </row>
    <row r="304" spans="2:51" s="13" customFormat="1" ht="13.5">
      <c r="B304" s="257"/>
      <c r="C304" s="258"/>
      <c r="D304" s="247" t="s">
        <v>217</v>
      </c>
      <c r="E304" s="259" t="s">
        <v>38</v>
      </c>
      <c r="F304" s="260" t="s">
        <v>2781</v>
      </c>
      <c r="G304" s="258"/>
      <c r="H304" s="259" t="s">
        <v>38</v>
      </c>
      <c r="I304" s="261"/>
      <c r="J304" s="258"/>
      <c r="K304" s="258"/>
      <c r="L304" s="262"/>
      <c r="M304" s="263"/>
      <c r="N304" s="264"/>
      <c r="O304" s="264"/>
      <c r="P304" s="264"/>
      <c r="Q304" s="264"/>
      <c r="R304" s="264"/>
      <c r="S304" s="264"/>
      <c r="T304" s="265"/>
      <c r="AT304" s="266" t="s">
        <v>217</v>
      </c>
      <c r="AU304" s="266" t="s">
        <v>90</v>
      </c>
      <c r="AV304" s="13" t="s">
        <v>25</v>
      </c>
      <c r="AW304" s="13" t="s">
        <v>219</v>
      </c>
      <c r="AX304" s="13" t="s">
        <v>81</v>
      </c>
      <c r="AY304" s="266" t="s">
        <v>208</v>
      </c>
    </row>
    <row r="305" spans="2:51" s="12" customFormat="1" ht="13.5">
      <c r="B305" s="245"/>
      <c r="C305" s="246"/>
      <c r="D305" s="247" t="s">
        <v>217</v>
      </c>
      <c r="E305" s="248" t="s">
        <v>38</v>
      </c>
      <c r="F305" s="249" t="s">
        <v>90</v>
      </c>
      <c r="G305" s="246"/>
      <c r="H305" s="250">
        <v>2</v>
      </c>
      <c r="I305" s="251"/>
      <c r="J305" s="246"/>
      <c r="K305" s="246"/>
      <c r="L305" s="252"/>
      <c r="M305" s="253"/>
      <c r="N305" s="254"/>
      <c r="O305" s="254"/>
      <c r="P305" s="254"/>
      <c r="Q305" s="254"/>
      <c r="R305" s="254"/>
      <c r="S305" s="254"/>
      <c r="T305" s="255"/>
      <c r="AT305" s="256" t="s">
        <v>217</v>
      </c>
      <c r="AU305" s="256" t="s">
        <v>90</v>
      </c>
      <c r="AV305" s="12" t="s">
        <v>90</v>
      </c>
      <c r="AW305" s="12" t="s">
        <v>219</v>
      </c>
      <c r="AX305" s="12" t="s">
        <v>81</v>
      </c>
      <c r="AY305" s="256" t="s">
        <v>208</v>
      </c>
    </row>
    <row r="306" spans="2:65" s="1" customFormat="1" ht="16.5" customHeight="1">
      <c r="B306" s="46"/>
      <c r="C306" s="267" t="s">
        <v>651</v>
      </c>
      <c r="D306" s="267" t="s">
        <v>297</v>
      </c>
      <c r="E306" s="268" t="s">
        <v>2929</v>
      </c>
      <c r="F306" s="269" t="s">
        <v>2930</v>
      </c>
      <c r="G306" s="270" t="s">
        <v>331</v>
      </c>
      <c r="H306" s="271">
        <v>2</v>
      </c>
      <c r="I306" s="272"/>
      <c r="J306" s="273">
        <f>ROUND(I306*H306,2)</f>
        <v>0</v>
      </c>
      <c r="K306" s="269" t="s">
        <v>38</v>
      </c>
      <c r="L306" s="274"/>
      <c r="M306" s="275" t="s">
        <v>38</v>
      </c>
      <c r="N306" s="276" t="s">
        <v>52</v>
      </c>
      <c r="O306" s="47"/>
      <c r="P306" s="242">
        <f>O306*H306</f>
        <v>0</v>
      </c>
      <c r="Q306" s="242">
        <v>0</v>
      </c>
      <c r="R306" s="242">
        <f>Q306*H306</f>
        <v>0</v>
      </c>
      <c r="S306" s="242">
        <v>0</v>
      </c>
      <c r="T306" s="243">
        <f>S306*H306</f>
        <v>0</v>
      </c>
      <c r="AR306" s="23" t="s">
        <v>393</v>
      </c>
      <c r="AT306" s="23" t="s">
        <v>297</v>
      </c>
      <c r="AU306" s="23" t="s">
        <v>90</v>
      </c>
      <c r="AY306" s="23" t="s">
        <v>208</v>
      </c>
      <c r="BE306" s="244">
        <f>IF(N306="základní",J306,0)</f>
        <v>0</v>
      </c>
      <c r="BF306" s="244">
        <f>IF(N306="snížená",J306,0)</f>
        <v>0</v>
      </c>
      <c r="BG306" s="244">
        <f>IF(N306="zákl. přenesená",J306,0)</f>
        <v>0</v>
      </c>
      <c r="BH306" s="244">
        <f>IF(N306="sníž. přenesená",J306,0)</f>
        <v>0</v>
      </c>
      <c r="BI306" s="244">
        <f>IF(N306="nulová",J306,0)</f>
        <v>0</v>
      </c>
      <c r="BJ306" s="23" t="s">
        <v>25</v>
      </c>
      <c r="BK306" s="244">
        <f>ROUND(I306*H306,2)</f>
        <v>0</v>
      </c>
      <c r="BL306" s="23" t="s">
        <v>302</v>
      </c>
      <c r="BM306" s="23" t="s">
        <v>2931</v>
      </c>
    </row>
    <row r="307" spans="2:65" s="1" customFormat="1" ht="25.5" customHeight="1">
      <c r="B307" s="46"/>
      <c r="C307" s="233" t="s">
        <v>655</v>
      </c>
      <c r="D307" s="233" t="s">
        <v>210</v>
      </c>
      <c r="E307" s="234" t="s">
        <v>2932</v>
      </c>
      <c r="F307" s="235" t="s">
        <v>2933</v>
      </c>
      <c r="G307" s="236" t="s">
        <v>331</v>
      </c>
      <c r="H307" s="237">
        <v>3</v>
      </c>
      <c r="I307" s="238"/>
      <c r="J307" s="239">
        <f>ROUND(I307*H307,2)</f>
        <v>0</v>
      </c>
      <c r="K307" s="235" t="s">
        <v>38</v>
      </c>
      <c r="L307" s="72"/>
      <c r="M307" s="240" t="s">
        <v>38</v>
      </c>
      <c r="N307" s="241" t="s">
        <v>52</v>
      </c>
      <c r="O307" s="47"/>
      <c r="P307" s="242">
        <f>O307*H307</f>
        <v>0</v>
      </c>
      <c r="Q307" s="242">
        <v>0.00208</v>
      </c>
      <c r="R307" s="242">
        <f>Q307*H307</f>
        <v>0.006239999999999999</v>
      </c>
      <c r="S307" s="242">
        <v>0</v>
      </c>
      <c r="T307" s="243">
        <f>S307*H307</f>
        <v>0</v>
      </c>
      <c r="AR307" s="23" t="s">
        <v>302</v>
      </c>
      <c r="AT307" s="23" t="s">
        <v>210</v>
      </c>
      <c r="AU307" s="23" t="s">
        <v>90</v>
      </c>
      <c r="AY307" s="23" t="s">
        <v>208</v>
      </c>
      <c r="BE307" s="244">
        <f>IF(N307="základní",J307,0)</f>
        <v>0</v>
      </c>
      <c r="BF307" s="244">
        <f>IF(N307="snížená",J307,0)</f>
        <v>0</v>
      </c>
      <c r="BG307" s="244">
        <f>IF(N307="zákl. přenesená",J307,0)</f>
        <v>0</v>
      </c>
      <c r="BH307" s="244">
        <f>IF(N307="sníž. přenesená",J307,0)</f>
        <v>0</v>
      </c>
      <c r="BI307" s="244">
        <f>IF(N307="nulová",J307,0)</f>
        <v>0</v>
      </c>
      <c r="BJ307" s="23" t="s">
        <v>25</v>
      </c>
      <c r="BK307" s="244">
        <f>ROUND(I307*H307,2)</f>
        <v>0</v>
      </c>
      <c r="BL307" s="23" t="s">
        <v>302</v>
      </c>
      <c r="BM307" s="23" t="s">
        <v>2934</v>
      </c>
    </row>
    <row r="308" spans="2:65" s="1" customFormat="1" ht="25.5" customHeight="1">
      <c r="B308" s="46"/>
      <c r="C308" s="233" t="s">
        <v>659</v>
      </c>
      <c r="D308" s="233" t="s">
        <v>210</v>
      </c>
      <c r="E308" s="234" t="s">
        <v>2935</v>
      </c>
      <c r="F308" s="235" t="s">
        <v>2936</v>
      </c>
      <c r="G308" s="236" t="s">
        <v>331</v>
      </c>
      <c r="H308" s="237">
        <v>3</v>
      </c>
      <c r="I308" s="238"/>
      <c r="J308" s="239">
        <f>ROUND(I308*H308,2)</f>
        <v>0</v>
      </c>
      <c r="K308" s="235" t="s">
        <v>38</v>
      </c>
      <c r="L308" s="72"/>
      <c r="M308" s="240" t="s">
        <v>38</v>
      </c>
      <c r="N308" s="241" t="s">
        <v>52</v>
      </c>
      <c r="O308" s="47"/>
      <c r="P308" s="242">
        <f>O308*H308</f>
        <v>0</v>
      </c>
      <c r="Q308" s="242">
        <v>0.00212</v>
      </c>
      <c r="R308" s="242">
        <f>Q308*H308</f>
        <v>0.006359999999999999</v>
      </c>
      <c r="S308" s="242">
        <v>0</v>
      </c>
      <c r="T308" s="243">
        <f>S308*H308</f>
        <v>0</v>
      </c>
      <c r="AR308" s="23" t="s">
        <v>302</v>
      </c>
      <c r="AT308" s="23" t="s">
        <v>210</v>
      </c>
      <c r="AU308" s="23" t="s">
        <v>90</v>
      </c>
      <c r="AY308" s="23" t="s">
        <v>208</v>
      </c>
      <c r="BE308" s="244">
        <f>IF(N308="základní",J308,0)</f>
        <v>0</v>
      </c>
      <c r="BF308" s="244">
        <f>IF(N308="snížená",J308,0)</f>
        <v>0</v>
      </c>
      <c r="BG308" s="244">
        <f>IF(N308="zákl. přenesená",J308,0)</f>
        <v>0</v>
      </c>
      <c r="BH308" s="244">
        <f>IF(N308="sníž. přenesená",J308,0)</f>
        <v>0</v>
      </c>
      <c r="BI308" s="244">
        <f>IF(N308="nulová",J308,0)</f>
        <v>0</v>
      </c>
      <c r="BJ308" s="23" t="s">
        <v>25</v>
      </c>
      <c r="BK308" s="244">
        <f>ROUND(I308*H308,2)</f>
        <v>0</v>
      </c>
      <c r="BL308" s="23" t="s">
        <v>302</v>
      </c>
      <c r="BM308" s="23" t="s">
        <v>2937</v>
      </c>
    </row>
    <row r="309" spans="2:65" s="1" customFormat="1" ht="25.5" customHeight="1">
      <c r="B309" s="46"/>
      <c r="C309" s="233" t="s">
        <v>664</v>
      </c>
      <c r="D309" s="233" t="s">
        <v>210</v>
      </c>
      <c r="E309" s="234" t="s">
        <v>2938</v>
      </c>
      <c r="F309" s="235" t="s">
        <v>2939</v>
      </c>
      <c r="G309" s="236" t="s">
        <v>331</v>
      </c>
      <c r="H309" s="237">
        <v>1</v>
      </c>
      <c r="I309" s="238"/>
      <c r="J309" s="239">
        <f>ROUND(I309*H309,2)</f>
        <v>0</v>
      </c>
      <c r="K309" s="235" t="s">
        <v>38</v>
      </c>
      <c r="L309" s="72"/>
      <c r="M309" s="240" t="s">
        <v>38</v>
      </c>
      <c r="N309" s="241" t="s">
        <v>52</v>
      </c>
      <c r="O309" s="47"/>
      <c r="P309" s="242">
        <f>O309*H309</f>
        <v>0</v>
      </c>
      <c r="Q309" s="242">
        <v>0.00235</v>
      </c>
      <c r="R309" s="242">
        <f>Q309*H309</f>
        <v>0.00235</v>
      </c>
      <c r="S309" s="242">
        <v>0</v>
      </c>
      <c r="T309" s="243">
        <f>S309*H309</f>
        <v>0</v>
      </c>
      <c r="AR309" s="23" t="s">
        <v>302</v>
      </c>
      <c r="AT309" s="23" t="s">
        <v>210</v>
      </c>
      <c r="AU309" s="23" t="s">
        <v>90</v>
      </c>
      <c r="AY309" s="23" t="s">
        <v>208</v>
      </c>
      <c r="BE309" s="244">
        <f>IF(N309="základní",J309,0)</f>
        <v>0</v>
      </c>
      <c r="BF309" s="244">
        <f>IF(N309="snížená",J309,0)</f>
        <v>0</v>
      </c>
      <c r="BG309" s="244">
        <f>IF(N309="zákl. přenesená",J309,0)</f>
        <v>0</v>
      </c>
      <c r="BH309" s="244">
        <f>IF(N309="sníž. přenesená",J309,0)</f>
        <v>0</v>
      </c>
      <c r="BI309" s="244">
        <f>IF(N309="nulová",J309,0)</f>
        <v>0</v>
      </c>
      <c r="BJ309" s="23" t="s">
        <v>25</v>
      </c>
      <c r="BK309" s="244">
        <f>ROUND(I309*H309,2)</f>
        <v>0</v>
      </c>
      <c r="BL309" s="23" t="s">
        <v>302</v>
      </c>
      <c r="BM309" s="23" t="s">
        <v>2940</v>
      </c>
    </row>
    <row r="310" spans="2:65" s="1" customFormat="1" ht="16.5" customHeight="1">
      <c r="B310" s="46"/>
      <c r="C310" s="233" t="s">
        <v>674</v>
      </c>
      <c r="D310" s="233" t="s">
        <v>210</v>
      </c>
      <c r="E310" s="234" t="s">
        <v>2941</v>
      </c>
      <c r="F310" s="235" t="s">
        <v>2942</v>
      </c>
      <c r="G310" s="236" t="s">
        <v>331</v>
      </c>
      <c r="H310" s="237">
        <v>1</v>
      </c>
      <c r="I310" s="238"/>
      <c r="J310" s="239">
        <f>ROUND(I310*H310,2)</f>
        <v>0</v>
      </c>
      <c r="K310" s="235" t="s">
        <v>38</v>
      </c>
      <c r="L310" s="72"/>
      <c r="M310" s="240" t="s">
        <v>38</v>
      </c>
      <c r="N310" s="241" t="s">
        <v>52</v>
      </c>
      <c r="O310" s="47"/>
      <c r="P310" s="242">
        <f>O310*H310</f>
        <v>0</v>
      </c>
      <c r="Q310" s="242">
        <v>0</v>
      </c>
      <c r="R310" s="242">
        <f>Q310*H310</f>
        <v>0</v>
      </c>
      <c r="S310" s="242">
        <v>0</v>
      </c>
      <c r="T310" s="243">
        <f>S310*H310</f>
        <v>0</v>
      </c>
      <c r="AR310" s="23" t="s">
        <v>302</v>
      </c>
      <c r="AT310" s="23" t="s">
        <v>210</v>
      </c>
      <c r="AU310" s="23" t="s">
        <v>90</v>
      </c>
      <c r="AY310" s="23" t="s">
        <v>208</v>
      </c>
      <c r="BE310" s="244">
        <f>IF(N310="základní",J310,0)</f>
        <v>0</v>
      </c>
      <c r="BF310" s="244">
        <f>IF(N310="snížená",J310,0)</f>
        <v>0</v>
      </c>
      <c r="BG310" s="244">
        <f>IF(N310="zákl. přenesená",J310,0)</f>
        <v>0</v>
      </c>
      <c r="BH310" s="244">
        <f>IF(N310="sníž. přenesená",J310,0)</f>
        <v>0</v>
      </c>
      <c r="BI310" s="244">
        <f>IF(N310="nulová",J310,0)</f>
        <v>0</v>
      </c>
      <c r="BJ310" s="23" t="s">
        <v>25</v>
      </c>
      <c r="BK310" s="244">
        <f>ROUND(I310*H310,2)</f>
        <v>0</v>
      </c>
      <c r="BL310" s="23" t="s">
        <v>302</v>
      </c>
      <c r="BM310" s="23" t="s">
        <v>2943</v>
      </c>
    </row>
    <row r="311" spans="2:65" s="1" customFormat="1" ht="16.5" customHeight="1">
      <c r="B311" s="46"/>
      <c r="C311" s="233" t="s">
        <v>683</v>
      </c>
      <c r="D311" s="233" t="s">
        <v>210</v>
      </c>
      <c r="E311" s="234" t="s">
        <v>2944</v>
      </c>
      <c r="F311" s="235" t="s">
        <v>2945</v>
      </c>
      <c r="G311" s="236" t="s">
        <v>331</v>
      </c>
      <c r="H311" s="237">
        <v>1</v>
      </c>
      <c r="I311" s="238"/>
      <c r="J311" s="239">
        <f>ROUND(I311*H311,2)</f>
        <v>0</v>
      </c>
      <c r="K311" s="235" t="s">
        <v>38</v>
      </c>
      <c r="L311" s="72"/>
      <c r="M311" s="240" t="s">
        <v>38</v>
      </c>
      <c r="N311" s="241" t="s">
        <v>52</v>
      </c>
      <c r="O311" s="47"/>
      <c r="P311" s="242">
        <f>O311*H311</f>
        <v>0</v>
      </c>
      <c r="Q311" s="242">
        <v>0.0015</v>
      </c>
      <c r="R311" s="242">
        <f>Q311*H311</f>
        <v>0.0015</v>
      </c>
      <c r="S311" s="242">
        <v>0</v>
      </c>
      <c r="T311" s="243">
        <f>S311*H311</f>
        <v>0</v>
      </c>
      <c r="AR311" s="23" t="s">
        <v>302</v>
      </c>
      <c r="AT311" s="23" t="s">
        <v>210</v>
      </c>
      <c r="AU311" s="23" t="s">
        <v>90</v>
      </c>
      <c r="AY311" s="23" t="s">
        <v>208</v>
      </c>
      <c r="BE311" s="244">
        <f>IF(N311="základní",J311,0)</f>
        <v>0</v>
      </c>
      <c r="BF311" s="244">
        <f>IF(N311="snížená",J311,0)</f>
        <v>0</v>
      </c>
      <c r="BG311" s="244">
        <f>IF(N311="zákl. přenesená",J311,0)</f>
        <v>0</v>
      </c>
      <c r="BH311" s="244">
        <f>IF(N311="sníž. přenesená",J311,0)</f>
        <v>0</v>
      </c>
      <c r="BI311" s="244">
        <f>IF(N311="nulová",J311,0)</f>
        <v>0</v>
      </c>
      <c r="BJ311" s="23" t="s">
        <v>25</v>
      </c>
      <c r="BK311" s="244">
        <f>ROUND(I311*H311,2)</f>
        <v>0</v>
      </c>
      <c r="BL311" s="23" t="s">
        <v>302</v>
      </c>
      <c r="BM311" s="23" t="s">
        <v>2946</v>
      </c>
    </row>
    <row r="312" spans="2:65" s="1" customFormat="1" ht="16.5" customHeight="1">
      <c r="B312" s="46"/>
      <c r="C312" s="233" t="s">
        <v>687</v>
      </c>
      <c r="D312" s="233" t="s">
        <v>210</v>
      </c>
      <c r="E312" s="234" t="s">
        <v>2947</v>
      </c>
      <c r="F312" s="235" t="s">
        <v>2948</v>
      </c>
      <c r="G312" s="236" t="s">
        <v>331</v>
      </c>
      <c r="H312" s="237">
        <v>3</v>
      </c>
      <c r="I312" s="238"/>
      <c r="J312" s="239">
        <f>ROUND(I312*H312,2)</f>
        <v>0</v>
      </c>
      <c r="K312" s="235" t="s">
        <v>38</v>
      </c>
      <c r="L312" s="72"/>
      <c r="M312" s="240" t="s">
        <v>38</v>
      </c>
      <c r="N312" s="241" t="s">
        <v>52</v>
      </c>
      <c r="O312" s="47"/>
      <c r="P312" s="242">
        <f>O312*H312</f>
        <v>0</v>
      </c>
      <c r="Q312" s="242">
        <v>0.00016</v>
      </c>
      <c r="R312" s="242">
        <f>Q312*H312</f>
        <v>0.00048000000000000007</v>
      </c>
      <c r="S312" s="242">
        <v>0</v>
      </c>
      <c r="T312" s="243">
        <f>S312*H312</f>
        <v>0</v>
      </c>
      <c r="AR312" s="23" t="s">
        <v>302</v>
      </c>
      <c r="AT312" s="23" t="s">
        <v>210</v>
      </c>
      <c r="AU312" s="23" t="s">
        <v>90</v>
      </c>
      <c r="AY312" s="23" t="s">
        <v>208</v>
      </c>
      <c r="BE312" s="244">
        <f>IF(N312="základní",J312,0)</f>
        <v>0</v>
      </c>
      <c r="BF312" s="244">
        <f>IF(N312="snížená",J312,0)</f>
        <v>0</v>
      </c>
      <c r="BG312" s="244">
        <f>IF(N312="zákl. přenesená",J312,0)</f>
        <v>0</v>
      </c>
      <c r="BH312" s="244">
        <f>IF(N312="sníž. přenesená",J312,0)</f>
        <v>0</v>
      </c>
      <c r="BI312" s="244">
        <f>IF(N312="nulová",J312,0)</f>
        <v>0</v>
      </c>
      <c r="BJ312" s="23" t="s">
        <v>25</v>
      </c>
      <c r="BK312" s="244">
        <f>ROUND(I312*H312,2)</f>
        <v>0</v>
      </c>
      <c r="BL312" s="23" t="s">
        <v>302</v>
      </c>
      <c r="BM312" s="23" t="s">
        <v>2949</v>
      </c>
    </row>
    <row r="313" spans="2:65" s="1" customFormat="1" ht="16.5" customHeight="1">
      <c r="B313" s="46"/>
      <c r="C313" s="233" t="s">
        <v>697</v>
      </c>
      <c r="D313" s="233" t="s">
        <v>210</v>
      </c>
      <c r="E313" s="234" t="s">
        <v>2950</v>
      </c>
      <c r="F313" s="235" t="s">
        <v>2951</v>
      </c>
      <c r="G313" s="236" t="s">
        <v>331</v>
      </c>
      <c r="H313" s="237">
        <v>5</v>
      </c>
      <c r="I313" s="238"/>
      <c r="J313" s="239">
        <f>ROUND(I313*H313,2)</f>
        <v>0</v>
      </c>
      <c r="K313" s="235" t="s">
        <v>38</v>
      </c>
      <c r="L313" s="72"/>
      <c r="M313" s="240" t="s">
        <v>38</v>
      </c>
      <c r="N313" s="241" t="s">
        <v>52</v>
      </c>
      <c r="O313" s="47"/>
      <c r="P313" s="242">
        <f>O313*H313</f>
        <v>0</v>
      </c>
      <c r="Q313" s="242">
        <v>0.00029</v>
      </c>
      <c r="R313" s="242">
        <f>Q313*H313</f>
        <v>0.00145</v>
      </c>
      <c r="S313" s="242">
        <v>0</v>
      </c>
      <c r="T313" s="243">
        <f>S313*H313</f>
        <v>0</v>
      </c>
      <c r="AR313" s="23" t="s">
        <v>302</v>
      </c>
      <c r="AT313" s="23" t="s">
        <v>210</v>
      </c>
      <c r="AU313" s="23" t="s">
        <v>90</v>
      </c>
      <c r="AY313" s="23" t="s">
        <v>208</v>
      </c>
      <c r="BE313" s="244">
        <f>IF(N313="základní",J313,0)</f>
        <v>0</v>
      </c>
      <c r="BF313" s="244">
        <f>IF(N313="snížená",J313,0)</f>
        <v>0</v>
      </c>
      <c r="BG313" s="244">
        <f>IF(N313="zákl. přenesená",J313,0)</f>
        <v>0</v>
      </c>
      <c r="BH313" s="244">
        <f>IF(N313="sníž. přenesená",J313,0)</f>
        <v>0</v>
      </c>
      <c r="BI313" s="244">
        <f>IF(N313="nulová",J313,0)</f>
        <v>0</v>
      </c>
      <c r="BJ313" s="23" t="s">
        <v>25</v>
      </c>
      <c r="BK313" s="244">
        <f>ROUND(I313*H313,2)</f>
        <v>0</v>
      </c>
      <c r="BL313" s="23" t="s">
        <v>302</v>
      </c>
      <c r="BM313" s="23" t="s">
        <v>2952</v>
      </c>
    </row>
    <row r="314" spans="2:65" s="1" customFormat="1" ht="16.5" customHeight="1">
      <c r="B314" s="46"/>
      <c r="C314" s="233" t="s">
        <v>701</v>
      </c>
      <c r="D314" s="233" t="s">
        <v>210</v>
      </c>
      <c r="E314" s="234" t="s">
        <v>2953</v>
      </c>
      <c r="F314" s="235" t="s">
        <v>2954</v>
      </c>
      <c r="G314" s="236" t="s">
        <v>331</v>
      </c>
      <c r="H314" s="237">
        <v>2</v>
      </c>
      <c r="I314" s="238"/>
      <c r="J314" s="239">
        <f>ROUND(I314*H314,2)</f>
        <v>0</v>
      </c>
      <c r="K314" s="235" t="s">
        <v>214</v>
      </c>
      <c r="L314" s="72"/>
      <c r="M314" s="240" t="s">
        <v>38</v>
      </c>
      <c r="N314" s="241" t="s">
        <v>52</v>
      </c>
      <c r="O314" s="47"/>
      <c r="P314" s="242">
        <f>O314*H314</f>
        <v>0</v>
      </c>
      <c r="Q314" s="242">
        <v>0.00017</v>
      </c>
      <c r="R314" s="242">
        <f>Q314*H314</f>
        <v>0.00034</v>
      </c>
      <c r="S314" s="242">
        <v>0</v>
      </c>
      <c r="T314" s="243">
        <f>S314*H314</f>
        <v>0</v>
      </c>
      <c r="AR314" s="23" t="s">
        <v>302</v>
      </c>
      <c r="AT314" s="23" t="s">
        <v>210</v>
      </c>
      <c r="AU314" s="23" t="s">
        <v>90</v>
      </c>
      <c r="AY314" s="23" t="s">
        <v>208</v>
      </c>
      <c r="BE314" s="244">
        <f>IF(N314="základní",J314,0)</f>
        <v>0</v>
      </c>
      <c r="BF314" s="244">
        <f>IF(N314="snížená",J314,0)</f>
        <v>0</v>
      </c>
      <c r="BG314" s="244">
        <f>IF(N314="zákl. přenesená",J314,0)</f>
        <v>0</v>
      </c>
      <c r="BH314" s="244">
        <f>IF(N314="sníž. přenesená",J314,0)</f>
        <v>0</v>
      </c>
      <c r="BI314" s="244">
        <f>IF(N314="nulová",J314,0)</f>
        <v>0</v>
      </c>
      <c r="BJ314" s="23" t="s">
        <v>25</v>
      </c>
      <c r="BK314" s="244">
        <f>ROUND(I314*H314,2)</f>
        <v>0</v>
      </c>
      <c r="BL314" s="23" t="s">
        <v>302</v>
      </c>
      <c r="BM314" s="23" t="s">
        <v>2955</v>
      </c>
    </row>
    <row r="315" spans="2:65" s="1" customFormat="1" ht="16.5" customHeight="1">
      <c r="B315" s="46"/>
      <c r="C315" s="233" t="s">
        <v>706</v>
      </c>
      <c r="D315" s="233" t="s">
        <v>210</v>
      </c>
      <c r="E315" s="234" t="s">
        <v>2956</v>
      </c>
      <c r="F315" s="235" t="s">
        <v>2957</v>
      </c>
      <c r="G315" s="236" t="s">
        <v>336</v>
      </c>
      <c r="H315" s="237">
        <v>326</v>
      </c>
      <c r="I315" s="238"/>
      <c r="J315" s="239">
        <f>ROUND(I315*H315,2)</f>
        <v>0</v>
      </c>
      <c r="K315" s="235" t="s">
        <v>214</v>
      </c>
      <c r="L315" s="72"/>
      <c r="M315" s="240" t="s">
        <v>38</v>
      </c>
      <c r="N315" s="241" t="s">
        <v>52</v>
      </c>
      <c r="O315" s="47"/>
      <c r="P315" s="242">
        <f>O315*H315</f>
        <v>0</v>
      </c>
      <c r="Q315" s="242">
        <v>0</v>
      </c>
      <c r="R315" s="242">
        <f>Q315*H315</f>
        <v>0</v>
      </c>
      <c r="S315" s="242">
        <v>0</v>
      </c>
      <c r="T315" s="243">
        <f>S315*H315</f>
        <v>0</v>
      </c>
      <c r="AR315" s="23" t="s">
        <v>302</v>
      </c>
      <c r="AT315" s="23" t="s">
        <v>210</v>
      </c>
      <c r="AU315" s="23" t="s">
        <v>90</v>
      </c>
      <c r="AY315" s="23" t="s">
        <v>208</v>
      </c>
      <c r="BE315" s="244">
        <f>IF(N315="základní",J315,0)</f>
        <v>0</v>
      </c>
      <c r="BF315" s="244">
        <f>IF(N315="snížená",J315,0)</f>
        <v>0</v>
      </c>
      <c r="BG315" s="244">
        <f>IF(N315="zákl. přenesená",J315,0)</f>
        <v>0</v>
      </c>
      <c r="BH315" s="244">
        <f>IF(N315="sníž. přenesená",J315,0)</f>
        <v>0</v>
      </c>
      <c r="BI315" s="244">
        <f>IF(N315="nulová",J315,0)</f>
        <v>0</v>
      </c>
      <c r="BJ315" s="23" t="s">
        <v>25</v>
      </c>
      <c r="BK315" s="244">
        <f>ROUND(I315*H315,2)</f>
        <v>0</v>
      </c>
      <c r="BL315" s="23" t="s">
        <v>302</v>
      </c>
      <c r="BM315" s="23" t="s">
        <v>2958</v>
      </c>
    </row>
    <row r="316" spans="2:51" s="12" customFormat="1" ht="13.5">
      <c r="B316" s="245"/>
      <c r="C316" s="246"/>
      <c r="D316" s="247" t="s">
        <v>217</v>
      </c>
      <c r="E316" s="248" t="s">
        <v>38</v>
      </c>
      <c r="F316" s="249" t="s">
        <v>2959</v>
      </c>
      <c r="G316" s="246"/>
      <c r="H316" s="250">
        <v>53.5</v>
      </c>
      <c r="I316" s="251"/>
      <c r="J316" s="246"/>
      <c r="K316" s="246"/>
      <c r="L316" s="252"/>
      <c r="M316" s="253"/>
      <c r="N316" s="254"/>
      <c r="O316" s="254"/>
      <c r="P316" s="254"/>
      <c r="Q316" s="254"/>
      <c r="R316" s="254"/>
      <c r="S316" s="254"/>
      <c r="T316" s="255"/>
      <c r="AT316" s="256" t="s">
        <v>217</v>
      </c>
      <c r="AU316" s="256" t="s">
        <v>90</v>
      </c>
      <c r="AV316" s="12" t="s">
        <v>90</v>
      </c>
      <c r="AW316" s="12" t="s">
        <v>219</v>
      </c>
      <c r="AX316" s="12" t="s">
        <v>81</v>
      </c>
      <c r="AY316" s="256" t="s">
        <v>208</v>
      </c>
    </row>
    <row r="317" spans="2:51" s="12" customFormat="1" ht="13.5">
      <c r="B317" s="245"/>
      <c r="C317" s="246"/>
      <c r="D317" s="247" t="s">
        <v>217</v>
      </c>
      <c r="E317" s="248" t="s">
        <v>38</v>
      </c>
      <c r="F317" s="249" t="s">
        <v>2960</v>
      </c>
      <c r="G317" s="246"/>
      <c r="H317" s="250">
        <v>176.5</v>
      </c>
      <c r="I317" s="251"/>
      <c r="J317" s="246"/>
      <c r="K317" s="246"/>
      <c r="L317" s="252"/>
      <c r="M317" s="253"/>
      <c r="N317" s="254"/>
      <c r="O317" s="254"/>
      <c r="P317" s="254"/>
      <c r="Q317" s="254"/>
      <c r="R317" s="254"/>
      <c r="S317" s="254"/>
      <c r="T317" s="255"/>
      <c r="AT317" s="256" t="s">
        <v>217</v>
      </c>
      <c r="AU317" s="256" t="s">
        <v>90</v>
      </c>
      <c r="AV317" s="12" t="s">
        <v>90</v>
      </c>
      <c r="AW317" s="12" t="s">
        <v>219</v>
      </c>
      <c r="AX317" s="12" t="s">
        <v>81</v>
      </c>
      <c r="AY317" s="256" t="s">
        <v>208</v>
      </c>
    </row>
    <row r="318" spans="2:51" s="13" customFormat="1" ht="13.5">
      <c r="B318" s="257"/>
      <c r="C318" s="258"/>
      <c r="D318" s="247" t="s">
        <v>217</v>
      </c>
      <c r="E318" s="259" t="s">
        <v>38</v>
      </c>
      <c r="F318" s="260" t="s">
        <v>2700</v>
      </c>
      <c r="G318" s="258"/>
      <c r="H318" s="259" t="s">
        <v>38</v>
      </c>
      <c r="I318" s="261"/>
      <c r="J318" s="258"/>
      <c r="K318" s="258"/>
      <c r="L318" s="262"/>
      <c r="M318" s="263"/>
      <c r="N318" s="264"/>
      <c r="O318" s="264"/>
      <c r="P318" s="264"/>
      <c r="Q318" s="264"/>
      <c r="R318" s="264"/>
      <c r="S318" s="264"/>
      <c r="T318" s="265"/>
      <c r="AT318" s="266" t="s">
        <v>217</v>
      </c>
      <c r="AU318" s="266" t="s">
        <v>90</v>
      </c>
      <c r="AV318" s="13" t="s">
        <v>25</v>
      </c>
      <c r="AW318" s="13" t="s">
        <v>219</v>
      </c>
      <c r="AX318" s="13" t="s">
        <v>81</v>
      </c>
      <c r="AY318" s="266" t="s">
        <v>208</v>
      </c>
    </row>
    <row r="319" spans="2:51" s="12" customFormat="1" ht="13.5">
      <c r="B319" s="245"/>
      <c r="C319" s="246"/>
      <c r="D319" s="247" t="s">
        <v>217</v>
      </c>
      <c r="E319" s="248" t="s">
        <v>38</v>
      </c>
      <c r="F319" s="249" t="s">
        <v>2961</v>
      </c>
      <c r="G319" s="246"/>
      <c r="H319" s="250">
        <v>96</v>
      </c>
      <c r="I319" s="251"/>
      <c r="J319" s="246"/>
      <c r="K319" s="246"/>
      <c r="L319" s="252"/>
      <c r="M319" s="253"/>
      <c r="N319" s="254"/>
      <c r="O319" s="254"/>
      <c r="P319" s="254"/>
      <c r="Q319" s="254"/>
      <c r="R319" s="254"/>
      <c r="S319" s="254"/>
      <c r="T319" s="255"/>
      <c r="AT319" s="256" t="s">
        <v>217</v>
      </c>
      <c r="AU319" s="256" t="s">
        <v>90</v>
      </c>
      <c r="AV319" s="12" t="s">
        <v>90</v>
      </c>
      <c r="AW319" s="12" t="s">
        <v>219</v>
      </c>
      <c r="AX319" s="12" t="s">
        <v>81</v>
      </c>
      <c r="AY319" s="256" t="s">
        <v>208</v>
      </c>
    </row>
    <row r="320" spans="2:65" s="1" customFormat="1" ht="16.5" customHeight="1">
      <c r="B320" s="46"/>
      <c r="C320" s="233" t="s">
        <v>739</v>
      </c>
      <c r="D320" s="233" t="s">
        <v>210</v>
      </c>
      <c r="E320" s="234" t="s">
        <v>2962</v>
      </c>
      <c r="F320" s="235" t="s">
        <v>2963</v>
      </c>
      <c r="G320" s="236" t="s">
        <v>336</v>
      </c>
      <c r="H320" s="237">
        <v>68.5</v>
      </c>
      <c r="I320" s="238"/>
      <c r="J320" s="239">
        <f>ROUND(I320*H320,2)</f>
        <v>0</v>
      </c>
      <c r="K320" s="235" t="s">
        <v>214</v>
      </c>
      <c r="L320" s="72"/>
      <c r="M320" s="240" t="s">
        <v>38</v>
      </c>
      <c r="N320" s="241" t="s">
        <v>52</v>
      </c>
      <c r="O320" s="47"/>
      <c r="P320" s="242">
        <f>O320*H320</f>
        <v>0</v>
      </c>
      <c r="Q320" s="242">
        <v>0</v>
      </c>
      <c r="R320" s="242">
        <f>Q320*H320</f>
        <v>0</v>
      </c>
      <c r="S320" s="242">
        <v>0</v>
      </c>
      <c r="T320" s="243">
        <f>S320*H320</f>
        <v>0</v>
      </c>
      <c r="AR320" s="23" t="s">
        <v>302</v>
      </c>
      <c r="AT320" s="23" t="s">
        <v>210</v>
      </c>
      <c r="AU320" s="23" t="s">
        <v>90</v>
      </c>
      <c r="AY320" s="23" t="s">
        <v>208</v>
      </c>
      <c r="BE320" s="244">
        <f>IF(N320="základní",J320,0)</f>
        <v>0</v>
      </c>
      <c r="BF320" s="244">
        <f>IF(N320="snížená",J320,0)</f>
        <v>0</v>
      </c>
      <c r="BG320" s="244">
        <f>IF(N320="zákl. přenesená",J320,0)</f>
        <v>0</v>
      </c>
      <c r="BH320" s="244">
        <f>IF(N320="sníž. přenesená",J320,0)</f>
        <v>0</v>
      </c>
      <c r="BI320" s="244">
        <f>IF(N320="nulová",J320,0)</f>
        <v>0</v>
      </c>
      <c r="BJ320" s="23" t="s">
        <v>25</v>
      </c>
      <c r="BK320" s="244">
        <f>ROUND(I320*H320,2)</f>
        <v>0</v>
      </c>
      <c r="BL320" s="23" t="s">
        <v>302</v>
      </c>
      <c r="BM320" s="23" t="s">
        <v>2964</v>
      </c>
    </row>
    <row r="321" spans="2:51" s="12" customFormat="1" ht="13.5">
      <c r="B321" s="245"/>
      <c r="C321" s="246"/>
      <c r="D321" s="247" t="s">
        <v>217</v>
      </c>
      <c r="E321" s="248" t="s">
        <v>38</v>
      </c>
      <c r="F321" s="249" t="s">
        <v>2799</v>
      </c>
      <c r="G321" s="246"/>
      <c r="H321" s="250">
        <v>36.5</v>
      </c>
      <c r="I321" s="251"/>
      <c r="J321" s="246"/>
      <c r="K321" s="246"/>
      <c r="L321" s="252"/>
      <c r="M321" s="253"/>
      <c r="N321" s="254"/>
      <c r="O321" s="254"/>
      <c r="P321" s="254"/>
      <c r="Q321" s="254"/>
      <c r="R321" s="254"/>
      <c r="S321" s="254"/>
      <c r="T321" s="255"/>
      <c r="AT321" s="256" t="s">
        <v>217</v>
      </c>
      <c r="AU321" s="256" t="s">
        <v>90</v>
      </c>
      <c r="AV321" s="12" t="s">
        <v>90</v>
      </c>
      <c r="AW321" s="12" t="s">
        <v>219</v>
      </c>
      <c r="AX321" s="12" t="s">
        <v>81</v>
      </c>
      <c r="AY321" s="256" t="s">
        <v>208</v>
      </c>
    </row>
    <row r="322" spans="2:51" s="13" customFormat="1" ht="13.5">
      <c r="B322" s="257"/>
      <c r="C322" s="258"/>
      <c r="D322" s="247" t="s">
        <v>217</v>
      </c>
      <c r="E322" s="259" t="s">
        <v>38</v>
      </c>
      <c r="F322" s="260" t="s">
        <v>2700</v>
      </c>
      <c r="G322" s="258"/>
      <c r="H322" s="259" t="s">
        <v>38</v>
      </c>
      <c r="I322" s="261"/>
      <c r="J322" s="258"/>
      <c r="K322" s="258"/>
      <c r="L322" s="262"/>
      <c r="M322" s="263"/>
      <c r="N322" s="264"/>
      <c r="O322" s="264"/>
      <c r="P322" s="264"/>
      <c r="Q322" s="264"/>
      <c r="R322" s="264"/>
      <c r="S322" s="264"/>
      <c r="T322" s="265"/>
      <c r="AT322" s="266" t="s">
        <v>217</v>
      </c>
      <c r="AU322" s="266" t="s">
        <v>90</v>
      </c>
      <c r="AV322" s="13" t="s">
        <v>25</v>
      </c>
      <c r="AW322" s="13" t="s">
        <v>219</v>
      </c>
      <c r="AX322" s="13" t="s">
        <v>81</v>
      </c>
      <c r="AY322" s="266" t="s">
        <v>208</v>
      </c>
    </row>
    <row r="323" spans="2:51" s="12" customFormat="1" ht="13.5">
      <c r="B323" s="245"/>
      <c r="C323" s="246"/>
      <c r="D323" s="247" t="s">
        <v>217</v>
      </c>
      <c r="E323" s="248" t="s">
        <v>38</v>
      </c>
      <c r="F323" s="249" t="s">
        <v>2901</v>
      </c>
      <c r="G323" s="246"/>
      <c r="H323" s="250">
        <v>32</v>
      </c>
      <c r="I323" s="251"/>
      <c r="J323" s="246"/>
      <c r="K323" s="246"/>
      <c r="L323" s="252"/>
      <c r="M323" s="253"/>
      <c r="N323" s="254"/>
      <c r="O323" s="254"/>
      <c r="P323" s="254"/>
      <c r="Q323" s="254"/>
      <c r="R323" s="254"/>
      <c r="S323" s="254"/>
      <c r="T323" s="255"/>
      <c r="AT323" s="256" t="s">
        <v>217</v>
      </c>
      <c r="AU323" s="256" t="s">
        <v>90</v>
      </c>
      <c r="AV323" s="12" t="s">
        <v>90</v>
      </c>
      <c r="AW323" s="12" t="s">
        <v>219</v>
      </c>
      <c r="AX323" s="12" t="s">
        <v>81</v>
      </c>
      <c r="AY323" s="256" t="s">
        <v>208</v>
      </c>
    </row>
    <row r="324" spans="2:65" s="1" customFormat="1" ht="16.5" customHeight="1">
      <c r="B324" s="46"/>
      <c r="C324" s="233" t="s">
        <v>767</v>
      </c>
      <c r="D324" s="233" t="s">
        <v>210</v>
      </c>
      <c r="E324" s="234" t="s">
        <v>2965</v>
      </c>
      <c r="F324" s="235" t="s">
        <v>2966</v>
      </c>
      <c r="G324" s="236" t="s">
        <v>336</v>
      </c>
      <c r="H324" s="237">
        <v>1</v>
      </c>
      <c r="I324" s="238"/>
      <c r="J324" s="239">
        <f>ROUND(I324*H324,2)</f>
        <v>0</v>
      </c>
      <c r="K324" s="235" t="s">
        <v>214</v>
      </c>
      <c r="L324" s="72"/>
      <c r="M324" s="240" t="s">
        <v>38</v>
      </c>
      <c r="N324" s="241" t="s">
        <v>52</v>
      </c>
      <c r="O324" s="47"/>
      <c r="P324" s="242">
        <f>O324*H324</f>
        <v>0</v>
      </c>
      <c r="Q324" s="242">
        <v>0.01846</v>
      </c>
      <c r="R324" s="242">
        <f>Q324*H324</f>
        <v>0.01846</v>
      </c>
      <c r="S324" s="242">
        <v>0</v>
      </c>
      <c r="T324" s="243">
        <f>S324*H324</f>
        <v>0</v>
      </c>
      <c r="AR324" s="23" t="s">
        <v>302</v>
      </c>
      <c r="AT324" s="23" t="s">
        <v>210</v>
      </c>
      <c r="AU324" s="23" t="s">
        <v>90</v>
      </c>
      <c r="AY324" s="23" t="s">
        <v>208</v>
      </c>
      <c r="BE324" s="244">
        <f>IF(N324="základní",J324,0)</f>
        <v>0</v>
      </c>
      <c r="BF324" s="244">
        <f>IF(N324="snížená",J324,0)</f>
        <v>0</v>
      </c>
      <c r="BG324" s="244">
        <f>IF(N324="zákl. přenesená",J324,0)</f>
        <v>0</v>
      </c>
      <c r="BH324" s="244">
        <f>IF(N324="sníž. přenesená",J324,0)</f>
        <v>0</v>
      </c>
      <c r="BI324" s="244">
        <f>IF(N324="nulová",J324,0)</f>
        <v>0</v>
      </c>
      <c r="BJ324" s="23" t="s">
        <v>25</v>
      </c>
      <c r="BK324" s="244">
        <f>ROUND(I324*H324,2)</f>
        <v>0</v>
      </c>
      <c r="BL324" s="23" t="s">
        <v>302</v>
      </c>
      <c r="BM324" s="23" t="s">
        <v>2967</v>
      </c>
    </row>
    <row r="325" spans="2:51" s="12" customFormat="1" ht="13.5">
      <c r="B325" s="245"/>
      <c r="C325" s="246"/>
      <c r="D325" s="247" t="s">
        <v>217</v>
      </c>
      <c r="E325" s="248" t="s">
        <v>38</v>
      </c>
      <c r="F325" s="249" t="s">
        <v>25</v>
      </c>
      <c r="G325" s="246"/>
      <c r="H325" s="250">
        <v>1</v>
      </c>
      <c r="I325" s="251"/>
      <c r="J325" s="246"/>
      <c r="K325" s="246"/>
      <c r="L325" s="252"/>
      <c r="M325" s="253"/>
      <c r="N325" s="254"/>
      <c r="O325" s="254"/>
      <c r="P325" s="254"/>
      <c r="Q325" s="254"/>
      <c r="R325" s="254"/>
      <c r="S325" s="254"/>
      <c r="T325" s="255"/>
      <c r="AT325" s="256" t="s">
        <v>217</v>
      </c>
      <c r="AU325" s="256" t="s">
        <v>90</v>
      </c>
      <c r="AV325" s="12" t="s">
        <v>90</v>
      </c>
      <c r="AW325" s="12" t="s">
        <v>219</v>
      </c>
      <c r="AX325" s="12" t="s">
        <v>81</v>
      </c>
      <c r="AY325" s="256" t="s">
        <v>208</v>
      </c>
    </row>
    <row r="326" spans="2:65" s="1" customFormat="1" ht="16.5" customHeight="1">
      <c r="B326" s="46"/>
      <c r="C326" s="233" t="s">
        <v>771</v>
      </c>
      <c r="D326" s="233" t="s">
        <v>210</v>
      </c>
      <c r="E326" s="234" t="s">
        <v>2968</v>
      </c>
      <c r="F326" s="235" t="s">
        <v>2969</v>
      </c>
      <c r="G326" s="236" t="s">
        <v>336</v>
      </c>
      <c r="H326" s="237">
        <v>11</v>
      </c>
      <c r="I326" s="238"/>
      <c r="J326" s="239">
        <f>ROUND(I326*H326,2)</f>
        <v>0</v>
      </c>
      <c r="K326" s="235" t="s">
        <v>214</v>
      </c>
      <c r="L326" s="72"/>
      <c r="M326" s="240" t="s">
        <v>38</v>
      </c>
      <c r="N326" s="241" t="s">
        <v>52</v>
      </c>
      <c r="O326" s="47"/>
      <c r="P326" s="242">
        <f>O326*H326</f>
        <v>0</v>
      </c>
      <c r="Q326" s="242">
        <v>0.03528</v>
      </c>
      <c r="R326" s="242">
        <f>Q326*H326</f>
        <v>0.38808</v>
      </c>
      <c r="S326" s="242">
        <v>0</v>
      </c>
      <c r="T326" s="243">
        <f>S326*H326</f>
        <v>0</v>
      </c>
      <c r="AR326" s="23" t="s">
        <v>302</v>
      </c>
      <c r="AT326" s="23" t="s">
        <v>210</v>
      </c>
      <c r="AU326" s="23" t="s">
        <v>90</v>
      </c>
      <c r="AY326" s="23" t="s">
        <v>208</v>
      </c>
      <c r="BE326" s="244">
        <f>IF(N326="základní",J326,0)</f>
        <v>0</v>
      </c>
      <c r="BF326" s="244">
        <f>IF(N326="snížená",J326,0)</f>
        <v>0</v>
      </c>
      <c r="BG326" s="244">
        <f>IF(N326="zákl. přenesená",J326,0)</f>
        <v>0</v>
      </c>
      <c r="BH326" s="244">
        <f>IF(N326="sníž. přenesená",J326,0)</f>
        <v>0</v>
      </c>
      <c r="BI326" s="244">
        <f>IF(N326="nulová",J326,0)</f>
        <v>0</v>
      </c>
      <c r="BJ326" s="23" t="s">
        <v>25</v>
      </c>
      <c r="BK326" s="244">
        <f>ROUND(I326*H326,2)</f>
        <v>0</v>
      </c>
      <c r="BL326" s="23" t="s">
        <v>302</v>
      </c>
      <c r="BM326" s="23" t="s">
        <v>2970</v>
      </c>
    </row>
    <row r="327" spans="2:51" s="13" customFormat="1" ht="13.5">
      <c r="B327" s="257"/>
      <c r="C327" s="258"/>
      <c r="D327" s="247" t="s">
        <v>217</v>
      </c>
      <c r="E327" s="259" t="s">
        <v>38</v>
      </c>
      <c r="F327" s="260" t="s">
        <v>2781</v>
      </c>
      <c r="G327" s="258"/>
      <c r="H327" s="259" t="s">
        <v>38</v>
      </c>
      <c r="I327" s="261"/>
      <c r="J327" s="258"/>
      <c r="K327" s="258"/>
      <c r="L327" s="262"/>
      <c r="M327" s="263"/>
      <c r="N327" s="264"/>
      <c r="O327" s="264"/>
      <c r="P327" s="264"/>
      <c r="Q327" s="264"/>
      <c r="R327" s="264"/>
      <c r="S327" s="264"/>
      <c r="T327" s="265"/>
      <c r="AT327" s="266" t="s">
        <v>217</v>
      </c>
      <c r="AU327" s="266" t="s">
        <v>90</v>
      </c>
      <c r="AV327" s="13" t="s">
        <v>25</v>
      </c>
      <c r="AW327" s="13" t="s">
        <v>219</v>
      </c>
      <c r="AX327" s="13" t="s">
        <v>81</v>
      </c>
      <c r="AY327" s="266" t="s">
        <v>208</v>
      </c>
    </row>
    <row r="328" spans="2:51" s="12" customFormat="1" ht="13.5">
      <c r="B328" s="245"/>
      <c r="C328" s="246"/>
      <c r="D328" s="247" t="s">
        <v>217</v>
      </c>
      <c r="E328" s="248" t="s">
        <v>38</v>
      </c>
      <c r="F328" s="249" t="s">
        <v>237</v>
      </c>
      <c r="G328" s="246"/>
      <c r="H328" s="250">
        <v>5</v>
      </c>
      <c r="I328" s="251"/>
      <c r="J328" s="246"/>
      <c r="K328" s="246"/>
      <c r="L328" s="252"/>
      <c r="M328" s="253"/>
      <c r="N328" s="254"/>
      <c r="O328" s="254"/>
      <c r="P328" s="254"/>
      <c r="Q328" s="254"/>
      <c r="R328" s="254"/>
      <c r="S328" s="254"/>
      <c r="T328" s="255"/>
      <c r="AT328" s="256" t="s">
        <v>217</v>
      </c>
      <c r="AU328" s="256" t="s">
        <v>90</v>
      </c>
      <c r="AV328" s="12" t="s">
        <v>90</v>
      </c>
      <c r="AW328" s="12" t="s">
        <v>219</v>
      </c>
      <c r="AX328" s="12" t="s">
        <v>81</v>
      </c>
      <c r="AY328" s="256" t="s">
        <v>208</v>
      </c>
    </row>
    <row r="329" spans="2:51" s="13" customFormat="1" ht="13.5">
      <c r="B329" s="257"/>
      <c r="C329" s="258"/>
      <c r="D329" s="247" t="s">
        <v>217</v>
      </c>
      <c r="E329" s="259" t="s">
        <v>38</v>
      </c>
      <c r="F329" s="260" t="s">
        <v>2693</v>
      </c>
      <c r="G329" s="258"/>
      <c r="H329" s="259" t="s">
        <v>38</v>
      </c>
      <c r="I329" s="261"/>
      <c r="J329" s="258"/>
      <c r="K329" s="258"/>
      <c r="L329" s="262"/>
      <c r="M329" s="263"/>
      <c r="N329" s="264"/>
      <c r="O329" s="264"/>
      <c r="P329" s="264"/>
      <c r="Q329" s="264"/>
      <c r="R329" s="264"/>
      <c r="S329" s="264"/>
      <c r="T329" s="265"/>
      <c r="AT329" s="266" t="s">
        <v>217</v>
      </c>
      <c r="AU329" s="266" t="s">
        <v>90</v>
      </c>
      <c r="AV329" s="13" t="s">
        <v>25</v>
      </c>
      <c r="AW329" s="13" t="s">
        <v>219</v>
      </c>
      <c r="AX329" s="13" t="s">
        <v>81</v>
      </c>
      <c r="AY329" s="266" t="s">
        <v>208</v>
      </c>
    </row>
    <row r="330" spans="2:51" s="12" customFormat="1" ht="13.5">
      <c r="B330" s="245"/>
      <c r="C330" s="246"/>
      <c r="D330" s="247" t="s">
        <v>217</v>
      </c>
      <c r="E330" s="248" t="s">
        <v>38</v>
      </c>
      <c r="F330" s="249" t="s">
        <v>241</v>
      </c>
      <c r="G330" s="246"/>
      <c r="H330" s="250">
        <v>6</v>
      </c>
      <c r="I330" s="251"/>
      <c r="J330" s="246"/>
      <c r="K330" s="246"/>
      <c r="L330" s="252"/>
      <c r="M330" s="253"/>
      <c r="N330" s="254"/>
      <c r="O330" s="254"/>
      <c r="P330" s="254"/>
      <c r="Q330" s="254"/>
      <c r="R330" s="254"/>
      <c r="S330" s="254"/>
      <c r="T330" s="255"/>
      <c r="AT330" s="256" t="s">
        <v>217</v>
      </c>
      <c r="AU330" s="256" t="s">
        <v>90</v>
      </c>
      <c r="AV330" s="12" t="s">
        <v>90</v>
      </c>
      <c r="AW330" s="12" t="s">
        <v>219</v>
      </c>
      <c r="AX330" s="12" t="s">
        <v>81</v>
      </c>
      <c r="AY330" s="256" t="s">
        <v>208</v>
      </c>
    </row>
    <row r="331" spans="2:65" s="1" customFormat="1" ht="16.5" customHeight="1">
      <c r="B331" s="46"/>
      <c r="C331" s="233" t="s">
        <v>776</v>
      </c>
      <c r="D331" s="233" t="s">
        <v>210</v>
      </c>
      <c r="E331" s="234" t="s">
        <v>2971</v>
      </c>
      <c r="F331" s="235" t="s">
        <v>2972</v>
      </c>
      <c r="G331" s="236" t="s">
        <v>336</v>
      </c>
      <c r="H331" s="237">
        <v>9</v>
      </c>
      <c r="I331" s="238"/>
      <c r="J331" s="239">
        <f>ROUND(I331*H331,2)</f>
        <v>0</v>
      </c>
      <c r="K331" s="235" t="s">
        <v>214</v>
      </c>
      <c r="L331" s="72"/>
      <c r="M331" s="240" t="s">
        <v>38</v>
      </c>
      <c r="N331" s="241" t="s">
        <v>52</v>
      </c>
      <c r="O331" s="47"/>
      <c r="P331" s="242">
        <f>O331*H331</f>
        <v>0</v>
      </c>
      <c r="Q331" s="242">
        <v>0.05084</v>
      </c>
      <c r="R331" s="242">
        <f>Q331*H331</f>
        <v>0.45756</v>
      </c>
      <c r="S331" s="242">
        <v>0</v>
      </c>
      <c r="T331" s="243">
        <f>S331*H331</f>
        <v>0</v>
      </c>
      <c r="AR331" s="23" t="s">
        <v>302</v>
      </c>
      <c r="AT331" s="23" t="s">
        <v>210</v>
      </c>
      <c r="AU331" s="23" t="s">
        <v>90</v>
      </c>
      <c r="AY331" s="23" t="s">
        <v>208</v>
      </c>
      <c r="BE331" s="244">
        <f>IF(N331="základní",J331,0)</f>
        <v>0</v>
      </c>
      <c r="BF331" s="244">
        <f>IF(N331="snížená",J331,0)</f>
        <v>0</v>
      </c>
      <c r="BG331" s="244">
        <f>IF(N331="zákl. přenesená",J331,0)</f>
        <v>0</v>
      </c>
      <c r="BH331" s="244">
        <f>IF(N331="sníž. přenesená",J331,0)</f>
        <v>0</v>
      </c>
      <c r="BI331" s="244">
        <f>IF(N331="nulová",J331,0)</f>
        <v>0</v>
      </c>
      <c r="BJ331" s="23" t="s">
        <v>25</v>
      </c>
      <c r="BK331" s="244">
        <f>ROUND(I331*H331,2)</f>
        <v>0</v>
      </c>
      <c r="BL331" s="23" t="s">
        <v>302</v>
      </c>
      <c r="BM331" s="23" t="s">
        <v>2973</v>
      </c>
    </row>
    <row r="332" spans="2:51" s="12" customFormat="1" ht="13.5">
      <c r="B332" s="245"/>
      <c r="C332" s="246"/>
      <c r="D332" s="247" t="s">
        <v>217</v>
      </c>
      <c r="E332" s="248" t="s">
        <v>38</v>
      </c>
      <c r="F332" s="249" t="s">
        <v>257</v>
      </c>
      <c r="G332" s="246"/>
      <c r="H332" s="250">
        <v>9</v>
      </c>
      <c r="I332" s="251"/>
      <c r="J332" s="246"/>
      <c r="K332" s="246"/>
      <c r="L332" s="252"/>
      <c r="M332" s="253"/>
      <c r="N332" s="254"/>
      <c r="O332" s="254"/>
      <c r="P332" s="254"/>
      <c r="Q332" s="254"/>
      <c r="R332" s="254"/>
      <c r="S332" s="254"/>
      <c r="T332" s="255"/>
      <c r="AT332" s="256" t="s">
        <v>217</v>
      </c>
      <c r="AU332" s="256" t="s">
        <v>90</v>
      </c>
      <c r="AV332" s="12" t="s">
        <v>90</v>
      </c>
      <c r="AW332" s="12" t="s">
        <v>219</v>
      </c>
      <c r="AX332" s="12" t="s">
        <v>81</v>
      </c>
      <c r="AY332" s="256" t="s">
        <v>208</v>
      </c>
    </row>
    <row r="333" spans="2:65" s="1" customFormat="1" ht="16.5" customHeight="1">
      <c r="B333" s="46"/>
      <c r="C333" s="233" t="s">
        <v>780</v>
      </c>
      <c r="D333" s="233" t="s">
        <v>210</v>
      </c>
      <c r="E333" s="234" t="s">
        <v>2974</v>
      </c>
      <c r="F333" s="235" t="s">
        <v>2975</v>
      </c>
      <c r="G333" s="236" t="s">
        <v>2976</v>
      </c>
      <c r="H333" s="237">
        <v>1</v>
      </c>
      <c r="I333" s="238"/>
      <c r="J333" s="239">
        <f>ROUND(I333*H333,2)</f>
        <v>0</v>
      </c>
      <c r="K333" s="235" t="s">
        <v>38</v>
      </c>
      <c r="L333" s="72"/>
      <c r="M333" s="240" t="s">
        <v>38</v>
      </c>
      <c r="N333" s="241" t="s">
        <v>52</v>
      </c>
      <c r="O333" s="47"/>
      <c r="P333" s="242">
        <f>O333*H333</f>
        <v>0</v>
      </c>
      <c r="Q333" s="242">
        <v>0</v>
      </c>
      <c r="R333" s="242">
        <f>Q333*H333</f>
        <v>0</v>
      </c>
      <c r="S333" s="242">
        <v>0</v>
      </c>
      <c r="T333" s="243">
        <f>S333*H333</f>
        <v>0</v>
      </c>
      <c r="AR333" s="23" t="s">
        <v>302</v>
      </c>
      <c r="AT333" s="23" t="s">
        <v>210</v>
      </c>
      <c r="AU333" s="23" t="s">
        <v>90</v>
      </c>
      <c r="AY333" s="23" t="s">
        <v>208</v>
      </c>
      <c r="BE333" s="244">
        <f>IF(N333="základní",J333,0)</f>
        <v>0</v>
      </c>
      <c r="BF333" s="244">
        <f>IF(N333="snížená",J333,0)</f>
        <v>0</v>
      </c>
      <c r="BG333" s="244">
        <f>IF(N333="zákl. přenesená",J333,0)</f>
        <v>0</v>
      </c>
      <c r="BH333" s="244">
        <f>IF(N333="sníž. přenesená",J333,0)</f>
        <v>0</v>
      </c>
      <c r="BI333" s="244">
        <f>IF(N333="nulová",J333,0)</f>
        <v>0</v>
      </c>
      <c r="BJ333" s="23" t="s">
        <v>25</v>
      </c>
      <c r="BK333" s="244">
        <f>ROUND(I333*H333,2)</f>
        <v>0</v>
      </c>
      <c r="BL333" s="23" t="s">
        <v>302</v>
      </c>
      <c r="BM333" s="23" t="s">
        <v>2977</v>
      </c>
    </row>
    <row r="334" spans="2:65" s="1" customFormat="1" ht="38.25" customHeight="1">
      <c r="B334" s="46"/>
      <c r="C334" s="233" t="s">
        <v>785</v>
      </c>
      <c r="D334" s="233" t="s">
        <v>210</v>
      </c>
      <c r="E334" s="234" t="s">
        <v>2978</v>
      </c>
      <c r="F334" s="235" t="s">
        <v>2979</v>
      </c>
      <c r="G334" s="236" t="s">
        <v>283</v>
      </c>
      <c r="H334" s="237">
        <v>1.539</v>
      </c>
      <c r="I334" s="238"/>
      <c r="J334" s="239">
        <f>ROUND(I334*H334,2)</f>
        <v>0</v>
      </c>
      <c r="K334" s="235" t="s">
        <v>214</v>
      </c>
      <c r="L334" s="72"/>
      <c r="M334" s="240" t="s">
        <v>38</v>
      </c>
      <c r="N334" s="241" t="s">
        <v>52</v>
      </c>
      <c r="O334" s="47"/>
      <c r="P334" s="242">
        <f>O334*H334</f>
        <v>0</v>
      </c>
      <c r="Q334" s="242">
        <v>0</v>
      </c>
      <c r="R334" s="242">
        <f>Q334*H334</f>
        <v>0</v>
      </c>
      <c r="S334" s="242">
        <v>0</v>
      </c>
      <c r="T334" s="243">
        <f>S334*H334</f>
        <v>0</v>
      </c>
      <c r="AR334" s="23" t="s">
        <v>302</v>
      </c>
      <c r="AT334" s="23" t="s">
        <v>210</v>
      </c>
      <c r="AU334" s="23" t="s">
        <v>90</v>
      </c>
      <c r="AY334" s="23" t="s">
        <v>208</v>
      </c>
      <c r="BE334" s="244">
        <f>IF(N334="základní",J334,0)</f>
        <v>0</v>
      </c>
      <c r="BF334" s="244">
        <f>IF(N334="snížená",J334,0)</f>
        <v>0</v>
      </c>
      <c r="BG334" s="244">
        <f>IF(N334="zákl. přenesená",J334,0)</f>
        <v>0</v>
      </c>
      <c r="BH334" s="244">
        <f>IF(N334="sníž. přenesená",J334,0)</f>
        <v>0</v>
      </c>
      <c r="BI334" s="244">
        <f>IF(N334="nulová",J334,0)</f>
        <v>0</v>
      </c>
      <c r="BJ334" s="23" t="s">
        <v>25</v>
      </c>
      <c r="BK334" s="244">
        <f>ROUND(I334*H334,2)</f>
        <v>0</v>
      </c>
      <c r="BL334" s="23" t="s">
        <v>302</v>
      </c>
      <c r="BM334" s="23" t="s">
        <v>2980</v>
      </c>
    </row>
    <row r="335" spans="2:63" s="11" customFormat="1" ht="29.85" customHeight="1">
      <c r="B335" s="217"/>
      <c r="C335" s="218"/>
      <c r="D335" s="219" t="s">
        <v>80</v>
      </c>
      <c r="E335" s="231" t="s">
        <v>2981</v>
      </c>
      <c r="F335" s="231" t="s">
        <v>2982</v>
      </c>
      <c r="G335" s="218"/>
      <c r="H335" s="218"/>
      <c r="I335" s="221"/>
      <c r="J335" s="232">
        <f>BK335</f>
        <v>0</v>
      </c>
      <c r="K335" s="218"/>
      <c r="L335" s="223"/>
      <c r="M335" s="224"/>
      <c r="N335" s="225"/>
      <c r="O335" s="225"/>
      <c r="P335" s="226">
        <f>SUM(P336:P343)</f>
        <v>0</v>
      </c>
      <c r="Q335" s="225"/>
      <c r="R335" s="226">
        <f>SUM(R336:R343)</f>
        <v>10.19746</v>
      </c>
      <c r="S335" s="225"/>
      <c r="T335" s="227">
        <f>SUM(T336:T343)</f>
        <v>0</v>
      </c>
      <c r="AR335" s="228" t="s">
        <v>90</v>
      </c>
      <c r="AT335" s="229" t="s">
        <v>80</v>
      </c>
      <c r="AU335" s="229" t="s">
        <v>25</v>
      </c>
      <c r="AY335" s="228" t="s">
        <v>208</v>
      </c>
      <c r="BK335" s="230">
        <f>SUM(BK336:BK343)</f>
        <v>0</v>
      </c>
    </row>
    <row r="336" spans="2:65" s="1" customFormat="1" ht="25.5" customHeight="1">
      <c r="B336" s="46"/>
      <c r="C336" s="233" t="s">
        <v>797</v>
      </c>
      <c r="D336" s="233" t="s">
        <v>210</v>
      </c>
      <c r="E336" s="234" t="s">
        <v>2983</v>
      </c>
      <c r="F336" s="235" t="s">
        <v>2984</v>
      </c>
      <c r="G336" s="236" t="s">
        <v>331</v>
      </c>
      <c r="H336" s="237">
        <v>10</v>
      </c>
      <c r="I336" s="238"/>
      <c r="J336" s="239">
        <f>ROUND(I336*H336,2)</f>
        <v>0</v>
      </c>
      <c r="K336" s="235" t="s">
        <v>214</v>
      </c>
      <c r="L336" s="72"/>
      <c r="M336" s="240" t="s">
        <v>38</v>
      </c>
      <c r="N336" s="241" t="s">
        <v>52</v>
      </c>
      <c r="O336" s="47"/>
      <c r="P336" s="242">
        <f>O336*H336</f>
        <v>0</v>
      </c>
      <c r="Q336" s="242">
        <v>0.00018</v>
      </c>
      <c r="R336" s="242">
        <f>Q336*H336</f>
        <v>0.0018000000000000002</v>
      </c>
      <c r="S336" s="242">
        <v>0</v>
      </c>
      <c r="T336" s="243">
        <f>S336*H336</f>
        <v>0</v>
      </c>
      <c r="AR336" s="23" t="s">
        <v>302</v>
      </c>
      <c r="AT336" s="23" t="s">
        <v>210</v>
      </c>
      <c r="AU336" s="23" t="s">
        <v>90</v>
      </c>
      <c r="AY336" s="23" t="s">
        <v>208</v>
      </c>
      <c r="BE336" s="244">
        <f>IF(N336="základní",J336,0)</f>
        <v>0</v>
      </c>
      <c r="BF336" s="244">
        <f>IF(N336="snížená",J336,0)</f>
        <v>0</v>
      </c>
      <c r="BG336" s="244">
        <f>IF(N336="zákl. přenesená",J336,0)</f>
        <v>0</v>
      </c>
      <c r="BH336" s="244">
        <f>IF(N336="sníž. přenesená",J336,0)</f>
        <v>0</v>
      </c>
      <c r="BI336" s="244">
        <f>IF(N336="nulová",J336,0)</f>
        <v>0</v>
      </c>
      <c r="BJ336" s="23" t="s">
        <v>25</v>
      </c>
      <c r="BK336" s="244">
        <f>ROUND(I336*H336,2)</f>
        <v>0</v>
      </c>
      <c r="BL336" s="23" t="s">
        <v>302</v>
      </c>
      <c r="BM336" s="23" t="s">
        <v>2985</v>
      </c>
    </row>
    <row r="337" spans="2:51" s="13" customFormat="1" ht="13.5">
      <c r="B337" s="257"/>
      <c r="C337" s="258"/>
      <c r="D337" s="247" t="s">
        <v>217</v>
      </c>
      <c r="E337" s="259" t="s">
        <v>38</v>
      </c>
      <c r="F337" s="260" t="s">
        <v>2986</v>
      </c>
      <c r="G337" s="258"/>
      <c r="H337" s="259" t="s">
        <v>38</v>
      </c>
      <c r="I337" s="261"/>
      <c r="J337" s="258"/>
      <c r="K337" s="258"/>
      <c r="L337" s="262"/>
      <c r="M337" s="263"/>
      <c r="N337" s="264"/>
      <c r="O337" s="264"/>
      <c r="P337" s="264"/>
      <c r="Q337" s="264"/>
      <c r="R337" s="264"/>
      <c r="S337" s="264"/>
      <c r="T337" s="265"/>
      <c r="AT337" s="266" t="s">
        <v>217</v>
      </c>
      <c r="AU337" s="266" t="s">
        <v>90</v>
      </c>
      <c r="AV337" s="13" t="s">
        <v>25</v>
      </c>
      <c r="AW337" s="13" t="s">
        <v>219</v>
      </c>
      <c r="AX337" s="13" t="s">
        <v>81</v>
      </c>
      <c r="AY337" s="266" t="s">
        <v>208</v>
      </c>
    </row>
    <row r="338" spans="2:51" s="12" customFormat="1" ht="13.5">
      <c r="B338" s="245"/>
      <c r="C338" s="246"/>
      <c r="D338" s="247" t="s">
        <v>217</v>
      </c>
      <c r="E338" s="248" t="s">
        <v>38</v>
      </c>
      <c r="F338" s="249" t="s">
        <v>30</v>
      </c>
      <c r="G338" s="246"/>
      <c r="H338" s="250">
        <v>10</v>
      </c>
      <c r="I338" s="251"/>
      <c r="J338" s="246"/>
      <c r="K338" s="246"/>
      <c r="L338" s="252"/>
      <c r="M338" s="253"/>
      <c r="N338" s="254"/>
      <c r="O338" s="254"/>
      <c r="P338" s="254"/>
      <c r="Q338" s="254"/>
      <c r="R338" s="254"/>
      <c r="S338" s="254"/>
      <c r="T338" s="255"/>
      <c r="AT338" s="256" t="s">
        <v>217</v>
      </c>
      <c r="AU338" s="256" t="s">
        <v>90</v>
      </c>
      <c r="AV338" s="12" t="s">
        <v>90</v>
      </c>
      <c r="AW338" s="12" t="s">
        <v>219</v>
      </c>
      <c r="AX338" s="12" t="s">
        <v>81</v>
      </c>
      <c r="AY338" s="256" t="s">
        <v>208</v>
      </c>
    </row>
    <row r="339" spans="2:65" s="1" customFormat="1" ht="16.5" customHeight="1">
      <c r="B339" s="46"/>
      <c r="C339" s="267" t="s">
        <v>802</v>
      </c>
      <c r="D339" s="267" t="s">
        <v>297</v>
      </c>
      <c r="E339" s="268" t="s">
        <v>2987</v>
      </c>
      <c r="F339" s="269" t="s">
        <v>2986</v>
      </c>
      <c r="G339" s="270" t="s">
        <v>331</v>
      </c>
      <c r="H339" s="271">
        <v>10</v>
      </c>
      <c r="I339" s="272"/>
      <c r="J339" s="273">
        <f>ROUND(I339*H339,2)</f>
        <v>0</v>
      </c>
      <c r="K339" s="269" t="s">
        <v>38</v>
      </c>
      <c r="L339" s="274"/>
      <c r="M339" s="275" t="s">
        <v>38</v>
      </c>
      <c r="N339" s="276" t="s">
        <v>52</v>
      </c>
      <c r="O339" s="47"/>
      <c r="P339" s="242">
        <f>O339*H339</f>
        <v>0</v>
      </c>
      <c r="Q339" s="242">
        <v>0</v>
      </c>
      <c r="R339" s="242">
        <f>Q339*H339</f>
        <v>0</v>
      </c>
      <c r="S339" s="242">
        <v>0</v>
      </c>
      <c r="T339" s="243">
        <f>S339*H339</f>
        <v>0</v>
      </c>
      <c r="AR339" s="23" t="s">
        <v>393</v>
      </c>
      <c r="AT339" s="23" t="s">
        <v>297</v>
      </c>
      <c r="AU339" s="23" t="s">
        <v>90</v>
      </c>
      <c r="AY339" s="23" t="s">
        <v>208</v>
      </c>
      <c r="BE339" s="244">
        <f>IF(N339="základní",J339,0)</f>
        <v>0</v>
      </c>
      <c r="BF339" s="244">
        <f>IF(N339="snížená",J339,0)</f>
        <v>0</v>
      </c>
      <c r="BG339" s="244">
        <f>IF(N339="zákl. přenesená",J339,0)</f>
        <v>0</v>
      </c>
      <c r="BH339" s="244">
        <f>IF(N339="sníž. přenesená",J339,0)</f>
        <v>0</v>
      </c>
      <c r="BI339" s="244">
        <f>IF(N339="nulová",J339,0)</f>
        <v>0</v>
      </c>
      <c r="BJ339" s="23" t="s">
        <v>25</v>
      </c>
      <c r="BK339" s="244">
        <f>ROUND(I339*H339,2)</f>
        <v>0</v>
      </c>
      <c r="BL339" s="23" t="s">
        <v>302</v>
      </c>
      <c r="BM339" s="23" t="s">
        <v>2988</v>
      </c>
    </row>
    <row r="340" spans="2:65" s="1" customFormat="1" ht="16.5" customHeight="1">
      <c r="B340" s="46"/>
      <c r="C340" s="233" t="s">
        <v>808</v>
      </c>
      <c r="D340" s="233" t="s">
        <v>210</v>
      </c>
      <c r="E340" s="234" t="s">
        <v>2989</v>
      </c>
      <c r="F340" s="235" t="s">
        <v>2990</v>
      </c>
      <c r="G340" s="236" t="s">
        <v>331</v>
      </c>
      <c r="H340" s="237">
        <v>3</v>
      </c>
      <c r="I340" s="238"/>
      <c r="J340" s="239">
        <f>ROUND(I340*H340,2)</f>
        <v>0</v>
      </c>
      <c r="K340" s="235" t="s">
        <v>38</v>
      </c>
      <c r="L340" s="72"/>
      <c r="M340" s="240" t="s">
        <v>38</v>
      </c>
      <c r="N340" s="241" t="s">
        <v>52</v>
      </c>
      <c r="O340" s="47"/>
      <c r="P340" s="242">
        <f>O340*H340</f>
        <v>0</v>
      </c>
      <c r="Q340" s="242">
        <v>2.27442</v>
      </c>
      <c r="R340" s="242">
        <f>Q340*H340</f>
        <v>6.82326</v>
      </c>
      <c r="S340" s="242">
        <v>0</v>
      </c>
      <c r="T340" s="243">
        <f>S340*H340</f>
        <v>0</v>
      </c>
      <c r="AR340" s="23" t="s">
        <v>302</v>
      </c>
      <c r="AT340" s="23" t="s">
        <v>210</v>
      </c>
      <c r="AU340" s="23" t="s">
        <v>90</v>
      </c>
      <c r="AY340" s="23" t="s">
        <v>208</v>
      </c>
      <c r="BE340" s="244">
        <f>IF(N340="základní",J340,0)</f>
        <v>0</v>
      </c>
      <c r="BF340" s="244">
        <f>IF(N340="snížená",J340,0)</f>
        <v>0</v>
      </c>
      <c r="BG340" s="244">
        <f>IF(N340="zákl. přenesená",J340,0)</f>
        <v>0</v>
      </c>
      <c r="BH340" s="244">
        <f>IF(N340="sníž. přenesená",J340,0)</f>
        <v>0</v>
      </c>
      <c r="BI340" s="244">
        <f>IF(N340="nulová",J340,0)</f>
        <v>0</v>
      </c>
      <c r="BJ340" s="23" t="s">
        <v>25</v>
      </c>
      <c r="BK340" s="244">
        <f>ROUND(I340*H340,2)</f>
        <v>0</v>
      </c>
      <c r="BL340" s="23" t="s">
        <v>302</v>
      </c>
      <c r="BM340" s="23" t="s">
        <v>2991</v>
      </c>
    </row>
    <row r="341" spans="2:65" s="1" customFormat="1" ht="16.5" customHeight="1">
      <c r="B341" s="46"/>
      <c r="C341" s="233" t="s">
        <v>812</v>
      </c>
      <c r="D341" s="233" t="s">
        <v>210</v>
      </c>
      <c r="E341" s="234" t="s">
        <v>2992</v>
      </c>
      <c r="F341" s="235" t="s">
        <v>2993</v>
      </c>
      <c r="G341" s="236" t="s">
        <v>331</v>
      </c>
      <c r="H341" s="237">
        <v>1</v>
      </c>
      <c r="I341" s="238"/>
      <c r="J341" s="239">
        <f>ROUND(I341*H341,2)</f>
        <v>0</v>
      </c>
      <c r="K341" s="235" t="s">
        <v>38</v>
      </c>
      <c r="L341" s="72"/>
      <c r="M341" s="240" t="s">
        <v>38</v>
      </c>
      <c r="N341" s="241" t="s">
        <v>52</v>
      </c>
      <c r="O341" s="47"/>
      <c r="P341" s="242">
        <f>O341*H341</f>
        <v>0</v>
      </c>
      <c r="Q341" s="242">
        <v>3.3724</v>
      </c>
      <c r="R341" s="242">
        <f>Q341*H341</f>
        <v>3.3724</v>
      </c>
      <c r="S341" s="242">
        <v>0</v>
      </c>
      <c r="T341" s="243">
        <f>S341*H341</f>
        <v>0</v>
      </c>
      <c r="AR341" s="23" t="s">
        <v>302</v>
      </c>
      <c r="AT341" s="23" t="s">
        <v>210</v>
      </c>
      <c r="AU341" s="23" t="s">
        <v>90</v>
      </c>
      <c r="AY341" s="23" t="s">
        <v>208</v>
      </c>
      <c r="BE341" s="244">
        <f>IF(N341="základní",J341,0)</f>
        <v>0</v>
      </c>
      <c r="BF341" s="244">
        <f>IF(N341="snížená",J341,0)</f>
        <v>0</v>
      </c>
      <c r="BG341" s="244">
        <f>IF(N341="zákl. přenesená",J341,0)</f>
        <v>0</v>
      </c>
      <c r="BH341" s="244">
        <f>IF(N341="sníž. přenesená",J341,0)</f>
        <v>0</v>
      </c>
      <c r="BI341" s="244">
        <f>IF(N341="nulová",J341,0)</f>
        <v>0</v>
      </c>
      <c r="BJ341" s="23" t="s">
        <v>25</v>
      </c>
      <c r="BK341" s="244">
        <f>ROUND(I341*H341,2)</f>
        <v>0</v>
      </c>
      <c r="BL341" s="23" t="s">
        <v>302</v>
      </c>
      <c r="BM341" s="23" t="s">
        <v>2994</v>
      </c>
    </row>
    <row r="342" spans="2:65" s="1" customFormat="1" ht="16.5" customHeight="1">
      <c r="B342" s="46"/>
      <c r="C342" s="233" t="s">
        <v>820</v>
      </c>
      <c r="D342" s="233" t="s">
        <v>210</v>
      </c>
      <c r="E342" s="234" t="s">
        <v>2995</v>
      </c>
      <c r="F342" s="235" t="s">
        <v>2996</v>
      </c>
      <c r="G342" s="236" t="s">
        <v>331</v>
      </c>
      <c r="H342" s="237">
        <v>4</v>
      </c>
      <c r="I342" s="238"/>
      <c r="J342" s="239">
        <f>ROUND(I342*H342,2)</f>
        <v>0</v>
      </c>
      <c r="K342" s="235" t="s">
        <v>38</v>
      </c>
      <c r="L342" s="72"/>
      <c r="M342" s="240" t="s">
        <v>38</v>
      </c>
      <c r="N342" s="241" t="s">
        <v>52</v>
      </c>
      <c r="O342" s="47"/>
      <c r="P342" s="242">
        <f>O342*H342</f>
        <v>0</v>
      </c>
      <c r="Q342" s="242">
        <v>0</v>
      </c>
      <c r="R342" s="242">
        <f>Q342*H342</f>
        <v>0</v>
      </c>
      <c r="S342" s="242">
        <v>0</v>
      </c>
      <c r="T342" s="243">
        <f>S342*H342</f>
        <v>0</v>
      </c>
      <c r="AR342" s="23" t="s">
        <v>302</v>
      </c>
      <c r="AT342" s="23" t="s">
        <v>210</v>
      </c>
      <c r="AU342" s="23" t="s">
        <v>90</v>
      </c>
      <c r="AY342" s="23" t="s">
        <v>208</v>
      </c>
      <c r="BE342" s="244">
        <f>IF(N342="základní",J342,0)</f>
        <v>0</v>
      </c>
      <c r="BF342" s="244">
        <f>IF(N342="snížená",J342,0)</f>
        <v>0</v>
      </c>
      <c r="BG342" s="244">
        <f>IF(N342="zákl. přenesená",J342,0)</f>
        <v>0</v>
      </c>
      <c r="BH342" s="244">
        <f>IF(N342="sníž. přenesená",J342,0)</f>
        <v>0</v>
      </c>
      <c r="BI342" s="244">
        <f>IF(N342="nulová",J342,0)</f>
        <v>0</v>
      </c>
      <c r="BJ342" s="23" t="s">
        <v>25</v>
      </c>
      <c r="BK342" s="244">
        <f>ROUND(I342*H342,2)</f>
        <v>0</v>
      </c>
      <c r="BL342" s="23" t="s">
        <v>302</v>
      </c>
      <c r="BM342" s="23" t="s">
        <v>2997</v>
      </c>
    </row>
    <row r="343" spans="2:65" s="1" customFormat="1" ht="38.25" customHeight="1">
      <c r="B343" s="46"/>
      <c r="C343" s="233" t="s">
        <v>825</v>
      </c>
      <c r="D343" s="233" t="s">
        <v>210</v>
      </c>
      <c r="E343" s="234" t="s">
        <v>2998</v>
      </c>
      <c r="F343" s="235" t="s">
        <v>2999</v>
      </c>
      <c r="G343" s="236" t="s">
        <v>283</v>
      </c>
      <c r="H343" s="237">
        <v>10.197</v>
      </c>
      <c r="I343" s="238"/>
      <c r="J343" s="239">
        <f>ROUND(I343*H343,2)</f>
        <v>0</v>
      </c>
      <c r="K343" s="235" t="s">
        <v>214</v>
      </c>
      <c r="L343" s="72"/>
      <c r="M343" s="240" t="s">
        <v>38</v>
      </c>
      <c r="N343" s="241" t="s">
        <v>52</v>
      </c>
      <c r="O343" s="47"/>
      <c r="P343" s="242">
        <f>O343*H343</f>
        <v>0</v>
      </c>
      <c r="Q343" s="242">
        <v>0</v>
      </c>
      <c r="R343" s="242">
        <f>Q343*H343</f>
        <v>0</v>
      </c>
      <c r="S343" s="242">
        <v>0</v>
      </c>
      <c r="T343" s="243">
        <f>S343*H343</f>
        <v>0</v>
      </c>
      <c r="AR343" s="23" t="s">
        <v>302</v>
      </c>
      <c r="AT343" s="23" t="s">
        <v>210</v>
      </c>
      <c r="AU343" s="23" t="s">
        <v>90</v>
      </c>
      <c r="AY343" s="23" t="s">
        <v>208</v>
      </c>
      <c r="BE343" s="244">
        <f>IF(N343="základní",J343,0)</f>
        <v>0</v>
      </c>
      <c r="BF343" s="244">
        <f>IF(N343="snížená",J343,0)</f>
        <v>0</v>
      </c>
      <c r="BG343" s="244">
        <f>IF(N343="zákl. přenesená",J343,0)</f>
        <v>0</v>
      </c>
      <c r="BH343" s="244">
        <f>IF(N343="sníž. přenesená",J343,0)</f>
        <v>0</v>
      </c>
      <c r="BI343" s="244">
        <f>IF(N343="nulová",J343,0)</f>
        <v>0</v>
      </c>
      <c r="BJ343" s="23" t="s">
        <v>25</v>
      </c>
      <c r="BK343" s="244">
        <f>ROUND(I343*H343,2)</f>
        <v>0</v>
      </c>
      <c r="BL343" s="23" t="s">
        <v>302</v>
      </c>
      <c r="BM343" s="23" t="s">
        <v>3000</v>
      </c>
    </row>
    <row r="344" spans="2:63" s="11" customFormat="1" ht="29.85" customHeight="1">
      <c r="B344" s="217"/>
      <c r="C344" s="218"/>
      <c r="D344" s="219" t="s">
        <v>80</v>
      </c>
      <c r="E344" s="231" t="s">
        <v>2061</v>
      </c>
      <c r="F344" s="231" t="s">
        <v>2062</v>
      </c>
      <c r="G344" s="218"/>
      <c r="H344" s="218"/>
      <c r="I344" s="221"/>
      <c r="J344" s="232">
        <f>BK344</f>
        <v>0</v>
      </c>
      <c r="K344" s="218"/>
      <c r="L344" s="223"/>
      <c r="M344" s="224"/>
      <c r="N344" s="225"/>
      <c r="O344" s="225"/>
      <c r="P344" s="226">
        <f>SUM(P345:P351)</f>
        <v>0</v>
      </c>
      <c r="Q344" s="225"/>
      <c r="R344" s="226">
        <f>SUM(R345:R351)</f>
        <v>0.01092</v>
      </c>
      <c r="S344" s="225"/>
      <c r="T344" s="227">
        <f>SUM(T345:T351)</f>
        <v>0</v>
      </c>
      <c r="AR344" s="228" t="s">
        <v>90</v>
      </c>
      <c r="AT344" s="229" t="s">
        <v>80</v>
      </c>
      <c r="AU344" s="229" t="s">
        <v>25</v>
      </c>
      <c r="AY344" s="228" t="s">
        <v>208</v>
      </c>
      <c r="BK344" s="230">
        <f>SUM(BK345:BK351)</f>
        <v>0</v>
      </c>
    </row>
    <row r="345" spans="2:65" s="1" customFormat="1" ht="25.5" customHeight="1">
      <c r="B345" s="46"/>
      <c r="C345" s="233" t="s">
        <v>831</v>
      </c>
      <c r="D345" s="233" t="s">
        <v>210</v>
      </c>
      <c r="E345" s="234" t="s">
        <v>3001</v>
      </c>
      <c r="F345" s="235" t="s">
        <v>3002</v>
      </c>
      <c r="G345" s="236" t="s">
        <v>331</v>
      </c>
      <c r="H345" s="237">
        <v>14</v>
      </c>
      <c r="I345" s="238"/>
      <c r="J345" s="239">
        <f>ROUND(I345*H345,2)</f>
        <v>0</v>
      </c>
      <c r="K345" s="235" t="s">
        <v>214</v>
      </c>
      <c r="L345" s="72"/>
      <c r="M345" s="240" t="s">
        <v>38</v>
      </c>
      <c r="N345" s="241" t="s">
        <v>52</v>
      </c>
      <c r="O345" s="47"/>
      <c r="P345" s="242">
        <f>O345*H345</f>
        <v>0</v>
      </c>
      <c r="Q345" s="242">
        <v>0</v>
      </c>
      <c r="R345" s="242">
        <f>Q345*H345</f>
        <v>0</v>
      </c>
      <c r="S345" s="242">
        <v>0</v>
      </c>
      <c r="T345" s="243">
        <f>S345*H345</f>
        <v>0</v>
      </c>
      <c r="AR345" s="23" t="s">
        <v>302</v>
      </c>
      <c r="AT345" s="23" t="s">
        <v>210</v>
      </c>
      <c r="AU345" s="23" t="s">
        <v>90</v>
      </c>
      <c r="AY345" s="23" t="s">
        <v>208</v>
      </c>
      <c r="BE345" s="244">
        <f>IF(N345="základní",J345,0)</f>
        <v>0</v>
      </c>
      <c r="BF345" s="244">
        <f>IF(N345="snížená",J345,0)</f>
        <v>0</v>
      </c>
      <c r="BG345" s="244">
        <f>IF(N345="zákl. přenesená",J345,0)</f>
        <v>0</v>
      </c>
      <c r="BH345" s="244">
        <f>IF(N345="sníž. přenesená",J345,0)</f>
        <v>0</v>
      </c>
      <c r="BI345" s="244">
        <f>IF(N345="nulová",J345,0)</f>
        <v>0</v>
      </c>
      <c r="BJ345" s="23" t="s">
        <v>25</v>
      </c>
      <c r="BK345" s="244">
        <f>ROUND(I345*H345,2)</f>
        <v>0</v>
      </c>
      <c r="BL345" s="23" t="s">
        <v>302</v>
      </c>
      <c r="BM345" s="23" t="s">
        <v>3003</v>
      </c>
    </row>
    <row r="346" spans="2:51" s="13" customFormat="1" ht="13.5">
      <c r="B346" s="257"/>
      <c r="C346" s="258"/>
      <c r="D346" s="247" t="s">
        <v>217</v>
      </c>
      <c r="E346" s="259" t="s">
        <v>38</v>
      </c>
      <c r="F346" s="260" t="s">
        <v>2768</v>
      </c>
      <c r="G346" s="258"/>
      <c r="H346" s="259" t="s">
        <v>38</v>
      </c>
      <c r="I346" s="261"/>
      <c r="J346" s="258"/>
      <c r="K346" s="258"/>
      <c r="L346" s="262"/>
      <c r="M346" s="263"/>
      <c r="N346" s="264"/>
      <c r="O346" s="264"/>
      <c r="P346" s="264"/>
      <c r="Q346" s="264"/>
      <c r="R346" s="264"/>
      <c r="S346" s="264"/>
      <c r="T346" s="265"/>
      <c r="AT346" s="266" t="s">
        <v>217</v>
      </c>
      <c r="AU346" s="266" t="s">
        <v>90</v>
      </c>
      <c r="AV346" s="13" t="s">
        <v>25</v>
      </c>
      <c r="AW346" s="13" t="s">
        <v>219</v>
      </c>
      <c r="AX346" s="13" t="s">
        <v>81</v>
      </c>
      <c r="AY346" s="266" t="s">
        <v>208</v>
      </c>
    </row>
    <row r="347" spans="2:51" s="12" customFormat="1" ht="13.5">
      <c r="B347" s="245"/>
      <c r="C347" s="246"/>
      <c r="D347" s="247" t="s">
        <v>217</v>
      </c>
      <c r="E347" s="248" t="s">
        <v>38</v>
      </c>
      <c r="F347" s="249" t="s">
        <v>30</v>
      </c>
      <c r="G347" s="246"/>
      <c r="H347" s="250">
        <v>10</v>
      </c>
      <c r="I347" s="251"/>
      <c r="J347" s="246"/>
      <c r="K347" s="246"/>
      <c r="L347" s="252"/>
      <c r="M347" s="253"/>
      <c r="N347" s="254"/>
      <c r="O347" s="254"/>
      <c r="P347" s="254"/>
      <c r="Q347" s="254"/>
      <c r="R347" s="254"/>
      <c r="S347" s="254"/>
      <c r="T347" s="255"/>
      <c r="AT347" s="256" t="s">
        <v>217</v>
      </c>
      <c r="AU347" s="256" t="s">
        <v>90</v>
      </c>
      <c r="AV347" s="12" t="s">
        <v>90</v>
      </c>
      <c r="AW347" s="12" t="s">
        <v>219</v>
      </c>
      <c r="AX347" s="12" t="s">
        <v>81</v>
      </c>
      <c r="AY347" s="256" t="s">
        <v>208</v>
      </c>
    </row>
    <row r="348" spans="2:51" s="13" customFormat="1" ht="13.5">
      <c r="B348" s="257"/>
      <c r="C348" s="258"/>
      <c r="D348" s="247" t="s">
        <v>217</v>
      </c>
      <c r="E348" s="259" t="s">
        <v>38</v>
      </c>
      <c r="F348" s="260" t="s">
        <v>2700</v>
      </c>
      <c r="G348" s="258"/>
      <c r="H348" s="259" t="s">
        <v>38</v>
      </c>
      <c r="I348" s="261"/>
      <c r="J348" s="258"/>
      <c r="K348" s="258"/>
      <c r="L348" s="262"/>
      <c r="M348" s="263"/>
      <c r="N348" s="264"/>
      <c r="O348" s="264"/>
      <c r="P348" s="264"/>
      <c r="Q348" s="264"/>
      <c r="R348" s="264"/>
      <c r="S348" s="264"/>
      <c r="T348" s="265"/>
      <c r="AT348" s="266" t="s">
        <v>217</v>
      </c>
      <c r="AU348" s="266" t="s">
        <v>90</v>
      </c>
      <c r="AV348" s="13" t="s">
        <v>25</v>
      </c>
      <c r="AW348" s="13" t="s">
        <v>219</v>
      </c>
      <c r="AX348" s="13" t="s">
        <v>81</v>
      </c>
      <c r="AY348" s="266" t="s">
        <v>208</v>
      </c>
    </row>
    <row r="349" spans="2:51" s="12" customFormat="1" ht="13.5">
      <c r="B349" s="245"/>
      <c r="C349" s="246"/>
      <c r="D349" s="247" t="s">
        <v>217</v>
      </c>
      <c r="E349" s="248" t="s">
        <v>38</v>
      </c>
      <c r="F349" s="249" t="s">
        <v>215</v>
      </c>
      <c r="G349" s="246"/>
      <c r="H349" s="250">
        <v>4</v>
      </c>
      <c r="I349" s="251"/>
      <c r="J349" s="246"/>
      <c r="K349" s="246"/>
      <c r="L349" s="252"/>
      <c r="M349" s="253"/>
      <c r="N349" s="254"/>
      <c r="O349" s="254"/>
      <c r="P349" s="254"/>
      <c r="Q349" s="254"/>
      <c r="R349" s="254"/>
      <c r="S349" s="254"/>
      <c r="T349" s="255"/>
      <c r="AT349" s="256" t="s">
        <v>217</v>
      </c>
      <c r="AU349" s="256" t="s">
        <v>90</v>
      </c>
      <c r="AV349" s="12" t="s">
        <v>90</v>
      </c>
      <c r="AW349" s="12" t="s">
        <v>219</v>
      </c>
      <c r="AX349" s="12" t="s">
        <v>81</v>
      </c>
      <c r="AY349" s="256" t="s">
        <v>208</v>
      </c>
    </row>
    <row r="350" spans="2:65" s="1" customFormat="1" ht="16.5" customHeight="1">
      <c r="B350" s="46"/>
      <c r="C350" s="267" t="s">
        <v>838</v>
      </c>
      <c r="D350" s="267" t="s">
        <v>297</v>
      </c>
      <c r="E350" s="268" t="s">
        <v>3004</v>
      </c>
      <c r="F350" s="269" t="s">
        <v>3005</v>
      </c>
      <c r="G350" s="270" t="s">
        <v>331</v>
      </c>
      <c r="H350" s="271">
        <v>14</v>
      </c>
      <c r="I350" s="272"/>
      <c r="J350" s="273">
        <f>ROUND(I350*H350,2)</f>
        <v>0</v>
      </c>
      <c r="K350" s="269" t="s">
        <v>38</v>
      </c>
      <c r="L350" s="274"/>
      <c r="M350" s="275" t="s">
        <v>38</v>
      </c>
      <c r="N350" s="276" t="s">
        <v>52</v>
      </c>
      <c r="O350" s="47"/>
      <c r="P350" s="242">
        <f>O350*H350</f>
        <v>0</v>
      </c>
      <c r="Q350" s="242">
        <v>0.00078</v>
      </c>
      <c r="R350" s="242">
        <f>Q350*H350</f>
        <v>0.01092</v>
      </c>
      <c r="S350" s="242">
        <v>0</v>
      </c>
      <c r="T350" s="243">
        <f>S350*H350</f>
        <v>0</v>
      </c>
      <c r="AR350" s="23" t="s">
        <v>393</v>
      </c>
      <c r="AT350" s="23" t="s">
        <v>297</v>
      </c>
      <c r="AU350" s="23" t="s">
        <v>90</v>
      </c>
      <c r="AY350" s="23" t="s">
        <v>208</v>
      </c>
      <c r="BE350" s="244">
        <f>IF(N350="základní",J350,0)</f>
        <v>0</v>
      </c>
      <c r="BF350" s="244">
        <f>IF(N350="snížená",J350,0)</f>
        <v>0</v>
      </c>
      <c r="BG350" s="244">
        <f>IF(N350="zákl. přenesená",J350,0)</f>
        <v>0</v>
      </c>
      <c r="BH350" s="244">
        <f>IF(N350="sníž. přenesená",J350,0)</f>
        <v>0</v>
      </c>
      <c r="BI350" s="244">
        <f>IF(N350="nulová",J350,0)</f>
        <v>0</v>
      </c>
      <c r="BJ350" s="23" t="s">
        <v>25</v>
      </c>
      <c r="BK350" s="244">
        <f>ROUND(I350*H350,2)</f>
        <v>0</v>
      </c>
      <c r="BL350" s="23" t="s">
        <v>302</v>
      </c>
      <c r="BM350" s="23" t="s">
        <v>3006</v>
      </c>
    </row>
    <row r="351" spans="2:65" s="1" customFormat="1" ht="38.25" customHeight="1">
      <c r="B351" s="46"/>
      <c r="C351" s="233" t="s">
        <v>843</v>
      </c>
      <c r="D351" s="233" t="s">
        <v>210</v>
      </c>
      <c r="E351" s="234" t="s">
        <v>2345</v>
      </c>
      <c r="F351" s="235" t="s">
        <v>2346</v>
      </c>
      <c r="G351" s="236" t="s">
        <v>283</v>
      </c>
      <c r="H351" s="237">
        <v>0.011</v>
      </c>
      <c r="I351" s="238"/>
      <c r="J351" s="239">
        <f>ROUND(I351*H351,2)</f>
        <v>0</v>
      </c>
      <c r="K351" s="235" t="s">
        <v>214</v>
      </c>
      <c r="L351" s="72"/>
      <c r="M351" s="240" t="s">
        <v>38</v>
      </c>
      <c r="N351" s="241" t="s">
        <v>52</v>
      </c>
      <c r="O351" s="47"/>
      <c r="P351" s="242">
        <f>O351*H351</f>
        <v>0</v>
      </c>
      <c r="Q351" s="242">
        <v>0</v>
      </c>
      <c r="R351" s="242">
        <f>Q351*H351</f>
        <v>0</v>
      </c>
      <c r="S351" s="242">
        <v>0</v>
      </c>
      <c r="T351" s="243">
        <f>S351*H351</f>
        <v>0</v>
      </c>
      <c r="AR351" s="23" t="s">
        <v>302</v>
      </c>
      <c r="AT351" s="23" t="s">
        <v>210</v>
      </c>
      <c r="AU351" s="23" t="s">
        <v>90</v>
      </c>
      <c r="AY351" s="23" t="s">
        <v>208</v>
      </c>
      <c r="BE351" s="244">
        <f>IF(N351="základní",J351,0)</f>
        <v>0</v>
      </c>
      <c r="BF351" s="244">
        <f>IF(N351="snížená",J351,0)</f>
        <v>0</v>
      </c>
      <c r="BG351" s="244">
        <f>IF(N351="zákl. přenesená",J351,0)</f>
        <v>0</v>
      </c>
      <c r="BH351" s="244">
        <f>IF(N351="sníž. přenesená",J351,0)</f>
        <v>0</v>
      </c>
      <c r="BI351" s="244">
        <f>IF(N351="nulová",J351,0)</f>
        <v>0</v>
      </c>
      <c r="BJ351" s="23" t="s">
        <v>25</v>
      </c>
      <c r="BK351" s="244">
        <f>ROUND(I351*H351,2)</f>
        <v>0</v>
      </c>
      <c r="BL351" s="23" t="s">
        <v>302</v>
      </c>
      <c r="BM351" s="23" t="s">
        <v>3007</v>
      </c>
    </row>
    <row r="352" spans="2:63" s="11" customFormat="1" ht="29.85" customHeight="1">
      <c r="B352" s="217"/>
      <c r="C352" s="218"/>
      <c r="D352" s="219" t="s">
        <v>80</v>
      </c>
      <c r="E352" s="231" t="s">
        <v>2348</v>
      </c>
      <c r="F352" s="231" t="s">
        <v>2349</v>
      </c>
      <c r="G352" s="218"/>
      <c r="H352" s="218"/>
      <c r="I352" s="221"/>
      <c r="J352" s="232">
        <f>BK352</f>
        <v>0</v>
      </c>
      <c r="K352" s="218"/>
      <c r="L352" s="223"/>
      <c r="M352" s="224"/>
      <c r="N352" s="225"/>
      <c r="O352" s="225"/>
      <c r="P352" s="226">
        <f>SUM(P353:P354)</f>
        <v>0</v>
      </c>
      <c r="Q352" s="225"/>
      <c r="R352" s="226">
        <f>SUM(R353:R354)</f>
        <v>0.012719999999999999</v>
      </c>
      <c r="S352" s="225"/>
      <c r="T352" s="227">
        <f>SUM(T353:T354)</f>
        <v>0</v>
      </c>
      <c r="AR352" s="228" t="s">
        <v>90</v>
      </c>
      <c r="AT352" s="229" t="s">
        <v>80</v>
      </c>
      <c r="AU352" s="229" t="s">
        <v>25</v>
      </c>
      <c r="AY352" s="228" t="s">
        <v>208</v>
      </c>
      <c r="BK352" s="230">
        <f>SUM(BK353:BK354)</f>
        <v>0</v>
      </c>
    </row>
    <row r="353" spans="2:65" s="1" customFormat="1" ht="38.25" customHeight="1">
      <c r="B353" s="46"/>
      <c r="C353" s="233" t="s">
        <v>848</v>
      </c>
      <c r="D353" s="233" t="s">
        <v>210</v>
      </c>
      <c r="E353" s="234" t="s">
        <v>3008</v>
      </c>
      <c r="F353" s="235" t="s">
        <v>3009</v>
      </c>
      <c r="G353" s="236" t="s">
        <v>331</v>
      </c>
      <c r="H353" s="237">
        <v>3</v>
      </c>
      <c r="I353" s="238"/>
      <c r="J353" s="239">
        <f>ROUND(I353*H353,2)</f>
        <v>0</v>
      </c>
      <c r="K353" s="235" t="s">
        <v>214</v>
      </c>
      <c r="L353" s="72"/>
      <c r="M353" s="240" t="s">
        <v>38</v>
      </c>
      <c r="N353" s="241" t="s">
        <v>52</v>
      </c>
      <c r="O353" s="47"/>
      <c r="P353" s="242">
        <f>O353*H353</f>
        <v>0</v>
      </c>
      <c r="Q353" s="242">
        <v>0.00424</v>
      </c>
      <c r="R353" s="242">
        <f>Q353*H353</f>
        <v>0.012719999999999999</v>
      </c>
      <c r="S353" s="242">
        <v>0</v>
      </c>
      <c r="T353" s="243">
        <f>S353*H353</f>
        <v>0</v>
      </c>
      <c r="AR353" s="23" t="s">
        <v>302</v>
      </c>
      <c r="AT353" s="23" t="s">
        <v>210</v>
      </c>
      <c r="AU353" s="23" t="s">
        <v>90</v>
      </c>
      <c r="AY353" s="23" t="s">
        <v>208</v>
      </c>
      <c r="BE353" s="244">
        <f>IF(N353="základní",J353,0)</f>
        <v>0</v>
      </c>
      <c r="BF353" s="244">
        <f>IF(N353="snížená",J353,0)</f>
        <v>0</v>
      </c>
      <c r="BG353" s="244">
        <f>IF(N353="zákl. přenesená",J353,0)</f>
        <v>0</v>
      </c>
      <c r="BH353" s="244">
        <f>IF(N353="sníž. přenesená",J353,0)</f>
        <v>0</v>
      </c>
      <c r="BI353" s="244">
        <f>IF(N353="nulová",J353,0)</f>
        <v>0</v>
      </c>
      <c r="BJ353" s="23" t="s">
        <v>25</v>
      </c>
      <c r="BK353" s="244">
        <f>ROUND(I353*H353,2)</f>
        <v>0</v>
      </c>
      <c r="BL353" s="23" t="s">
        <v>302</v>
      </c>
      <c r="BM353" s="23" t="s">
        <v>3010</v>
      </c>
    </row>
    <row r="354" spans="2:65" s="1" customFormat="1" ht="38.25" customHeight="1">
      <c r="B354" s="46"/>
      <c r="C354" s="233" t="s">
        <v>852</v>
      </c>
      <c r="D354" s="233" t="s">
        <v>210</v>
      </c>
      <c r="E354" s="234" t="s">
        <v>2401</v>
      </c>
      <c r="F354" s="235" t="s">
        <v>2402</v>
      </c>
      <c r="G354" s="236" t="s">
        <v>283</v>
      </c>
      <c r="H354" s="237">
        <v>0.013</v>
      </c>
      <c r="I354" s="238"/>
      <c r="J354" s="239">
        <f>ROUND(I354*H354,2)</f>
        <v>0</v>
      </c>
      <c r="K354" s="235" t="s">
        <v>214</v>
      </c>
      <c r="L354" s="72"/>
      <c r="M354" s="240" t="s">
        <v>38</v>
      </c>
      <c r="N354" s="241" t="s">
        <v>52</v>
      </c>
      <c r="O354" s="47"/>
      <c r="P354" s="242">
        <f>O354*H354</f>
        <v>0</v>
      </c>
      <c r="Q354" s="242">
        <v>0</v>
      </c>
      <c r="R354" s="242">
        <f>Q354*H354</f>
        <v>0</v>
      </c>
      <c r="S354" s="242">
        <v>0</v>
      </c>
      <c r="T354" s="243">
        <f>S354*H354</f>
        <v>0</v>
      </c>
      <c r="AR354" s="23" t="s">
        <v>302</v>
      </c>
      <c r="AT354" s="23" t="s">
        <v>210</v>
      </c>
      <c r="AU354" s="23" t="s">
        <v>90</v>
      </c>
      <c r="AY354" s="23" t="s">
        <v>208</v>
      </c>
      <c r="BE354" s="244">
        <f>IF(N354="základní",J354,0)</f>
        <v>0</v>
      </c>
      <c r="BF354" s="244">
        <f>IF(N354="snížená",J354,0)</f>
        <v>0</v>
      </c>
      <c r="BG354" s="244">
        <f>IF(N354="zákl. přenesená",J354,0)</f>
        <v>0</v>
      </c>
      <c r="BH354" s="244">
        <f>IF(N354="sníž. přenesená",J354,0)</f>
        <v>0</v>
      </c>
      <c r="BI354" s="244">
        <f>IF(N354="nulová",J354,0)</f>
        <v>0</v>
      </c>
      <c r="BJ354" s="23" t="s">
        <v>25</v>
      </c>
      <c r="BK354" s="244">
        <f>ROUND(I354*H354,2)</f>
        <v>0</v>
      </c>
      <c r="BL354" s="23" t="s">
        <v>302</v>
      </c>
      <c r="BM354" s="23" t="s">
        <v>3011</v>
      </c>
    </row>
    <row r="355" spans="2:63" s="11" customFormat="1" ht="37.4" customHeight="1">
      <c r="B355" s="217"/>
      <c r="C355" s="218"/>
      <c r="D355" s="219" t="s">
        <v>80</v>
      </c>
      <c r="E355" s="220" t="s">
        <v>3012</v>
      </c>
      <c r="F355" s="220" t="s">
        <v>3013</v>
      </c>
      <c r="G355" s="218"/>
      <c r="H355" s="218"/>
      <c r="I355" s="221"/>
      <c r="J355" s="222">
        <f>BK355</f>
        <v>0</v>
      </c>
      <c r="K355" s="218"/>
      <c r="L355" s="223"/>
      <c r="M355" s="224"/>
      <c r="N355" s="225"/>
      <c r="O355" s="225"/>
      <c r="P355" s="226">
        <f>SUM(P356:P360)</f>
        <v>0</v>
      </c>
      <c r="Q355" s="225"/>
      <c r="R355" s="226">
        <f>SUM(R356:R360)</f>
        <v>0</v>
      </c>
      <c r="S355" s="225"/>
      <c r="T355" s="227">
        <f>SUM(T356:T360)</f>
        <v>0</v>
      </c>
      <c r="AR355" s="228" t="s">
        <v>215</v>
      </c>
      <c r="AT355" s="229" t="s">
        <v>80</v>
      </c>
      <c r="AU355" s="229" t="s">
        <v>81</v>
      </c>
      <c r="AY355" s="228" t="s">
        <v>208</v>
      </c>
      <c r="BK355" s="230">
        <f>SUM(BK356:BK360)</f>
        <v>0</v>
      </c>
    </row>
    <row r="356" spans="2:65" s="1" customFormat="1" ht="16.5" customHeight="1">
      <c r="B356" s="46"/>
      <c r="C356" s="233" t="s">
        <v>857</v>
      </c>
      <c r="D356" s="233" t="s">
        <v>210</v>
      </c>
      <c r="E356" s="234" t="s">
        <v>3014</v>
      </c>
      <c r="F356" s="235" t="s">
        <v>3015</v>
      </c>
      <c r="G356" s="236" t="s">
        <v>222</v>
      </c>
      <c r="H356" s="237">
        <v>98</v>
      </c>
      <c r="I356" s="238"/>
      <c r="J356" s="239">
        <f>ROUND(I356*H356,2)</f>
        <v>0</v>
      </c>
      <c r="K356" s="235" t="s">
        <v>38</v>
      </c>
      <c r="L356" s="72"/>
      <c r="M356" s="240" t="s">
        <v>38</v>
      </c>
      <c r="N356" s="241" t="s">
        <v>52</v>
      </c>
      <c r="O356" s="47"/>
      <c r="P356" s="242">
        <f>O356*H356</f>
        <v>0</v>
      </c>
      <c r="Q356" s="242">
        <v>0</v>
      </c>
      <c r="R356" s="242">
        <f>Q356*H356</f>
        <v>0</v>
      </c>
      <c r="S356" s="242">
        <v>0</v>
      </c>
      <c r="T356" s="243">
        <f>S356*H356</f>
        <v>0</v>
      </c>
      <c r="AR356" s="23" t="s">
        <v>3016</v>
      </c>
      <c r="AT356" s="23" t="s">
        <v>210</v>
      </c>
      <c r="AU356" s="23" t="s">
        <v>25</v>
      </c>
      <c r="AY356" s="23" t="s">
        <v>208</v>
      </c>
      <c r="BE356" s="244">
        <f>IF(N356="základní",J356,0)</f>
        <v>0</v>
      </c>
      <c r="BF356" s="244">
        <f>IF(N356="snížená",J356,0)</f>
        <v>0</v>
      </c>
      <c r="BG356" s="244">
        <f>IF(N356="zákl. přenesená",J356,0)</f>
        <v>0</v>
      </c>
      <c r="BH356" s="244">
        <f>IF(N356="sníž. přenesená",J356,0)</f>
        <v>0</v>
      </c>
      <c r="BI356" s="244">
        <f>IF(N356="nulová",J356,0)</f>
        <v>0</v>
      </c>
      <c r="BJ356" s="23" t="s">
        <v>25</v>
      </c>
      <c r="BK356" s="244">
        <f>ROUND(I356*H356,2)</f>
        <v>0</v>
      </c>
      <c r="BL356" s="23" t="s">
        <v>3016</v>
      </c>
      <c r="BM356" s="23" t="s">
        <v>3017</v>
      </c>
    </row>
    <row r="357" spans="2:51" s="12" customFormat="1" ht="13.5">
      <c r="B357" s="245"/>
      <c r="C357" s="246"/>
      <c r="D357" s="247" t="s">
        <v>217</v>
      </c>
      <c r="E357" s="248" t="s">
        <v>38</v>
      </c>
      <c r="F357" s="249" t="s">
        <v>457</v>
      </c>
      <c r="G357" s="246"/>
      <c r="H357" s="250">
        <v>41</v>
      </c>
      <c r="I357" s="251"/>
      <c r="J357" s="246"/>
      <c r="K357" s="246"/>
      <c r="L357" s="252"/>
      <c r="M357" s="253"/>
      <c r="N357" s="254"/>
      <c r="O357" s="254"/>
      <c r="P357" s="254"/>
      <c r="Q357" s="254"/>
      <c r="R357" s="254"/>
      <c r="S357" s="254"/>
      <c r="T357" s="255"/>
      <c r="AT357" s="256" t="s">
        <v>217</v>
      </c>
      <c r="AU357" s="256" t="s">
        <v>25</v>
      </c>
      <c r="AV357" s="12" t="s">
        <v>90</v>
      </c>
      <c r="AW357" s="12" t="s">
        <v>219</v>
      </c>
      <c r="AX357" s="12" t="s">
        <v>81</v>
      </c>
      <c r="AY357" s="256" t="s">
        <v>208</v>
      </c>
    </row>
    <row r="358" spans="2:51" s="12" customFormat="1" ht="13.5">
      <c r="B358" s="245"/>
      <c r="C358" s="246"/>
      <c r="D358" s="247" t="s">
        <v>217</v>
      </c>
      <c r="E358" s="248" t="s">
        <v>38</v>
      </c>
      <c r="F358" s="249" t="s">
        <v>369</v>
      </c>
      <c r="G358" s="246"/>
      <c r="H358" s="250">
        <v>27</v>
      </c>
      <c r="I358" s="251"/>
      <c r="J358" s="246"/>
      <c r="K358" s="246"/>
      <c r="L358" s="252"/>
      <c r="M358" s="253"/>
      <c r="N358" s="254"/>
      <c r="O358" s="254"/>
      <c r="P358" s="254"/>
      <c r="Q358" s="254"/>
      <c r="R358" s="254"/>
      <c r="S358" s="254"/>
      <c r="T358" s="255"/>
      <c r="AT358" s="256" t="s">
        <v>217</v>
      </c>
      <c r="AU358" s="256" t="s">
        <v>25</v>
      </c>
      <c r="AV358" s="12" t="s">
        <v>90</v>
      </c>
      <c r="AW358" s="12" t="s">
        <v>219</v>
      </c>
      <c r="AX358" s="12" t="s">
        <v>81</v>
      </c>
      <c r="AY358" s="256" t="s">
        <v>208</v>
      </c>
    </row>
    <row r="359" spans="2:51" s="13" customFormat="1" ht="13.5">
      <c r="B359" s="257"/>
      <c r="C359" s="258"/>
      <c r="D359" s="247" t="s">
        <v>217</v>
      </c>
      <c r="E359" s="259" t="s">
        <v>38</v>
      </c>
      <c r="F359" s="260" t="s">
        <v>2771</v>
      </c>
      <c r="G359" s="258"/>
      <c r="H359" s="259" t="s">
        <v>38</v>
      </c>
      <c r="I359" s="261"/>
      <c r="J359" s="258"/>
      <c r="K359" s="258"/>
      <c r="L359" s="262"/>
      <c r="M359" s="263"/>
      <c r="N359" s="264"/>
      <c r="O359" s="264"/>
      <c r="P359" s="264"/>
      <c r="Q359" s="264"/>
      <c r="R359" s="264"/>
      <c r="S359" s="264"/>
      <c r="T359" s="265"/>
      <c r="AT359" s="266" t="s">
        <v>217</v>
      </c>
      <c r="AU359" s="266" t="s">
        <v>25</v>
      </c>
      <c r="AV359" s="13" t="s">
        <v>25</v>
      </c>
      <c r="AW359" s="13" t="s">
        <v>219</v>
      </c>
      <c r="AX359" s="13" t="s">
        <v>81</v>
      </c>
      <c r="AY359" s="266" t="s">
        <v>208</v>
      </c>
    </row>
    <row r="360" spans="2:51" s="12" customFormat="1" ht="13.5">
      <c r="B360" s="245"/>
      <c r="C360" s="246"/>
      <c r="D360" s="247" t="s">
        <v>217</v>
      </c>
      <c r="E360" s="248" t="s">
        <v>38</v>
      </c>
      <c r="F360" s="249" t="s">
        <v>384</v>
      </c>
      <c r="G360" s="246"/>
      <c r="H360" s="250">
        <v>30</v>
      </c>
      <c r="I360" s="251"/>
      <c r="J360" s="246"/>
      <c r="K360" s="246"/>
      <c r="L360" s="252"/>
      <c r="M360" s="283"/>
      <c r="N360" s="284"/>
      <c r="O360" s="284"/>
      <c r="P360" s="284"/>
      <c r="Q360" s="284"/>
      <c r="R360" s="284"/>
      <c r="S360" s="284"/>
      <c r="T360" s="285"/>
      <c r="AT360" s="256" t="s">
        <v>217</v>
      </c>
      <c r="AU360" s="256" t="s">
        <v>25</v>
      </c>
      <c r="AV360" s="12" t="s">
        <v>90</v>
      </c>
      <c r="AW360" s="12" t="s">
        <v>219</v>
      </c>
      <c r="AX360" s="12" t="s">
        <v>81</v>
      </c>
      <c r="AY360" s="256" t="s">
        <v>208</v>
      </c>
    </row>
    <row r="361" spans="2:12" s="1" customFormat="1" ht="6.95" customHeight="1">
      <c r="B361" s="67"/>
      <c r="C361" s="68"/>
      <c r="D361" s="68"/>
      <c r="E361" s="68"/>
      <c r="F361" s="68"/>
      <c r="G361" s="68"/>
      <c r="H361" s="68"/>
      <c r="I361" s="178"/>
      <c r="J361" s="68"/>
      <c r="K361" s="68"/>
      <c r="L361" s="72"/>
    </row>
  </sheetData>
  <sheetProtection password="CC35" sheet="1" objects="1" scenarios="1" formatColumns="0" formatRows="0" autoFilter="0"/>
  <autoFilter ref="C89:K360"/>
  <mergeCells count="10">
    <mergeCell ref="E7:H7"/>
    <mergeCell ref="E9:H9"/>
    <mergeCell ref="E24:H24"/>
    <mergeCell ref="E45:H45"/>
    <mergeCell ref="E47:H47"/>
    <mergeCell ref="J51:J52"/>
    <mergeCell ref="E80:H80"/>
    <mergeCell ref="E82:H82"/>
    <mergeCell ref="G1:H1"/>
    <mergeCell ref="L2:V2"/>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8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96</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3018</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22</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ROUND(J89,2)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ROUND(SUM(BE89:BE287),2)</f>
        <v>0</v>
      </c>
      <c r="G30" s="47"/>
      <c r="H30" s="47"/>
      <c r="I30" s="170">
        <v>0.21</v>
      </c>
      <c r="J30" s="169">
        <f>ROUND(ROUND((SUM(BE89:BE287)),2)*I30,2)</f>
        <v>0</v>
      </c>
      <c r="K30" s="51"/>
    </row>
    <row r="31" spans="2:11" s="1" customFormat="1" ht="14.4" customHeight="1">
      <c r="B31" s="46"/>
      <c r="C31" s="47"/>
      <c r="D31" s="47"/>
      <c r="E31" s="55" t="s">
        <v>53</v>
      </c>
      <c r="F31" s="169">
        <f>ROUND(SUM(BF89:BF287),2)</f>
        <v>0</v>
      </c>
      <c r="G31" s="47"/>
      <c r="H31" s="47"/>
      <c r="I31" s="170">
        <v>0.15</v>
      </c>
      <c r="J31" s="169">
        <f>ROUND(ROUND((SUM(BF89:BF287)),2)*I31,2)</f>
        <v>0</v>
      </c>
      <c r="K31" s="51"/>
    </row>
    <row r="32" spans="2:11" s="1" customFormat="1" ht="14.4" customHeight="1" hidden="1">
      <c r="B32" s="46"/>
      <c r="C32" s="47"/>
      <c r="D32" s="47"/>
      <c r="E32" s="55" t="s">
        <v>54</v>
      </c>
      <c r="F32" s="169">
        <f>ROUND(SUM(BG89:BG287),2)</f>
        <v>0</v>
      </c>
      <c r="G32" s="47"/>
      <c r="H32" s="47"/>
      <c r="I32" s="170">
        <v>0.21</v>
      </c>
      <c r="J32" s="169">
        <v>0</v>
      </c>
      <c r="K32" s="51"/>
    </row>
    <row r="33" spans="2:11" s="1" customFormat="1" ht="14.4" customHeight="1" hidden="1">
      <c r="B33" s="46"/>
      <c r="C33" s="47"/>
      <c r="D33" s="47"/>
      <c r="E33" s="55" t="s">
        <v>55</v>
      </c>
      <c r="F33" s="169">
        <f>ROUND(SUM(BH89:BH287),2)</f>
        <v>0</v>
      </c>
      <c r="G33" s="47"/>
      <c r="H33" s="47"/>
      <c r="I33" s="170">
        <v>0.15</v>
      </c>
      <c r="J33" s="169">
        <v>0</v>
      </c>
      <c r="K33" s="51"/>
    </row>
    <row r="34" spans="2:11" s="1" customFormat="1" ht="14.4" customHeight="1" hidden="1">
      <c r="B34" s="46"/>
      <c r="C34" s="47"/>
      <c r="D34" s="47"/>
      <c r="E34" s="55" t="s">
        <v>56</v>
      </c>
      <c r="F34" s="169">
        <f>ROUND(SUM(BI89:BI287),2)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D.1.4.2 - Vodovod, zařizovací předměty</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J89</f>
        <v>0</v>
      </c>
      <c r="K56" s="51"/>
      <c r="AU56" s="23" t="s">
        <v>155</v>
      </c>
    </row>
    <row r="57" spans="2:11" s="8" customFormat="1" ht="24.95" customHeight="1">
      <c r="B57" s="189"/>
      <c r="C57" s="190"/>
      <c r="D57" s="191" t="s">
        <v>156</v>
      </c>
      <c r="E57" s="192"/>
      <c r="F57" s="192"/>
      <c r="G57" s="192"/>
      <c r="H57" s="192"/>
      <c r="I57" s="193"/>
      <c r="J57" s="194">
        <f>J90</f>
        <v>0</v>
      </c>
      <c r="K57" s="195"/>
    </row>
    <row r="58" spans="2:11" s="9" customFormat="1" ht="19.9" customHeight="1">
      <c r="B58" s="196"/>
      <c r="C58" s="197"/>
      <c r="D58" s="198" t="s">
        <v>157</v>
      </c>
      <c r="E58" s="199"/>
      <c r="F58" s="199"/>
      <c r="G58" s="199"/>
      <c r="H58" s="199"/>
      <c r="I58" s="200"/>
      <c r="J58" s="201">
        <f>J91</f>
        <v>0</v>
      </c>
      <c r="K58" s="202"/>
    </row>
    <row r="59" spans="2:11" s="9" customFormat="1" ht="19.9" customHeight="1">
      <c r="B59" s="196"/>
      <c r="C59" s="197"/>
      <c r="D59" s="198" t="s">
        <v>3019</v>
      </c>
      <c r="E59" s="199"/>
      <c r="F59" s="199"/>
      <c r="G59" s="199"/>
      <c r="H59" s="199"/>
      <c r="I59" s="200"/>
      <c r="J59" s="201">
        <f>J119</f>
        <v>0</v>
      </c>
      <c r="K59" s="202"/>
    </row>
    <row r="60" spans="2:11" s="9" customFormat="1" ht="19.9" customHeight="1">
      <c r="B60" s="196"/>
      <c r="C60" s="197"/>
      <c r="D60" s="198" t="s">
        <v>2673</v>
      </c>
      <c r="E60" s="199"/>
      <c r="F60" s="199"/>
      <c r="G60" s="199"/>
      <c r="H60" s="199"/>
      <c r="I60" s="200"/>
      <c r="J60" s="201">
        <f>J128</f>
        <v>0</v>
      </c>
      <c r="K60" s="202"/>
    </row>
    <row r="61" spans="2:11" s="9" customFormat="1" ht="19.9" customHeight="1">
      <c r="B61" s="196"/>
      <c r="C61" s="197"/>
      <c r="D61" s="198" t="s">
        <v>2674</v>
      </c>
      <c r="E61" s="199"/>
      <c r="F61" s="199"/>
      <c r="G61" s="199"/>
      <c r="H61" s="199"/>
      <c r="I61" s="200"/>
      <c r="J61" s="201">
        <f>J132</f>
        <v>0</v>
      </c>
      <c r="K61" s="202"/>
    </row>
    <row r="62" spans="2:11" s="9" customFormat="1" ht="19.9" customHeight="1">
      <c r="B62" s="196"/>
      <c r="C62" s="197"/>
      <c r="D62" s="198" t="s">
        <v>2675</v>
      </c>
      <c r="E62" s="199"/>
      <c r="F62" s="199"/>
      <c r="G62" s="199"/>
      <c r="H62" s="199"/>
      <c r="I62" s="200"/>
      <c r="J62" s="201">
        <f>J142</f>
        <v>0</v>
      </c>
      <c r="K62" s="202"/>
    </row>
    <row r="63" spans="2:11" s="9" customFormat="1" ht="19.9" customHeight="1">
      <c r="B63" s="196"/>
      <c r="C63" s="197"/>
      <c r="D63" s="198" t="s">
        <v>170</v>
      </c>
      <c r="E63" s="199"/>
      <c r="F63" s="199"/>
      <c r="G63" s="199"/>
      <c r="H63" s="199"/>
      <c r="I63" s="200"/>
      <c r="J63" s="201">
        <f>J154</f>
        <v>0</v>
      </c>
      <c r="K63" s="202"/>
    </row>
    <row r="64" spans="2:11" s="9" customFormat="1" ht="19.9" customHeight="1">
      <c r="B64" s="196"/>
      <c r="C64" s="197"/>
      <c r="D64" s="198" t="s">
        <v>171</v>
      </c>
      <c r="E64" s="199"/>
      <c r="F64" s="199"/>
      <c r="G64" s="199"/>
      <c r="H64" s="199"/>
      <c r="I64" s="200"/>
      <c r="J64" s="201">
        <f>J161</f>
        <v>0</v>
      </c>
      <c r="K64" s="202"/>
    </row>
    <row r="65" spans="2:11" s="8" customFormat="1" ht="24.95" customHeight="1">
      <c r="B65" s="189"/>
      <c r="C65" s="190"/>
      <c r="D65" s="191" t="s">
        <v>172</v>
      </c>
      <c r="E65" s="192"/>
      <c r="F65" s="192"/>
      <c r="G65" s="192"/>
      <c r="H65" s="192"/>
      <c r="I65" s="193"/>
      <c r="J65" s="194">
        <f>J163</f>
        <v>0</v>
      </c>
      <c r="K65" s="195"/>
    </row>
    <row r="66" spans="2:11" s="9" customFormat="1" ht="19.9" customHeight="1">
      <c r="B66" s="196"/>
      <c r="C66" s="197"/>
      <c r="D66" s="198" t="s">
        <v>3020</v>
      </c>
      <c r="E66" s="199"/>
      <c r="F66" s="199"/>
      <c r="G66" s="199"/>
      <c r="H66" s="199"/>
      <c r="I66" s="200"/>
      <c r="J66" s="201">
        <f>J164</f>
        <v>0</v>
      </c>
      <c r="K66" s="202"/>
    </row>
    <row r="67" spans="2:11" s="9" customFormat="1" ht="19.9" customHeight="1">
      <c r="B67" s="196"/>
      <c r="C67" s="197"/>
      <c r="D67" s="198" t="s">
        <v>2677</v>
      </c>
      <c r="E67" s="199"/>
      <c r="F67" s="199"/>
      <c r="G67" s="199"/>
      <c r="H67" s="199"/>
      <c r="I67" s="200"/>
      <c r="J67" s="201">
        <f>J237</f>
        <v>0</v>
      </c>
      <c r="K67" s="202"/>
    </row>
    <row r="68" spans="2:11" s="9" customFormat="1" ht="19.9" customHeight="1">
      <c r="B68" s="196"/>
      <c r="C68" s="197"/>
      <c r="D68" s="198" t="s">
        <v>3021</v>
      </c>
      <c r="E68" s="199"/>
      <c r="F68" s="199"/>
      <c r="G68" s="199"/>
      <c r="H68" s="199"/>
      <c r="I68" s="200"/>
      <c r="J68" s="201">
        <f>J276</f>
        <v>0</v>
      </c>
      <c r="K68" s="202"/>
    </row>
    <row r="69" spans="2:11" s="8" customFormat="1" ht="24.95" customHeight="1">
      <c r="B69" s="189"/>
      <c r="C69" s="190"/>
      <c r="D69" s="191" t="s">
        <v>2678</v>
      </c>
      <c r="E69" s="192"/>
      <c r="F69" s="192"/>
      <c r="G69" s="192"/>
      <c r="H69" s="192"/>
      <c r="I69" s="193"/>
      <c r="J69" s="194">
        <f>J280</f>
        <v>0</v>
      </c>
      <c r="K69" s="195"/>
    </row>
    <row r="70" spans="2:11" s="1" customFormat="1" ht="21.8" customHeight="1">
      <c r="B70" s="46"/>
      <c r="C70" s="47"/>
      <c r="D70" s="47"/>
      <c r="E70" s="47"/>
      <c r="F70" s="47"/>
      <c r="G70" s="47"/>
      <c r="H70" s="47"/>
      <c r="I70" s="156"/>
      <c r="J70" s="47"/>
      <c r="K70" s="51"/>
    </row>
    <row r="71" spans="2:11" s="1" customFormat="1" ht="6.95" customHeight="1">
      <c r="B71" s="67"/>
      <c r="C71" s="68"/>
      <c r="D71" s="68"/>
      <c r="E71" s="68"/>
      <c r="F71" s="68"/>
      <c r="G71" s="68"/>
      <c r="H71" s="68"/>
      <c r="I71" s="178"/>
      <c r="J71" s="68"/>
      <c r="K71" s="69"/>
    </row>
    <row r="75" spans="2:12" s="1" customFormat="1" ht="6.95" customHeight="1">
      <c r="B75" s="70"/>
      <c r="C75" s="71"/>
      <c r="D75" s="71"/>
      <c r="E75" s="71"/>
      <c r="F75" s="71"/>
      <c r="G75" s="71"/>
      <c r="H75" s="71"/>
      <c r="I75" s="181"/>
      <c r="J75" s="71"/>
      <c r="K75" s="71"/>
      <c r="L75" s="72"/>
    </row>
    <row r="76" spans="2:12" s="1" customFormat="1" ht="36.95" customHeight="1">
      <c r="B76" s="46"/>
      <c r="C76" s="73" t="s">
        <v>192</v>
      </c>
      <c r="D76" s="74"/>
      <c r="E76" s="74"/>
      <c r="F76" s="74"/>
      <c r="G76" s="74"/>
      <c r="H76" s="74"/>
      <c r="I76" s="203"/>
      <c r="J76" s="74"/>
      <c r="K76" s="74"/>
      <c r="L76" s="72"/>
    </row>
    <row r="77" spans="2:12" s="1" customFormat="1" ht="6.95" customHeight="1">
      <c r="B77" s="46"/>
      <c r="C77" s="74"/>
      <c r="D77" s="74"/>
      <c r="E77" s="74"/>
      <c r="F77" s="74"/>
      <c r="G77" s="74"/>
      <c r="H77" s="74"/>
      <c r="I77" s="203"/>
      <c r="J77" s="74"/>
      <c r="K77" s="74"/>
      <c r="L77" s="72"/>
    </row>
    <row r="78" spans="2:12" s="1" customFormat="1" ht="14.4" customHeight="1">
      <c r="B78" s="46"/>
      <c r="C78" s="76" t="s">
        <v>18</v>
      </c>
      <c r="D78" s="74"/>
      <c r="E78" s="74"/>
      <c r="F78" s="74"/>
      <c r="G78" s="74"/>
      <c r="H78" s="74"/>
      <c r="I78" s="203"/>
      <c r="J78" s="74"/>
      <c r="K78" s="74"/>
      <c r="L78" s="72"/>
    </row>
    <row r="79" spans="2:12" s="1" customFormat="1" ht="16.5" customHeight="1">
      <c r="B79" s="46"/>
      <c r="C79" s="74"/>
      <c r="D79" s="74"/>
      <c r="E79" s="204" t="str">
        <f>E7</f>
        <v>Střední odborné učiliště Domažlice</v>
      </c>
      <c r="F79" s="76"/>
      <c r="G79" s="76"/>
      <c r="H79" s="76"/>
      <c r="I79" s="203"/>
      <c r="J79" s="74"/>
      <c r="K79" s="74"/>
      <c r="L79" s="72"/>
    </row>
    <row r="80" spans="2:12" s="1" customFormat="1" ht="14.4" customHeight="1">
      <c r="B80" s="46"/>
      <c r="C80" s="76" t="s">
        <v>149</v>
      </c>
      <c r="D80" s="74"/>
      <c r="E80" s="74"/>
      <c r="F80" s="74"/>
      <c r="G80" s="74"/>
      <c r="H80" s="74"/>
      <c r="I80" s="203"/>
      <c r="J80" s="74"/>
      <c r="K80" s="74"/>
      <c r="L80" s="72"/>
    </row>
    <row r="81" spans="2:12" s="1" customFormat="1" ht="17.25" customHeight="1">
      <c r="B81" s="46"/>
      <c r="C81" s="74"/>
      <c r="D81" s="74"/>
      <c r="E81" s="82" t="str">
        <f>E9</f>
        <v>D.1.4.2 - Vodovod, zařizovací předměty</v>
      </c>
      <c r="F81" s="74"/>
      <c r="G81" s="74"/>
      <c r="H81" s="74"/>
      <c r="I81" s="203"/>
      <c r="J81" s="74"/>
      <c r="K81" s="74"/>
      <c r="L81" s="72"/>
    </row>
    <row r="82" spans="2:12" s="1" customFormat="1" ht="6.95" customHeight="1">
      <c r="B82" s="46"/>
      <c r="C82" s="74"/>
      <c r="D82" s="74"/>
      <c r="E82" s="74"/>
      <c r="F82" s="74"/>
      <c r="G82" s="74"/>
      <c r="H82" s="74"/>
      <c r="I82" s="203"/>
      <c r="J82" s="74"/>
      <c r="K82" s="74"/>
      <c r="L82" s="72"/>
    </row>
    <row r="83" spans="2:12" s="1" customFormat="1" ht="18" customHeight="1">
      <c r="B83" s="46"/>
      <c r="C83" s="76" t="s">
        <v>26</v>
      </c>
      <c r="D83" s="74"/>
      <c r="E83" s="74"/>
      <c r="F83" s="205" t="str">
        <f>F12</f>
        <v>Rohova ulice, parc.č. 946/4, 640/3</v>
      </c>
      <c r="G83" s="74"/>
      <c r="H83" s="74"/>
      <c r="I83" s="206" t="s">
        <v>28</v>
      </c>
      <c r="J83" s="85" t="str">
        <f>IF(J12="","",J12)</f>
        <v>4. 6. 2017</v>
      </c>
      <c r="K83" s="74"/>
      <c r="L83" s="72"/>
    </row>
    <row r="84" spans="2:12" s="1" customFormat="1" ht="6.95" customHeight="1">
      <c r="B84" s="46"/>
      <c r="C84" s="74"/>
      <c r="D84" s="74"/>
      <c r="E84" s="74"/>
      <c r="F84" s="74"/>
      <c r="G84" s="74"/>
      <c r="H84" s="74"/>
      <c r="I84" s="203"/>
      <c r="J84" s="74"/>
      <c r="K84" s="74"/>
      <c r="L84" s="72"/>
    </row>
    <row r="85" spans="2:12" s="1" customFormat="1" ht="13.5">
      <c r="B85" s="46"/>
      <c r="C85" s="76" t="s">
        <v>36</v>
      </c>
      <c r="D85" s="74"/>
      <c r="E85" s="74"/>
      <c r="F85" s="205" t="str">
        <f>E15</f>
        <v>Plzeňský kraj</v>
      </c>
      <c r="G85" s="74"/>
      <c r="H85" s="74"/>
      <c r="I85" s="206" t="s">
        <v>43</v>
      </c>
      <c r="J85" s="205" t="str">
        <f>E21</f>
        <v>Sladký &amp; Partners s.r.o., Nad Šárkou 60, Praha</v>
      </c>
      <c r="K85" s="74"/>
      <c r="L85" s="72"/>
    </row>
    <row r="86" spans="2:12" s="1" customFormat="1" ht="14.4" customHeight="1">
      <c r="B86" s="46"/>
      <c r="C86" s="76" t="s">
        <v>41</v>
      </c>
      <c r="D86" s="74"/>
      <c r="E86" s="74"/>
      <c r="F86" s="205" t="str">
        <f>IF(E18="","",E18)</f>
        <v/>
      </c>
      <c r="G86" s="74"/>
      <c r="H86" s="74"/>
      <c r="I86" s="203"/>
      <c r="J86" s="74"/>
      <c r="K86" s="74"/>
      <c r="L86" s="72"/>
    </row>
    <row r="87" spans="2:12" s="1" customFormat="1" ht="10.3" customHeight="1">
      <c r="B87" s="46"/>
      <c r="C87" s="74"/>
      <c r="D87" s="74"/>
      <c r="E87" s="74"/>
      <c r="F87" s="74"/>
      <c r="G87" s="74"/>
      <c r="H87" s="74"/>
      <c r="I87" s="203"/>
      <c r="J87" s="74"/>
      <c r="K87" s="74"/>
      <c r="L87" s="72"/>
    </row>
    <row r="88" spans="2:20" s="10" customFormat="1" ht="29.25" customHeight="1">
      <c r="B88" s="207"/>
      <c r="C88" s="208" t="s">
        <v>193</v>
      </c>
      <c r="D88" s="209" t="s">
        <v>66</v>
      </c>
      <c r="E88" s="209" t="s">
        <v>62</v>
      </c>
      <c r="F88" s="209" t="s">
        <v>194</v>
      </c>
      <c r="G88" s="209" t="s">
        <v>195</v>
      </c>
      <c r="H88" s="209" t="s">
        <v>196</v>
      </c>
      <c r="I88" s="210" t="s">
        <v>197</v>
      </c>
      <c r="J88" s="209" t="s">
        <v>153</v>
      </c>
      <c r="K88" s="211" t="s">
        <v>198</v>
      </c>
      <c r="L88" s="212"/>
      <c r="M88" s="102" t="s">
        <v>199</v>
      </c>
      <c r="N88" s="103" t="s">
        <v>51</v>
      </c>
      <c r="O88" s="103" t="s">
        <v>200</v>
      </c>
      <c r="P88" s="103" t="s">
        <v>201</v>
      </c>
      <c r="Q88" s="103" t="s">
        <v>202</v>
      </c>
      <c r="R88" s="103" t="s">
        <v>203</v>
      </c>
      <c r="S88" s="103" t="s">
        <v>204</v>
      </c>
      <c r="T88" s="104" t="s">
        <v>205</v>
      </c>
    </row>
    <row r="89" spans="2:63" s="1" customFormat="1" ht="29.25" customHeight="1">
      <c r="B89" s="46"/>
      <c r="C89" s="108" t="s">
        <v>154</v>
      </c>
      <c r="D89" s="74"/>
      <c r="E89" s="74"/>
      <c r="F89" s="74"/>
      <c r="G89" s="74"/>
      <c r="H89" s="74"/>
      <c r="I89" s="203"/>
      <c r="J89" s="213">
        <f>BK89</f>
        <v>0</v>
      </c>
      <c r="K89" s="74"/>
      <c r="L89" s="72"/>
      <c r="M89" s="105"/>
      <c r="N89" s="106"/>
      <c r="O89" s="106"/>
      <c r="P89" s="214">
        <f>P90+P163+P280</f>
        <v>0</v>
      </c>
      <c r="Q89" s="106"/>
      <c r="R89" s="214">
        <f>R90+R163+R280</f>
        <v>59.68057347999999</v>
      </c>
      <c r="S89" s="106"/>
      <c r="T89" s="215">
        <f>T90+T163+T280</f>
        <v>6.220000000000001</v>
      </c>
      <c r="AT89" s="23" t="s">
        <v>80</v>
      </c>
      <c r="AU89" s="23" t="s">
        <v>155</v>
      </c>
      <c r="BK89" s="216">
        <f>BK90+BK163+BK280</f>
        <v>0</v>
      </c>
    </row>
    <row r="90" spans="2:63" s="11" customFormat="1" ht="37.4" customHeight="1">
      <c r="B90" s="217"/>
      <c r="C90" s="218"/>
      <c r="D90" s="219" t="s">
        <v>80</v>
      </c>
      <c r="E90" s="220" t="s">
        <v>206</v>
      </c>
      <c r="F90" s="220" t="s">
        <v>207</v>
      </c>
      <c r="G90" s="218"/>
      <c r="H90" s="218"/>
      <c r="I90" s="221"/>
      <c r="J90" s="222">
        <f>BK90</f>
        <v>0</v>
      </c>
      <c r="K90" s="218"/>
      <c r="L90" s="223"/>
      <c r="M90" s="224"/>
      <c r="N90" s="225"/>
      <c r="O90" s="225"/>
      <c r="P90" s="226">
        <f>P91+P119+P128+P132+P142+P154+P161</f>
        <v>0</v>
      </c>
      <c r="Q90" s="225"/>
      <c r="R90" s="226">
        <f>R91+R119+R128+R132+R142+R154+R161</f>
        <v>57.803318479999994</v>
      </c>
      <c r="S90" s="225"/>
      <c r="T90" s="227">
        <f>T91+T119+T128+T132+T142+T154+T161</f>
        <v>6.220000000000001</v>
      </c>
      <c r="AR90" s="228" t="s">
        <v>25</v>
      </c>
      <c r="AT90" s="229" t="s">
        <v>80</v>
      </c>
      <c r="AU90" s="229" t="s">
        <v>81</v>
      </c>
      <c r="AY90" s="228" t="s">
        <v>208</v>
      </c>
      <c r="BK90" s="230">
        <f>BK91+BK119+BK128+BK132+BK142+BK154+BK161</f>
        <v>0</v>
      </c>
    </row>
    <row r="91" spans="2:63" s="11" customFormat="1" ht="19.9" customHeight="1">
      <c r="B91" s="217"/>
      <c r="C91" s="218"/>
      <c r="D91" s="219" t="s">
        <v>80</v>
      </c>
      <c r="E91" s="231" t="s">
        <v>25</v>
      </c>
      <c r="F91" s="231" t="s">
        <v>209</v>
      </c>
      <c r="G91" s="218"/>
      <c r="H91" s="218"/>
      <c r="I91" s="221"/>
      <c r="J91" s="232">
        <f>BK91</f>
        <v>0</v>
      </c>
      <c r="K91" s="218"/>
      <c r="L91" s="223"/>
      <c r="M91" s="224"/>
      <c r="N91" s="225"/>
      <c r="O91" s="225"/>
      <c r="P91" s="226">
        <f>SUM(P92:P118)</f>
        <v>0</v>
      </c>
      <c r="Q91" s="225"/>
      <c r="R91" s="226">
        <f>SUM(R92:R118)</f>
        <v>21.02767688</v>
      </c>
      <c r="S91" s="225"/>
      <c r="T91" s="227">
        <f>SUM(T92:T118)</f>
        <v>6.220000000000001</v>
      </c>
      <c r="AR91" s="228" t="s">
        <v>25</v>
      </c>
      <c r="AT91" s="229" t="s">
        <v>80</v>
      </c>
      <c r="AU91" s="229" t="s">
        <v>25</v>
      </c>
      <c r="AY91" s="228" t="s">
        <v>208</v>
      </c>
      <c r="BK91" s="230">
        <f>SUM(BK92:BK118)</f>
        <v>0</v>
      </c>
    </row>
    <row r="92" spans="2:65" s="1" customFormat="1" ht="16.5" customHeight="1">
      <c r="B92" s="46"/>
      <c r="C92" s="233" t="s">
        <v>25</v>
      </c>
      <c r="D92" s="233" t="s">
        <v>210</v>
      </c>
      <c r="E92" s="234" t="s">
        <v>2684</v>
      </c>
      <c r="F92" s="235" t="s">
        <v>2685</v>
      </c>
      <c r="G92" s="236" t="s">
        <v>213</v>
      </c>
      <c r="H92" s="237">
        <v>12</v>
      </c>
      <c r="I92" s="238"/>
      <c r="J92" s="239">
        <f>ROUND(I92*H92,2)</f>
        <v>0</v>
      </c>
      <c r="K92" s="235" t="s">
        <v>214</v>
      </c>
      <c r="L92" s="72"/>
      <c r="M92" s="240" t="s">
        <v>38</v>
      </c>
      <c r="N92" s="241" t="s">
        <v>52</v>
      </c>
      <c r="O92" s="47"/>
      <c r="P92" s="242">
        <f>O92*H92</f>
        <v>0</v>
      </c>
      <c r="Q92" s="242">
        <v>0</v>
      </c>
      <c r="R92" s="242">
        <f>Q92*H92</f>
        <v>0</v>
      </c>
      <c r="S92" s="242">
        <v>0.45</v>
      </c>
      <c r="T92" s="243">
        <f>S92*H92</f>
        <v>5.4</v>
      </c>
      <c r="AR92" s="23" t="s">
        <v>215</v>
      </c>
      <c r="AT92" s="23" t="s">
        <v>210</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215</v>
      </c>
      <c r="BM92" s="23" t="s">
        <v>3022</v>
      </c>
    </row>
    <row r="93" spans="2:51" s="12" customFormat="1" ht="13.5">
      <c r="B93" s="245"/>
      <c r="C93" s="246"/>
      <c r="D93" s="247" t="s">
        <v>217</v>
      </c>
      <c r="E93" s="248" t="s">
        <v>38</v>
      </c>
      <c r="F93" s="249" t="s">
        <v>3023</v>
      </c>
      <c r="G93" s="246"/>
      <c r="H93" s="250">
        <v>12</v>
      </c>
      <c r="I93" s="251"/>
      <c r="J93" s="246"/>
      <c r="K93" s="246"/>
      <c r="L93" s="252"/>
      <c r="M93" s="253"/>
      <c r="N93" s="254"/>
      <c r="O93" s="254"/>
      <c r="P93" s="254"/>
      <c r="Q93" s="254"/>
      <c r="R93" s="254"/>
      <c r="S93" s="254"/>
      <c r="T93" s="255"/>
      <c r="AT93" s="256" t="s">
        <v>217</v>
      </c>
      <c r="AU93" s="256" t="s">
        <v>90</v>
      </c>
      <c r="AV93" s="12" t="s">
        <v>90</v>
      </c>
      <c r="AW93" s="12" t="s">
        <v>219</v>
      </c>
      <c r="AX93" s="12" t="s">
        <v>81</v>
      </c>
      <c r="AY93" s="256" t="s">
        <v>208</v>
      </c>
    </row>
    <row r="94" spans="2:65" s="1" customFormat="1" ht="38.25" customHeight="1">
      <c r="B94" s="46"/>
      <c r="C94" s="233" t="s">
        <v>90</v>
      </c>
      <c r="D94" s="233" t="s">
        <v>210</v>
      </c>
      <c r="E94" s="234" t="s">
        <v>2688</v>
      </c>
      <c r="F94" s="235" t="s">
        <v>2689</v>
      </c>
      <c r="G94" s="236" t="s">
        <v>336</v>
      </c>
      <c r="H94" s="237">
        <v>4</v>
      </c>
      <c r="I94" s="238"/>
      <c r="J94" s="239">
        <f>ROUND(I94*H94,2)</f>
        <v>0</v>
      </c>
      <c r="K94" s="235" t="s">
        <v>214</v>
      </c>
      <c r="L94" s="72"/>
      <c r="M94" s="240" t="s">
        <v>38</v>
      </c>
      <c r="N94" s="241" t="s">
        <v>52</v>
      </c>
      <c r="O94" s="47"/>
      <c r="P94" s="242">
        <f>O94*H94</f>
        <v>0</v>
      </c>
      <c r="Q94" s="242">
        <v>0</v>
      </c>
      <c r="R94" s="242">
        <f>Q94*H94</f>
        <v>0</v>
      </c>
      <c r="S94" s="242">
        <v>0.205</v>
      </c>
      <c r="T94" s="243">
        <f>S94*H94</f>
        <v>0.82</v>
      </c>
      <c r="AR94" s="23" t="s">
        <v>215</v>
      </c>
      <c r="AT94" s="23" t="s">
        <v>210</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215</v>
      </c>
      <c r="BM94" s="23" t="s">
        <v>3024</v>
      </c>
    </row>
    <row r="95" spans="2:51" s="12" customFormat="1" ht="13.5">
      <c r="B95" s="245"/>
      <c r="C95" s="246"/>
      <c r="D95" s="247" t="s">
        <v>217</v>
      </c>
      <c r="E95" s="248" t="s">
        <v>38</v>
      </c>
      <c r="F95" s="249" t="s">
        <v>2604</v>
      </c>
      <c r="G95" s="246"/>
      <c r="H95" s="250">
        <v>4</v>
      </c>
      <c r="I95" s="251"/>
      <c r="J95" s="246"/>
      <c r="K95" s="246"/>
      <c r="L95" s="252"/>
      <c r="M95" s="253"/>
      <c r="N95" s="254"/>
      <c r="O95" s="254"/>
      <c r="P95" s="254"/>
      <c r="Q95" s="254"/>
      <c r="R95" s="254"/>
      <c r="S95" s="254"/>
      <c r="T95" s="255"/>
      <c r="AT95" s="256" t="s">
        <v>217</v>
      </c>
      <c r="AU95" s="256" t="s">
        <v>90</v>
      </c>
      <c r="AV95" s="12" t="s">
        <v>90</v>
      </c>
      <c r="AW95" s="12" t="s">
        <v>219</v>
      </c>
      <c r="AX95" s="12" t="s">
        <v>81</v>
      </c>
      <c r="AY95" s="256" t="s">
        <v>208</v>
      </c>
    </row>
    <row r="96" spans="2:65" s="1" customFormat="1" ht="25.5" customHeight="1">
      <c r="B96" s="46"/>
      <c r="C96" s="233" t="s">
        <v>225</v>
      </c>
      <c r="D96" s="233" t="s">
        <v>210</v>
      </c>
      <c r="E96" s="234" t="s">
        <v>220</v>
      </c>
      <c r="F96" s="235" t="s">
        <v>221</v>
      </c>
      <c r="G96" s="236" t="s">
        <v>222</v>
      </c>
      <c r="H96" s="237">
        <v>10</v>
      </c>
      <c r="I96" s="238"/>
      <c r="J96" s="239">
        <f>ROUND(I96*H96,2)</f>
        <v>0</v>
      </c>
      <c r="K96" s="235" t="s">
        <v>214</v>
      </c>
      <c r="L96" s="72"/>
      <c r="M96" s="240" t="s">
        <v>38</v>
      </c>
      <c r="N96" s="241" t="s">
        <v>52</v>
      </c>
      <c r="O96" s="47"/>
      <c r="P96" s="242">
        <f>O96*H96</f>
        <v>0</v>
      </c>
      <c r="Q96" s="242">
        <v>0</v>
      </c>
      <c r="R96" s="242">
        <f>Q96*H96</f>
        <v>0</v>
      </c>
      <c r="S96" s="242">
        <v>0</v>
      </c>
      <c r="T96" s="243">
        <f>S96*H96</f>
        <v>0</v>
      </c>
      <c r="AR96" s="23" t="s">
        <v>215</v>
      </c>
      <c r="AT96" s="23" t="s">
        <v>210</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215</v>
      </c>
      <c r="BM96" s="23" t="s">
        <v>3025</v>
      </c>
    </row>
    <row r="97" spans="2:51" s="12" customFormat="1" ht="13.5">
      <c r="B97" s="245"/>
      <c r="C97" s="246"/>
      <c r="D97" s="247" t="s">
        <v>217</v>
      </c>
      <c r="E97" s="248" t="s">
        <v>38</v>
      </c>
      <c r="F97" s="249" t="s">
        <v>2695</v>
      </c>
      <c r="G97" s="246"/>
      <c r="H97" s="250">
        <v>10</v>
      </c>
      <c r="I97" s="251"/>
      <c r="J97" s="246"/>
      <c r="K97" s="246"/>
      <c r="L97" s="252"/>
      <c r="M97" s="253"/>
      <c r="N97" s="254"/>
      <c r="O97" s="254"/>
      <c r="P97" s="254"/>
      <c r="Q97" s="254"/>
      <c r="R97" s="254"/>
      <c r="S97" s="254"/>
      <c r="T97" s="255"/>
      <c r="AT97" s="256" t="s">
        <v>217</v>
      </c>
      <c r="AU97" s="256" t="s">
        <v>90</v>
      </c>
      <c r="AV97" s="12" t="s">
        <v>90</v>
      </c>
      <c r="AW97" s="12" t="s">
        <v>219</v>
      </c>
      <c r="AX97" s="12" t="s">
        <v>81</v>
      </c>
      <c r="AY97" s="256" t="s">
        <v>208</v>
      </c>
    </row>
    <row r="98" spans="2:65" s="1" customFormat="1" ht="25.5" customHeight="1">
      <c r="B98" s="46"/>
      <c r="C98" s="233" t="s">
        <v>215</v>
      </c>
      <c r="D98" s="233" t="s">
        <v>210</v>
      </c>
      <c r="E98" s="234" t="s">
        <v>226</v>
      </c>
      <c r="F98" s="235" t="s">
        <v>227</v>
      </c>
      <c r="G98" s="236" t="s">
        <v>228</v>
      </c>
      <c r="H98" s="237">
        <v>10</v>
      </c>
      <c r="I98" s="238"/>
      <c r="J98" s="239">
        <f>ROUND(I98*H98,2)</f>
        <v>0</v>
      </c>
      <c r="K98" s="235" t="s">
        <v>214</v>
      </c>
      <c r="L98" s="72"/>
      <c r="M98" s="240" t="s">
        <v>38</v>
      </c>
      <c r="N98" s="241" t="s">
        <v>52</v>
      </c>
      <c r="O98" s="47"/>
      <c r="P98" s="242">
        <f>O98*H98</f>
        <v>0</v>
      </c>
      <c r="Q98" s="242">
        <v>0</v>
      </c>
      <c r="R98" s="242">
        <f>Q98*H98</f>
        <v>0</v>
      </c>
      <c r="S98" s="242">
        <v>0</v>
      </c>
      <c r="T98" s="243">
        <f>S98*H98</f>
        <v>0</v>
      </c>
      <c r="AR98" s="23" t="s">
        <v>215</v>
      </c>
      <c r="AT98" s="23" t="s">
        <v>210</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215</v>
      </c>
      <c r="BM98" s="23" t="s">
        <v>3026</v>
      </c>
    </row>
    <row r="99" spans="2:65" s="1" customFormat="1" ht="25.5" customHeight="1">
      <c r="B99" s="46"/>
      <c r="C99" s="233" t="s">
        <v>237</v>
      </c>
      <c r="D99" s="233" t="s">
        <v>210</v>
      </c>
      <c r="E99" s="234" t="s">
        <v>242</v>
      </c>
      <c r="F99" s="235" t="s">
        <v>243</v>
      </c>
      <c r="G99" s="236" t="s">
        <v>232</v>
      </c>
      <c r="H99" s="237">
        <v>45.5</v>
      </c>
      <c r="I99" s="238"/>
      <c r="J99" s="239">
        <f>ROUND(I99*H99,2)</f>
        <v>0</v>
      </c>
      <c r="K99" s="235" t="s">
        <v>214</v>
      </c>
      <c r="L99" s="72"/>
      <c r="M99" s="240" t="s">
        <v>38</v>
      </c>
      <c r="N99" s="241" t="s">
        <v>52</v>
      </c>
      <c r="O99" s="47"/>
      <c r="P99" s="242">
        <f>O99*H99</f>
        <v>0</v>
      </c>
      <c r="Q99" s="242">
        <v>0</v>
      </c>
      <c r="R99" s="242">
        <f>Q99*H99</f>
        <v>0</v>
      </c>
      <c r="S99" s="242">
        <v>0</v>
      </c>
      <c r="T99" s="243">
        <f>S99*H99</f>
        <v>0</v>
      </c>
      <c r="AR99" s="23" t="s">
        <v>215</v>
      </c>
      <c r="AT99" s="23" t="s">
        <v>210</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215</v>
      </c>
      <c r="BM99" s="23" t="s">
        <v>3027</v>
      </c>
    </row>
    <row r="100" spans="2:65" s="1" customFormat="1" ht="38.25" customHeight="1">
      <c r="B100" s="46"/>
      <c r="C100" s="233" t="s">
        <v>241</v>
      </c>
      <c r="D100" s="233" t="s">
        <v>210</v>
      </c>
      <c r="E100" s="234" t="s">
        <v>250</v>
      </c>
      <c r="F100" s="235" t="s">
        <v>251</v>
      </c>
      <c r="G100" s="236" t="s">
        <v>232</v>
      </c>
      <c r="H100" s="237">
        <v>45.5</v>
      </c>
      <c r="I100" s="238"/>
      <c r="J100" s="239">
        <f>ROUND(I100*H100,2)</f>
        <v>0</v>
      </c>
      <c r="K100" s="235" t="s">
        <v>214</v>
      </c>
      <c r="L100" s="72"/>
      <c r="M100" s="240" t="s">
        <v>38</v>
      </c>
      <c r="N100" s="241" t="s">
        <v>52</v>
      </c>
      <c r="O100" s="47"/>
      <c r="P100" s="242">
        <f>O100*H100</f>
        <v>0</v>
      </c>
      <c r="Q100" s="242">
        <v>0</v>
      </c>
      <c r="R100" s="242">
        <f>Q100*H100</f>
        <v>0</v>
      </c>
      <c r="S100" s="242">
        <v>0</v>
      </c>
      <c r="T100" s="243">
        <f>S100*H100</f>
        <v>0</v>
      </c>
      <c r="AR100" s="23" t="s">
        <v>215</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215</v>
      </c>
      <c r="BM100" s="23" t="s">
        <v>3028</v>
      </c>
    </row>
    <row r="101" spans="2:65" s="1" customFormat="1" ht="25.5" customHeight="1">
      <c r="B101" s="46"/>
      <c r="C101" s="233" t="s">
        <v>249</v>
      </c>
      <c r="D101" s="233" t="s">
        <v>210</v>
      </c>
      <c r="E101" s="234" t="s">
        <v>2703</v>
      </c>
      <c r="F101" s="235" t="s">
        <v>2704</v>
      </c>
      <c r="G101" s="236" t="s">
        <v>213</v>
      </c>
      <c r="H101" s="237">
        <v>116.282</v>
      </c>
      <c r="I101" s="238"/>
      <c r="J101" s="239">
        <f>ROUND(I101*H101,2)</f>
        <v>0</v>
      </c>
      <c r="K101" s="235" t="s">
        <v>214</v>
      </c>
      <c r="L101" s="72"/>
      <c r="M101" s="240" t="s">
        <v>38</v>
      </c>
      <c r="N101" s="241" t="s">
        <v>52</v>
      </c>
      <c r="O101" s="47"/>
      <c r="P101" s="242">
        <f>O101*H101</f>
        <v>0</v>
      </c>
      <c r="Q101" s="242">
        <v>0.00084</v>
      </c>
      <c r="R101" s="242">
        <f>Q101*H101</f>
        <v>0.09767688000000001</v>
      </c>
      <c r="S101" s="242">
        <v>0</v>
      </c>
      <c r="T101" s="243">
        <f>S101*H101</f>
        <v>0</v>
      </c>
      <c r="AR101" s="23" t="s">
        <v>215</v>
      </c>
      <c r="AT101" s="23" t="s">
        <v>210</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215</v>
      </c>
      <c r="BM101" s="23" t="s">
        <v>3029</v>
      </c>
    </row>
    <row r="102" spans="2:51" s="12" customFormat="1" ht="13.5">
      <c r="B102" s="245"/>
      <c r="C102" s="246"/>
      <c r="D102" s="247" t="s">
        <v>217</v>
      </c>
      <c r="E102" s="248" t="s">
        <v>38</v>
      </c>
      <c r="F102" s="249" t="s">
        <v>3030</v>
      </c>
      <c r="G102" s="246"/>
      <c r="H102" s="250">
        <v>112.90822</v>
      </c>
      <c r="I102" s="251"/>
      <c r="J102" s="246"/>
      <c r="K102" s="246"/>
      <c r="L102" s="252"/>
      <c r="M102" s="253"/>
      <c r="N102" s="254"/>
      <c r="O102" s="254"/>
      <c r="P102" s="254"/>
      <c r="Q102" s="254"/>
      <c r="R102" s="254"/>
      <c r="S102" s="254"/>
      <c r="T102" s="255"/>
      <c r="AT102" s="256" t="s">
        <v>217</v>
      </c>
      <c r="AU102" s="256" t="s">
        <v>90</v>
      </c>
      <c r="AV102" s="12" t="s">
        <v>90</v>
      </c>
      <c r="AW102" s="12" t="s">
        <v>219</v>
      </c>
      <c r="AX102" s="12" t="s">
        <v>81</v>
      </c>
      <c r="AY102" s="256" t="s">
        <v>208</v>
      </c>
    </row>
    <row r="103" spans="2:51" s="12" customFormat="1" ht="13.5">
      <c r="B103" s="245"/>
      <c r="C103" s="246"/>
      <c r="D103" s="247" t="s">
        <v>217</v>
      </c>
      <c r="E103" s="248" t="s">
        <v>38</v>
      </c>
      <c r="F103" s="249" t="s">
        <v>3031</v>
      </c>
      <c r="G103" s="246"/>
      <c r="H103" s="250">
        <v>3.374</v>
      </c>
      <c r="I103" s="251"/>
      <c r="J103" s="246"/>
      <c r="K103" s="246"/>
      <c r="L103" s="252"/>
      <c r="M103" s="253"/>
      <c r="N103" s="254"/>
      <c r="O103" s="254"/>
      <c r="P103" s="254"/>
      <c r="Q103" s="254"/>
      <c r="R103" s="254"/>
      <c r="S103" s="254"/>
      <c r="T103" s="255"/>
      <c r="AT103" s="256" t="s">
        <v>217</v>
      </c>
      <c r="AU103" s="256" t="s">
        <v>90</v>
      </c>
      <c r="AV103" s="12" t="s">
        <v>90</v>
      </c>
      <c r="AW103" s="12" t="s">
        <v>219</v>
      </c>
      <c r="AX103" s="12" t="s">
        <v>81</v>
      </c>
      <c r="AY103" s="256" t="s">
        <v>208</v>
      </c>
    </row>
    <row r="104" spans="2:65" s="1" customFormat="1" ht="25.5" customHeight="1">
      <c r="B104" s="46"/>
      <c r="C104" s="233" t="s">
        <v>253</v>
      </c>
      <c r="D104" s="233" t="s">
        <v>210</v>
      </c>
      <c r="E104" s="234" t="s">
        <v>2712</v>
      </c>
      <c r="F104" s="235" t="s">
        <v>2713</v>
      </c>
      <c r="G104" s="236" t="s">
        <v>213</v>
      </c>
      <c r="H104" s="237">
        <v>116.282</v>
      </c>
      <c r="I104" s="238"/>
      <c r="J104" s="239">
        <f>ROUND(I104*H104,2)</f>
        <v>0</v>
      </c>
      <c r="K104" s="235" t="s">
        <v>214</v>
      </c>
      <c r="L104" s="72"/>
      <c r="M104" s="240" t="s">
        <v>38</v>
      </c>
      <c r="N104" s="241" t="s">
        <v>52</v>
      </c>
      <c r="O104" s="47"/>
      <c r="P104" s="242">
        <f>O104*H104</f>
        <v>0</v>
      </c>
      <c r="Q104" s="242">
        <v>0</v>
      </c>
      <c r="R104" s="242">
        <f>Q104*H104</f>
        <v>0</v>
      </c>
      <c r="S104" s="242">
        <v>0</v>
      </c>
      <c r="T104" s="243">
        <f>S104*H104</f>
        <v>0</v>
      </c>
      <c r="AR104" s="23" t="s">
        <v>215</v>
      </c>
      <c r="AT104" s="23" t="s">
        <v>210</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215</v>
      </c>
      <c r="BM104" s="23" t="s">
        <v>3032</v>
      </c>
    </row>
    <row r="105" spans="2:65" s="1" customFormat="1" ht="16.5" customHeight="1">
      <c r="B105" s="46"/>
      <c r="C105" s="233" t="s">
        <v>257</v>
      </c>
      <c r="D105" s="233" t="s">
        <v>210</v>
      </c>
      <c r="E105" s="234" t="s">
        <v>258</v>
      </c>
      <c r="F105" s="235" t="s">
        <v>259</v>
      </c>
      <c r="G105" s="236" t="s">
        <v>232</v>
      </c>
      <c r="H105" s="237">
        <v>11.5</v>
      </c>
      <c r="I105" s="238"/>
      <c r="J105" s="239">
        <f>ROUND(I105*H105,2)</f>
        <v>0</v>
      </c>
      <c r="K105" s="235" t="s">
        <v>214</v>
      </c>
      <c r="L105" s="72"/>
      <c r="M105" s="240" t="s">
        <v>38</v>
      </c>
      <c r="N105" s="241" t="s">
        <v>52</v>
      </c>
      <c r="O105" s="47"/>
      <c r="P105" s="242">
        <f>O105*H105</f>
        <v>0</v>
      </c>
      <c r="Q105" s="242">
        <v>0</v>
      </c>
      <c r="R105" s="242">
        <f>Q105*H105</f>
        <v>0</v>
      </c>
      <c r="S105" s="242">
        <v>0</v>
      </c>
      <c r="T105" s="243">
        <f>S105*H105</f>
        <v>0</v>
      </c>
      <c r="AR105" s="23" t="s">
        <v>215</v>
      </c>
      <c r="AT105" s="23" t="s">
        <v>210</v>
      </c>
      <c r="AU105" s="23" t="s">
        <v>90</v>
      </c>
      <c r="AY105" s="23" t="s">
        <v>208</v>
      </c>
      <c r="BE105" s="244">
        <f>IF(N105="základní",J105,0)</f>
        <v>0</v>
      </c>
      <c r="BF105" s="244">
        <f>IF(N105="snížená",J105,0)</f>
        <v>0</v>
      </c>
      <c r="BG105" s="244">
        <f>IF(N105="zákl. přenesená",J105,0)</f>
        <v>0</v>
      </c>
      <c r="BH105" s="244">
        <f>IF(N105="sníž. přenesená",J105,0)</f>
        <v>0</v>
      </c>
      <c r="BI105" s="244">
        <f>IF(N105="nulová",J105,0)</f>
        <v>0</v>
      </c>
      <c r="BJ105" s="23" t="s">
        <v>25</v>
      </c>
      <c r="BK105" s="244">
        <f>ROUND(I105*H105,2)</f>
        <v>0</v>
      </c>
      <c r="BL105" s="23" t="s">
        <v>215</v>
      </c>
      <c r="BM105" s="23" t="s">
        <v>3033</v>
      </c>
    </row>
    <row r="106" spans="2:51" s="12" customFormat="1" ht="13.5">
      <c r="B106" s="245"/>
      <c r="C106" s="246"/>
      <c r="D106" s="247" t="s">
        <v>217</v>
      </c>
      <c r="E106" s="248" t="s">
        <v>38</v>
      </c>
      <c r="F106" s="249" t="s">
        <v>3034</v>
      </c>
      <c r="G106" s="246"/>
      <c r="H106" s="250">
        <v>11.5</v>
      </c>
      <c r="I106" s="251"/>
      <c r="J106" s="246"/>
      <c r="K106" s="246"/>
      <c r="L106" s="252"/>
      <c r="M106" s="253"/>
      <c r="N106" s="254"/>
      <c r="O106" s="254"/>
      <c r="P106" s="254"/>
      <c r="Q106" s="254"/>
      <c r="R106" s="254"/>
      <c r="S106" s="254"/>
      <c r="T106" s="255"/>
      <c r="AT106" s="256" t="s">
        <v>217</v>
      </c>
      <c r="AU106" s="256" t="s">
        <v>90</v>
      </c>
      <c r="AV106" s="12" t="s">
        <v>90</v>
      </c>
      <c r="AW106" s="12" t="s">
        <v>219</v>
      </c>
      <c r="AX106" s="12" t="s">
        <v>81</v>
      </c>
      <c r="AY106" s="256" t="s">
        <v>208</v>
      </c>
    </row>
    <row r="107" spans="2:65" s="1" customFormat="1" ht="51" customHeight="1">
      <c r="B107" s="46"/>
      <c r="C107" s="233" t="s">
        <v>30</v>
      </c>
      <c r="D107" s="233" t="s">
        <v>210</v>
      </c>
      <c r="E107" s="234" t="s">
        <v>267</v>
      </c>
      <c r="F107" s="235" t="s">
        <v>268</v>
      </c>
      <c r="G107" s="236" t="s">
        <v>232</v>
      </c>
      <c r="H107" s="237">
        <v>115</v>
      </c>
      <c r="I107" s="238"/>
      <c r="J107" s="239">
        <f>ROUND(I107*H107,2)</f>
        <v>0</v>
      </c>
      <c r="K107" s="235" t="s">
        <v>214</v>
      </c>
      <c r="L107" s="72"/>
      <c r="M107" s="240" t="s">
        <v>38</v>
      </c>
      <c r="N107" s="241" t="s">
        <v>52</v>
      </c>
      <c r="O107" s="47"/>
      <c r="P107" s="242">
        <f>O107*H107</f>
        <v>0</v>
      </c>
      <c r="Q107" s="242">
        <v>0</v>
      </c>
      <c r="R107" s="242">
        <f>Q107*H107</f>
        <v>0</v>
      </c>
      <c r="S107" s="242">
        <v>0</v>
      </c>
      <c r="T107" s="243">
        <f>S107*H107</f>
        <v>0</v>
      </c>
      <c r="AR107" s="23" t="s">
        <v>215</v>
      </c>
      <c r="AT107" s="23" t="s">
        <v>210</v>
      </c>
      <c r="AU107" s="23" t="s">
        <v>90</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215</v>
      </c>
      <c r="BM107" s="23" t="s">
        <v>3035</v>
      </c>
    </row>
    <row r="108" spans="2:51" s="12" customFormat="1" ht="13.5">
      <c r="B108" s="245"/>
      <c r="C108" s="246"/>
      <c r="D108" s="247" t="s">
        <v>217</v>
      </c>
      <c r="E108" s="248" t="s">
        <v>38</v>
      </c>
      <c r="F108" s="249" t="s">
        <v>3036</v>
      </c>
      <c r="G108" s="246"/>
      <c r="H108" s="250">
        <v>11.5</v>
      </c>
      <c r="I108" s="251"/>
      <c r="J108" s="246"/>
      <c r="K108" s="246"/>
      <c r="L108" s="252"/>
      <c r="M108" s="253"/>
      <c r="N108" s="254"/>
      <c r="O108" s="254"/>
      <c r="P108" s="254"/>
      <c r="Q108" s="254"/>
      <c r="R108" s="254"/>
      <c r="S108" s="254"/>
      <c r="T108" s="255"/>
      <c r="AT108" s="256" t="s">
        <v>217</v>
      </c>
      <c r="AU108" s="256" t="s">
        <v>90</v>
      </c>
      <c r="AV108" s="12" t="s">
        <v>90</v>
      </c>
      <c r="AW108" s="12" t="s">
        <v>219</v>
      </c>
      <c r="AX108" s="12" t="s">
        <v>81</v>
      </c>
      <c r="AY108" s="256" t="s">
        <v>208</v>
      </c>
    </row>
    <row r="109" spans="2:51" s="12" customFormat="1" ht="13.5">
      <c r="B109" s="245"/>
      <c r="C109" s="246"/>
      <c r="D109" s="247" t="s">
        <v>217</v>
      </c>
      <c r="E109" s="246"/>
      <c r="F109" s="249" t="s">
        <v>3037</v>
      </c>
      <c r="G109" s="246"/>
      <c r="H109" s="250">
        <v>115</v>
      </c>
      <c r="I109" s="251"/>
      <c r="J109" s="246"/>
      <c r="K109" s="246"/>
      <c r="L109" s="252"/>
      <c r="M109" s="253"/>
      <c r="N109" s="254"/>
      <c r="O109" s="254"/>
      <c r="P109" s="254"/>
      <c r="Q109" s="254"/>
      <c r="R109" s="254"/>
      <c r="S109" s="254"/>
      <c r="T109" s="255"/>
      <c r="AT109" s="256" t="s">
        <v>217</v>
      </c>
      <c r="AU109" s="256" t="s">
        <v>90</v>
      </c>
      <c r="AV109" s="12" t="s">
        <v>90</v>
      </c>
      <c r="AW109" s="12" t="s">
        <v>6</v>
      </c>
      <c r="AX109" s="12" t="s">
        <v>25</v>
      </c>
      <c r="AY109" s="256" t="s">
        <v>208</v>
      </c>
    </row>
    <row r="110" spans="2:65" s="1" customFormat="1" ht="25.5" customHeight="1">
      <c r="B110" s="46"/>
      <c r="C110" s="233" t="s">
        <v>270</v>
      </c>
      <c r="D110" s="233" t="s">
        <v>210</v>
      </c>
      <c r="E110" s="234" t="s">
        <v>271</v>
      </c>
      <c r="F110" s="235" t="s">
        <v>272</v>
      </c>
      <c r="G110" s="236" t="s">
        <v>232</v>
      </c>
      <c r="H110" s="237">
        <v>11.5</v>
      </c>
      <c r="I110" s="238"/>
      <c r="J110" s="239">
        <f>ROUND(I110*H110,2)</f>
        <v>0</v>
      </c>
      <c r="K110" s="235" t="s">
        <v>214</v>
      </c>
      <c r="L110" s="72"/>
      <c r="M110" s="240" t="s">
        <v>38</v>
      </c>
      <c r="N110" s="241" t="s">
        <v>52</v>
      </c>
      <c r="O110" s="47"/>
      <c r="P110" s="242">
        <f>O110*H110</f>
        <v>0</v>
      </c>
      <c r="Q110" s="242">
        <v>0</v>
      </c>
      <c r="R110" s="242">
        <f>Q110*H110</f>
        <v>0</v>
      </c>
      <c r="S110" s="242">
        <v>0</v>
      </c>
      <c r="T110" s="243">
        <f>S110*H110</f>
        <v>0</v>
      </c>
      <c r="AR110" s="23" t="s">
        <v>215</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215</v>
      </c>
      <c r="BM110" s="23" t="s">
        <v>3038</v>
      </c>
    </row>
    <row r="111" spans="2:65" s="1" customFormat="1" ht="16.5" customHeight="1">
      <c r="B111" s="46"/>
      <c r="C111" s="233" t="s">
        <v>276</v>
      </c>
      <c r="D111" s="233" t="s">
        <v>210</v>
      </c>
      <c r="E111" s="234" t="s">
        <v>277</v>
      </c>
      <c r="F111" s="235" t="s">
        <v>278</v>
      </c>
      <c r="G111" s="236" t="s">
        <v>232</v>
      </c>
      <c r="H111" s="237">
        <v>11.5</v>
      </c>
      <c r="I111" s="238"/>
      <c r="J111" s="239">
        <f>ROUND(I111*H111,2)</f>
        <v>0</v>
      </c>
      <c r="K111" s="235" t="s">
        <v>214</v>
      </c>
      <c r="L111" s="72"/>
      <c r="M111" s="240" t="s">
        <v>38</v>
      </c>
      <c r="N111" s="241" t="s">
        <v>52</v>
      </c>
      <c r="O111" s="47"/>
      <c r="P111" s="242">
        <f>O111*H111</f>
        <v>0</v>
      </c>
      <c r="Q111" s="242">
        <v>0</v>
      </c>
      <c r="R111" s="242">
        <f>Q111*H111</f>
        <v>0</v>
      </c>
      <c r="S111" s="242">
        <v>0</v>
      </c>
      <c r="T111" s="243">
        <f>S111*H111</f>
        <v>0</v>
      </c>
      <c r="AR111" s="23" t="s">
        <v>215</v>
      </c>
      <c r="AT111" s="23" t="s">
        <v>210</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215</v>
      </c>
      <c r="BM111" s="23" t="s">
        <v>3039</v>
      </c>
    </row>
    <row r="112" spans="2:65" s="1" customFormat="1" ht="16.5" customHeight="1">
      <c r="B112" s="46"/>
      <c r="C112" s="233" t="s">
        <v>280</v>
      </c>
      <c r="D112" s="233" t="s">
        <v>210</v>
      </c>
      <c r="E112" s="234" t="s">
        <v>281</v>
      </c>
      <c r="F112" s="235" t="s">
        <v>282</v>
      </c>
      <c r="G112" s="236" t="s">
        <v>283</v>
      </c>
      <c r="H112" s="237">
        <v>20.93</v>
      </c>
      <c r="I112" s="238"/>
      <c r="J112" s="239">
        <f>ROUND(I112*H112,2)</f>
        <v>0</v>
      </c>
      <c r="K112" s="235" t="s">
        <v>214</v>
      </c>
      <c r="L112" s="72"/>
      <c r="M112" s="240" t="s">
        <v>38</v>
      </c>
      <c r="N112" s="241" t="s">
        <v>52</v>
      </c>
      <c r="O112" s="47"/>
      <c r="P112" s="242">
        <f>O112*H112</f>
        <v>0</v>
      </c>
      <c r="Q112" s="242">
        <v>0</v>
      </c>
      <c r="R112" s="242">
        <f>Q112*H112</f>
        <v>0</v>
      </c>
      <c r="S112" s="242">
        <v>0</v>
      </c>
      <c r="T112" s="243">
        <f>S112*H112</f>
        <v>0</v>
      </c>
      <c r="AR112" s="23" t="s">
        <v>215</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215</v>
      </c>
      <c r="BM112" s="23" t="s">
        <v>3040</v>
      </c>
    </row>
    <row r="113" spans="2:51" s="12" customFormat="1" ht="13.5">
      <c r="B113" s="245"/>
      <c r="C113" s="246"/>
      <c r="D113" s="247" t="s">
        <v>217</v>
      </c>
      <c r="E113" s="248" t="s">
        <v>38</v>
      </c>
      <c r="F113" s="249" t="s">
        <v>3041</v>
      </c>
      <c r="G113" s="246"/>
      <c r="H113" s="250">
        <v>20.93</v>
      </c>
      <c r="I113" s="251"/>
      <c r="J113" s="246"/>
      <c r="K113" s="246"/>
      <c r="L113" s="252"/>
      <c r="M113" s="253"/>
      <c r="N113" s="254"/>
      <c r="O113" s="254"/>
      <c r="P113" s="254"/>
      <c r="Q113" s="254"/>
      <c r="R113" s="254"/>
      <c r="S113" s="254"/>
      <c r="T113" s="255"/>
      <c r="AT113" s="256" t="s">
        <v>217</v>
      </c>
      <c r="AU113" s="256" t="s">
        <v>90</v>
      </c>
      <c r="AV113" s="12" t="s">
        <v>90</v>
      </c>
      <c r="AW113" s="12" t="s">
        <v>219</v>
      </c>
      <c r="AX113" s="12" t="s">
        <v>81</v>
      </c>
      <c r="AY113" s="256" t="s">
        <v>208</v>
      </c>
    </row>
    <row r="114" spans="2:65" s="1" customFormat="1" ht="25.5" customHeight="1">
      <c r="B114" s="46"/>
      <c r="C114" s="233" t="s">
        <v>286</v>
      </c>
      <c r="D114" s="233" t="s">
        <v>210</v>
      </c>
      <c r="E114" s="234" t="s">
        <v>287</v>
      </c>
      <c r="F114" s="235" t="s">
        <v>288</v>
      </c>
      <c r="G114" s="236" t="s">
        <v>232</v>
      </c>
      <c r="H114" s="237">
        <v>34</v>
      </c>
      <c r="I114" s="238"/>
      <c r="J114" s="239">
        <f>ROUND(I114*H114,2)</f>
        <v>0</v>
      </c>
      <c r="K114" s="235" t="s">
        <v>214</v>
      </c>
      <c r="L114" s="72"/>
      <c r="M114" s="240" t="s">
        <v>38</v>
      </c>
      <c r="N114" s="241" t="s">
        <v>52</v>
      </c>
      <c r="O114" s="47"/>
      <c r="P114" s="242">
        <f>O114*H114</f>
        <v>0</v>
      </c>
      <c r="Q114" s="242">
        <v>0</v>
      </c>
      <c r="R114" s="242">
        <f>Q114*H114</f>
        <v>0</v>
      </c>
      <c r="S114" s="242">
        <v>0</v>
      </c>
      <c r="T114" s="243">
        <f>S114*H114</f>
        <v>0</v>
      </c>
      <c r="AR114" s="23" t="s">
        <v>215</v>
      </c>
      <c r="AT114" s="23" t="s">
        <v>210</v>
      </c>
      <c r="AU114" s="23" t="s">
        <v>90</v>
      </c>
      <c r="AY114" s="23" t="s">
        <v>208</v>
      </c>
      <c r="BE114" s="244">
        <f>IF(N114="základní",J114,0)</f>
        <v>0</v>
      </c>
      <c r="BF114" s="244">
        <f>IF(N114="snížená",J114,0)</f>
        <v>0</v>
      </c>
      <c r="BG114" s="244">
        <f>IF(N114="zákl. přenesená",J114,0)</f>
        <v>0</v>
      </c>
      <c r="BH114" s="244">
        <f>IF(N114="sníž. přenesená",J114,0)</f>
        <v>0</v>
      </c>
      <c r="BI114" s="244">
        <f>IF(N114="nulová",J114,0)</f>
        <v>0</v>
      </c>
      <c r="BJ114" s="23" t="s">
        <v>25</v>
      </c>
      <c r="BK114" s="244">
        <f>ROUND(I114*H114,2)</f>
        <v>0</v>
      </c>
      <c r="BL114" s="23" t="s">
        <v>215</v>
      </c>
      <c r="BM114" s="23" t="s">
        <v>3042</v>
      </c>
    </row>
    <row r="115" spans="2:65" s="1" customFormat="1" ht="38.25" customHeight="1">
      <c r="B115" s="46"/>
      <c r="C115" s="233" t="s">
        <v>10</v>
      </c>
      <c r="D115" s="233" t="s">
        <v>210</v>
      </c>
      <c r="E115" s="234" t="s">
        <v>2728</v>
      </c>
      <c r="F115" s="235" t="s">
        <v>2729</v>
      </c>
      <c r="G115" s="236" t="s">
        <v>232</v>
      </c>
      <c r="H115" s="237">
        <v>11.5</v>
      </c>
      <c r="I115" s="238"/>
      <c r="J115" s="239">
        <f>ROUND(I115*H115,2)</f>
        <v>0</v>
      </c>
      <c r="K115" s="235" t="s">
        <v>214</v>
      </c>
      <c r="L115" s="72"/>
      <c r="M115" s="240" t="s">
        <v>38</v>
      </c>
      <c r="N115" s="241" t="s">
        <v>52</v>
      </c>
      <c r="O115" s="47"/>
      <c r="P115" s="242">
        <f>O115*H115</f>
        <v>0</v>
      </c>
      <c r="Q115" s="242">
        <v>0</v>
      </c>
      <c r="R115" s="242">
        <f>Q115*H115</f>
        <v>0</v>
      </c>
      <c r="S115" s="242">
        <v>0</v>
      </c>
      <c r="T115" s="243">
        <f>S115*H115</f>
        <v>0</v>
      </c>
      <c r="AR115" s="23" t="s">
        <v>215</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215</v>
      </c>
      <c r="BM115" s="23" t="s">
        <v>3043</v>
      </c>
    </row>
    <row r="116" spans="2:65" s="1" customFormat="1" ht="16.5" customHeight="1">
      <c r="B116" s="46"/>
      <c r="C116" s="267" t="s">
        <v>302</v>
      </c>
      <c r="D116" s="267" t="s">
        <v>297</v>
      </c>
      <c r="E116" s="268" t="s">
        <v>298</v>
      </c>
      <c r="F116" s="269" t="s">
        <v>299</v>
      </c>
      <c r="G116" s="270" t="s">
        <v>283</v>
      </c>
      <c r="H116" s="271">
        <v>20.93</v>
      </c>
      <c r="I116" s="272"/>
      <c r="J116" s="273">
        <f>ROUND(I116*H116,2)</f>
        <v>0</v>
      </c>
      <c r="K116" s="269" t="s">
        <v>214</v>
      </c>
      <c r="L116" s="274"/>
      <c r="M116" s="275" t="s">
        <v>38</v>
      </c>
      <c r="N116" s="276" t="s">
        <v>52</v>
      </c>
      <c r="O116" s="47"/>
      <c r="P116" s="242">
        <f>O116*H116</f>
        <v>0</v>
      </c>
      <c r="Q116" s="242">
        <v>1</v>
      </c>
      <c r="R116" s="242">
        <f>Q116*H116</f>
        <v>20.93</v>
      </c>
      <c r="S116" s="242">
        <v>0</v>
      </c>
      <c r="T116" s="243">
        <f>S116*H116</f>
        <v>0</v>
      </c>
      <c r="AR116" s="23" t="s">
        <v>253</v>
      </c>
      <c r="AT116" s="23" t="s">
        <v>297</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215</v>
      </c>
      <c r="BM116" s="23" t="s">
        <v>3044</v>
      </c>
    </row>
    <row r="117" spans="2:51" s="12" customFormat="1" ht="13.5">
      <c r="B117" s="245"/>
      <c r="C117" s="246"/>
      <c r="D117" s="247" t="s">
        <v>217</v>
      </c>
      <c r="E117" s="248" t="s">
        <v>38</v>
      </c>
      <c r="F117" s="249" t="s">
        <v>3041</v>
      </c>
      <c r="G117" s="246"/>
      <c r="H117" s="250">
        <v>20.93</v>
      </c>
      <c r="I117" s="251"/>
      <c r="J117" s="246"/>
      <c r="K117" s="246"/>
      <c r="L117" s="252"/>
      <c r="M117" s="253"/>
      <c r="N117" s="254"/>
      <c r="O117" s="254"/>
      <c r="P117" s="254"/>
      <c r="Q117" s="254"/>
      <c r="R117" s="254"/>
      <c r="S117" s="254"/>
      <c r="T117" s="255"/>
      <c r="AT117" s="256" t="s">
        <v>217</v>
      </c>
      <c r="AU117" s="256" t="s">
        <v>90</v>
      </c>
      <c r="AV117" s="12" t="s">
        <v>90</v>
      </c>
      <c r="AW117" s="12" t="s">
        <v>219</v>
      </c>
      <c r="AX117" s="12" t="s">
        <v>25</v>
      </c>
      <c r="AY117" s="256" t="s">
        <v>208</v>
      </c>
    </row>
    <row r="118" spans="2:65" s="1" customFormat="1" ht="16.5" customHeight="1">
      <c r="B118" s="46"/>
      <c r="C118" s="233" t="s">
        <v>314</v>
      </c>
      <c r="D118" s="233" t="s">
        <v>210</v>
      </c>
      <c r="E118" s="234" t="s">
        <v>329</v>
      </c>
      <c r="F118" s="235" t="s">
        <v>330</v>
      </c>
      <c r="G118" s="236" t="s">
        <v>331</v>
      </c>
      <c r="H118" s="237">
        <v>1</v>
      </c>
      <c r="I118" s="238"/>
      <c r="J118" s="239">
        <f>ROUND(I118*H118,2)</f>
        <v>0</v>
      </c>
      <c r="K118" s="235" t="s">
        <v>38</v>
      </c>
      <c r="L118" s="72"/>
      <c r="M118" s="240" t="s">
        <v>38</v>
      </c>
      <c r="N118" s="241" t="s">
        <v>52</v>
      </c>
      <c r="O118" s="47"/>
      <c r="P118" s="242">
        <f>O118*H118</f>
        <v>0</v>
      </c>
      <c r="Q118" s="242">
        <v>0</v>
      </c>
      <c r="R118" s="242">
        <f>Q118*H118</f>
        <v>0</v>
      </c>
      <c r="S118" s="242">
        <v>0</v>
      </c>
      <c r="T118" s="243">
        <f>S118*H118</f>
        <v>0</v>
      </c>
      <c r="AR118" s="23" t="s">
        <v>215</v>
      </c>
      <c r="AT118" s="23" t="s">
        <v>210</v>
      </c>
      <c r="AU118" s="23" t="s">
        <v>90</v>
      </c>
      <c r="AY118" s="23" t="s">
        <v>208</v>
      </c>
      <c r="BE118" s="244">
        <f>IF(N118="základní",J118,0)</f>
        <v>0</v>
      </c>
      <c r="BF118" s="244">
        <f>IF(N118="snížená",J118,0)</f>
        <v>0</v>
      </c>
      <c r="BG118" s="244">
        <f>IF(N118="zákl. přenesená",J118,0)</f>
        <v>0</v>
      </c>
      <c r="BH118" s="244">
        <f>IF(N118="sníž. přenesená",J118,0)</f>
        <v>0</v>
      </c>
      <c r="BI118" s="244">
        <f>IF(N118="nulová",J118,0)</f>
        <v>0</v>
      </c>
      <c r="BJ118" s="23" t="s">
        <v>25</v>
      </c>
      <c r="BK118" s="244">
        <f>ROUND(I118*H118,2)</f>
        <v>0</v>
      </c>
      <c r="BL118" s="23" t="s">
        <v>215</v>
      </c>
      <c r="BM118" s="23" t="s">
        <v>3045</v>
      </c>
    </row>
    <row r="119" spans="2:63" s="11" customFormat="1" ht="29.85" customHeight="1">
      <c r="B119" s="217"/>
      <c r="C119" s="218"/>
      <c r="D119" s="219" t="s">
        <v>80</v>
      </c>
      <c r="E119" s="231" t="s">
        <v>319</v>
      </c>
      <c r="F119" s="231" t="s">
        <v>3046</v>
      </c>
      <c r="G119" s="218"/>
      <c r="H119" s="218"/>
      <c r="I119" s="221"/>
      <c r="J119" s="232">
        <f>BK119</f>
        <v>0</v>
      </c>
      <c r="K119" s="218"/>
      <c r="L119" s="223"/>
      <c r="M119" s="224"/>
      <c r="N119" s="225"/>
      <c r="O119" s="225"/>
      <c r="P119" s="226">
        <f>SUM(P120:P127)</f>
        <v>0</v>
      </c>
      <c r="Q119" s="225"/>
      <c r="R119" s="226">
        <f>SUM(R120:R127)</f>
        <v>19.65888</v>
      </c>
      <c r="S119" s="225"/>
      <c r="T119" s="227">
        <f>SUM(T120:T127)</f>
        <v>0</v>
      </c>
      <c r="AR119" s="228" t="s">
        <v>25</v>
      </c>
      <c r="AT119" s="229" t="s">
        <v>80</v>
      </c>
      <c r="AU119" s="229" t="s">
        <v>25</v>
      </c>
      <c r="AY119" s="228" t="s">
        <v>208</v>
      </c>
      <c r="BK119" s="230">
        <f>SUM(BK120:BK127)</f>
        <v>0</v>
      </c>
    </row>
    <row r="120" spans="2:65" s="1" customFormat="1" ht="25.5" customHeight="1">
      <c r="B120" s="46"/>
      <c r="C120" s="233" t="s">
        <v>319</v>
      </c>
      <c r="D120" s="233" t="s">
        <v>210</v>
      </c>
      <c r="E120" s="234" t="s">
        <v>3047</v>
      </c>
      <c r="F120" s="235" t="s">
        <v>3048</v>
      </c>
      <c r="G120" s="236" t="s">
        <v>213</v>
      </c>
      <c r="H120" s="237">
        <v>72</v>
      </c>
      <c r="I120" s="238"/>
      <c r="J120" s="239">
        <f>ROUND(I120*H120,2)</f>
        <v>0</v>
      </c>
      <c r="K120" s="235" t="s">
        <v>214</v>
      </c>
      <c r="L120" s="72"/>
      <c r="M120" s="240" t="s">
        <v>38</v>
      </c>
      <c r="N120" s="241" t="s">
        <v>52</v>
      </c>
      <c r="O120" s="47"/>
      <c r="P120" s="242">
        <f>O120*H120</f>
        <v>0</v>
      </c>
      <c r="Q120" s="242">
        <v>0</v>
      </c>
      <c r="R120" s="242">
        <f>Q120*H120</f>
        <v>0</v>
      </c>
      <c r="S120" s="242">
        <v>0</v>
      </c>
      <c r="T120" s="243">
        <f>S120*H120</f>
        <v>0</v>
      </c>
      <c r="AR120" s="23" t="s">
        <v>215</v>
      </c>
      <c r="AT120" s="23" t="s">
        <v>210</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215</v>
      </c>
      <c r="BM120" s="23" t="s">
        <v>3049</v>
      </c>
    </row>
    <row r="121" spans="2:51" s="12" customFormat="1" ht="13.5">
      <c r="B121" s="245"/>
      <c r="C121" s="246"/>
      <c r="D121" s="247" t="s">
        <v>217</v>
      </c>
      <c r="E121" s="248" t="s">
        <v>38</v>
      </c>
      <c r="F121" s="249" t="s">
        <v>3050</v>
      </c>
      <c r="G121" s="246"/>
      <c r="H121" s="250">
        <v>72</v>
      </c>
      <c r="I121" s="251"/>
      <c r="J121" s="246"/>
      <c r="K121" s="246"/>
      <c r="L121" s="252"/>
      <c r="M121" s="253"/>
      <c r="N121" s="254"/>
      <c r="O121" s="254"/>
      <c r="P121" s="254"/>
      <c r="Q121" s="254"/>
      <c r="R121" s="254"/>
      <c r="S121" s="254"/>
      <c r="T121" s="255"/>
      <c r="AT121" s="256" t="s">
        <v>217</v>
      </c>
      <c r="AU121" s="256" t="s">
        <v>90</v>
      </c>
      <c r="AV121" s="12" t="s">
        <v>90</v>
      </c>
      <c r="AW121" s="12" t="s">
        <v>219</v>
      </c>
      <c r="AX121" s="12" t="s">
        <v>81</v>
      </c>
      <c r="AY121" s="256" t="s">
        <v>208</v>
      </c>
    </row>
    <row r="122" spans="2:65" s="1" customFormat="1" ht="16.5" customHeight="1">
      <c r="B122" s="46"/>
      <c r="C122" s="267" t="s">
        <v>324</v>
      </c>
      <c r="D122" s="267" t="s">
        <v>297</v>
      </c>
      <c r="E122" s="268" t="s">
        <v>3051</v>
      </c>
      <c r="F122" s="269" t="s">
        <v>3052</v>
      </c>
      <c r="G122" s="270" t="s">
        <v>1571</v>
      </c>
      <c r="H122" s="271">
        <v>2.88</v>
      </c>
      <c r="I122" s="272"/>
      <c r="J122" s="273">
        <f>ROUND(I122*H122,2)</f>
        <v>0</v>
      </c>
      <c r="K122" s="269" t="s">
        <v>214</v>
      </c>
      <c r="L122" s="274"/>
      <c r="M122" s="275" t="s">
        <v>38</v>
      </c>
      <c r="N122" s="276" t="s">
        <v>52</v>
      </c>
      <c r="O122" s="47"/>
      <c r="P122" s="242">
        <f>O122*H122</f>
        <v>0</v>
      </c>
      <c r="Q122" s="242">
        <v>0.001</v>
      </c>
      <c r="R122" s="242">
        <f>Q122*H122</f>
        <v>0.0028799999999999997</v>
      </c>
      <c r="S122" s="242">
        <v>0</v>
      </c>
      <c r="T122" s="243">
        <f>S122*H122</f>
        <v>0</v>
      </c>
      <c r="AR122" s="23" t="s">
        <v>253</v>
      </c>
      <c r="AT122" s="23" t="s">
        <v>297</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215</v>
      </c>
      <c r="BM122" s="23" t="s">
        <v>3053</v>
      </c>
    </row>
    <row r="123" spans="2:51" s="12" customFormat="1" ht="13.5">
      <c r="B123" s="245"/>
      <c r="C123" s="246"/>
      <c r="D123" s="247" t="s">
        <v>217</v>
      </c>
      <c r="E123" s="248" t="s">
        <v>38</v>
      </c>
      <c r="F123" s="249" t="s">
        <v>3054</v>
      </c>
      <c r="G123" s="246"/>
      <c r="H123" s="250">
        <v>2.88</v>
      </c>
      <c r="I123" s="251"/>
      <c r="J123" s="246"/>
      <c r="K123" s="246"/>
      <c r="L123" s="252"/>
      <c r="M123" s="253"/>
      <c r="N123" s="254"/>
      <c r="O123" s="254"/>
      <c r="P123" s="254"/>
      <c r="Q123" s="254"/>
      <c r="R123" s="254"/>
      <c r="S123" s="254"/>
      <c r="T123" s="255"/>
      <c r="AT123" s="256" t="s">
        <v>217</v>
      </c>
      <c r="AU123" s="256" t="s">
        <v>90</v>
      </c>
      <c r="AV123" s="12" t="s">
        <v>90</v>
      </c>
      <c r="AW123" s="12" t="s">
        <v>219</v>
      </c>
      <c r="AX123" s="12" t="s">
        <v>81</v>
      </c>
      <c r="AY123" s="256" t="s">
        <v>208</v>
      </c>
    </row>
    <row r="124" spans="2:65" s="1" customFormat="1" ht="25.5" customHeight="1">
      <c r="B124" s="46"/>
      <c r="C124" s="233" t="s">
        <v>328</v>
      </c>
      <c r="D124" s="233" t="s">
        <v>210</v>
      </c>
      <c r="E124" s="234" t="s">
        <v>3055</v>
      </c>
      <c r="F124" s="235" t="s">
        <v>3056</v>
      </c>
      <c r="G124" s="236" t="s">
        <v>213</v>
      </c>
      <c r="H124" s="237">
        <v>72</v>
      </c>
      <c r="I124" s="238"/>
      <c r="J124" s="239">
        <f>ROUND(I124*H124,2)</f>
        <v>0</v>
      </c>
      <c r="K124" s="235" t="s">
        <v>214</v>
      </c>
      <c r="L124" s="72"/>
      <c r="M124" s="240" t="s">
        <v>38</v>
      </c>
      <c r="N124" s="241" t="s">
        <v>52</v>
      </c>
      <c r="O124" s="47"/>
      <c r="P124" s="242">
        <f>O124*H124</f>
        <v>0</v>
      </c>
      <c r="Q124" s="242">
        <v>0</v>
      </c>
      <c r="R124" s="242">
        <f>Q124*H124</f>
        <v>0</v>
      </c>
      <c r="S124" s="242">
        <v>0</v>
      </c>
      <c r="T124" s="243">
        <f>S124*H124</f>
        <v>0</v>
      </c>
      <c r="AR124" s="23" t="s">
        <v>215</v>
      </c>
      <c r="AT124" s="23" t="s">
        <v>210</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215</v>
      </c>
      <c r="BM124" s="23" t="s">
        <v>3057</v>
      </c>
    </row>
    <row r="125" spans="2:65" s="1" customFormat="1" ht="16.5" customHeight="1">
      <c r="B125" s="46"/>
      <c r="C125" s="267" t="s">
        <v>9</v>
      </c>
      <c r="D125" s="267" t="s">
        <v>297</v>
      </c>
      <c r="E125" s="268" t="s">
        <v>3058</v>
      </c>
      <c r="F125" s="269" t="s">
        <v>3059</v>
      </c>
      <c r="G125" s="270" t="s">
        <v>283</v>
      </c>
      <c r="H125" s="271">
        <v>19.656</v>
      </c>
      <c r="I125" s="272"/>
      <c r="J125" s="273">
        <f>ROUND(I125*H125,2)</f>
        <v>0</v>
      </c>
      <c r="K125" s="269" t="s">
        <v>38</v>
      </c>
      <c r="L125" s="274"/>
      <c r="M125" s="275" t="s">
        <v>38</v>
      </c>
      <c r="N125" s="276" t="s">
        <v>52</v>
      </c>
      <c r="O125" s="47"/>
      <c r="P125" s="242">
        <f>O125*H125</f>
        <v>0</v>
      </c>
      <c r="Q125" s="242">
        <v>1</v>
      </c>
      <c r="R125" s="242">
        <f>Q125*H125</f>
        <v>19.656</v>
      </c>
      <c r="S125" s="242">
        <v>0</v>
      </c>
      <c r="T125" s="243">
        <f>S125*H125</f>
        <v>0</v>
      </c>
      <c r="AR125" s="23" t="s">
        <v>253</v>
      </c>
      <c r="AT125" s="23" t="s">
        <v>297</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215</v>
      </c>
      <c r="BM125" s="23" t="s">
        <v>3060</v>
      </c>
    </row>
    <row r="126" spans="2:51" s="12" customFormat="1" ht="13.5">
      <c r="B126" s="245"/>
      <c r="C126" s="246"/>
      <c r="D126" s="247" t="s">
        <v>217</v>
      </c>
      <c r="E126" s="248" t="s">
        <v>38</v>
      </c>
      <c r="F126" s="249" t="s">
        <v>3061</v>
      </c>
      <c r="G126" s="246"/>
      <c r="H126" s="250">
        <v>19.656</v>
      </c>
      <c r="I126" s="251"/>
      <c r="J126" s="246"/>
      <c r="K126" s="246"/>
      <c r="L126" s="252"/>
      <c r="M126" s="253"/>
      <c r="N126" s="254"/>
      <c r="O126" s="254"/>
      <c r="P126" s="254"/>
      <c r="Q126" s="254"/>
      <c r="R126" s="254"/>
      <c r="S126" s="254"/>
      <c r="T126" s="255"/>
      <c r="AT126" s="256" t="s">
        <v>217</v>
      </c>
      <c r="AU126" s="256" t="s">
        <v>90</v>
      </c>
      <c r="AV126" s="12" t="s">
        <v>90</v>
      </c>
      <c r="AW126" s="12" t="s">
        <v>219</v>
      </c>
      <c r="AX126" s="12" t="s">
        <v>81</v>
      </c>
      <c r="AY126" s="256" t="s">
        <v>208</v>
      </c>
    </row>
    <row r="127" spans="2:65" s="1" customFormat="1" ht="38.25" customHeight="1">
      <c r="B127" s="46"/>
      <c r="C127" s="233" t="s">
        <v>340</v>
      </c>
      <c r="D127" s="233" t="s">
        <v>210</v>
      </c>
      <c r="E127" s="234" t="s">
        <v>3062</v>
      </c>
      <c r="F127" s="235" t="s">
        <v>3063</v>
      </c>
      <c r="G127" s="236" t="s">
        <v>213</v>
      </c>
      <c r="H127" s="237">
        <v>72</v>
      </c>
      <c r="I127" s="238"/>
      <c r="J127" s="239">
        <f>ROUND(I127*H127,2)</f>
        <v>0</v>
      </c>
      <c r="K127" s="235" t="s">
        <v>214</v>
      </c>
      <c r="L127" s="72"/>
      <c r="M127" s="240" t="s">
        <v>38</v>
      </c>
      <c r="N127" s="241" t="s">
        <v>52</v>
      </c>
      <c r="O127" s="47"/>
      <c r="P127" s="242">
        <f>O127*H127</f>
        <v>0</v>
      </c>
      <c r="Q127" s="242">
        <v>0</v>
      </c>
      <c r="R127" s="242">
        <f>Q127*H127</f>
        <v>0</v>
      </c>
      <c r="S127" s="242">
        <v>0</v>
      </c>
      <c r="T127" s="243">
        <f>S127*H127</f>
        <v>0</v>
      </c>
      <c r="AR127" s="23" t="s">
        <v>215</v>
      </c>
      <c r="AT127" s="23" t="s">
        <v>210</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215</v>
      </c>
      <c r="BM127" s="23" t="s">
        <v>3064</v>
      </c>
    </row>
    <row r="128" spans="2:63" s="11" customFormat="1" ht="29.85" customHeight="1">
      <c r="B128" s="217"/>
      <c r="C128" s="218"/>
      <c r="D128" s="219" t="s">
        <v>80</v>
      </c>
      <c r="E128" s="231" t="s">
        <v>237</v>
      </c>
      <c r="F128" s="231" t="s">
        <v>2737</v>
      </c>
      <c r="G128" s="218"/>
      <c r="H128" s="218"/>
      <c r="I128" s="221"/>
      <c r="J128" s="232">
        <f>BK128</f>
        <v>0</v>
      </c>
      <c r="K128" s="218"/>
      <c r="L128" s="223"/>
      <c r="M128" s="224"/>
      <c r="N128" s="225"/>
      <c r="O128" s="225"/>
      <c r="P128" s="226">
        <f>SUM(P129:P131)</f>
        <v>0</v>
      </c>
      <c r="Q128" s="225"/>
      <c r="R128" s="226">
        <f>SUM(R129:R131)</f>
        <v>14.96772</v>
      </c>
      <c r="S128" s="225"/>
      <c r="T128" s="227">
        <f>SUM(T129:T131)</f>
        <v>0</v>
      </c>
      <c r="AR128" s="228" t="s">
        <v>25</v>
      </c>
      <c r="AT128" s="229" t="s">
        <v>80</v>
      </c>
      <c r="AU128" s="229" t="s">
        <v>25</v>
      </c>
      <c r="AY128" s="228" t="s">
        <v>208</v>
      </c>
      <c r="BK128" s="230">
        <f>SUM(BK129:BK131)</f>
        <v>0</v>
      </c>
    </row>
    <row r="129" spans="2:65" s="1" customFormat="1" ht="25.5" customHeight="1">
      <c r="B129" s="46"/>
      <c r="C129" s="233" t="s">
        <v>348</v>
      </c>
      <c r="D129" s="233" t="s">
        <v>210</v>
      </c>
      <c r="E129" s="234" t="s">
        <v>3065</v>
      </c>
      <c r="F129" s="235" t="s">
        <v>3066</v>
      </c>
      <c r="G129" s="236" t="s">
        <v>213</v>
      </c>
      <c r="H129" s="237">
        <v>12</v>
      </c>
      <c r="I129" s="238"/>
      <c r="J129" s="239">
        <f>ROUND(I129*H129,2)</f>
        <v>0</v>
      </c>
      <c r="K129" s="235" t="s">
        <v>214</v>
      </c>
      <c r="L129" s="72"/>
      <c r="M129" s="240" t="s">
        <v>38</v>
      </c>
      <c r="N129" s="241" t="s">
        <v>52</v>
      </c>
      <c r="O129" s="47"/>
      <c r="P129" s="242">
        <f>O129*H129</f>
        <v>0</v>
      </c>
      <c r="Q129" s="242">
        <v>0.3708</v>
      </c>
      <c r="R129" s="242">
        <f>Q129*H129</f>
        <v>4.4496</v>
      </c>
      <c r="S129" s="242">
        <v>0</v>
      </c>
      <c r="T129" s="243">
        <f>S129*H129</f>
        <v>0</v>
      </c>
      <c r="AR129" s="23" t="s">
        <v>215</v>
      </c>
      <c r="AT129" s="23" t="s">
        <v>210</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215</v>
      </c>
      <c r="BM129" s="23" t="s">
        <v>3067</v>
      </c>
    </row>
    <row r="130" spans="2:65" s="1" customFormat="1" ht="25.5" customHeight="1">
      <c r="B130" s="46"/>
      <c r="C130" s="233" t="s">
        <v>352</v>
      </c>
      <c r="D130" s="233" t="s">
        <v>210</v>
      </c>
      <c r="E130" s="234" t="s">
        <v>3068</v>
      </c>
      <c r="F130" s="235" t="s">
        <v>3069</v>
      </c>
      <c r="G130" s="236" t="s">
        <v>213</v>
      </c>
      <c r="H130" s="237">
        <v>12</v>
      </c>
      <c r="I130" s="238"/>
      <c r="J130" s="239">
        <f>ROUND(I130*H130,2)</f>
        <v>0</v>
      </c>
      <c r="K130" s="235" t="s">
        <v>214</v>
      </c>
      <c r="L130" s="72"/>
      <c r="M130" s="240" t="s">
        <v>38</v>
      </c>
      <c r="N130" s="241" t="s">
        <v>52</v>
      </c>
      <c r="O130" s="47"/>
      <c r="P130" s="242">
        <f>O130*H130</f>
        <v>0</v>
      </c>
      <c r="Q130" s="242">
        <v>0.4809</v>
      </c>
      <c r="R130" s="242">
        <f>Q130*H130</f>
        <v>5.7707999999999995</v>
      </c>
      <c r="S130" s="242">
        <v>0</v>
      </c>
      <c r="T130" s="243">
        <f>S130*H130</f>
        <v>0</v>
      </c>
      <c r="AR130" s="23" t="s">
        <v>215</v>
      </c>
      <c r="AT130" s="23" t="s">
        <v>210</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215</v>
      </c>
      <c r="BM130" s="23" t="s">
        <v>3070</v>
      </c>
    </row>
    <row r="131" spans="2:65" s="1" customFormat="1" ht="25.5" customHeight="1">
      <c r="B131" s="46"/>
      <c r="C131" s="233" t="s">
        <v>357</v>
      </c>
      <c r="D131" s="233" t="s">
        <v>210</v>
      </c>
      <c r="E131" s="234" t="s">
        <v>3071</v>
      </c>
      <c r="F131" s="235" t="s">
        <v>3072</v>
      </c>
      <c r="G131" s="236" t="s">
        <v>213</v>
      </c>
      <c r="H131" s="237">
        <v>12</v>
      </c>
      <c r="I131" s="238"/>
      <c r="J131" s="239">
        <f>ROUND(I131*H131,2)</f>
        <v>0</v>
      </c>
      <c r="K131" s="235" t="s">
        <v>214</v>
      </c>
      <c r="L131" s="72"/>
      <c r="M131" s="240" t="s">
        <v>38</v>
      </c>
      <c r="N131" s="241" t="s">
        <v>52</v>
      </c>
      <c r="O131" s="47"/>
      <c r="P131" s="242">
        <f>O131*H131</f>
        <v>0</v>
      </c>
      <c r="Q131" s="242">
        <v>0.39561</v>
      </c>
      <c r="R131" s="242">
        <f>Q131*H131</f>
        <v>4.74732</v>
      </c>
      <c r="S131" s="242">
        <v>0</v>
      </c>
      <c r="T131" s="243">
        <f>S131*H131</f>
        <v>0</v>
      </c>
      <c r="AR131" s="23" t="s">
        <v>215</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215</v>
      </c>
      <c r="BM131" s="23" t="s">
        <v>3073</v>
      </c>
    </row>
    <row r="132" spans="2:63" s="11" customFormat="1" ht="29.85" customHeight="1">
      <c r="B132" s="217"/>
      <c r="C132" s="218"/>
      <c r="D132" s="219" t="s">
        <v>80</v>
      </c>
      <c r="E132" s="231" t="s">
        <v>253</v>
      </c>
      <c r="F132" s="231" t="s">
        <v>2761</v>
      </c>
      <c r="G132" s="218"/>
      <c r="H132" s="218"/>
      <c r="I132" s="221"/>
      <c r="J132" s="232">
        <f>BK132</f>
        <v>0</v>
      </c>
      <c r="K132" s="218"/>
      <c r="L132" s="223"/>
      <c r="M132" s="224"/>
      <c r="N132" s="225"/>
      <c r="O132" s="225"/>
      <c r="P132" s="226">
        <f>SUM(P133:P141)</f>
        <v>0</v>
      </c>
      <c r="Q132" s="225"/>
      <c r="R132" s="226">
        <f>SUM(R133:R141)</f>
        <v>0.0428</v>
      </c>
      <c r="S132" s="225"/>
      <c r="T132" s="227">
        <f>SUM(T133:T141)</f>
        <v>0</v>
      </c>
      <c r="AR132" s="228" t="s">
        <v>25</v>
      </c>
      <c r="AT132" s="229" t="s">
        <v>80</v>
      </c>
      <c r="AU132" s="229" t="s">
        <v>25</v>
      </c>
      <c r="AY132" s="228" t="s">
        <v>208</v>
      </c>
      <c r="BK132" s="230">
        <f>SUM(BK133:BK141)</f>
        <v>0</v>
      </c>
    </row>
    <row r="133" spans="2:65" s="1" customFormat="1" ht="25.5" customHeight="1">
      <c r="B133" s="46"/>
      <c r="C133" s="233" t="s">
        <v>362</v>
      </c>
      <c r="D133" s="233" t="s">
        <v>210</v>
      </c>
      <c r="E133" s="234" t="s">
        <v>3074</v>
      </c>
      <c r="F133" s="235" t="s">
        <v>3075</v>
      </c>
      <c r="G133" s="236" t="s">
        <v>336</v>
      </c>
      <c r="H133" s="237">
        <v>30.5</v>
      </c>
      <c r="I133" s="238"/>
      <c r="J133" s="239">
        <f>ROUND(I133*H133,2)</f>
        <v>0</v>
      </c>
      <c r="K133" s="235" t="s">
        <v>214</v>
      </c>
      <c r="L133" s="72"/>
      <c r="M133" s="240" t="s">
        <v>38</v>
      </c>
      <c r="N133" s="241" t="s">
        <v>52</v>
      </c>
      <c r="O133" s="47"/>
      <c r="P133" s="242">
        <f>O133*H133</f>
        <v>0</v>
      </c>
      <c r="Q133" s="242">
        <v>0</v>
      </c>
      <c r="R133" s="242">
        <f>Q133*H133</f>
        <v>0</v>
      </c>
      <c r="S133" s="242">
        <v>0</v>
      </c>
      <c r="T133" s="243">
        <f>S133*H133</f>
        <v>0</v>
      </c>
      <c r="AR133" s="23" t="s">
        <v>215</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215</v>
      </c>
      <c r="BM133" s="23" t="s">
        <v>3076</v>
      </c>
    </row>
    <row r="134" spans="2:65" s="1" customFormat="1" ht="16.5" customHeight="1">
      <c r="B134" s="46"/>
      <c r="C134" s="267" t="s">
        <v>369</v>
      </c>
      <c r="D134" s="267" t="s">
        <v>297</v>
      </c>
      <c r="E134" s="268" t="s">
        <v>3077</v>
      </c>
      <c r="F134" s="269" t="s">
        <v>3078</v>
      </c>
      <c r="G134" s="270" t="s">
        <v>336</v>
      </c>
      <c r="H134" s="271">
        <v>30.5</v>
      </c>
      <c r="I134" s="272"/>
      <c r="J134" s="273">
        <f>ROUND(I134*H134,2)</f>
        <v>0</v>
      </c>
      <c r="K134" s="269" t="s">
        <v>214</v>
      </c>
      <c r="L134" s="274"/>
      <c r="M134" s="275" t="s">
        <v>38</v>
      </c>
      <c r="N134" s="276" t="s">
        <v>52</v>
      </c>
      <c r="O134" s="47"/>
      <c r="P134" s="242">
        <f>O134*H134</f>
        <v>0</v>
      </c>
      <c r="Q134" s="242">
        <v>0.001</v>
      </c>
      <c r="R134" s="242">
        <f>Q134*H134</f>
        <v>0.0305</v>
      </c>
      <c r="S134" s="242">
        <v>0</v>
      </c>
      <c r="T134" s="243">
        <f>S134*H134</f>
        <v>0</v>
      </c>
      <c r="AR134" s="23" t="s">
        <v>253</v>
      </c>
      <c r="AT134" s="23" t="s">
        <v>297</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215</v>
      </c>
      <c r="BM134" s="23" t="s">
        <v>3079</v>
      </c>
    </row>
    <row r="135" spans="2:65" s="1" customFormat="1" ht="38.25" customHeight="1">
      <c r="B135" s="46"/>
      <c r="C135" s="233" t="s">
        <v>374</v>
      </c>
      <c r="D135" s="233" t="s">
        <v>210</v>
      </c>
      <c r="E135" s="234" t="s">
        <v>3080</v>
      </c>
      <c r="F135" s="235" t="s">
        <v>3081</v>
      </c>
      <c r="G135" s="236" t="s">
        <v>331</v>
      </c>
      <c r="H135" s="237">
        <v>1</v>
      </c>
      <c r="I135" s="238"/>
      <c r="J135" s="239">
        <f>ROUND(I135*H135,2)</f>
        <v>0</v>
      </c>
      <c r="K135" s="235" t="s">
        <v>214</v>
      </c>
      <c r="L135" s="72"/>
      <c r="M135" s="240" t="s">
        <v>38</v>
      </c>
      <c r="N135" s="241" t="s">
        <v>52</v>
      </c>
      <c r="O135" s="47"/>
      <c r="P135" s="242">
        <f>O135*H135</f>
        <v>0</v>
      </c>
      <c r="Q135" s="242">
        <v>0.0016</v>
      </c>
      <c r="R135" s="242">
        <f>Q135*H135</f>
        <v>0.0016</v>
      </c>
      <c r="S135" s="242">
        <v>0</v>
      </c>
      <c r="T135" s="243">
        <f>S135*H135</f>
        <v>0</v>
      </c>
      <c r="AR135" s="23" t="s">
        <v>215</v>
      </c>
      <c r="AT135" s="23" t="s">
        <v>210</v>
      </c>
      <c r="AU135" s="23" t="s">
        <v>90</v>
      </c>
      <c r="AY135" s="23" t="s">
        <v>208</v>
      </c>
      <c r="BE135" s="244">
        <f>IF(N135="základní",J135,0)</f>
        <v>0</v>
      </c>
      <c r="BF135" s="244">
        <f>IF(N135="snížená",J135,0)</f>
        <v>0</v>
      </c>
      <c r="BG135" s="244">
        <f>IF(N135="zákl. přenesená",J135,0)</f>
        <v>0</v>
      </c>
      <c r="BH135" s="244">
        <f>IF(N135="sníž. přenesená",J135,0)</f>
        <v>0</v>
      </c>
      <c r="BI135" s="244">
        <f>IF(N135="nulová",J135,0)</f>
        <v>0</v>
      </c>
      <c r="BJ135" s="23" t="s">
        <v>25</v>
      </c>
      <c r="BK135" s="244">
        <f>ROUND(I135*H135,2)</f>
        <v>0</v>
      </c>
      <c r="BL135" s="23" t="s">
        <v>215</v>
      </c>
      <c r="BM135" s="23" t="s">
        <v>3082</v>
      </c>
    </row>
    <row r="136" spans="2:65" s="1" customFormat="1" ht="16.5" customHeight="1">
      <c r="B136" s="46"/>
      <c r="C136" s="267" t="s">
        <v>380</v>
      </c>
      <c r="D136" s="267" t="s">
        <v>297</v>
      </c>
      <c r="E136" s="268" t="s">
        <v>3083</v>
      </c>
      <c r="F136" s="269" t="s">
        <v>3084</v>
      </c>
      <c r="G136" s="270" t="s">
        <v>25</v>
      </c>
      <c r="H136" s="271">
        <v>1</v>
      </c>
      <c r="I136" s="272"/>
      <c r="J136" s="273">
        <f>ROUND(I136*H136,2)</f>
        <v>0</v>
      </c>
      <c r="K136" s="269" t="s">
        <v>38</v>
      </c>
      <c r="L136" s="274"/>
      <c r="M136" s="275" t="s">
        <v>38</v>
      </c>
      <c r="N136" s="276" t="s">
        <v>52</v>
      </c>
      <c r="O136" s="47"/>
      <c r="P136" s="242">
        <f>O136*H136</f>
        <v>0</v>
      </c>
      <c r="Q136" s="242">
        <v>0</v>
      </c>
      <c r="R136" s="242">
        <f>Q136*H136</f>
        <v>0</v>
      </c>
      <c r="S136" s="242">
        <v>0</v>
      </c>
      <c r="T136" s="243">
        <f>S136*H136</f>
        <v>0</v>
      </c>
      <c r="AR136" s="23" t="s">
        <v>253</v>
      </c>
      <c r="AT136" s="23" t="s">
        <v>297</v>
      </c>
      <c r="AU136" s="23" t="s">
        <v>90</v>
      </c>
      <c r="AY136" s="23" t="s">
        <v>208</v>
      </c>
      <c r="BE136" s="244">
        <f>IF(N136="základní",J136,0)</f>
        <v>0</v>
      </c>
      <c r="BF136" s="244">
        <f>IF(N136="snížená",J136,0)</f>
        <v>0</v>
      </c>
      <c r="BG136" s="244">
        <f>IF(N136="zákl. přenesená",J136,0)</f>
        <v>0</v>
      </c>
      <c r="BH136" s="244">
        <f>IF(N136="sníž. přenesená",J136,0)</f>
        <v>0</v>
      </c>
      <c r="BI136" s="244">
        <f>IF(N136="nulová",J136,0)</f>
        <v>0</v>
      </c>
      <c r="BJ136" s="23" t="s">
        <v>25</v>
      </c>
      <c r="BK136" s="244">
        <f>ROUND(I136*H136,2)</f>
        <v>0</v>
      </c>
      <c r="BL136" s="23" t="s">
        <v>215</v>
      </c>
      <c r="BM136" s="23" t="s">
        <v>3085</v>
      </c>
    </row>
    <row r="137" spans="2:65" s="1" customFormat="1" ht="25.5" customHeight="1">
      <c r="B137" s="46"/>
      <c r="C137" s="233" t="s">
        <v>384</v>
      </c>
      <c r="D137" s="233" t="s">
        <v>210</v>
      </c>
      <c r="E137" s="234" t="s">
        <v>3086</v>
      </c>
      <c r="F137" s="235" t="s">
        <v>3087</v>
      </c>
      <c r="G137" s="236" t="s">
        <v>331</v>
      </c>
      <c r="H137" s="237">
        <v>1</v>
      </c>
      <c r="I137" s="238"/>
      <c r="J137" s="239">
        <f>ROUND(I137*H137,2)</f>
        <v>0</v>
      </c>
      <c r="K137" s="235" t="s">
        <v>214</v>
      </c>
      <c r="L137" s="72"/>
      <c r="M137" s="240" t="s">
        <v>38</v>
      </c>
      <c r="N137" s="241" t="s">
        <v>52</v>
      </c>
      <c r="O137" s="47"/>
      <c r="P137" s="242">
        <f>O137*H137</f>
        <v>0</v>
      </c>
      <c r="Q137" s="242">
        <v>0</v>
      </c>
      <c r="R137" s="242">
        <f>Q137*H137</f>
        <v>0</v>
      </c>
      <c r="S137" s="242">
        <v>0</v>
      </c>
      <c r="T137" s="243">
        <f>S137*H137</f>
        <v>0</v>
      </c>
      <c r="AR137" s="23" t="s">
        <v>215</v>
      </c>
      <c r="AT137" s="23" t="s">
        <v>210</v>
      </c>
      <c r="AU137" s="23" t="s">
        <v>90</v>
      </c>
      <c r="AY137" s="23" t="s">
        <v>208</v>
      </c>
      <c r="BE137" s="244">
        <f>IF(N137="základní",J137,0)</f>
        <v>0</v>
      </c>
      <c r="BF137" s="244">
        <f>IF(N137="snížená",J137,0)</f>
        <v>0</v>
      </c>
      <c r="BG137" s="244">
        <f>IF(N137="zákl. přenesená",J137,0)</f>
        <v>0</v>
      </c>
      <c r="BH137" s="244">
        <f>IF(N137="sníž. přenesená",J137,0)</f>
        <v>0</v>
      </c>
      <c r="BI137" s="244">
        <f>IF(N137="nulová",J137,0)</f>
        <v>0</v>
      </c>
      <c r="BJ137" s="23" t="s">
        <v>25</v>
      </c>
      <c r="BK137" s="244">
        <f>ROUND(I137*H137,2)</f>
        <v>0</v>
      </c>
      <c r="BL137" s="23" t="s">
        <v>215</v>
      </c>
      <c r="BM137" s="23" t="s">
        <v>3088</v>
      </c>
    </row>
    <row r="138" spans="2:65" s="1" customFormat="1" ht="25.5" customHeight="1">
      <c r="B138" s="46"/>
      <c r="C138" s="267" t="s">
        <v>389</v>
      </c>
      <c r="D138" s="267" t="s">
        <v>297</v>
      </c>
      <c r="E138" s="268" t="s">
        <v>3089</v>
      </c>
      <c r="F138" s="269" t="s">
        <v>3090</v>
      </c>
      <c r="G138" s="270" t="s">
        <v>331</v>
      </c>
      <c r="H138" s="271">
        <v>1</v>
      </c>
      <c r="I138" s="272"/>
      <c r="J138" s="273">
        <f>ROUND(I138*H138,2)</f>
        <v>0</v>
      </c>
      <c r="K138" s="269" t="s">
        <v>214</v>
      </c>
      <c r="L138" s="274"/>
      <c r="M138" s="275" t="s">
        <v>38</v>
      </c>
      <c r="N138" s="276" t="s">
        <v>52</v>
      </c>
      <c r="O138" s="47"/>
      <c r="P138" s="242">
        <f>O138*H138</f>
        <v>0</v>
      </c>
      <c r="Q138" s="242">
        <v>0.0019</v>
      </c>
      <c r="R138" s="242">
        <f>Q138*H138</f>
        <v>0.0019</v>
      </c>
      <c r="S138" s="242">
        <v>0</v>
      </c>
      <c r="T138" s="243">
        <f>S138*H138</f>
        <v>0</v>
      </c>
      <c r="AR138" s="23" t="s">
        <v>253</v>
      </c>
      <c r="AT138" s="23" t="s">
        <v>297</v>
      </c>
      <c r="AU138" s="23" t="s">
        <v>90</v>
      </c>
      <c r="AY138" s="23" t="s">
        <v>208</v>
      </c>
      <c r="BE138" s="244">
        <f>IF(N138="základní",J138,0)</f>
        <v>0</v>
      </c>
      <c r="BF138" s="244">
        <f>IF(N138="snížená",J138,0)</f>
        <v>0</v>
      </c>
      <c r="BG138" s="244">
        <f>IF(N138="zákl. přenesená",J138,0)</f>
        <v>0</v>
      </c>
      <c r="BH138" s="244">
        <f>IF(N138="sníž. přenesená",J138,0)</f>
        <v>0</v>
      </c>
      <c r="BI138" s="244">
        <f>IF(N138="nulová",J138,0)</f>
        <v>0</v>
      </c>
      <c r="BJ138" s="23" t="s">
        <v>25</v>
      </c>
      <c r="BK138" s="244">
        <f>ROUND(I138*H138,2)</f>
        <v>0</v>
      </c>
      <c r="BL138" s="23" t="s">
        <v>215</v>
      </c>
      <c r="BM138" s="23" t="s">
        <v>3091</v>
      </c>
    </row>
    <row r="139" spans="2:65" s="1" customFormat="1" ht="16.5" customHeight="1">
      <c r="B139" s="46"/>
      <c r="C139" s="233" t="s">
        <v>393</v>
      </c>
      <c r="D139" s="233" t="s">
        <v>210</v>
      </c>
      <c r="E139" s="234" t="s">
        <v>3092</v>
      </c>
      <c r="F139" s="235" t="s">
        <v>3093</v>
      </c>
      <c r="G139" s="236" t="s">
        <v>336</v>
      </c>
      <c r="H139" s="237">
        <v>381</v>
      </c>
      <c r="I139" s="238"/>
      <c r="J139" s="239">
        <f>ROUND(I139*H139,2)</f>
        <v>0</v>
      </c>
      <c r="K139" s="235" t="s">
        <v>214</v>
      </c>
      <c r="L139" s="72"/>
      <c r="M139" s="240" t="s">
        <v>38</v>
      </c>
      <c r="N139" s="241" t="s">
        <v>52</v>
      </c>
      <c r="O139" s="47"/>
      <c r="P139" s="242">
        <f>O139*H139</f>
        <v>0</v>
      </c>
      <c r="Q139" s="242">
        <v>0</v>
      </c>
      <c r="R139" s="242">
        <f>Q139*H139</f>
        <v>0</v>
      </c>
      <c r="S139" s="242">
        <v>0</v>
      </c>
      <c r="T139" s="243">
        <f>S139*H139</f>
        <v>0</v>
      </c>
      <c r="AR139" s="23" t="s">
        <v>215</v>
      </c>
      <c r="AT139" s="23" t="s">
        <v>210</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215</v>
      </c>
      <c r="BM139" s="23" t="s">
        <v>3094</v>
      </c>
    </row>
    <row r="140" spans="2:65" s="1" customFormat="1" ht="16.5" customHeight="1">
      <c r="B140" s="46"/>
      <c r="C140" s="233" t="s">
        <v>401</v>
      </c>
      <c r="D140" s="233" t="s">
        <v>210</v>
      </c>
      <c r="E140" s="234" t="s">
        <v>3095</v>
      </c>
      <c r="F140" s="235" t="s">
        <v>3096</v>
      </c>
      <c r="G140" s="236" t="s">
        <v>336</v>
      </c>
      <c r="H140" s="237">
        <v>27.5</v>
      </c>
      <c r="I140" s="238"/>
      <c r="J140" s="239">
        <f>ROUND(I140*H140,2)</f>
        <v>0</v>
      </c>
      <c r="K140" s="235" t="s">
        <v>214</v>
      </c>
      <c r="L140" s="72"/>
      <c r="M140" s="240" t="s">
        <v>38</v>
      </c>
      <c r="N140" s="241" t="s">
        <v>52</v>
      </c>
      <c r="O140" s="47"/>
      <c r="P140" s="242">
        <f>O140*H140</f>
        <v>0</v>
      </c>
      <c r="Q140" s="242">
        <v>0.00019</v>
      </c>
      <c r="R140" s="242">
        <f>Q140*H140</f>
        <v>0.0052250000000000005</v>
      </c>
      <c r="S140" s="242">
        <v>0</v>
      </c>
      <c r="T140" s="243">
        <f>S140*H140</f>
        <v>0</v>
      </c>
      <c r="AR140" s="23" t="s">
        <v>215</v>
      </c>
      <c r="AT140" s="23" t="s">
        <v>210</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215</v>
      </c>
      <c r="BM140" s="23" t="s">
        <v>3097</v>
      </c>
    </row>
    <row r="141" spans="2:65" s="1" customFormat="1" ht="16.5" customHeight="1">
      <c r="B141" s="46"/>
      <c r="C141" s="233" t="s">
        <v>412</v>
      </c>
      <c r="D141" s="233" t="s">
        <v>210</v>
      </c>
      <c r="E141" s="234" t="s">
        <v>3098</v>
      </c>
      <c r="F141" s="235" t="s">
        <v>3099</v>
      </c>
      <c r="G141" s="236" t="s">
        <v>336</v>
      </c>
      <c r="H141" s="237">
        <v>27.5</v>
      </c>
      <c r="I141" s="238"/>
      <c r="J141" s="239">
        <f>ROUND(I141*H141,2)</f>
        <v>0</v>
      </c>
      <c r="K141" s="235" t="s">
        <v>214</v>
      </c>
      <c r="L141" s="72"/>
      <c r="M141" s="240" t="s">
        <v>38</v>
      </c>
      <c r="N141" s="241" t="s">
        <v>52</v>
      </c>
      <c r="O141" s="47"/>
      <c r="P141" s="242">
        <f>O141*H141</f>
        <v>0</v>
      </c>
      <c r="Q141" s="242">
        <v>0.00013</v>
      </c>
      <c r="R141" s="242">
        <f>Q141*H141</f>
        <v>0.0035749999999999996</v>
      </c>
      <c r="S141" s="242">
        <v>0</v>
      </c>
      <c r="T141" s="243">
        <f>S141*H141</f>
        <v>0</v>
      </c>
      <c r="AR141" s="23" t="s">
        <v>215</v>
      </c>
      <c r="AT141" s="23" t="s">
        <v>210</v>
      </c>
      <c r="AU141" s="23" t="s">
        <v>90</v>
      </c>
      <c r="AY141" s="23" t="s">
        <v>208</v>
      </c>
      <c r="BE141" s="244">
        <f>IF(N141="základní",J141,0)</f>
        <v>0</v>
      </c>
      <c r="BF141" s="244">
        <f>IF(N141="snížená",J141,0)</f>
        <v>0</v>
      </c>
      <c r="BG141" s="244">
        <f>IF(N141="zákl. přenesená",J141,0)</f>
        <v>0</v>
      </c>
      <c r="BH141" s="244">
        <f>IF(N141="sníž. přenesená",J141,0)</f>
        <v>0</v>
      </c>
      <c r="BI141" s="244">
        <f>IF(N141="nulová",J141,0)</f>
        <v>0</v>
      </c>
      <c r="BJ141" s="23" t="s">
        <v>25</v>
      </c>
      <c r="BK141" s="244">
        <f>ROUND(I141*H141,2)</f>
        <v>0</v>
      </c>
      <c r="BL141" s="23" t="s">
        <v>215</v>
      </c>
      <c r="BM141" s="23" t="s">
        <v>3100</v>
      </c>
    </row>
    <row r="142" spans="2:63" s="11" customFormat="1" ht="29.85" customHeight="1">
      <c r="B142" s="217"/>
      <c r="C142" s="218"/>
      <c r="D142" s="219" t="s">
        <v>80</v>
      </c>
      <c r="E142" s="231" t="s">
        <v>820</v>
      </c>
      <c r="F142" s="231" t="s">
        <v>2844</v>
      </c>
      <c r="G142" s="218"/>
      <c r="H142" s="218"/>
      <c r="I142" s="221"/>
      <c r="J142" s="232">
        <f>BK142</f>
        <v>0</v>
      </c>
      <c r="K142" s="218"/>
      <c r="L142" s="223"/>
      <c r="M142" s="224"/>
      <c r="N142" s="225"/>
      <c r="O142" s="225"/>
      <c r="P142" s="226">
        <f>SUM(P143:P153)</f>
        <v>0</v>
      </c>
      <c r="Q142" s="225"/>
      <c r="R142" s="226">
        <f>SUM(R143:R153)</f>
        <v>2.1062415999999997</v>
      </c>
      <c r="S142" s="225"/>
      <c r="T142" s="227">
        <f>SUM(T143:T153)</f>
        <v>0</v>
      </c>
      <c r="AR142" s="228" t="s">
        <v>25</v>
      </c>
      <c r="AT142" s="229" t="s">
        <v>80</v>
      </c>
      <c r="AU142" s="229" t="s">
        <v>25</v>
      </c>
      <c r="AY142" s="228" t="s">
        <v>208</v>
      </c>
      <c r="BK142" s="230">
        <f>SUM(BK143:BK153)</f>
        <v>0</v>
      </c>
    </row>
    <row r="143" spans="2:65" s="1" customFormat="1" ht="51" customHeight="1">
      <c r="B143" s="46"/>
      <c r="C143" s="233" t="s">
        <v>416</v>
      </c>
      <c r="D143" s="233" t="s">
        <v>210</v>
      </c>
      <c r="E143" s="234" t="s">
        <v>2845</v>
      </c>
      <c r="F143" s="235" t="s">
        <v>2846</v>
      </c>
      <c r="G143" s="236" t="s">
        <v>336</v>
      </c>
      <c r="H143" s="237">
        <v>4</v>
      </c>
      <c r="I143" s="238"/>
      <c r="J143" s="239">
        <f>ROUND(I143*H143,2)</f>
        <v>0</v>
      </c>
      <c r="K143" s="235" t="s">
        <v>214</v>
      </c>
      <c r="L143" s="72"/>
      <c r="M143" s="240" t="s">
        <v>38</v>
      </c>
      <c r="N143" s="241" t="s">
        <v>52</v>
      </c>
      <c r="O143" s="47"/>
      <c r="P143" s="242">
        <f>O143*H143</f>
        <v>0</v>
      </c>
      <c r="Q143" s="242">
        <v>0.10988</v>
      </c>
      <c r="R143" s="242">
        <f>Q143*H143</f>
        <v>0.43952</v>
      </c>
      <c r="S143" s="242">
        <v>0</v>
      </c>
      <c r="T143" s="243">
        <f>S143*H143</f>
        <v>0</v>
      </c>
      <c r="AR143" s="23" t="s">
        <v>215</v>
      </c>
      <c r="AT143" s="23" t="s">
        <v>210</v>
      </c>
      <c r="AU143" s="23" t="s">
        <v>90</v>
      </c>
      <c r="AY143" s="23" t="s">
        <v>208</v>
      </c>
      <c r="BE143" s="244">
        <f>IF(N143="základní",J143,0)</f>
        <v>0</v>
      </c>
      <c r="BF143" s="244">
        <f>IF(N143="snížená",J143,0)</f>
        <v>0</v>
      </c>
      <c r="BG143" s="244">
        <f>IF(N143="zákl. přenesená",J143,0)</f>
        <v>0</v>
      </c>
      <c r="BH143" s="244">
        <f>IF(N143="sníž. přenesená",J143,0)</f>
        <v>0</v>
      </c>
      <c r="BI143" s="244">
        <f>IF(N143="nulová",J143,0)</f>
        <v>0</v>
      </c>
      <c r="BJ143" s="23" t="s">
        <v>25</v>
      </c>
      <c r="BK143" s="244">
        <f>ROUND(I143*H143,2)</f>
        <v>0</v>
      </c>
      <c r="BL143" s="23" t="s">
        <v>215</v>
      </c>
      <c r="BM143" s="23" t="s">
        <v>3101</v>
      </c>
    </row>
    <row r="144" spans="2:51" s="12" customFormat="1" ht="13.5">
      <c r="B144" s="245"/>
      <c r="C144" s="246"/>
      <c r="D144" s="247" t="s">
        <v>217</v>
      </c>
      <c r="E144" s="248" t="s">
        <v>38</v>
      </c>
      <c r="F144" s="249" t="s">
        <v>2604</v>
      </c>
      <c r="G144" s="246"/>
      <c r="H144" s="250">
        <v>4</v>
      </c>
      <c r="I144" s="251"/>
      <c r="J144" s="246"/>
      <c r="K144" s="246"/>
      <c r="L144" s="252"/>
      <c r="M144" s="253"/>
      <c r="N144" s="254"/>
      <c r="O144" s="254"/>
      <c r="P144" s="254"/>
      <c r="Q144" s="254"/>
      <c r="R144" s="254"/>
      <c r="S144" s="254"/>
      <c r="T144" s="255"/>
      <c r="AT144" s="256" t="s">
        <v>217</v>
      </c>
      <c r="AU144" s="256" t="s">
        <v>90</v>
      </c>
      <c r="AV144" s="12" t="s">
        <v>90</v>
      </c>
      <c r="AW144" s="12" t="s">
        <v>219</v>
      </c>
      <c r="AX144" s="12" t="s">
        <v>81</v>
      </c>
      <c r="AY144" s="256" t="s">
        <v>208</v>
      </c>
    </row>
    <row r="145" spans="2:65" s="1" customFormat="1" ht="16.5" customHeight="1">
      <c r="B145" s="46"/>
      <c r="C145" s="267" t="s">
        <v>422</v>
      </c>
      <c r="D145" s="267" t="s">
        <v>297</v>
      </c>
      <c r="E145" s="268" t="s">
        <v>2848</v>
      </c>
      <c r="F145" s="269" t="s">
        <v>2849</v>
      </c>
      <c r="G145" s="270" t="s">
        <v>283</v>
      </c>
      <c r="H145" s="271">
        <v>0.011</v>
      </c>
      <c r="I145" s="272"/>
      <c r="J145" s="273">
        <f>ROUND(I145*H145,2)</f>
        <v>0</v>
      </c>
      <c r="K145" s="269" t="s">
        <v>214</v>
      </c>
      <c r="L145" s="274"/>
      <c r="M145" s="275" t="s">
        <v>38</v>
      </c>
      <c r="N145" s="276" t="s">
        <v>52</v>
      </c>
      <c r="O145" s="47"/>
      <c r="P145" s="242">
        <f>O145*H145</f>
        <v>0</v>
      </c>
      <c r="Q145" s="242">
        <v>1</v>
      </c>
      <c r="R145" s="242">
        <f>Q145*H145</f>
        <v>0.011</v>
      </c>
      <c r="S145" s="242">
        <v>0</v>
      </c>
      <c r="T145" s="243">
        <f>S145*H145</f>
        <v>0</v>
      </c>
      <c r="AR145" s="23" t="s">
        <v>253</v>
      </c>
      <c r="AT145" s="23" t="s">
        <v>297</v>
      </c>
      <c r="AU145" s="23" t="s">
        <v>90</v>
      </c>
      <c r="AY145" s="23" t="s">
        <v>208</v>
      </c>
      <c r="BE145" s="244">
        <f>IF(N145="základní",J145,0)</f>
        <v>0</v>
      </c>
      <c r="BF145" s="244">
        <f>IF(N145="snížená",J145,0)</f>
        <v>0</v>
      </c>
      <c r="BG145" s="244">
        <f>IF(N145="zákl. přenesená",J145,0)</f>
        <v>0</v>
      </c>
      <c r="BH145" s="244">
        <f>IF(N145="sníž. přenesená",J145,0)</f>
        <v>0</v>
      </c>
      <c r="BI145" s="244">
        <f>IF(N145="nulová",J145,0)</f>
        <v>0</v>
      </c>
      <c r="BJ145" s="23" t="s">
        <v>25</v>
      </c>
      <c r="BK145" s="244">
        <f>ROUND(I145*H145,2)</f>
        <v>0</v>
      </c>
      <c r="BL145" s="23" t="s">
        <v>215</v>
      </c>
      <c r="BM145" s="23" t="s">
        <v>3102</v>
      </c>
    </row>
    <row r="146" spans="2:51" s="12" customFormat="1" ht="13.5">
      <c r="B146" s="245"/>
      <c r="C146" s="246"/>
      <c r="D146" s="247" t="s">
        <v>217</v>
      </c>
      <c r="E146" s="248" t="s">
        <v>38</v>
      </c>
      <c r="F146" s="249" t="s">
        <v>3103</v>
      </c>
      <c r="G146" s="246"/>
      <c r="H146" s="250">
        <v>0.01056</v>
      </c>
      <c r="I146" s="251"/>
      <c r="J146" s="246"/>
      <c r="K146" s="246"/>
      <c r="L146" s="252"/>
      <c r="M146" s="253"/>
      <c r="N146" s="254"/>
      <c r="O146" s="254"/>
      <c r="P146" s="254"/>
      <c r="Q146" s="254"/>
      <c r="R146" s="254"/>
      <c r="S146" s="254"/>
      <c r="T146" s="255"/>
      <c r="AT146" s="256" t="s">
        <v>217</v>
      </c>
      <c r="AU146" s="256" t="s">
        <v>90</v>
      </c>
      <c r="AV146" s="12" t="s">
        <v>90</v>
      </c>
      <c r="AW146" s="12" t="s">
        <v>219</v>
      </c>
      <c r="AX146" s="12" t="s">
        <v>81</v>
      </c>
      <c r="AY146" s="256" t="s">
        <v>208</v>
      </c>
    </row>
    <row r="147" spans="2:65" s="1" customFormat="1" ht="38.25" customHeight="1">
      <c r="B147" s="46"/>
      <c r="C147" s="233" t="s">
        <v>432</v>
      </c>
      <c r="D147" s="233" t="s">
        <v>210</v>
      </c>
      <c r="E147" s="234" t="s">
        <v>2852</v>
      </c>
      <c r="F147" s="235" t="s">
        <v>2853</v>
      </c>
      <c r="G147" s="236" t="s">
        <v>336</v>
      </c>
      <c r="H147" s="237">
        <v>4</v>
      </c>
      <c r="I147" s="238"/>
      <c r="J147" s="239">
        <f>ROUND(I147*H147,2)</f>
        <v>0</v>
      </c>
      <c r="K147" s="235" t="s">
        <v>214</v>
      </c>
      <c r="L147" s="72"/>
      <c r="M147" s="240" t="s">
        <v>38</v>
      </c>
      <c r="N147" s="241" t="s">
        <v>52</v>
      </c>
      <c r="O147" s="47"/>
      <c r="P147" s="242">
        <f>O147*H147</f>
        <v>0</v>
      </c>
      <c r="Q147" s="242">
        <v>0.1554</v>
      </c>
      <c r="R147" s="242">
        <f>Q147*H147</f>
        <v>0.6216</v>
      </c>
      <c r="S147" s="242">
        <v>0</v>
      </c>
      <c r="T147" s="243">
        <f>S147*H147</f>
        <v>0</v>
      </c>
      <c r="AR147" s="23" t="s">
        <v>215</v>
      </c>
      <c r="AT147" s="23" t="s">
        <v>210</v>
      </c>
      <c r="AU147" s="23" t="s">
        <v>90</v>
      </c>
      <c r="AY147" s="23" t="s">
        <v>208</v>
      </c>
      <c r="BE147" s="244">
        <f>IF(N147="základní",J147,0)</f>
        <v>0</v>
      </c>
      <c r="BF147" s="244">
        <f>IF(N147="snížená",J147,0)</f>
        <v>0</v>
      </c>
      <c r="BG147" s="244">
        <f>IF(N147="zákl. přenesená",J147,0)</f>
        <v>0</v>
      </c>
      <c r="BH147" s="244">
        <f>IF(N147="sníž. přenesená",J147,0)</f>
        <v>0</v>
      </c>
      <c r="BI147" s="244">
        <f>IF(N147="nulová",J147,0)</f>
        <v>0</v>
      </c>
      <c r="BJ147" s="23" t="s">
        <v>25</v>
      </c>
      <c r="BK147" s="244">
        <f>ROUND(I147*H147,2)</f>
        <v>0</v>
      </c>
      <c r="BL147" s="23" t="s">
        <v>215</v>
      </c>
      <c r="BM147" s="23" t="s">
        <v>3104</v>
      </c>
    </row>
    <row r="148" spans="2:65" s="1" customFormat="1" ht="16.5" customHeight="1">
      <c r="B148" s="46"/>
      <c r="C148" s="267" t="s">
        <v>443</v>
      </c>
      <c r="D148" s="267" t="s">
        <v>297</v>
      </c>
      <c r="E148" s="268" t="s">
        <v>2855</v>
      </c>
      <c r="F148" s="269" t="s">
        <v>2856</v>
      </c>
      <c r="G148" s="270" t="s">
        <v>331</v>
      </c>
      <c r="H148" s="271">
        <v>6</v>
      </c>
      <c r="I148" s="272"/>
      <c r="J148" s="273">
        <f>ROUND(I148*H148,2)</f>
        <v>0</v>
      </c>
      <c r="K148" s="269" t="s">
        <v>214</v>
      </c>
      <c r="L148" s="274"/>
      <c r="M148" s="275" t="s">
        <v>38</v>
      </c>
      <c r="N148" s="276" t="s">
        <v>52</v>
      </c>
      <c r="O148" s="47"/>
      <c r="P148" s="242">
        <f>O148*H148</f>
        <v>0</v>
      </c>
      <c r="Q148" s="242">
        <v>0.0821</v>
      </c>
      <c r="R148" s="242">
        <f>Q148*H148</f>
        <v>0.49260000000000004</v>
      </c>
      <c r="S148" s="242">
        <v>0</v>
      </c>
      <c r="T148" s="243">
        <f>S148*H148</f>
        <v>0</v>
      </c>
      <c r="AR148" s="23" t="s">
        <v>253</v>
      </c>
      <c r="AT148" s="23" t="s">
        <v>297</v>
      </c>
      <c r="AU148" s="23" t="s">
        <v>90</v>
      </c>
      <c r="AY148" s="23" t="s">
        <v>208</v>
      </c>
      <c r="BE148" s="244">
        <f>IF(N148="základní",J148,0)</f>
        <v>0</v>
      </c>
      <c r="BF148" s="244">
        <f>IF(N148="snížená",J148,0)</f>
        <v>0</v>
      </c>
      <c r="BG148" s="244">
        <f>IF(N148="zákl. přenesená",J148,0)</f>
        <v>0</v>
      </c>
      <c r="BH148" s="244">
        <f>IF(N148="sníž. přenesená",J148,0)</f>
        <v>0</v>
      </c>
      <c r="BI148" s="244">
        <f>IF(N148="nulová",J148,0)</f>
        <v>0</v>
      </c>
      <c r="BJ148" s="23" t="s">
        <v>25</v>
      </c>
      <c r="BK148" s="244">
        <f>ROUND(I148*H148,2)</f>
        <v>0</v>
      </c>
      <c r="BL148" s="23" t="s">
        <v>215</v>
      </c>
      <c r="BM148" s="23" t="s">
        <v>3105</v>
      </c>
    </row>
    <row r="149" spans="2:65" s="1" customFormat="1" ht="25.5" customHeight="1">
      <c r="B149" s="46"/>
      <c r="C149" s="233" t="s">
        <v>448</v>
      </c>
      <c r="D149" s="233" t="s">
        <v>210</v>
      </c>
      <c r="E149" s="234" t="s">
        <v>1429</v>
      </c>
      <c r="F149" s="235" t="s">
        <v>1430</v>
      </c>
      <c r="G149" s="236" t="s">
        <v>232</v>
      </c>
      <c r="H149" s="237">
        <v>0.24</v>
      </c>
      <c r="I149" s="238"/>
      <c r="J149" s="239">
        <f>ROUND(I149*H149,2)</f>
        <v>0</v>
      </c>
      <c r="K149" s="235" t="s">
        <v>214</v>
      </c>
      <c r="L149" s="72"/>
      <c r="M149" s="240" t="s">
        <v>38</v>
      </c>
      <c r="N149" s="241" t="s">
        <v>52</v>
      </c>
      <c r="O149" s="47"/>
      <c r="P149" s="242">
        <f>O149*H149</f>
        <v>0</v>
      </c>
      <c r="Q149" s="242">
        <v>2.25634</v>
      </c>
      <c r="R149" s="242">
        <f>Q149*H149</f>
        <v>0.5415215999999999</v>
      </c>
      <c r="S149" s="242">
        <v>0</v>
      </c>
      <c r="T149" s="243">
        <f>S149*H149</f>
        <v>0</v>
      </c>
      <c r="AR149" s="23" t="s">
        <v>215</v>
      </c>
      <c r="AT149" s="23" t="s">
        <v>210</v>
      </c>
      <c r="AU149" s="23" t="s">
        <v>90</v>
      </c>
      <c r="AY149" s="23" t="s">
        <v>208</v>
      </c>
      <c r="BE149" s="244">
        <f>IF(N149="základní",J149,0)</f>
        <v>0</v>
      </c>
      <c r="BF149" s="244">
        <f>IF(N149="snížená",J149,0)</f>
        <v>0</v>
      </c>
      <c r="BG149" s="244">
        <f>IF(N149="zákl. přenesená",J149,0)</f>
        <v>0</v>
      </c>
      <c r="BH149" s="244">
        <f>IF(N149="sníž. přenesená",J149,0)</f>
        <v>0</v>
      </c>
      <c r="BI149" s="244">
        <f>IF(N149="nulová",J149,0)</f>
        <v>0</v>
      </c>
      <c r="BJ149" s="23" t="s">
        <v>25</v>
      </c>
      <c r="BK149" s="244">
        <f>ROUND(I149*H149,2)</f>
        <v>0</v>
      </c>
      <c r="BL149" s="23" t="s">
        <v>215</v>
      </c>
      <c r="BM149" s="23" t="s">
        <v>3106</v>
      </c>
    </row>
    <row r="150" spans="2:51" s="12" customFormat="1" ht="13.5">
      <c r="B150" s="245"/>
      <c r="C150" s="246"/>
      <c r="D150" s="247" t="s">
        <v>217</v>
      </c>
      <c r="E150" s="248" t="s">
        <v>38</v>
      </c>
      <c r="F150" s="249" t="s">
        <v>3107</v>
      </c>
      <c r="G150" s="246"/>
      <c r="H150" s="250">
        <v>0.16</v>
      </c>
      <c r="I150" s="251"/>
      <c r="J150" s="246"/>
      <c r="K150" s="246"/>
      <c r="L150" s="252"/>
      <c r="M150" s="253"/>
      <c r="N150" s="254"/>
      <c r="O150" s="254"/>
      <c r="P150" s="254"/>
      <c r="Q150" s="254"/>
      <c r="R150" s="254"/>
      <c r="S150" s="254"/>
      <c r="T150" s="255"/>
      <c r="AT150" s="256" t="s">
        <v>217</v>
      </c>
      <c r="AU150" s="256" t="s">
        <v>90</v>
      </c>
      <c r="AV150" s="12" t="s">
        <v>90</v>
      </c>
      <c r="AW150" s="12" t="s">
        <v>219</v>
      </c>
      <c r="AX150" s="12" t="s">
        <v>81</v>
      </c>
      <c r="AY150" s="256" t="s">
        <v>208</v>
      </c>
    </row>
    <row r="151" spans="2:51" s="12" customFormat="1" ht="13.5">
      <c r="B151" s="245"/>
      <c r="C151" s="246"/>
      <c r="D151" s="247" t="s">
        <v>217</v>
      </c>
      <c r="E151" s="248" t="s">
        <v>38</v>
      </c>
      <c r="F151" s="249" t="s">
        <v>3108</v>
      </c>
      <c r="G151" s="246"/>
      <c r="H151" s="250">
        <v>0.08</v>
      </c>
      <c r="I151" s="251"/>
      <c r="J151" s="246"/>
      <c r="K151" s="246"/>
      <c r="L151" s="252"/>
      <c r="M151" s="253"/>
      <c r="N151" s="254"/>
      <c r="O151" s="254"/>
      <c r="P151" s="254"/>
      <c r="Q151" s="254"/>
      <c r="R151" s="254"/>
      <c r="S151" s="254"/>
      <c r="T151" s="255"/>
      <c r="AT151" s="256" t="s">
        <v>217</v>
      </c>
      <c r="AU151" s="256" t="s">
        <v>90</v>
      </c>
      <c r="AV151" s="12" t="s">
        <v>90</v>
      </c>
      <c r="AW151" s="12" t="s">
        <v>219</v>
      </c>
      <c r="AX151" s="12" t="s">
        <v>81</v>
      </c>
      <c r="AY151" s="256" t="s">
        <v>208</v>
      </c>
    </row>
    <row r="152" spans="2:65" s="1" customFormat="1" ht="16.5" customHeight="1">
      <c r="B152" s="46"/>
      <c r="C152" s="233" t="s">
        <v>453</v>
      </c>
      <c r="D152" s="233" t="s">
        <v>210</v>
      </c>
      <c r="E152" s="234" t="s">
        <v>2863</v>
      </c>
      <c r="F152" s="235" t="s">
        <v>2864</v>
      </c>
      <c r="G152" s="236" t="s">
        <v>336</v>
      </c>
      <c r="H152" s="237">
        <v>12</v>
      </c>
      <c r="I152" s="238"/>
      <c r="J152" s="239">
        <f>ROUND(I152*H152,2)</f>
        <v>0</v>
      </c>
      <c r="K152" s="235" t="s">
        <v>214</v>
      </c>
      <c r="L152" s="72"/>
      <c r="M152" s="240" t="s">
        <v>38</v>
      </c>
      <c r="N152" s="241" t="s">
        <v>52</v>
      </c>
      <c r="O152" s="47"/>
      <c r="P152" s="242">
        <f>O152*H152</f>
        <v>0</v>
      </c>
      <c r="Q152" s="242">
        <v>0</v>
      </c>
      <c r="R152" s="242">
        <f>Q152*H152</f>
        <v>0</v>
      </c>
      <c r="S152" s="242">
        <v>0</v>
      </c>
      <c r="T152" s="243">
        <f>S152*H152</f>
        <v>0</v>
      </c>
      <c r="AR152" s="23" t="s">
        <v>215</v>
      </c>
      <c r="AT152" s="23" t="s">
        <v>210</v>
      </c>
      <c r="AU152" s="23" t="s">
        <v>90</v>
      </c>
      <c r="AY152" s="23" t="s">
        <v>208</v>
      </c>
      <c r="BE152" s="244">
        <f>IF(N152="základní",J152,0)</f>
        <v>0</v>
      </c>
      <c r="BF152" s="244">
        <f>IF(N152="snížená",J152,0)</f>
        <v>0</v>
      </c>
      <c r="BG152" s="244">
        <f>IF(N152="zákl. přenesená",J152,0)</f>
        <v>0</v>
      </c>
      <c r="BH152" s="244">
        <f>IF(N152="sníž. přenesená",J152,0)</f>
        <v>0</v>
      </c>
      <c r="BI152" s="244">
        <f>IF(N152="nulová",J152,0)</f>
        <v>0</v>
      </c>
      <c r="BJ152" s="23" t="s">
        <v>25</v>
      </c>
      <c r="BK152" s="244">
        <f>ROUND(I152*H152,2)</f>
        <v>0</v>
      </c>
      <c r="BL152" s="23" t="s">
        <v>215</v>
      </c>
      <c r="BM152" s="23" t="s">
        <v>3109</v>
      </c>
    </row>
    <row r="153" spans="2:51" s="12" customFormat="1" ht="13.5">
      <c r="B153" s="245"/>
      <c r="C153" s="246"/>
      <c r="D153" s="247" t="s">
        <v>217</v>
      </c>
      <c r="E153" s="248" t="s">
        <v>38</v>
      </c>
      <c r="F153" s="249" t="s">
        <v>3110</v>
      </c>
      <c r="G153" s="246"/>
      <c r="H153" s="250">
        <v>12</v>
      </c>
      <c r="I153" s="251"/>
      <c r="J153" s="246"/>
      <c r="K153" s="246"/>
      <c r="L153" s="252"/>
      <c r="M153" s="253"/>
      <c r="N153" s="254"/>
      <c r="O153" s="254"/>
      <c r="P153" s="254"/>
      <c r="Q153" s="254"/>
      <c r="R153" s="254"/>
      <c r="S153" s="254"/>
      <c r="T153" s="255"/>
      <c r="AT153" s="256" t="s">
        <v>217</v>
      </c>
      <c r="AU153" s="256" t="s">
        <v>90</v>
      </c>
      <c r="AV153" s="12" t="s">
        <v>90</v>
      </c>
      <c r="AW153" s="12" t="s">
        <v>219</v>
      </c>
      <c r="AX153" s="12" t="s">
        <v>81</v>
      </c>
      <c r="AY153" s="256" t="s">
        <v>208</v>
      </c>
    </row>
    <row r="154" spans="2:63" s="11" customFormat="1" ht="29.85" customHeight="1">
      <c r="B154" s="217"/>
      <c r="C154" s="218"/>
      <c r="D154" s="219" t="s">
        <v>80</v>
      </c>
      <c r="E154" s="231" t="s">
        <v>1479</v>
      </c>
      <c r="F154" s="231" t="s">
        <v>1480</v>
      </c>
      <c r="G154" s="218"/>
      <c r="H154" s="218"/>
      <c r="I154" s="221"/>
      <c r="J154" s="232">
        <f>BK154</f>
        <v>0</v>
      </c>
      <c r="K154" s="218"/>
      <c r="L154" s="223"/>
      <c r="M154" s="224"/>
      <c r="N154" s="225"/>
      <c r="O154" s="225"/>
      <c r="P154" s="226">
        <f>SUM(P155:P160)</f>
        <v>0</v>
      </c>
      <c r="Q154" s="225"/>
      <c r="R154" s="226">
        <f>SUM(R155:R160)</f>
        <v>0</v>
      </c>
      <c r="S154" s="225"/>
      <c r="T154" s="227">
        <f>SUM(T155:T160)</f>
        <v>0</v>
      </c>
      <c r="AR154" s="228" t="s">
        <v>25</v>
      </c>
      <c r="AT154" s="229" t="s">
        <v>80</v>
      </c>
      <c r="AU154" s="229" t="s">
        <v>25</v>
      </c>
      <c r="AY154" s="228" t="s">
        <v>208</v>
      </c>
      <c r="BK154" s="230">
        <f>SUM(BK155:BK160)</f>
        <v>0</v>
      </c>
    </row>
    <row r="155" spans="2:65" s="1" customFormat="1" ht="38.25" customHeight="1">
      <c r="B155" s="46"/>
      <c r="C155" s="233" t="s">
        <v>457</v>
      </c>
      <c r="D155" s="233" t="s">
        <v>210</v>
      </c>
      <c r="E155" s="234" t="s">
        <v>1482</v>
      </c>
      <c r="F155" s="235" t="s">
        <v>1483</v>
      </c>
      <c r="G155" s="236" t="s">
        <v>283</v>
      </c>
      <c r="H155" s="237">
        <v>49.76</v>
      </c>
      <c r="I155" s="238"/>
      <c r="J155" s="239">
        <f>ROUND(I155*H155,2)</f>
        <v>0</v>
      </c>
      <c r="K155" s="235" t="s">
        <v>214</v>
      </c>
      <c r="L155" s="72"/>
      <c r="M155" s="240" t="s">
        <v>38</v>
      </c>
      <c r="N155" s="241" t="s">
        <v>52</v>
      </c>
      <c r="O155" s="47"/>
      <c r="P155" s="242">
        <f>O155*H155</f>
        <v>0</v>
      </c>
      <c r="Q155" s="242">
        <v>0</v>
      </c>
      <c r="R155" s="242">
        <f>Q155*H155</f>
        <v>0</v>
      </c>
      <c r="S155" s="242">
        <v>0</v>
      </c>
      <c r="T155" s="243">
        <f>S155*H155</f>
        <v>0</v>
      </c>
      <c r="AR155" s="23" t="s">
        <v>215</v>
      </c>
      <c r="AT155" s="23" t="s">
        <v>210</v>
      </c>
      <c r="AU155" s="23" t="s">
        <v>90</v>
      </c>
      <c r="AY155" s="23" t="s">
        <v>208</v>
      </c>
      <c r="BE155" s="244">
        <f>IF(N155="základní",J155,0)</f>
        <v>0</v>
      </c>
      <c r="BF155" s="244">
        <f>IF(N155="snížená",J155,0)</f>
        <v>0</v>
      </c>
      <c r="BG155" s="244">
        <f>IF(N155="zákl. přenesená",J155,0)</f>
        <v>0</v>
      </c>
      <c r="BH155" s="244">
        <f>IF(N155="sníž. přenesená",J155,0)</f>
        <v>0</v>
      </c>
      <c r="BI155" s="244">
        <f>IF(N155="nulová",J155,0)</f>
        <v>0</v>
      </c>
      <c r="BJ155" s="23" t="s">
        <v>25</v>
      </c>
      <c r="BK155" s="244">
        <f>ROUND(I155*H155,2)</f>
        <v>0</v>
      </c>
      <c r="BL155" s="23" t="s">
        <v>215</v>
      </c>
      <c r="BM155" s="23" t="s">
        <v>3111</v>
      </c>
    </row>
    <row r="156" spans="2:51" s="12" customFormat="1" ht="13.5">
      <c r="B156" s="245"/>
      <c r="C156" s="246"/>
      <c r="D156" s="247" t="s">
        <v>217</v>
      </c>
      <c r="E156" s="246"/>
      <c r="F156" s="249" t="s">
        <v>3112</v>
      </c>
      <c r="G156" s="246"/>
      <c r="H156" s="250">
        <v>49.76</v>
      </c>
      <c r="I156" s="251"/>
      <c r="J156" s="246"/>
      <c r="K156" s="246"/>
      <c r="L156" s="252"/>
      <c r="M156" s="253"/>
      <c r="N156" s="254"/>
      <c r="O156" s="254"/>
      <c r="P156" s="254"/>
      <c r="Q156" s="254"/>
      <c r="R156" s="254"/>
      <c r="S156" s="254"/>
      <c r="T156" s="255"/>
      <c r="AT156" s="256" t="s">
        <v>217</v>
      </c>
      <c r="AU156" s="256" t="s">
        <v>90</v>
      </c>
      <c r="AV156" s="12" t="s">
        <v>90</v>
      </c>
      <c r="AW156" s="12" t="s">
        <v>6</v>
      </c>
      <c r="AX156" s="12" t="s">
        <v>25</v>
      </c>
      <c r="AY156" s="256" t="s">
        <v>208</v>
      </c>
    </row>
    <row r="157" spans="2:65" s="1" customFormat="1" ht="25.5" customHeight="1">
      <c r="B157" s="46"/>
      <c r="C157" s="233" t="s">
        <v>461</v>
      </c>
      <c r="D157" s="233" t="s">
        <v>210</v>
      </c>
      <c r="E157" s="234" t="s">
        <v>1491</v>
      </c>
      <c r="F157" s="235" t="s">
        <v>1492</v>
      </c>
      <c r="G157" s="236" t="s">
        <v>283</v>
      </c>
      <c r="H157" s="237">
        <v>6.22</v>
      </c>
      <c r="I157" s="238"/>
      <c r="J157" s="239">
        <f>ROUND(I157*H157,2)</f>
        <v>0</v>
      </c>
      <c r="K157" s="235" t="s">
        <v>214</v>
      </c>
      <c r="L157" s="72"/>
      <c r="M157" s="240" t="s">
        <v>38</v>
      </c>
      <c r="N157" s="241" t="s">
        <v>52</v>
      </c>
      <c r="O157" s="47"/>
      <c r="P157" s="242">
        <f>O157*H157</f>
        <v>0</v>
      </c>
      <c r="Q157" s="242">
        <v>0</v>
      </c>
      <c r="R157" s="242">
        <f>Q157*H157</f>
        <v>0</v>
      </c>
      <c r="S157" s="242">
        <v>0</v>
      </c>
      <c r="T157" s="243">
        <f>S157*H157</f>
        <v>0</v>
      </c>
      <c r="AR157" s="23" t="s">
        <v>215</v>
      </c>
      <c r="AT157" s="23" t="s">
        <v>210</v>
      </c>
      <c r="AU157" s="23" t="s">
        <v>90</v>
      </c>
      <c r="AY157" s="23" t="s">
        <v>208</v>
      </c>
      <c r="BE157" s="244">
        <f>IF(N157="základní",J157,0)</f>
        <v>0</v>
      </c>
      <c r="BF157" s="244">
        <f>IF(N157="snížená",J157,0)</f>
        <v>0</v>
      </c>
      <c r="BG157" s="244">
        <f>IF(N157="zákl. přenesená",J157,0)</f>
        <v>0</v>
      </c>
      <c r="BH157" s="244">
        <f>IF(N157="sníž. přenesená",J157,0)</f>
        <v>0</v>
      </c>
      <c r="BI157" s="244">
        <f>IF(N157="nulová",J157,0)</f>
        <v>0</v>
      </c>
      <c r="BJ157" s="23" t="s">
        <v>25</v>
      </c>
      <c r="BK157" s="244">
        <f>ROUND(I157*H157,2)</f>
        <v>0</v>
      </c>
      <c r="BL157" s="23" t="s">
        <v>215</v>
      </c>
      <c r="BM157" s="23" t="s">
        <v>3113</v>
      </c>
    </row>
    <row r="158" spans="2:65" s="1" customFormat="1" ht="16.5" customHeight="1">
      <c r="B158" s="46"/>
      <c r="C158" s="233" t="s">
        <v>465</v>
      </c>
      <c r="D158" s="233" t="s">
        <v>210</v>
      </c>
      <c r="E158" s="234" t="s">
        <v>2870</v>
      </c>
      <c r="F158" s="235" t="s">
        <v>2871</v>
      </c>
      <c r="G158" s="236" t="s">
        <v>283</v>
      </c>
      <c r="H158" s="237">
        <v>0.82</v>
      </c>
      <c r="I158" s="238"/>
      <c r="J158" s="239">
        <f>ROUND(I158*H158,2)</f>
        <v>0</v>
      </c>
      <c r="K158" s="235" t="s">
        <v>214</v>
      </c>
      <c r="L158" s="72"/>
      <c r="M158" s="240" t="s">
        <v>38</v>
      </c>
      <c r="N158" s="241" t="s">
        <v>52</v>
      </c>
      <c r="O158" s="47"/>
      <c r="P158" s="242">
        <f>O158*H158</f>
        <v>0</v>
      </c>
      <c r="Q158" s="242">
        <v>0</v>
      </c>
      <c r="R158" s="242">
        <f>Q158*H158</f>
        <v>0</v>
      </c>
      <c r="S158" s="242">
        <v>0</v>
      </c>
      <c r="T158" s="243">
        <f>S158*H158</f>
        <v>0</v>
      </c>
      <c r="AR158" s="23" t="s">
        <v>215</v>
      </c>
      <c r="AT158" s="23" t="s">
        <v>210</v>
      </c>
      <c r="AU158" s="23" t="s">
        <v>90</v>
      </c>
      <c r="AY158" s="23" t="s">
        <v>208</v>
      </c>
      <c r="BE158" s="244">
        <f>IF(N158="základní",J158,0)</f>
        <v>0</v>
      </c>
      <c r="BF158" s="244">
        <f>IF(N158="snížená",J158,0)</f>
        <v>0</v>
      </c>
      <c r="BG158" s="244">
        <f>IF(N158="zákl. přenesená",J158,0)</f>
        <v>0</v>
      </c>
      <c r="BH158" s="244">
        <f>IF(N158="sníž. přenesená",J158,0)</f>
        <v>0</v>
      </c>
      <c r="BI158" s="244">
        <f>IF(N158="nulová",J158,0)</f>
        <v>0</v>
      </c>
      <c r="BJ158" s="23" t="s">
        <v>25</v>
      </c>
      <c r="BK158" s="244">
        <f>ROUND(I158*H158,2)</f>
        <v>0</v>
      </c>
      <c r="BL158" s="23" t="s">
        <v>215</v>
      </c>
      <c r="BM158" s="23" t="s">
        <v>3114</v>
      </c>
    </row>
    <row r="159" spans="2:51" s="12" customFormat="1" ht="13.5">
      <c r="B159" s="245"/>
      <c r="C159" s="246"/>
      <c r="D159" s="247" t="s">
        <v>217</v>
      </c>
      <c r="E159" s="248" t="s">
        <v>38</v>
      </c>
      <c r="F159" s="249" t="s">
        <v>3115</v>
      </c>
      <c r="G159" s="246"/>
      <c r="H159" s="250">
        <v>0.819999999999999</v>
      </c>
      <c r="I159" s="251"/>
      <c r="J159" s="246"/>
      <c r="K159" s="246"/>
      <c r="L159" s="252"/>
      <c r="M159" s="253"/>
      <c r="N159" s="254"/>
      <c r="O159" s="254"/>
      <c r="P159" s="254"/>
      <c r="Q159" s="254"/>
      <c r="R159" s="254"/>
      <c r="S159" s="254"/>
      <c r="T159" s="255"/>
      <c r="AT159" s="256" t="s">
        <v>217</v>
      </c>
      <c r="AU159" s="256" t="s">
        <v>90</v>
      </c>
      <c r="AV159" s="12" t="s">
        <v>90</v>
      </c>
      <c r="AW159" s="12" t="s">
        <v>219</v>
      </c>
      <c r="AX159" s="12" t="s">
        <v>81</v>
      </c>
      <c r="AY159" s="256" t="s">
        <v>208</v>
      </c>
    </row>
    <row r="160" spans="2:65" s="1" customFormat="1" ht="25.5" customHeight="1">
      <c r="B160" s="46"/>
      <c r="C160" s="233" t="s">
        <v>473</v>
      </c>
      <c r="D160" s="233" t="s">
        <v>210</v>
      </c>
      <c r="E160" s="234" t="s">
        <v>2874</v>
      </c>
      <c r="F160" s="235" t="s">
        <v>2875</v>
      </c>
      <c r="G160" s="236" t="s">
        <v>283</v>
      </c>
      <c r="H160" s="237">
        <v>5.4</v>
      </c>
      <c r="I160" s="238"/>
      <c r="J160" s="239">
        <f>ROUND(I160*H160,2)</f>
        <v>0</v>
      </c>
      <c r="K160" s="235" t="s">
        <v>38</v>
      </c>
      <c r="L160" s="72"/>
      <c r="M160" s="240" t="s">
        <v>38</v>
      </c>
      <c r="N160" s="241" t="s">
        <v>52</v>
      </c>
      <c r="O160" s="47"/>
      <c r="P160" s="242">
        <f>O160*H160</f>
        <v>0</v>
      </c>
      <c r="Q160" s="242">
        <v>0</v>
      </c>
      <c r="R160" s="242">
        <f>Q160*H160</f>
        <v>0</v>
      </c>
      <c r="S160" s="242">
        <v>0</v>
      </c>
      <c r="T160" s="243">
        <f>S160*H160</f>
        <v>0</v>
      </c>
      <c r="AR160" s="23" t="s">
        <v>215</v>
      </c>
      <c r="AT160" s="23" t="s">
        <v>210</v>
      </c>
      <c r="AU160" s="23" t="s">
        <v>90</v>
      </c>
      <c r="AY160" s="23" t="s">
        <v>208</v>
      </c>
      <c r="BE160" s="244">
        <f>IF(N160="základní",J160,0)</f>
        <v>0</v>
      </c>
      <c r="BF160" s="244">
        <f>IF(N160="snížená",J160,0)</f>
        <v>0</v>
      </c>
      <c r="BG160" s="244">
        <f>IF(N160="zákl. přenesená",J160,0)</f>
        <v>0</v>
      </c>
      <c r="BH160" s="244">
        <f>IF(N160="sníž. přenesená",J160,0)</f>
        <v>0</v>
      </c>
      <c r="BI160" s="244">
        <f>IF(N160="nulová",J160,0)</f>
        <v>0</v>
      </c>
      <c r="BJ160" s="23" t="s">
        <v>25</v>
      </c>
      <c r="BK160" s="244">
        <f>ROUND(I160*H160,2)</f>
        <v>0</v>
      </c>
      <c r="BL160" s="23" t="s">
        <v>215</v>
      </c>
      <c r="BM160" s="23" t="s">
        <v>3116</v>
      </c>
    </row>
    <row r="161" spans="2:63" s="11" customFormat="1" ht="29.85" customHeight="1">
      <c r="B161" s="217"/>
      <c r="C161" s="218"/>
      <c r="D161" s="219" t="s">
        <v>80</v>
      </c>
      <c r="E161" s="231" t="s">
        <v>1498</v>
      </c>
      <c r="F161" s="231" t="s">
        <v>1499</v>
      </c>
      <c r="G161" s="218"/>
      <c r="H161" s="218"/>
      <c r="I161" s="221"/>
      <c r="J161" s="232">
        <f>BK161</f>
        <v>0</v>
      </c>
      <c r="K161" s="218"/>
      <c r="L161" s="223"/>
      <c r="M161" s="224"/>
      <c r="N161" s="225"/>
      <c r="O161" s="225"/>
      <c r="P161" s="226">
        <f>P162</f>
        <v>0</v>
      </c>
      <c r="Q161" s="225"/>
      <c r="R161" s="226">
        <f>R162</f>
        <v>0</v>
      </c>
      <c r="S161" s="225"/>
      <c r="T161" s="227">
        <f>T162</f>
        <v>0</v>
      </c>
      <c r="AR161" s="228" t="s">
        <v>25</v>
      </c>
      <c r="AT161" s="229" t="s">
        <v>80</v>
      </c>
      <c r="AU161" s="229" t="s">
        <v>25</v>
      </c>
      <c r="AY161" s="228" t="s">
        <v>208</v>
      </c>
      <c r="BK161" s="230">
        <f>BK162</f>
        <v>0</v>
      </c>
    </row>
    <row r="162" spans="2:65" s="1" customFormat="1" ht="38.25" customHeight="1">
      <c r="B162" s="46"/>
      <c r="C162" s="233" t="s">
        <v>486</v>
      </c>
      <c r="D162" s="233" t="s">
        <v>210</v>
      </c>
      <c r="E162" s="234" t="s">
        <v>1501</v>
      </c>
      <c r="F162" s="235" t="s">
        <v>1502</v>
      </c>
      <c r="G162" s="236" t="s">
        <v>283</v>
      </c>
      <c r="H162" s="237">
        <v>57.803</v>
      </c>
      <c r="I162" s="238"/>
      <c r="J162" s="239">
        <f>ROUND(I162*H162,2)</f>
        <v>0</v>
      </c>
      <c r="K162" s="235" t="s">
        <v>214</v>
      </c>
      <c r="L162" s="72"/>
      <c r="M162" s="240" t="s">
        <v>38</v>
      </c>
      <c r="N162" s="241" t="s">
        <v>52</v>
      </c>
      <c r="O162" s="47"/>
      <c r="P162" s="242">
        <f>O162*H162</f>
        <v>0</v>
      </c>
      <c r="Q162" s="242">
        <v>0</v>
      </c>
      <c r="R162" s="242">
        <f>Q162*H162</f>
        <v>0</v>
      </c>
      <c r="S162" s="242">
        <v>0</v>
      </c>
      <c r="T162" s="243">
        <f>S162*H162</f>
        <v>0</v>
      </c>
      <c r="AR162" s="23" t="s">
        <v>215</v>
      </c>
      <c r="AT162" s="23" t="s">
        <v>210</v>
      </c>
      <c r="AU162" s="23" t="s">
        <v>90</v>
      </c>
      <c r="AY162" s="23" t="s">
        <v>208</v>
      </c>
      <c r="BE162" s="244">
        <f>IF(N162="základní",J162,0)</f>
        <v>0</v>
      </c>
      <c r="BF162" s="244">
        <f>IF(N162="snížená",J162,0)</f>
        <v>0</v>
      </c>
      <c r="BG162" s="244">
        <f>IF(N162="zákl. přenesená",J162,0)</f>
        <v>0</v>
      </c>
      <c r="BH162" s="244">
        <f>IF(N162="sníž. přenesená",J162,0)</f>
        <v>0</v>
      </c>
      <c r="BI162" s="244">
        <f>IF(N162="nulová",J162,0)</f>
        <v>0</v>
      </c>
      <c r="BJ162" s="23" t="s">
        <v>25</v>
      </c>
      <c r="BK162" s="244">
        <f>ROUND(I162*H162,2)</f>
        <v>0</v>
      </c>
      <c r="BL162" s="23" t="s">
        <v>215</v>
      </c>
      <c r="BM162" s="23" t="s">
        <v>3117</v>
      </c>
    </row>
    <row r="163" spans="2:63" s="11" customFormat="1" ht="37.4" customHeight="1">
      <c r="B163" s="217"/>
      <c r="C163" s="218"/>
      <c r="D163" s="219" t="s">
        <v>80</v>
      </c>
      <c r="E163" s="220" t="s">
        <v>1504</v>
      </c>
      <c r="F163" s="220" t="s">
        <v>1505</v>
      </c>
      <c r="G163" s="218"/>
      <c r="H163" s="218"/>
      <c r="I163" s="221"/>
      <c r="J163" s="222">
        <f>BK163</f>
        <v>0</v>
      </c>
      <c r="K163" s="218"/>
      <c r="L163" s="223"/>
      <c r="M163" s="224"/>
      <c r="N163" s="225"/>
      <c r="O163" s="225"/>
      <c r="P163" s="226">
        <f>P164+P237+P276</f>
        <v>0</v>
      </c>
      <c r="Q163" s="225"/>
      <c r="R163" s="226">
        <f>R164+R237+R276</f>
        <v>1.8772549999999997</v>
      </c>
      <c r="S163" s="225"/>
      <c r="T163" s="227">
        <f>T164+T237+T276</f>
        <v>0</v>
      </c>
      <c r="AR163" s="228" t="s">
        <v>90</v>
      </c>
      <c r="AT163" s="229" t="s">
        <v>80</v>
      </c>
      <c r="AU163" s="229" t="s">
        <v>81</v>
      </c>
      <c r="AY163" s="228" t="s">
        <v>208</v>
      </c>
      <c r="BK163" s="230">
        <f>BK164+BK237+BK276</f>
        <v>0</v>
      </c>
    </row>
    <row r="164" spans="2:63" s="11" customFormat="1" ht="19.9" customHeight="1">
      <c r="B164" s="217"/>
      <c r="C164" s="218"/>
      <c r="D164" s="219" t="s">
        <v>80</v>
      </c>
      <c r="E164" s="231" t="s">
        <v>3118</v>
      </c>
      <c r="F164" s="231" t="s">
        <v>3119</v>
      </c>
      <c r="G164" s="218"/>
      <c r="H164" s="218"/>
      <c r="I164" s="221"/>
      <c r="J164" s="232">
        <f>BK164</f>
        <v>0</v>
      </c>
      <c r="K164" s="218"/>
      <c r="L164" s="223"/>
      <c r="M164" s="224"/>
      <c r="N164" s="225"/>
      <c r="O164" s="225"/>
      <c r="P164" s="226">
        <f>SUM(P165:P236)</f>
        <v>0</v>
      </c>
      <c r="Q164" s="225"/>
      <c r="R164" s="226">
        <f>SUM(R165:R236)</f>
        <v>1.0312549999999998</v>
      </c>
      <c r="S164" s="225"/>
      <c r="T164" s="227">
        <f>SUM(T165:T236)</f>
        <v>0</v>
      </c>
      <c r="AR164" s="228" t="s">
        <v>90</v>
      </c>
      <c r="AT164" s="229" t="s">
        <v>80</v>
      </c>
      <c r="AU164" s="229" t="s">
        <v>25</v>
      </c>
      <c r="AY164" s="228" t="s">
        <v>208</v>
      </c>
      <c r="BK164" s="230">
        <f>SUM(BK165:BK236)</f>
        <v>0</v>
      </c>
    </row>
    <row r="165" spans="2:65" s="1" customFormat="1" ht="25.5" customHeight="1">
      <c r="B165" s="46"/>
      <c r="C165" s="233" t="s">
        <v>498</v>
      </c>
      <c r="D165" s="233" t="s">
        <v>210</v>
      </c>
      <c r="E165" s="234" t="s">
        <v>3120</v>
      </c>
      <c r="F165" s="235" t="s">
        <v>3121</v>
      </c>
      <c r="G165" s="236" t="s">
        <v>336</v>
      </c>
      <c r="H165" s="237">
        <v>13</v>
      </c>
      <c r="I165" s="238"/>
      <c r="J165" s="239">
        <f>ROUND(I165*H165,2)</f>
        <v>0</v>
      </c>
      <c r="K165" s="235" t="s">
        <v>214</v>
      </c>
      <c r="L165" s="72"/>
      <c r="M165" s="240" t="s">
        <v>38</v>
      </c>
      <c r="N165" s="241" t="s">
        <v>52</v>
      </c>
      <c r="O165" s="47"/>
      <c r="P165" s="242">
        <f>O165*H165</f>
        <v>0</v>
      </c>
      <c r="Q165" s="242">
        <v>0.00309</v>
      </c>
      <c r="R165" s="242">
        <f>Q165*H165</f>
        <v>0.04017</v>
      </c>
      <c r="S165" s="242">
        <v>0</v>
      </c>
      <c r="T165" s="243">
        <f>S165*H165</f>
        <v>0</v>
      </c>
      <c r="AR165" s="23" t="s">
        <v>302</v>
      </c>
      <c r="AT165" s="23" t="s">
        <v>210</v>
      </c>
      <c r="AU165" s="23" t="s">
        <v>90</v>
      </c>
      <c r="AY165" s="23" t="s">
        <v>208</v>
      </c>
      <c r="BE165" s="244">
        <f>IF(N165="základní",J165,0)</f>
        <v>0</v>
      </c>
      <c r="BF165" s="244">
        <f>IF(N165="snížená",J165,0)</f>
        <v>0</v>
      </c>
      <c r="BG165" s="244">
        <f>IF(N165="zákl. přenesená",J165,0)</f>
        <v>0</v>
      </c>
      <c r="BH165" s="244">
        <f>IF(N165="sníž. přenesená",J165,0)</f>
        <v>0</v>
      </c>
      <c r="BI165" s="244">
        <f>IF(N165="nulová",J165,0)</f>
        <v>0</v>
      </c>
      <c r="BJ165" s="23" t="s">
        <v>25</v>
      </c>
      <c r="BK165" s="244">
        <f>ROUND(I165*H165,2)</f>
        <v>0</v>
      </c>
      <c r="BL165" s="23" t="s">
        <v>302</v>
      </c>
      <c r="BM165" s="23" t="s">
        <v>3122</v>
      </c>
    </row>
    <row r="166" spans="2:65" s="1" customFormat="1" ht="25.5" customHeight="1">
      <c r="B166" s="46"/>
      <c r="C166" s="233" t="s">
        <v>502</v>
      </c>
      <c r="D166" s="233" t="s">
        <v>210</v>
      </c>
      <c r="E166" s="234" t="s">
        <v>3123</v>
      </c>
      <c r="F166" s="235" t="s">
        <v>3124</v>
      </c>
      <c r="G166" s="236" t="s">
        <v>336</v>
      </c>
      <c r="H166" s="237">
        <v>2.5</v>
      </c>
      <c r="I166" s="238"/>
      <c r="J166" s="239">
        <f>ROUND(I166*H166,2)</f>
        <v>0</v>
      </c>
      <c r="K166" s="235" t="s">
        <v>214</v>
      </c>
      <c r="L166" s="72"/>
      <c r="M166" s="240" t="s">
        <v>38</v>
      </c>
      <c r="N166" s="241" t="s">
        <v>52</v>
      </c>
      <c r="O166" s="47"/>
      <c r="P166" s="242">
        <f>O166*H166</f>
        <v>0</v>
      </c>
      <c r="Q166" s="242">
        <v>0.00451</v>
      </c>
      <c r="R166" s="242">
        <f>Q166*H166</f>
        <v>0.011275</v>
      </c>
      <c r="S166" s="242">
        <v>0</v>
      </c>
      <c r="T166" s="243">
        <f>S166*H166</f>
        <v>0</v>
      </c>
      <c r="AR166" s="23" t="s">
        <v>302</v>
      </c>
      <c r="AT166" s="23" t="s">
        <v>210</v>
      </c>
      <c r="AU166" s="23" t="s">
        <v>90</v>
      </c>
      <c r="AY166" s="23" t="s">
        <v>208</v>
      </c>
      <c r="BE166" s="244">
        <f>IF(N166="základní",J166,0)</f>
        <v>0</v>
      </c>
      <c r="BF166" s="244">
        <f>IF(N166="snížená",J166,0)</f>
        <v>0</v>
      </c>
      <c r="BG166" s="244">
        <f>IF(N166="zákl. přenesená",J166,0)</f>
        <v>0</v>
      </c>
      <c r="BH166" s="244">
        <f>IF(N166="sníž. přenesená",J166,0)</f>
        <v>0</v>
      </c>
      <c r="BI166" s="244">
        <f>IF(N166="nulová",J166,0)</f>
        <v>0</v>
      </c>
      <c r="BJ166" s="23" t="s">
        <v>25</v>
      </c>
      <c r="BK166" s="244">
        <f>ROUND(I166*H166,2)</f>
        <v>0</v>
      </c>
      <c r="BL166" s="23" t="s">
        <v>302</v>
      </c>
      <c r="BM166" s="23" t="s">
        <v>3125</v>
      </c>
    </row>
    <row r="167" spans="2:65" s="1" customFormat="1" ht="25.5" customHeight="1">
      <c r="B167" s="46"/>
      <c r="C167" s="233" t="s">
        <v>507</v>
      </c>
      <c r="D167" s="233" t="s">
        <v>210</v>
      </c>
      <c r="E167" s="234" t="s">
        <v>3126</v>
      </c>
      <c r="F167" s="235" t="s">
        <v>3127</v>
      </c>
      <c r="G167" s="236" t="s">
        <v>336</v>
      </c>
      <c r="H167" s="237">
        <v>21.5</v>
      </c>
      <c r="I167" s="238"/>
      <c r="J167" s="239">
        <f>ROUND(I167*H167,2)</f>
        <v>0</v>
      </c>
      <c r="K167" s="235" t="s">
        <v>214</v>
      </c>
      <c r="L167" s="72"/>
      <c r="M167" s="240" t="s">
        <v>38</v>
      </c>
      <c r="N167" s="241" t="s">
        <v>52</v>
      </c>
      <c r="O167" s="47"/>
      <c r="P167" s="242">
        <f>O167*H167</f>
        <v>0</v>
      </c>
      <c r="Q167" s="242">
        <v>0.00518</v>
      </c>
      <c r="R167" s="242">
        <f>Q167*H167</f>
        <v>0.11137</v>
      </c>
      <c r="S167" s="242">
        <v>0</v>
      </c>
      <c r="T167" s="243">
        <f>S167*H167</f>
        <v>0</v>
      </c>
      <c r="AR167" s="23" t="s">
        <v>302</v>
      </c>
      <c r="AT167" s="23" t="s">
        <v>210</v>
      </c>
      <c r="AU167" s="23" t="s">
        <v>90</v>
      </c>
      <c r="AY167" s="23" t="s">
        <v>208</v>
      </c>
      <c r="BE167" s="244">
        <f>IF(N167="základní",J167,0)</f>
        <v>0</v>
      </c>
      <c r="BF167" s="244">
        <f>IF(N167="snížená",J167,0)</f>
        <v>0</v>
      </c>
      <c r="BG167" s="244">
        <f>IF(N167="zákl. přenesená",J167,0)</f>
        <v>0</v>
      </c>
      <c r="BH167" s="244">
        <f>IF(N167="sníž. přenesená",J167,0)</f>
        <v>0</v>
      </c>
      <c r="BI167" s="244">
        <f>IF(N167="nulová",J167,0)</f>
        <v>0</v>
      </c>
      <c r="BJ167" s="23" t="s">
        <v>25</v>
      </c>
      <c r="BK167" s="244">
        <f>ROUND(I167*H167,2)</f>
        <v>0</v>
      </c>
      <c r="BL167" s="23" t="s">
        <v>302</v>
      </c>
      <c r="BM167" s="23" t="s">
        <v>3128</v>
      </c>
    </row>
    <row r="168" spans="2:65" s="1" customFormat="1" ht="25.5" customHeight="1">
      <c r="B168" s="46"/>
      <c r="C168" s="233" t="s">
        <v>521</v>
      </c>
      <c r="D168" s="233" t="s">
        <v>210</v>
      </c>
      <c r="E168" s="234" t="s">
        <v>3129</v>
      </c>
      <c r="F168" s="235" t="s">
        <v>3130</v>
      </c>
      <c r="G168" s="236" t="s">
        <v>336</v>
      </c>
      <c r="H168" s="237">
        <v>114.5</v>
      </c>
      <c r="I168" s="238"/>
      <c r="J168" s="239">
        <f>ROUND(I168*H168,2)</f>
        <v>0</v>
      </c>
      <c r="K168" s="235" t="s">
        <v>214</v>
      </c>
      <c r="L168" s="72"/>
      <c r="M168" s="240" t="s">
        <v>38</v>
      </c>
      <c r="N168" s="241" t="s">
        <v>52</v>
      </c>
      <c r="O168" s="47"/>
      <c r="P168" s="242">
        <f>O168*H168</f>
        <v>0</v>
      </c>
      <c r="Q168" s="242">
        <v>0.00066</v>
      </c>
      <c r="R168" s="242">
        <f>Q168*H168</f>
        <v>0.07557</v>
      </c>
      <c r="S168" s="242">
        <v>0</v>
      </c>
      <c r="T168" s="243">
        <f>S168*H168</f>
        <v>0</v>
      </c>
      <c r="AR168" s="23" t="s">
        <v>302</v>
      </c>
      <c r="AT168" s="23" t="s">
        <v>210</v>
      </c>
      <c r="AU168" s="23" t="s">
        <v>90</v>
      </c>
      <c r="AY168" s="23" t="s">
        <v>208</v>
      </c>
      <c r="BE168" s="244">
        <f>IF(N168="základní",J168,0)</f>
        <v>0</v>
      </c>
      <c r="BF168" s="244">
        <f>IF(N168="snížená",J168,0)</f>
        <v>0</v>
      </c>
      <c r="BG168" s="244">
        <f>IF(N168="zákl. přenesená",J168,0)</f>
        <v>0</v>
      </c>
      <c r="BH168" s="244">
        <f>IF(N168="sníž. přenesená",J168,0)</f>
        <v>0</v>
      </c>
      <c r="BI168" s="244">
        <f>IF(N168="nulová",J168,0)</f>
        <v>0</v>
      </c>
      <c r="BJ168" s="23" t="s">
        <v>25</v>
      </c>
      <c r="BK168" s="244">
        <f>ROUND(I168*H168,2)</f>
        <v>0</v>
      </c>
      <c r="BL168" s="23" t="s">
        <v>302</v>
      </c>
      <c r="BM168" s="23" t="s">
        <v>3131</v>
      </c>
    </row>
    <row r="169" spans="2:65" s="1" customFormat="1" ht="25.5" customHeight="1">
      <c r="B169" s="46"/>
      <c r="C169" s="233" t="s">
        <v>530</v>
      </c>
      <c r="D169" s="233" t="s">
        <v>210</v>
      </c>
      <c r="E169" s="234" t="s">
        <v>3132</v>
      </c>
      <c r="F169" s="235" t="s">
        <v>3133</v>
      </c>
      <c r="G169" s="236" t="s">
        <v>336</v>
      </c>
      <c r="H169" s="237">
        <v>36.5</v>
      </c>
      <c r="I169" s="238"/>
      <c r="J169" s="239">
        <f>ROUND(I169*H169,2)</f>
        <v>0</v>
      </c>
      <c r="K169" s="235" t="s">
        <v>214</v>
      </c>
      <c r="L169" s="72"/>
      <c r="M169" s="240" t="s">
        <v>38</v>
      </c>
      <c r="N169" s="241" t="s">
        <v>52</v>
      </c>
      <c r="O169" s="47"/>
      <c r="P169" s="242">
        <f>O169*H169</f>
        <v>0</v>
      </c>
      <c r="Q169" s="242">
        <v>0.00091</v>
      </c>
      <c r="R169" s="242">
        <f>Q169*H169</f>
        <v>0.033215</v>
      </c>
      <c r="S169" s="242">
        <v>0</v>
      </c>
      <c r="T169" s="243">
        <f>S169*H169</f>
        <v>0</v>
      </c>
      <c r="AR169" s="23" t="s">
        <v>302</v>
      </c>
      <c r="AT169" s="23" t="s">
        <v>210</v>
      </c>
      <c r="AU169" s="23" t="s">
        <v>90</v>
      </c>
      <c r="AY169" s="23" t="s">
        <v>208</v>
      </c>
      <c r="BE169" s="244">
        <f>IF(N169="základní",J169,0)</f>
        <v>0</v>
      </c>
      <c r="BF169" s="244">
        <f>IF(N169="snížená",J169,0)</f>
        <v>0</v>
      </c>
      <c r="BG169" s="244">
        <f>IF(N169="zákl. přenesená",J169,0)</f>
        <v>0</v>
      </c>
      <c r="BH169" s="244">
        <f>IF(N169="sníž. přenesená",J169,0)</f>
        <v>0</v>
      </c>
      <c r="BI169" s="244">
        <f>IF(N169="nulová",J169,0)</f>
        <v>0</v>
      </c>
      <c r="BJ169" s="23" t="s">
        <v>25</v>
      </c>
      <c r="BK169" s="244">
        <f>ROUND(I169*H169,2)</f>
        <v>0</v>
      </c>
      <c r="BL169" s="23" t="s">
        <v>302</v>
      </c>
      <c r="BM169" s="23" t="s">
        <v>3134</v>
      </c>
    </row>
    <row r="170" spans="2:65" s="1" customFormat="1" ht="25.5" customHeight="1">
      <c r="B170" s="46"/>
      <c r="C170" s="233" t="s">
        <v>538</v>
      </c>
      <c r="D170" s="233" t="s">
        <v>210</v>
      </c>
      <c r="E170" s="234" t="s">
        <v>3135</v>
      </c>
      <c r="F170" s="235" t="s">
        <v>3136</v>
      </c>
      <c r="G170" s="236" t="s">
        <v>336</v>
      </c>
      <c r="H170" s="237">
        <v>25</v>
      </c>
      <c r="I170" s="238"/>
      <c r="J170" s="239">
        <f>ROUND(I170*H170,2)</f>
        <v>0</v>
      </c>
      <c r="K170" s="235" t="s">
        <v>214</v>
      </c>
      <c r="L170" s="72"/>
      <c r="M170" s="240" t="s">
        <v>38</v>
      </c>
      <c r="N170" s="241" t="s">
        <v>52</v>
      </c>
      <c r="O170" s="47"/>
      <c r="P170" s="242">
        <f>O170*H170</f>
        <v>0</v>
      </c>
      <c r="Q170" s="242">
        <v>0.00119</v>
      </c>
      <c r="R170" s="242">
        <f>Q170*H170</f>
        <v>0.029750000000000002</v>
      </c>
      <c r="S170" s="242">
        <v>0</v>
      </c>
      <c r="T170" s="243">
        <f>S170*H170</f>
        <v>0</v>
      </c>
      <c r="AR170" s="23" t="s">
        <v>302</v>
      </c>
      <c r="AT170" s="23" t="s">
        <v>210</v>
      </c>
      <c r="AU170" s="23" t="s">
        <v>90</v>
      </c>
      <c r="AY170" s="23" t="s">
        <v>208</v>
      </c>
      <c r="BE170" s="244">
        <f>IF(N170="základní",J170,0)</f>
        <v>0</v>
      </c>
      <c r="BF170" s="244">
        <f>IF(N170="snížená",J170,0)</f>
        <v>0</v>
      </c>
      <c r="BG170" s="244">
        <f>IF(N170="zákl. přenesená",J170,0)</f>
        <v>0</v>
      </c>
      <c r="BH170" s="244">
        <f>IF(N170="sníž. přenesená",J170,0)</f>
        <v>0</v>
      </c>
      <c r="BI170" s="244">
        <f>IF(N170="nulová",J170,0)</f>
        <v>0</v>
      </c>
      <c r="BJ170" s="23" t="s">
        <v>25</v>
      </c>
      <c r="BK170" s="244">
        <f>ROUND(I170*H170,2)</f>
        <v>0</v>
      </c>
      <c r="BL170" s="23" t="s">
        <v>302</v>
      </c>
      <c r="BM170" s="23" t="s">
        <v>3137</v>
      </c>
    </row>
    <row r="171" spans="2:65" s="1" customFormat="1" ht="25.5" customHeight="1">
      <c r="B171" s="46"/>
      <c r="C171" s="233" t="s">
        <v>545</v>
      </c>
      <c r="D171" s="233" t="s">
        <v>210</v>
      </c>
      <c r="E171" s="234" t="s">
        <v>3138</v>
      </c>
      <c r="F171" s="235" t="s">
        <v>3139</v>
      </c>
      <c r="G171" s="236" t="s">
        <v>336</v>
      </c>
      <c r="H171" s="237">
        <v>4.5</v>
      </c>
      <c r="I171" s="238"/>
      <c r="J171" s="239">
        <f>ROUND(I171*H171,2)</f>
        <v>0</v>
      </c>
      <c r="K171" s="235" t="s">
        <v>214</v>
      </c>
      <c r="L171" s="72"/>
      <c r="M171" s="240" t="s">
        <v>38</v>
      </c>
      <c r="N171" s="241" t="s">
        <v>52</v>
      </c>
      <c r="O171" s="47"/>
      <c r="P171" s="242">
        <f>O171*H171</f>
        <v>0</v>
      </c>
      <c r="Q171" s="242">
        <v>0.00252</v>
      </c>
      <c r="R171" s="242">
        <f>Q171*H171</f>
        <v>0.011340000000000001</v>
      </c>
      <c r="S171" s="242">
        <v>0</v>
      </c>
      <c r="T171" s="243">
        <f>S171*H171</f>
        <v>0</v>
      </c>
      <c r="AR171" s="23" t="s">
        <v>302</v>
      </c>
      <c r="AT171" s="23" t="s">
        <v>210</v>
      </c>
      <c r="AU171" s="23" t="s">
        <v>90</v>
      </c>
      <c r="AY171" s="23" t="s">
        <v>208</v>
      </c>
      <c r="BE171" s="244">
        <f>IF(N171="základní",J171,0)</f>
        <v>0</v>
      </c>
      <c r="BF171" s="244">
        <f>IF(N171="snížená",J171,0)</f>
        <v>0</v>
      </c>
      <c r="BG171" s="244">
        <f>IF(N171="zákl. přenesená",J171,0)</f>
        <v>0</v>
      </c>
      <c r="BH171" s="244">
        <f>IF(N171="sníž. přenesená",J171,0)</f>
        <v>0</v>
      </c>
      <c r="BI171" s="244">
        <f>IF(N171="nulová",J171,0)</f>
        <v>0</v>
      </c>
      <c r="BJ171" s="23" t="s">
        <v>25</v>
      </c>
      <c r="BK171" s="244">
        <f>ROUND(I171*H171,2)</f>
        <v>0</v>
      </c>
      <c r="BL171" s="23" t="s">
        <v>302</v>
      </c>
      <c r="BM171" s="23" t="s">
        <v>3140</v>
      </c>
    </row>
    <row r="172" spans="2:65" s="1" customFormat="1" ht="25.5" customHeight="1">
      <c r="B172" s="46"/>
      <c r="C172" s="233" t="s">
        <v>549</v>
      </c>
      <c r="D172" s="233" t="s">
        <v>210</v>
      </c>
      <c r="E172" s="234" t="s">
        <v>3141</v>
      </c>
      <c r="F172" s="235" t="s">
        <v>3142</v>
      </c>
      <c r="G172" s="236" t="s">
        <v>336</v>
      </c>
      <c r="H172" s="237">
        <v>5</v>
      </c>
      <c r="I172" s="238"/>
      <c r="J172" s="239">
        <f>ROUND(I172*H172,2)</f>
        <v>0</v>
      </c>
      <c r="K172" s="235" t="s">
        <v>214</v>
      </c>
      <c r="L172" s="72"/>
      <c r="M172" s="240" t="s">
        <v>38</v>
      </c>
      <c r="N172" s="241" t="s">
        <v>52</v>
      </c>
      <c r="O172" s="47"/>
      <c r="P172" s="242">
        <f>O172*H172</f>
        <v>0</v>
      </c>
      <c r="Q172" s="242">
        <v>0.0035</v>
      </c>
      <c r="R172" s="242">
        <f>Q172*H172</f>
        <v>0.0175</v>
      </c>
      <c r="S172" s="242">
        <v>0</v>
      </c>
      <c r="T172" s="243">
        <f>S172*H172</f>
        <v>0</v>
      </c>
      <c r="AR172" s="23" t="s">
        <v>302</v>
      </c>
      <c r="AT172" s="23" t="s">
        <v>210</v>
      </c>
      <c r="AU172" s="23" t="s">
        <v>90</v>
      </c>
      <c r="AY172" s="23" t="s">
        <v>208</v>
      </c>
      <c r="BE172" s="244">
        <f>IF(N172="základní",J172,0)</f>
        <v>0</v>
      </c>
      <c r="BF172" s="244">
        <f>IF(N172="snížená",J172,0)</f>
        <v>0</v>
      </c>
      <c r="BG172" s="244">
        <f>IF(N172="zákl. přenesená",J172,0)</f>
        <v>0</v>
      </c>
      <c r="BH172" s="244">
        <f>IF(N172="sníž. přenesená",J172,0)</f>
        <v>0</v>
      </c>
      <c r="BI172" s="244">
        <f>IF(N172="nulová",J172,0)</f>
        <v>0</v>
      </c>
      <c r="BJ172" s="23" t="s">
        <v>25</v>
      </c>
      <c r="BK172" s="244">
        <f>ROUND(I172*H172,2)</f>
        <v>0</v>
      </c>
      <c r="BL172" s="23" t="s">
        <v>302</v>
      </c>
      <c r="BM172" s="23" t="s">
        <v>3143</v>
      </c>
    </row>
    <row r="173" spans="2:65" s="1" customFormat="1" ht="25.5" customHeight="1">
      <c r="B173" s="46"/>
      <c r="C173" s="233" t="s">
        <v>555</v>
      </c>
      <c r="D173" s="233" t="s">
        <v>210</v>
      </c>
      <c r="E173" s="234" t="s">
        <v>3144</v>
      </c>
      <c r="F173" s="235" t="s">
        <v>3145</v>
      </c>
      <c r="G173" s="236" t="s">
        <v>336</v>
      </c>
      <c r="H173" s="237">
        <v>23.5</v>
      </c>
      <c r="I173" s="238"/>
      <c r="J173" s="239">
        <f>ROUND(I173*H173,2)</f>
        <v>0</v>
      </c>
      <c r="K173" s="235" t="s">
        <v>214</v>
      </c>
      <c r="L173" s="72"/>
      <c r="M173" s="240" t="s">
        <v>38</v>
      </c>
      <c r="N173" s="241" t="s">
        <v>52</v>
      </c>
      <c r="O173" s="47"/>
      <c r="P173" s="242">
        <f>O173*H173</f>
        <v>0</v>
      </c>
      <c r="Q173" s="242">
        <v>0.00586</v>
      </c>
      <c r="R173" s="242">
        <f>Q173*H173</f>
        <v>0.13771</v>
      </c>
      <c r="S173" s="242">
        <v>0</v>
      </c>
      <c r="T173" s="243">
        <f>S173*H173</f>
        <v>0</v>
      </c>
      <c r="AR173" s="23" t="s">
        <v>302</v>
      </c>
      <c r="AT173" s="23" t="s">
        <v>210</v>
      </c>
      <c r="AU173" s="23" t="s">
        <v>90</v>
      </c>
      <c r="AY173" s="23" t="s">
        <v>208</v>
      </c>
      <c r="BE173" s="244">
        <f>IF(N173="základní",J173,0)</f>
        <v>0</v>
      </c>
      <c r="BF173" s="244">
        <f>IF(N173="snížená",J173,0)</f>
        <v>0</v>
      </c>
      <c r="BG173" s="244">
        <f>IF(N173="zákl. přenesená",J173,0)</f>
        <v>0</v>
      </c>
      <c r="BH173" s="244">
        <f>IF(N173="sníž. přenesená",J173,0)</f>
        <v>0</v>
      </c>
      <c r="BI173" s="244">
        <f>IF(N173="nulová",J173,0)</f>
        <v>0</v>
      </c>
      <c r="BJ173" s="23" t="s">
        <v>25</v>
      </c>
      <c r="BK173" s="244">
        <f>ROUND(I173*H173,2)</f>
        <v>0</v>
      </c>
      <c r="BL173" s="23" t="s">
        <v>302</v>
      </c>
      <c r="BM173" s="23" t="s">
        <v>3146</v>
      </c>
    </row>
    <row r="174" spans="2:65" s="1" customFormat="1" ht="25.5" customHeight="1">
      <c r="B174" s="46"/>
      <c r="C174" s="233" t="s">
        <v>566</v>
      </c>
      <c r="D174" s="233" t="s">
        <v>210</v>
      </c>
      <c r="E174" s="234" t="s">
        <v>3147</v>
      </c>
      <c r="F174" s="235" t="s">
        <v>3148</v>
      </c>
      <c r="G174" s="236" t="s">
        <v>336</v>
      </c>
      <c r="H174" s="237">
        <v>93.5</v>
      </c>
      <c r="I174" s="238"/>
      <c r="J174" s="239">
        <f>ROUND(I174*H174,2)</f>
        <v>0</v>
      </c>
      <c r="K174" s="235" t="s">
        <v>214</v>
      </c>
      <c r="L174" s="72"/>
      <c r="M174" s="240" t="s">
        <v>38</v>
      </c>
      <c r="N174" s="241" t="s">
        <v>52</v>
      </c>
      <c r="O174" s="47"/>
      <c r="P174" s="242">
        <f>O174*H174</f>
        <v>0</v>
      </c>
      <c r="Q174" s="242">
        <v>0.00078</v>
      </c>
      <c r="R174" s="242">
        <f>Q174*H174</f>
        <v>0.07293</v>
      </c>
      <c r="S174" s="242">
        <v>0</v>
      </c>
      <c r="T174" s="243">
        <f>S174*H174</f>
        <v>0</v>
      </c>
      <c r="AR174" s="23" t="s">
        <v>302</v>
      </c>
      <c r="AT174" s="23" t="s">
        <v>210</v>
      </c>
      <c r="AU174" s="23" t="s">
        <v>90</v>
      </c>
      <c r="AY174" s="23" t="s">
        <v>208</v>
      </c>
      <c r="BE174" s="244">
        <f>IF(N174="základní",J174,0)</f>
        <v>0</v>
      </c>
      <c r="BF174" s="244">
        <f>IF(N174="snížená",J174,0)</f>
        <v>0</v>
      </c>
      <c r="BG174" s="244">
        <f>IF(N174="zákl. přenesená",J174,0)</f>
        <v>0</v>
      </c>
      <c r="BH174" s="244">
        <f>IF(N174="sníž. přenesená",J174,0)</f>
        <v>0</v>
      </c>
      <c r="BI174" s="244">
        <f>IF(N174="nulová",J174,0)</f>
        <v>0</v>
      </c>
      <c r="BJ174" s="23" t="s">
        <v>25</v>
      </c>
      <c r="BK174" s="244">
        <f>ROUND(I174*H174,2)</f>
        <v>0</v>
      </c>
      <c r="BL174" s="23" t="s">
        <v>302</v>
      </c>
      <c r="BM174" s="23" t="s">
        <v>3149</v>
      </c>
    </row>
    <row r="175" spans="2:51" s="12" customFormat="1" ht="13.5">
      <c r="B175" s="245"/>
      <c r="C175" s="246"/>
      <c r="D175" s="247" t="s">
        <v>217</v>
      </c>
      <c r="E175" s="248" t="s">
        <v>38</v>
      </c>
      <c r="F175" s="249" t="s">
        <v>3150</v>
      </c>
      <c r="G175" s="246"/>
      <c r="H175" s="250">
        <v>93.5</v>
      </c>
      <c r="I175" s="251"/>
      <c r="J175" s="246"/>
      <c r="K175" s="246"/>
      <c r="L175" s="252"/>
      <c r="M175" s="253"/>
      <c r="N175" s="254"/>
      <c r="O175" s="254"/>
      <c r="P175" s="254"/>
      <c r="Q175" s="254"/>
      <c r="R175" s="254"/>
      <c r="S175" s="254"/>
      <c r="T175" s="255"/>
      <c r="AT175" s="256" t="s">
        <v>217</v>
      </c>
      <c r="AU175" s="256" t="s">
        <v>90</v>
      </c>
      <c r="AV175" s="12" t="s">
        <v>90</v>
      </c>
      <c r="AW175" s="12" t="s">
        <v>219</v>
      </c>
      <c r="AX175" s="12" t="s">
        <v>81</v>
      </c>
      <c r="AY175" s="256" t="s">
        <v>208</v>
      </c>
    </row>
    <row r="176" spans="2:65" s="1" customFormat="1" ht="25.5" customHeight="1">
      <c r="B176" s="46"/>
      <c r="C176" s="233" t="s">
        <v>571</v>
      </c>
      <c r="D176" s="233" t="s">
        <v>210</v>
      </c>
      <c r="E176" s="234" t="s">
        <v>3151</v>
      </c>
      <c r="F176" s="235" t="s">
        <v>3152</v>
      </c>
      <c r="G176" s="236" t="s">
        <v>336</v>
      </c>
      <c r="H176" s="237">
        <v>57.5</v>
      </c>
      <c r="I176" s="238"/>
      <c r="J176" s="239">
        <f>ROUND(I176*H176,2)</f>
        <v>0</v>
      </c>
      <c r="K176" s="235" t="s">
        <v>214</v>
      </c>
      <c r="L176" s="72"/>
      <c r="M176" s="240" t="s">
        <v>38</v>
      </c>
      <c r="N176" s="241" t="s">
        <v>52</v>
      </c>
      <c r="O176" s="47"/>
      <c r="P176" s="242">
        <f>O176*H176</f>
        <v>0</v>
      </c>
      <c r="Q176" s="242">
        <v>0.00096</v>
      </c>
      <c r="R176" s="242">
        <f>Q176*H176</f>
        <v>0.0552</v>
      </c>
      <c r="S176" s="242">
        <v>0</v>
      </c>
      <c r="T176" s="243">
        <f>S176*H176</f>
        <v>0</v>
      </c>
      <c r="AR176" s="23" t="s">
        <v>302</v>
      </c>
      <c r="AT176" s="23" t="s">
        <v>210</v>
      </c>
      <c r="AU176" s="23" t="s">
        <v>90</v>
      </c>
      <c r="AY176" s="23" t="s">
        <v>208</v>
      </c>
      <c r="BE176" s="244">
        <f>IF(N176="základní",J176,0)</f>
        <v>0</v>
      </c>
      <c r="BF176" s="244">
        <f>IF(N176="snížená",J176,0)</f>
        <v>0</v>
      </c>
      <c r="BG176" s="244">
        <f>IF(N176="zákl. přenesená",J176,0)</f>
        <v>0</v>
      </c>
      <c r="BH176" s="244">
        <f>IF(N176="sníž. přenesená",J176,0)</f>
        <v>0</v>
      </c>
      <c r="BI176" s="244">
        <f>IF(N176="nulová",J176,0)</f>
        <v>0</v>
      </c>
      <c r="BJ176" s="23" t="s">
        <v>25</v>
      </c>
      <c r="BK176" s="244">
        <f>ROUND(I176*H176,2)</f>
        <v>0</v>
      </c>
      <c r="BL176" s="23" t="s">
        <v>302</v>
      </c>
      <c r="BM176" s="23" t="s">
        <v>3153</v>
      </c>
    </row>
    <row r="177" spans="2:51" s="12" customFormat="1" ht="13.5">
      <c r="B177" s="245"/>
      <c r="C177" s="246"/>
      <c r="D177" s="247" t="s">
        <v>217</v>
      </c>
      <c r="E177" s="248" t="s">
        <v>38</v>
      </c>
      <c r="F177" s="249" t="s">
        <v>3154</v>
      </c>
      <c r="G177" s="246"/>
      <c r="H177" s="250">
        <v>57.5</v>
      </c>
      <c r="I177" s="251"/>
      <c r="J177" s="246"/>
      <c r="K177" s="246"/>
      <c r="L177" s="252"/>
      <c r="M177" s="253"/>
      <c r="N177" s="254"/>
      <c r="O177" s="254"/>
      <c r="P177" s="254"/>
      <c r="Q177" s="254"/>
      <c r="R177" s="254"/>
      <c r="S177" s="254"/>
      <c r="T177" s="255"/>
      <c r="AT177" s="256" t="s">
        <v>217</v>
      </c>
      <c r="AU177" s="256" t="s">
        <v>90</v>
      </c>
      <c r="AV177" s="12" t="s">
        <v>90</v>
      </c>
      <c r="AW177" s="12" t="s">
        <v>219</v>
      </c>
      <c r="AX177" s="12" t="s">
        <v>81</v>
      </c>
      <c r="AY177" s="256" t="s">
        <v>208</v>
      </c>
    </row>
    <row r="178" spans="2:65" s="1" customFormat="1" ht="25.5" customHeight="1">
      <c r="B178" s="46"/>
      <c r="C178" s="233" t="s">
        <v>577</v>
      </c>
      <c r="D178" s="233" t="s">
        <v>210</v>
      </c>
      <c r="E178" s="234" t="s">
        <v>3155</v>
      </c>
      <c r="F178" s="235" t="s">
        <v>3156</v>
      </c>
      <c r="G178" s="236" t="s">
        <v>336</v>
      </c>
      <c r="H178" s="237">
        <v>4.5</v>
      </c>
      <c r="I178" s="238"/>
      <c r="J178" s="239">
        <f>ROUND(I178*H178,2)</f>
        <v>0</v>
      </c>
      <c r="K178" s="235" t="s">
        <v>214</v>
      </c>
      <c r="L178" s="72"/>
      <c r="M178" s="240" t="s">
        <v>38</v>
      </c>
      <c r="N178" s="241" t="s">
        <v>52</v>
      </c>
      <c r="O178" s="47"/>
      <c r="P178" s="242">
        <f>O178*H178</f>
        <v>0</v>
      </c>
      <c r="Q178" s="242">
        <v>0.00125</v>
      </c>
      <c r="R178" s="242">
        <f>Q178*H178</f>
        <v>0.005625</v>
      </c>
      <c r="S178" s="242">
        <v>0</v>
      </c>
      <c r="T178" s="243">
        <f>S178*H178</f>
        <v>0</v>
      </c>
      <c r="AR178" s="23" t="s">
        <v>302</v>
      </c>
      <c r="AT178" s="23" t="s">
        <v>210</v>
      </c>
      <c r="AU178" s="23" t="s">
        <v>90</v>
      </c>
      <c r="AY178" s="23" t="s">
        <v>208</v>
      </c>
      <c r="BE178" s="244">
        <f>IF(N178="základní",J178,0)</f>
        <v>0</v>
      </c>
      <c r="BF178" s="244">
        <f>IF(N178="snížená",J178,0)</f>
        <v>0</v>
      </c>
      <c r="BG178" s="244">
        <f>IF(N178="zákl. přenesená",J178,0)</f>
        <v>0</v>
      </c>
      <c r="BH178" s="244">
        <f>IF(N178="sníž. přenesená",J178,0)</f>
        <v>0</v>
      </c>
      <c r="BI178" s="244">
        <f>IF(N178="nulová",J178,0)</f>
        <v>0</v>
      </c>
      <c r="BJ178" s="23" t="s">
        <v>25</v>
      </c>
      <c r="BK178" s="244">
        <f>ROUND(I178*H178,2)</f>
        <v>0</v>
      </c>
      <c r="BL178" s="23" t="s">
        <v>302</v>
      </c>
      <c r="BM178" s="23" t="s">
        <v>3157</v>
      </c>
    </row>
    <row r="179" spans="2:65" s="1" customFormat="1" ht="25.5" customHeight="1">
      <c r="B179" s="46"/>
      <c r="C179" s="233" t="s">
        <v>585</v>
      </c>
      <c r="D179" s="233" t="s">
        <v>210</v>
      </c>
      <c r="E179" s="234" t="s">
        <v>3158</v>
      </c>
      <c r="F179" s="235" t="s">
        <v>3159</v>
      </c>
      <c r="G179" s="236" t="s">
        <v>336</v>
      </c>
      <c r="H179" s="237">
        <v>2</v>
      </c>
      <c r="I179" s="238"/>
      <c r="J179" s="239">
        <f>ROUND(I179*H179,2)</f>
        <v>0</v>
      </c>
      <c r="K179" s="235" t="s">
        <v>214</v>
      </c>
      <c r="L179" s="72"/>
      <c r="M179" s="240" t="s">
        <v>38</v>
      </c>
      <c r="N179" s="241" t="s">
        <v>52</v>
      </c>
      <c r="O179" s="47"/>
      <c r="P179" s="242">
        <f>O179*H179</f>
        <v>0</v>
      </c>
      <c r="Q179" s="242">
        <v>0.00256</v>
      </c>
      <c r="R179" s="242">
        <f>Q179*H179</f>
        <v>0.00512</v>
      </c>
      <c r="S179" s="242">
        <v>0</v>
      </c>
      <c r="T179" s="243">
        <f>S179*H179</f>
        <v>0</v>
      </c>
      <c r="AR179" s="23" t="s">
        <v>302</v>
      </c>
      <c r="AT179" s="23" t="s">
        <v>210</v>
      </c>
      <c r="AU179" s="23" t="s">
        <v>90</v>
      </c>
      <c r="AY179" s="23" t="s">
        <v>208</v>
      </c>
      <c r="BE179" s="244">
        <f>IF(N179="základní",J179,0)</f>
        <v>0</v>
      </c>
      <c r="BF179" s="244">
        <f>IF(N179="snížená",J179,0)</f>
        <v>0</v>
      </c>
      <c r="BG179" s="244">
        <f>IF(N179="zákl. přenesená",J179,0)</f>
        <v>0</v>
      </c>
      <c r="BH179" s="244">
        <f>IF(N179="sníž. přenesená",J179,0)</f>
        <v>0</v>
      </c>
      <c r="BI179" s="244">
        <f>IF(N179="nulová",J179,0)</f>
        <v>0</v>
      </c>
      <c r="BJ179" s="23" t="s">
        <v>25</v>
      </c>
      <c r="BK179" s="244">
        <f>ROUND(I179*H179,2)</f>
        <v>0</v>
      </c>
      <c r="BL179" s="23" t="s">
        <v>302</v>
      </c>
      <c r="BM179" s="23" t="s">
        <v>3160</v>
      </c>
    </row>
    <row r="180" spans="2:65" s="1" customFormat="1" ht="25.5" customHeight="1">
      <c r="B180" s="46"/>
      <c r="C180" s="233" t="s">
        <v>591</v>
      </c>
      <c r="D180" s="233" t="s">
        <v>210</v>
      </c>
      <c r="E180" s="234" t="s">
        <v>3161</v>
      </c>
      <c r="F180" s="235" t="s">
        <v>3162</v>
      </c>
      <c r="G180" s="236" t="s">
        <v>336</v>
      </c>
      <c r="H180" s="237">
        <v>14.5</v>
      </c>
      <c r="I180" s="238"/>
      <c r="J180" s="239">
        <f>ROUND(I180*H180,2)</f>
        <v>0</v>
      </c>
      <c r="K180" s="235" t="s">
        <v>214</v>
      </c>
      <c r="L180" s="72"/>
      <c r="M180" s="240" t="s">
        <v>38</v>
      </c>
      <c r="N180" s="241" t="s">
        <v>52</v>
      </c>
      <c r="O180" s="47"/>
      <c r="P180" s="242">
        <f>O180*H180</f>
        <v>0</v>
      </c>
      <c r="Q180" s="242">
        <v>0.00364</v>
      </c>
      <c r="R180" s="242">
        <f>Q180*H180</f>
        <v>0.05278</v>
      </c>
      <c r="S180" s="242">
        <v>0</v>
      </c>
      <c r="T180" s="243">
        <f>S180*H180</f>
        <v>0</v>
      </c>
      <c r="AR180" s="23" t="s">
        <v>302</v>
      </c>
      <c r="AT180" s="23" t="s">
        <v>210</v>
      </c>
      <c r="AU180" s="23" t="s">
        <v>90</v>
      </c>
      <c r="AY180" s="23" t="s">
        <v>208</v>
      </c>
      <c r="BE180" s="244">
        <f>IF(N180="základní",J180,0)</f>
        <v>0</v>
      </c>
      <c r="BF180" s="244">
        <f>IF(N180="snížená",J180,0)</f>
        <v>0</v>
      </c>
      <c r="BG180" s="244">
        <f>IF(N180="zákl. přenesená",J180,0)</f>
        <v>0</v>
      </c>
      <c r="BH180" s="244">
        <f>IF(N180="sníž. přenesená",J180,0)</f>
        <v>0</v>
      </c>
      <c r="BI180" s="244">
        <f>IF(N180="nulová",J180,0)</f>
        <v>0</v>
      </c>
      <c r="BJ180" s="23" t="s">
        <v>25</v>
      </c>
      <c r="BK180" s="244">
        <f>ROUND(I180*H180,2)</f>
        <v>0</v>
      </c>
      <c r="BL180" s="23" t="s">
        <v>302</v>
      </c>
      <c r="BM180" s="23" t="s">
        <v>3163</v>
      </c>
    </row>
    <row r="181" spans="2:65" s="1" customFormat="1" ht="38.25" customHeight="1">
      <c r="B181" s="46"/>
      <c r="C181" s="233" t="s">
        <v>596</v>
      </c>
      <c r="D181" s="233" t="s">
        <v>210</v>
      </c>
      <c r="E181" s="234" t="s">
        <v>3164</v>
      </c>
      <c r="F181" s="235" t="s">
        <v>3165</v>
      </c>
      <c r="G181" s="236" t="s">
        <v>336</v>
      </c>
      <c r="H181" s="237">
        <v>114.5</v>
      </c>
      <c r="I181" s="238"/>
      <c r="J181" s="239">
        <f>ROUND(I181*H181,2)</f>
        <v>0</v>
      </c>
      <c r="K181" s="235" t="s">
        <v>214</v>
      </c>
      <c r="L181" s="72"/>
      <c r="M181" s="240" t="s">
        <v>38</v>
      </c>
      <c r="N181" s="241" t="s">
        <v>52</v>
      </c>
      <c r="O181" s="47"/>
      <c r="P181" s="242">
        <f>O181*H181</f>
        <v>0</v>
      </c>
      <c r="Q181" s="242">
        <v>5E-05</v>
      </c>
      <c r="R181" s="242">
        <f>Q181*H181</f>
        <v>0.005725</v>
      </c>
      <c r="S181" s="242">
        <v>0</v>
      </c>
      <c r="T181" s="243">
        <f>S181*H181</f>
        <v>0</v>
      </c>
      <c r="AR181" s="23" t="s">
        <v>302</v>
      </c>
      <c r="AT181" s="23" t="s">
        <v>210</v>
      </c>
      <c r="AU181" s="23" t="s">
        <v>90</v>
      </c>
      <c r="AY181" s="23" t="s">
        <v>208</v>
      </c>
      <c r="BE181" s="244">
        <f>IF(N181="základní",J181,0)</f>
        <v>0</v>
      </c>
      <c r="BF181" s="244">
        <f>IF(N181="snížená",J181,0)</f>
        <v>0</v>
      </c>
      <c r="BG181" s="244">
        <f>IF(N181="zákl. přenesená",J181,0)</f>
        <v>0</v>
      </c>
      <c r="BH181" s="244">
        <f>IF(N181="sníž. přenesená",J181,0)</f>
        <v>0</v>
      </c>
      <c r="BI181" s="244">
        <f>IF(N181="nulová",J181,0)</f>
        <v>0</v>
      </c>
      <c r="BJ181" s="23" t="s">
        <v>25</v>
      </c>
      <c r="BK181" s="244">
        <f>ROUND(I181*H181,2)</f>
        <v>0</v>
      </c>
      <c r="BL181" s="23" t="s">
        <v>302</v>
      </c>
      <c r="BM181" s="23" t="s">
        <v>3166</v>
      </c>
    </row>
    <row r="182" spans="2:51" s="13" customFormat="1" ht="13.5">
      <c r="B182" s="257"/>
      <c r="C182" s="258"/>
      <c r="D182" s="247" t="s">
        <v>217</v>
      </c>
      <c r="E182" s="259" t="s">
        <v>38</v>
      </c>
      <c r="F182" s="260" t="s">
        <v>3167</v>
      </c>
      <c r="G182" s="258"/>
      <c r="H182" s="259" t="s">
        <v>38</v>
      </c>
      <c r="I182" s="261"/>
      <c r="J182" s="258"/>
      <c r="K182" s="258"/>
      <c r="L182" s="262"/>
      <c r="M182" s="263"/>
      <c r="N182" s="264"/>
      <c r="O182" s="264"/>
      <c r="P182" s="264"/>
      <c r="Q182" s="264"/>
      <c r="R182" s="264"/>
      <c r="S182" s="264"/>
      <c r="T182" s="265"/>
      <c r="AT182" s="266" t="s">
        <v>217</v>
      </c>
      <c r="AU182" s="266" t="s">
        <v>90</v>
      </c>
      <c r="AV182" s="13" t="s">
        <v>25</v>
      </c>
      <c r="AW182" s="13" t="s">
        <v>219</v>
      </c>
      <c r="AX182" s="13" t="s">
        <v>81</v>
      </c>
      <c r="AY182" s="266" t="s">
        <v>208</v>
      </c>
    </row>
    <row r="183" spans="2:51" s="12" customFormat="1" ht="13.5">
      <c r="B183" s="245"/>
      <c r="C183" s="246"/>
      <c r="D183" s="247" t="s">
        <v>217</v>
      </c>
      <c r="E183" s="248" t="s">
        <v>38</v>
      </c>
      <c r="F183" s="249" t="s">
        <v>3168</v>
      </c>
      <c r="G183" s="246"/>
      <c r="H183" s="250">
        <v>114.5</v>
      </c>
      <c r="I183" s="251"/>
      <c r="J183" s="246"/>
      <c r="K183" s="246"/>
      <c r="L183" s="252"/>
      <c r="M183" s="253"/>
      <c r="N183" s="254"/>
      <c r="O183" s="254"/>
      <c r="P183" s="254"/>
      <c r="Q183" s="254"/>
      <c r="R183" s="254"/>
      <c r="S183" s="254"/>
      <c r="T183" s="255"/>
      <c r="AT183" s="256" t="s">
        <v>217</v>
      </c>
      <c r="AU183" s="256" t="s">
        <v>90</v>
      </c>
      <c r="AV183" s="12" t="s">
        <v>90</v>
      </c>
      <c r="AW183" s="12" t="s">
        <v>219</v>
      </c>
      <c r="AX183" s="12" t="s">
        <v>81</v>
      </c>
      <c r="AY183" s="256" t="s">
        <v>208</v>
      </c>
    </row>
    <row r="184" spans="2:65" s="1" customFormat="1" ht="38.25" customHeight="1">
      <c r="B184" s="46"/>
      <c r="C184" s="233" t="s">
        <v>600</v>
      </c>
      <c r="D184" s="233" t="s">
        <v>210</v>
      </c>
      <c r="E184" s="234" t="s">
        <v>3169</v>
      </c>
      <c r="F184" s="235" t="s">
        <v>3170</v>
      </c>
      <c r="G184" s="236" t="s">
        <v>336</v>
      </c>
      <c r="H184" s="237">
        <v>66</v>
      </c>
      <c r="I184" s="238"/>
      <c r="J184" s="239">
        <f>ROUND(I184*H184,2)</f>
        <v>0</v>
      </c>
      <c r="K184" s="235" t="s">
        <v>214</v>
      </c>
      <c r="L184" s="72"/>
      <c r="M184" s="240" t="s">
        <v>38</v>
      </c>
      <c r="N184" s="241" t="s">
        <v>52</v>
      </c>
      <c r="O184" s="47"/>
      <c r="P184" s="242">
        <f>O184*H184</f>
        <v>0</v>
      </c>
      <c r="Q184" s="242">
        <v>7E-05</v>
      </c>
      <c r="R184" s="242">
        <f>Q184*H184</f>
        <v>0.00462</v>
      </c>
      <c r="S184" s="242">
        <v>0</v>
      </c>
      <c r="T184" s="243">
        <f>S184*H184</f>
        <v>0</v>
      </c>
      <c r="AR184" s="23" t="s">
        <v>302</v>
      </c>
      <c r="AT184" s="23" t="s">
        <v>210</v>
      </c>
      <c r="AU184" s="23" t="s">
        <v>90</v>
      </c>
      <c r="AY184" s="23" t="s">
        <v>208</v>
      </c>
      <c r="BE184" s="244">
        <f>IF(N184="základní",J184,0)</f>
        <v>0</v>
      </c>
      <c r="BF184" s="244">
        <f>IF(N184="snížená",J184,0)</f>
        <v>0</v>
      </c>
      <c r="BG184" s="244">
        <f>IF(N184="zákl. přenesená",J184,0)</f>
        <v>0</v>
      </c>
      <c r="BH184" s="244">
        <f>IF(N184="sníž. přenesená",J184,0)</f>
        <v>0</v>
      </c>
      <c r="BI184" s="244">
        <f>IF(N184="nulová",J184,0)</f>
        <v>0</v>
      </c>
      <c r="BJ184" s="23" t="s">
        <v>25</v>
      </c>
      <c r="BK184" s="244">
        <f>ROUND(I184*H184,2)</f>
        <v>0</v>
      </c>
      <c r="BL184" s="23" t="s">
        <v>302</v>
      </c>
      <c r="BM184" s="23" t="s">
        <v>3171</v>
      </c>
    </row>
    <row r="185" spans="2:51" s="13" customFormat="1" ht="13.5">
      <c r="B185" s="257"/>
      <c r="C185" s="258"/>
      <c r="D185" s="247" t="s">
        <v>217</v>
      </c>
      <c r="E185" s="259" t="s">
        <v>38</v>
      </c>
      <c r="F185" s="260" t="s">
        <v>3172</v>
      </c>
      <c r="G185" s="258"/>
      <c r="H185" s="259" t="s">
        <v>38</v>
      </c>
      <c r="I185" s="261"/>
      <c r="J185" s="258"/>
      <c r="K185" s="258"/>
      <c r="L185" s="262"/>
      <c r="M185" s="263"/>
      <c r="N185" s="264"/>
      <c r="O185" s="264"/>
      <c r="P185" s="264"/>
      <c r="Q185" s="264"/>
      <c r="R185" s="264"/>
      <c r="S185" s="264"/>
      <c r="T185" s="265"/>
      <c r="AT185" s="266" t="s">
        <v>217</v>
      </c>
      <c r="AU185" s="266" t="s">
        <v>90</v>
      </c>
      <c r="AV185" s="13" t="s">
        <v>25</v>
      </c>
      <c r="AW185" s="13" t="s">
        <v>219</v>
      </c>
      <c r="AX185" s="13" t="s">
        <v>81</v>
      </c>
      <c r="AY185" s="266" t="s">
        <v>208</v>
      </c>
    </row>
    <row r="186" spans="2:51" s="12" customFormat="1" ht="13.5">
      <c r="B186" s="245"/>
      <c r="C186" s="246"/>
      <c r="D186" s="247" t="s">
        <v>217</v>
      </c>
      <c r="E186" s="248" t="s">
        <v>38</v>
      </c>
      <c r="F186" s="249" t="s">
        <v>3173</v>
      </c>
      <c r="G186" s="246"/>
      <c r="H186" s="250">
        <v>4.5</v>
      </c>
      <c r="I186" s="251"/>
      <c r="J186" s="246"/>
      <c r="K186" s="246"/>
      <c r="L186" s="252"/>
      <c r="M186" s="253"/>
      <c r="N186" s="254"/>
      <c r="O186" s="254"/>
      <c r="P186" s="254"/>
      <c r="Q186" s="254"/>
      <c r="R186" s="254"/>
      <c r="S186" s="254"/>
      <c r="T186" s="255"/>
      <c r="AT186" s="256" t="s">
        <v>217</v>
      </c>
      <c r="AU186" s="256" t="s">
        <v>90</v>
      </c>
      <c r="AV186" s="12" t="s">
        <v>90</v>
      </c>
      <c r="AW186" s="12" t="s">
        <v>219</v>
      </c>
      <c r="AX186" s="12" t="s">
        <v>81</v>
      </c>
      <c r="AY186" s="256" t="s">
        <v>208</v>
      </c>
    </row>
    <row r="187" spans="2:51" s="13" customFormat="1" ht="13.5">
      <c r="B187" s="257"/>
      <c r="C187" s="258"/>
      <c r="D187" s="247" t="s">
        <v>217</v>
      </c>
      <c r="E187" s="259" t="s">
        <v>38</v>
      </c>
      <c r="F187" s="260" t="s">
        <v>3174</v>
      </c>
      <c r="G187" s="258"/>
      <c r="H187" s="259" t="s">
        <v>38</v>
      </c>
      <c r="I187" s="261"/>
      <c r="J187" s="258"/>
      <c r="K187" s="258"/>
      <c r="L187" s="262"/>
      <c r="M187" s="263"/>
      <c r="N187" s="264"/>
      <c r="O187" s="264"/>
      <c r="P187" s="264"/>
      <c r="Q187" s="264"/>
      <c r="R187" s="264"/>
      <c r="S187" s="264"/>
      <c r="T187" s="265"/>
      <c r="AT187" s="266" t="s">
        <v>217</v>
      </c>
      <c r="AU187" s="266" t="s">
        <v>90</v>
      </c>
      <c r="AV187" s="13" t="s">
        <v>25</v>
      </c>
      <c r="AW187" s="13" t="s">
        <v>219</v>
      </c>
      <c r="AX187" s="13" t="s">
        <v>81</v>
      </c>
      <c r="AY187" s="266" t="s">
        <v>208</v>
      </c>
    </row>
    <row r="188" spans="2:51" s="12" customFormat="1" ht="13.5">
      <c r="B188" s="245"/>
      <c r="C188" s="246"/>
      <c r="D188" s="247" t="s">
        <v>217</v>
      </c>
      <c r="E188" s="248" t="s">
        <v>38</v>
      </c>
      <c r="F188" s="249" t="s">
        <v>357</v>
      </c>
      <c r="G188" s="246"/>
      <c r="H188" s="250">
        <v>25</v>
      </c>
      <c r="I188" s="251"/>
      <c r="J188" s="246"/>
      <c r="K188" s="246"/>
      <c r="L188" s="252"/>
      <c r="M188" s="253"/>
      <c r="N188" s="254"/>
      <c r="O188" s="254"/>
      <c r="P188" s="254"/>
      <c r="Q188" s="254"/>
      <c r="R188" s="254"/>
      <c r="S188" s="254"/>
      <c r="T188" s="255"/>
      <c r="AT188" s="256" t="s">
        <v>217</v>
      </c>
      <c r="AU188" s="256" t="s">
        <v>90</v>
      </c>
      <c r="AV188" s="12" t="s">
        <v>90</v>
      </c>
      <c r="AW188" s="12" t="s">
        <v>219</v>
      </c>
      <c r="AX188" s="12" t="s">
        <v>81</v>
      </c>
      <c r="AY188" s="256" t="s">
        <v>208</v>
      </c>
    </row>
    <row r="189" spans="2:51" s="13" customFormat="1" ht="13.5">
      <c r="B189" s="257"/>
      <c r="C189" s="258"/>
      <c r="D189" s="247" t="s">
        <v>217</v>
      </c>
      <c r="E189" s="259" t="s">
        <v>38</v>
      </c>
      <c r="F189" s="260" t="s">
        <v>3175</v>
      </c>
      <c r="G189" s="258"/>
      <c r="H189" s="259" t="s">
        <v>38</v>
      </c>
      <c r="I189" s="261"/>
      <c r="J189" s="258"/>
      <c r="K189" s="258"/>
      <c r="L189" s="262"/>
      <c r="M189" s="263"/>
      <c r="N189" s="264"/>
      <c r="O189" s="264"/>
      <c r="P189" s="264"/>
      <c r="Q189" s="264"/>
      <c r="R189" s="264"/>
      <c r="S189" s="264"/>
      <c r="T189" s="265"/>
      <c r="AT189" s="266" t="s">
        <v>217</v>
      </c>
      <c r="AU189" s="266" t="s">
        <v>90</v>
      </c>
      <c r="AV189" s="13" t="s">
        <v>25</v>
      </c>
      <c r="AW189" s="13" t="s">
        <v>219</v>
      </c>
      <c r="AX189" s="13" t="s">
        <v>81</v>
      </c>
      <c r="AY189" s="266" t="s">
        <v>208</v>
      </c>
    </row>
    <row r="190" spans="2:51" s="12" customFormat="1" ht="13.5">
      <c r="B190" s="245"/>
      <c r="C190" s="246"/>
      <c r="D190" s="247" t="s">
        <v>217</v>
      </c>
      <c r="E190" s="248" t="s">
        <v>38</v>
      </c>
      <c r="F190" s="249" t="s">
        <v>2799</v>
      </c>
      <c r="G190" s="246"/>
      <c r="H190" s="250">
        <v>36.5</v>
      </c>
      <c r="I190" s="251"/>
      <c r="J190" s="246"/>
      <c r="K190" s="246"/>
      <c r="L190" s="252"/>
      <c r="M190" s="253"/>
      <c r="N190" s="254"/>
      <c r="O190" s="254"/>
      <c r="P190" s="254"/>
      <c r="Q190" s="254"/>
      <c r="R190" s="254"/>
      <c r="S190" s="254"/>
      <c r="T190" s="255"/>
      <c r="AT190" s="256" t="s">
        <v>217</v>
      </c>
      <c r="AU190" s="256" t="s">
        <v>90</v>
      </c>
      <c r="AV190" s="12" t="s">
        <v>90</v>
      </c>
      <c r="AW190" s="12" t="s">
        <v>219</v>
      </c>
      <c r="AX190" s="12" t="s">
        <v>81</v>
      </c>
      <c r="AY190" s="256" t="s">
        <v>208</v>
      </c>
    </row>
    <row r="191" spans="2:65" s="1" customFormat="1" ht="38.25" customHeight="1">
      <c r="B191" s="46"/>
      <c r="C191" s="233" t="s">
        <v>606</v>
      </c>
      <c r="D191" s="233" t="s">
        <v>210</v>
      </c>
      <c r="E191" s="234" t="s">
        <v>3176</v>
      </c>
      <c r="F191" s="235" t="s">
        <v>3177</v>
      </c>
      <c r="G191" s="236" t="s">
        <v>336</v>
      </c>
      <c r="H191" s="237">
        <v>5</v>
      </c>
      <c r="I191" s="238"/>
      <c r="J191" s="239">
        <f>ROUND(I191*H191,2)</f>
        <v>0</v>
      </c>
      <c r="K191" s="235" t="s">
        <v>214</v>
      </c>
      <c r="L191" s="72"/>
      <c r="M191" s="240" t="s">
        <v>38</v>
      </c>
      <c r="N191" s="241" t="s">
        <v>52</v>
      </c>
      <c r="O191" s="47"/>
      <c r="P191" s="242">
        <f>O191*H191</f>
        <v>0</v>
      </c>
      <c r="Q191" s="242">
        <v>8E-05</v>
      </c>
      <c r="R191" s="242">
        <f>Q191*H191</f>
        <v>0.0004</v>
      </c>
      <c r="S191" s="242">
        <v>0</v>
      </c>
      <c r="T191" s="243">
        <f>S191*H191</f>
        <v>0</v>
      </c>
      <c r="AR191" s="23" t="s">
        <v>302</v>
      </c>
      <c r="AT191" s="23" t="s">
        <v>210</v>
      </c>
      <c r="AU191" s="23" t="s">
        <v>90</v>
      </c>
      <c r="AY191" s="23" t="s">
        <v>208</v>
      </c>
      <c r="BE191" s="244">
        <f>IF(N191="základní",J191,0)</f>
        <v>0</v>
      </c>
      <c r="BF191" s="244">
        <f>IF(N191="snížená",J191,0)</f>
        <v>0</v>
      </c>
      <c r="BG191" s="244">
        <f>IF(N191="zákl. přenesená",J191,0)</f>
        <v>0</v>
      </c>
      <c r="BH191" s="244">
        <f>IF(N191="sníž. přenesená",J191,0)</f>
        <v>0</v>
      </c>
      <c r="BI191" s="244">
        <f>IF(N191="nulová",J191,0)</f>
        <v>0</v>
      </c>
      <c r="BJ191" s="23" t="s">
        <v>25</v>
      </c>
      <c r="BK191" s="244">
        <f>ROUND(I191*H191,2)</f>
        <v>0</v>
      </c>
      <c r="BL191" s="23" t="s">
        <v>302</v>
      </c>
      <c r="BM191" s="23" t="s">
        <v>3178</v>
      </c>
    </row>
    <row r="192" spans="2:51" s="13" customFormat="1" ht="13.5">
      <c r="B192" s="257"/>
      <c r="C192" s="258"/>
      <c r="D192" s="247" t="s">
        <v>217</v>
      </c>
      <c r="E192" s="259" t="s">
        <v>38</v>
      </c>
      <c r="F192" s="260" t="s">
        <v>3179</v>
      </c>
      <c r="G192" s="258"/>
      <c r="H192" s="259" t="s">
        <v>38</v>
      </c>
      <c r="I192" s="261"/>
      <c r="J192" s="258"/>
      <c r="K192" s="258"/>
      <c r="L192" s="262"/>
      <c r="M192" s="263"/>
      <c r="N192" s="264"/>
      <c r="O192" s="264"/>
      <c r="P192" s="264"/>
      <c r="Q192" s="264"/>
      <c r="R192" s="264"/>
      <c r="S192" s="264"/>
      <c r="T192" s="265"/>
      <c r="AT192" s="266" t="s">
        <v>217</v>
      </c>
      <c r="AU192" s="266" t="s">
        <v>90</v>
      </c>
      <c r="AV192" s="13" t="s">
        <v>25</v>
      </c>
      <c r="AW192" s="13" t="s">
        <v>219</v>
      </c>
      <c r="AX192" s="13" t="s">
        <v>81</v>
      </c>
      <c r="AY192" s="266" t="s">
        <v>208</v>
      </c>
    </row>
    <row r="193" spans="2:51" s="12" customFormat="1" ht="13.5">
      <c r="B193" s="245"/>
      <c r="C193" s="246"/>
      <c r="D193" s="247" t="s">
        <v>217</v>
      </c>
      <c r="E193" s="248" t="s">
        <v>38</v>
      </c>
      <c r="F193" s="249" t="s">
        <v>726</v>
      </c>
      <c r="G193" s="246"/>
      <c r="H193" s="250">
        <v>5</v>
      </c>
      <c r="I193" s="251"/>
      <c r="J193" s="246"/>
      <c r="K193" s="246"/>
      <c r="L193" s="252"/>
      <c r="M193" s="253"/>
      <c r="N193" s="254"/>
      <c r="O193" s="254"/>
      <c r="P193" s="254"/>
      <c r="Q193" s="254"/>
      <c r="R193" s="254"/>
      <c r="S193" s="254"/>
      <c r="T193" s="255"/>
      <c r="AT193" s="256" t="s">
        <v>217</v>
      </c>
      <c r="AU193" s="256" t="s">
        <v>90</v>
      </c>
      <c r="AV193" s="12" t="s">
        <v>90</v>
      </c>
      <c r="AW193" s="12" t="s">
        <v>219</v>
      </c>
      <c r="AX193" s="12" t="s">
        <v>81</v>
      </c>
      <c r="AY193" s="256" t="s">
        <v>208</v>
      </c>
    </row>
    <row r="194" spans="2:65" s="1" customFormat="1" ht="38.25" customHeight="1">
      <c r="B194" s="46"/>
      <c r="C194" s="233" t="s">
        <v>611</v>
      </c>
      <c r="D194" s="233" t="s">
        <v>210</v>
      </c>
      <c r="E194" s="234" t="s">
        <v>3180</v>
      </c>
      <c r="F194" s="235" t="s">
        <v>3181</v>
      </c>
      <c r="G194" s="236" t="s">
        <v>336</v>
      </c>
      <c r="H194" s="237">
        <v>23.5</v>
      </c>
      <c r="I194" s="238"/>
      <c r="J194" s="239">
        <f>ROUND(I194*H194,2)</f>
        <v>0</v>
      </c>
      <c r="K194" s="235" t="s">
        <v>214</v>
      </c>
      <c r="L194" s="72"/>
      <c r="M194" s="240" t="s">
        <v>38</v>
      </c>
      <c r="N194" s="241" t="s">
        <v>52</v>
      </c>
      <c r="O194" s="47"/>
      <c r="P194" s="242">
        <f>O194*H194</f>
        <v>0</v>
      </c>
      <c r="Q194" s="242">
        <v>0.0001</v>
      </c>
      <c r="R194" s="242">
        <f>Q194*H194</f>
        <v>0.00235</v>
      </c>
      <c r="S194" s="242">
        <v>0</v>
      </c>
      <c r="T194" s="243">
        <f>S194*H194</f>
        <v>0</v>
      </c>
      <c r="AR194" s="23" t="s">
        <v>302</v>
      </c>
      <c r="AT194" s="23" t="s">
        <v>210</v>
      </c>
      <c r="AU194" s="23" t="s">
        <v>90</v>
      </c>
      <c r="AY194" s="23" t="s">
        <v>208</v>
      </c>
      <c r="BE194" s="244">
        <f>IF(N194="základní",J194,0)</f>
        <v>0</v>
      </c>
      <c r="BF194" s="244">
        <f>IF(N194="snížená",J194,0)</f>
        <v>0</v>
      </c>
      <c r="BG194" s="244">
        <f>IF(N194="zákl. přenesená",J194,0)</f>
        <v>0</v>
      </c>
      <c r="BH194" s="244">
        <f>IF(N194="sníž. přenesená",J194,0)</f>
        <v>0</v>
      </c>
      <c r="BI194" s="244">
        <f>IF(N194="nulová",J194,0)</f>
        <v>0</v>
      </c>
      <c r="BJ194" s="23" t="s">
        <v>25</v>
      </c>
      <c r="BK194" s="244">
        <f>ROUND(I194*H194,2)</f>
        <v>0</v>
      </c>
      <c r="BL194" s="23" t="s">
        <v>302</v>
      </c>
      <c r="BM194" s="23" t="s">
        <v>3182</v>
      </c>
    </row>
    <row r="195" spans="2:51" s="13" customFormat="1" ht="13.5">
      <c r="B195" s="257"/>
      <c r="C195" s="258"/>
      <c r="D195" s="247" t="s">
        <v>217</v>
      </c>
      <c r="E195" s="259" t="s">
        <v>38</v>
      </c>
      <c r="F195" s="260" t="s">
        <v>3183</v>
      </c>
      <c r="G195" s="258"/>
      <c r="H195" s="259" t="s">
        <v>38</v>
      </c>
      <c r="I195" s="261"/>
      <c r="J195" s="258"/>
      <c r="K195" s="258"/>
      <c r="L195" s="262"/>
      <c r="M195" s="263"/>
      <c r="N195" s="264"/>
      <c r="O195" s="264"/>
      <c r="P195" s="264"/>
      <c r="Q195" s="264"/>
      <c r="R195" s="264"/>
      <c r="S195" s="264"/>
      <c r="T195" s="265"/>
      <c r="AT195" s="266" t="s">
        <v>217</v>
      </c>
      <c r="AU195" s="266" t="s">
        <v>90</v>
      </c>
      <c r="AV195" s="13" t="s">
        <v>25</v>
      </c>
      <c r="AW195" s="13" t="s">
        <v>219</v>
      </c>
      <c r="AX195" s="13" t="s">
        <v>81</v>
      </c>
      <c r="AY195" s="266" t="s">
        <v>208</v>
      </c>
    </row>
    <row r="196" spans="2:51" s="12" customFormat="1" ht="13.5">
      <c r="B196" s="245"/>
      <c r="C196" s="246"/>
      <c r="D196" s="247" t="s">
        <v>217</v>
      </c>
      <c r="E196" s="248" t="s">
        <v>38</v>
      </c>
      <c r="F196" s="249" t="s">
        <v>3184</v>
      </c>
      <c r="G196" s="246"/>
      <c r="H196" s="250">
        <v>23.5</v>
      </c>
      <c r="I196" s="251"/>
      <c r="J196" s="246"/>
      <c r="K196" s="246"/>
      <c r="L196" s="252"/>
      <c r="M196" s="253"/>
      <c r="N196" s="254"/>
      <c r="O196" s="254"/>
      <c r="P196" s="254"/>
      <c r="Q196" s="254"/>
      <c r="R196" s="254"/>
      <c r="S196" s="254"/>
      <c r="T196" s="255"/>
      <c r="AT196" s="256" t="s">
        <v>217</v>
      </c>
      <c r="AU196" s="256" t="s">
        <v>90</v>
      </c>
      <c r="AV196" s="12" t="s">
        <v>90</v>
      </c>
      <c r="AW196" s="12" t="s">
        <v>219</v>
      </c>
      <c r="AX196" s="12" t="s">
        <v>81</v>
      </c>
      <c r="AY196" s="256" t="s">
        <v>208</v>
      </c>
    </row>
    <row r="197" spans="2:65" s="1" customFormat="1" ht="38.25" customHeight="1">
      <c r="B197" s="46"/>
      <c r="C197" s="233" t="s">
        <v>617</v>
      </c>
      <c r="D197" s="233" t="s">
        <v>210</v>
      </c>
      <c r="E197" s="234" t="s">
        <v>3185</v>
      </c>
      <c r="F197" s="235" t="s">
        <v>3186</v>
      </c>
      <c r="G197" s="236" t="s">
        <v>336</v>
      </c>
      <c r="H197" s="237">
        <v>93.5</v>
      </c>
      <c r="I197" s="238"/>
      <c r="J197" s="239">
        <f>ROUND(I197*H197,2)</f>
        <v>0</v>
      </c>
      <c r="K197" s="235" t="s">
        <v>214</v>
      </c>
      <c r="L197" s="72"/>
      <c r="M197" s="240" t="s">
        <v>38</v>
      </c>
      <c r="N197" s="241" t="s">
        <v>52</v>
      </c>
      <c r="O197" s="47"/>
      <c r="P197" s="242">
        <f>O197*H197</f>
        <v>0</v>
      </c>
      <c r="Q197" s="242">
        <v>0.00012</v>
      </c>
      <c r="R197" s="242">
        <f>Q197*H197</f>
        <v>0.01122</v>
      </c>
      <c r="S197" s="242">
        <v>0</v>
      </c>
      <c r="T197" s="243">
        <f>S197*H197</f>
        <v>0</v>
      </c>
      <c r="AR197" s="23" t="s">
        <v>302</v>
      </c>
      <c r="AT197" s="23" t="s">
        <v>210</v>
      </c>
      <c r="AU197" s="23" t="s">
        <v>90</v>
      </c>
      <c r="AY197" s="23" t="s">
        <v>208</v>
      </c>
      <c r="BE197" s="244">
        <f>IF(N197="základní",J197,0)</f>
        <v>0</v>
      </c>
      <c r="BF197" s="244">
        <f>IF(N197="snížená",J197,0)</f>
        <v>0</v>
      </c>
      <c r="BG197" s="244">
        <f>IF(N197="zákl. přenesená",J197,0)</f>
        <v>0</v>
      </c>
      <c r="BH197" s="244">
        <f>IF(N197="sníž. přenesená",J197,0)</f>
        <v>0</v>
      </c>
      <c r="BI197" s="244">
        <f>IF(N197="nulová",J197,0)</f>
        <v>0</v>
      </c>
      <c r="BJ197" s="23" t="s">
        <v>25</v>
      </c>
      <c r="BK197" s="244">
        <f>ROUND(I197*H197,2)</f>
        <v>0</v>
      </c>
      <c r="BL197" s="23" t="s">
        <v>302</v>
      </c>
      <c r="BM197" s="23" t="s">
        <v>3187</v>
      </c>
    </row>
    <row r="198" spans="2:51" s="13" customFormat="1" ht="13.5">
      <c r="B198" s="257"/>
      <c r="C198" s="258"/>
      <c r="D198" s="247" t="s">
        <v>217</v>
      </c>
      <c r="E198" s="259" t="s">
        <v>38</v>
      </c>
      <c r="F198" s="260" t="s">
        <v>3188</v>
      </c>
      <c r="G198" s="258"/>
      <c r="H198" s="259" t="s">
        <v>38</v>
      </c>
      <c r="I198" s="261"/>
      <c r="J198" s="258"/>
      <c r="K198" s="258"/>
      <c r="L198" s="262"/>
      <c r="M198" s="263"/>
      <c r="N198" s="264"/>
      <c r="O198" s="264"/>
      <c r="P198" s="264"/>
      <c r="Q198" s="264"/>
      <c r="R198" s="264"/>
      <c r="S198" s="264"/>
      <c r="T198" s="265"/>
      <c r="AT198" s="266" t="s">
        <v>217</v>
      </c>
      <c r="AU198" s="266" t="s">
        <v>90</v>
      </c>
      <c r="AV198" s="13" t="s">
        <v>25</v>
      </c>
      <c r="AW198" s="13" t="s">
        <v>219</v>
      </c>
      <c r="AX198" s="13" t="s">
        <v>81</v>
      </c>
      <c r="AY198" s="266" t="s">
        <v>208</v>
      </c>
    </row>
    <row r="199" spans="2:51" s="12" customFormat="1" ht="13.5">
      <c r="B199" s="245"/>
      <c r="C199" s="246"/>
      <c r="D199" s="247" t="s">
        <v>217</v>
      </c>
      <c r="E199" s="248" t="s">
        <v>38</v>
      </c>
      <c r="F199" s="249" t="s">
        <v>3189</v>
      </c>
      <c r="G199" s="246"/>
      <c r="H199" s="250">
        <v>93.5</v>
      </c>
      <c r="I199" s="251"/>
      <c r="J199" s="246"/>
      <c r="K199" s="246"/>
      <c r="L199" s="252"/>
      <c r="M199" s="253"/>
      <c r="N199" s="254"/>
      <c r="O199" s="254"/>
      <c r="P199" s="254"/>
      <c r="Q199" s="254"/>
      <c r="R199" s="254"/>
      <c r="S199" s="254"/>
      <c r="T199" s="255"/>
      <c r="AT199" s="256" t="s">
        <v>217</v>
      </c>
      <c r="AU199" s="256" t="s">
        <v>90</v>
      </c>
      <c r="AV199" s="12" t="s">
        <v>90</v>
      </c>
      <c r="AW199" s="12" t="s">
        <v>219</v>
      </c>
      <c r="AX199" s="12" t="s">
        <v>81</v>
      </c>
      <c r="AY199" s="256" t="s">
        <v>208</v>
      </c>
    </row>
    <row r="200" spans="2:65" s="1" customFormat="1" ht="38.25" customHeight="1">
      <c r="B200" s="46"/>
      <c r="C200" s="233" t="s">
        <v>621</v>
      </c>
      <c r="D200" s="233" t="s">
        <v>210</v>
      </c>
      <c r="E200" s="234" t="s">
        <v>3190</v>
      </c>
      <c r="F200" s="235" t="s">
        <v>3191</v>
      </c>
      <c r="G200" s="236" t="s">
        <v>336</v>
      </c>
      <c r="H200" s="237">
        <v>64</v>
      </c>
      <c r="I200" s="238"/>
      <c r="J200" s="239">
        <f>ROUND(I200*H200,2)</f>
        <v>0</v>
      </c>
      <c r="K200" s="235" t="s">
        <v>214</v>
      </c>
      <c r="L200" s="72"/>
      <c r="M200" s="240" t="s">
        <v>38</v>
      </c>
      <c r="N200" s="241" t="s">
        <v>52</v>
      </c>
      <c r="O200" s="47"/>
      <c r="P200" s="242">
        <f>O200*H200</f>
        <v>0</v>
      </c>
      <c r="Q200" s="242">
        <v>0.00016</v>
      </c>
      <c r="R200" s="242">
        <f>Q200*H200</f>
        <v>0.01024</v>
      </c>
      <c r="S200" s="242">
        <v>0</v>
      </c>
      <c r="T200" s="243">
        <f>S200*H200</f>
        <v>0</v>
      </c>
      <c r="AR200" s="23" t="s">
        <v>302</v>
      </c>
      <c r="AT200" s="23" t="s">
        <v>210</v>
      </c>
      <c r="AU200" s="23" t="s">
        <v>90</v>
      </c>
      <c r="AY200" s="23" t="s">
        <v>208</v>
      </c>
      <c r="BE200" s="244">
        <f>IF(N200="základní",J200,0)</f>
        <v>0</v>
      </c>
      <c r="BF200" s="244">
        <f>IF(N200="snížená",J200,0)</f>
        <v>0</v>
      </c>
      <c r="BG200" s="244">
        <f>IF(N200="zákl. přenesená",J200,0)</f>
        <v>0</v>
      </c>
      <c r="BH200" s="244">
        <f>IF(N200="sníž. přenesená",J200,0)</f>
        <v>0</v>
      </c>
      <c r="BI200" s="244">
        <f>IF(N200="nulová",J200,0)</f>
        <v>0</v>
      </c>
      <c r="BJ200" s="23" t="s">
        <v>25</v>
      </c>
      <c r="BK200" s="244">
        <f>ROUND(I200*H200,2)</f>
        <v>0</v>
      </c>
      <c r="BL200" s="23" t="s">
        <v>302</v>
      </c>
      <c r="BM200" s="23" t="s">
        <v>3192</v>
      </c>
    </row>
    <row r="201" spans="2:51" s="12" customFormat="1" ht="13.5">
      <c r="B201" s="245"/>
      <c r="C201" s="246"/>
      <c r="D201" s="247" t="s">
        <v>217</v>
      </c>
      <c r="E201" s="248" t="s">
        <v>38</v>
      </c>
      <c r="F201" s="249" t="s">
        <v>3193</v>
      </c>
      <c r="G201" s="246"/>
      <c r="H201" s="250">
        <v>2</v>
      </c>
      <c r="I201" s="251"/>
      <c r="J201" s="246"/>
      <c r="K201" s="246"/>
      <c r="L201" s="252"/>
      <c r="M201" s="253"/>
      <c r="N201" s="254"/>
      <c r="O201" s="254"/>
      <c r="P201" s="254"/>
      <c r="Q201" s="254"/>
      <c r="R201" s="254"/>
      <c r="S201" s="254"/>
      <c r="T201" s="255"/>
      <c r="AT201" s="256" t="s">
        <v>217</v>
      </c>
      <c r="AU201" s="256" t="s">
        <v>90</v>
      </c>
      <c r="AV201" s="12" t="s">
        <v>90</v>
      </c>
      <c r="AW201" s="12" t="s">
        <v>219</v>
      </c>
      <c r="AX201" s="12" t="s">
        <v>81</v>
      </c>
      <c r="AY201" s="256" t="s">
        <v>208</v>
      </c>
    </row>
    <row r="202" spans="2:51" s="13" customFormat="1" ht="13.5">
      <c r="B202" s="257"/>
      <c r="C202" s="258"/>
      <c r="D202" s="247" t="s">
        <v>217</v>
      </c>
      <c r="E202" s="259" t="s">
        <v>38</v>
      </c>
      <c r="F202" s="260" t="s">
        <v>3194</v>
      </c>
      <c r="G202" s="258"/>
      <c r="H202" s="259" t="s">
        <v>38</v>
      </c>
      <c r="I202" s="261"/>
      <c r="J202" s="258"/>
      <c r="K202" s="258"/>
      <c r="L202" s="262"/>
      <c r="M202" s="263"/>
      <c r="N202" s="264"/>
      <c r="O202" s="264"/>
      <c r="P202" s="264"/>
      <c r="Q202" s="264"/>
      <c r="R202" s="264"/>
      <c r="S202" s="264"/>
      <c r="T202" s="265"/>
      <c r="AT202" s="266" t="s">
        <v>217</v>
      </c>
      <c r="AU202" s="266" t="s">
        <v>90</v>
      </c>
      <c r="AV202" s="13" t="s">
        <v>25</v>
      </c>
      <c r="AW202" s="13" t="s">
        <v>219</v>
      </c>
      <c r="AX202" s="13" t="s">
        <v>81</v>
      </c>
      <c r="AY202" s="266" t="s">
        <v>208</v>
      </c>
    </row>
    <row r="203" spans="2:51" s="12" customFormat="1" ht="13.5">
      <c r="B203" s="245"/>
      <c r="C203" s="246"/>
      <c r="D203" s="247" t="s">
        <v>217</v>
      </c>
      <c r="E203" s="248" t="s">
        <v>38</v>
      </c>
      <c r="F203" s="249" t="s">
        <v>3173</v>
      </c>
      <c r="G203" s="246"/>
      <c r="H203" s="250">
        <v>4.5</v>
      </c>
      <c r="I203" s="251"/>
      <c r="J203" s="246"/>
      <c r="K203" s="246"/>
      <c r="L203" s="252"/>
      <c r="M203" s="253"/>
      <c r="N203" s="254"/>
      <c r="O203" s="254"/>
      <c r="P203" s="254"/>
      <c r="Q203" s="254"/>
      <c r="R203" s="254"/>
      <c r="S203" s="254"/>
      <c r="T203" s="255"/>
      <c r="AT203" s="256" t="s">
        <v>217</v>
      </c>
      <c r="AU203" s="256" t="s">
        <v>90</v>
      </c>
      <c r="AV203" s="12" t="s">
        <v>90</v>
      </c>
      <c r="AW203" s="12" t="s">
        <v>219</v>
      </c>
      <c r="AX203" s="12" t="s">
        <v>81</v>
      </c>
      <c r="AY203" s="256" t="s">
        <v>208</v>
      </c>
    </row>
    <row r="204" spans="2:51" s="13" customFormat="1" ht="13.5">
      <c r="B204" s="257"/>
      <c r="C204" s="258"/>
      <c r="D204" s="247" t="s">
        <v>217</v>
      </c>
      <c r="E204" s="259" t="s">
        <v>38</v>
      </c>
      <c r="F204" s="260" t="s">
        <v>3195</v>
      </c>
      <c r="G204" s="258"/>
      <c r="H204" s="259" t="s">
        <v>38</v>
      </c>
      <c r="I204" s="261"/>
      <c r="J204" s="258"/>
      <c r="K204" s="258"/>
      <c r="L204" s="262"/>
      <c r="M204" s="263"/>
      <c r="N204" s="264"/>
      <c r="O204" s="264"/>
      <c r="P204" s="264"/>
      <c r="Q204" s="264"/>
      <c r="R204" s="264"/>
      <c r="S204" s="264"/>
      <c r="T204" s="265"/>
      <c r="AT204" s="266" t="s">
        <v>217</v>
      </c>
      <c r="AU204" s="266" t="s">
        <v>90</v>
      </c>
      <c r="AV204" s="13" t="s">
        <v>25</v>
      </c>
      <c r="AW204" s="13" t="s">
        <v>219</v>
      </c>
      <c r="AX204" s="13" t="s">
        <v>81</v>
      </c>
      <c r="AY204" s="266" t="s">
        <v>208</v>
      </c>
    </row>
    <row r="205" spans="2:51" s="12" customFormat="1" ht="13.5">
      <c r="B205" s="245"/>
      <c r="C205" s="246"/>
      <c r="D205" s="247" t="s">
        <v>217</v>
      </c>
      <c r="E205" s="248" t="s">
        <v>38</v>
      </c>
      <c r="F205" s="249" t="s">
        <v>3196</v>
      </c>
      <c r="G205" s="246"/>
      <c r="H205" s="250">
        <v>57.5</v>
      </c>
      <c r="I205" s="251"/>
      <c r="J205" s="246"/>
      <c r="K205" s="246"/>
      <c r="L205" s="252"/>
      <c r="M205" s="253"/>
      <c r="N205" s="254"/>
      <c r="O205" s="254"/>
      <c r="P205" s="254"/>
      <c r="Q205" s="254"/>
      <c r="R205" s="254"/>
      <c r="S205" s="254"/>
      <c r="T205" s="255"/>
      <c r="AT205" s="256" t="s">
        <v>217</v>
      </c>
      <c r="AU205" s="256" t="s">
        <v>90</v>
      </c>
      <c r="AV205" s="12" t="s">
        <v>90</v>
      </c>
      <c r="AW205" s="12" t="s">
        <v>219</v>
      </c>
      <c r="AX205" s="12" t="s">
        <v>81</v>
      </c>
      <c r="AY205" s="256" t="s">
        <v>208</v>
      </c>
    </row>
    <row r="206" spans="2:65" s="1" customFormat="1" ht="38.25" customHeight="1">
      <c r="B206" s="46"/>
      <c r="C206" s="233" t="s">
        <v>626</v>
      </c>
      <c r="D206" s="233" t="s">
        <v>210</v>
      </c>
      <c r="E206" s="234" t="s">
        <v>3197</v>
      </c>
      <c r="F206" s="235" t="s">
        <v>3198</v>
      </c>
      <c r="G206" s="236" t="s">
        <v>336</v>
      </c>
      <c r="H206" s="237">
        <v>14.5</v>
      </c>
      <c r="I206" s="238"/>
      <c r="J206" s="239">
        <f>ROUND(I206*H206,2)</f>
        <v>0</v>
      </c>
      <c r="K206" s="235" t="s">
        <v>214</v>
      </c>
      <c r="L206" s="72"/>
      <c r="M206" s="240" t="s">
        <v>38</v>
      </c>
      <c r="N206" s="241" t="s">
        <v>52</v>
      </c>
      <c r="O206" s="47"/>
      <c r="P206" s="242">
        <f>O206*H206</f>
        <v>0</v>
      </c>
      <c r="Q206" s="242">
        <v>0.00019</v>
      </c>
      <c r="R206" s="242">
        <f>Q206*H206</f>
        <v>0.002755</v>
      </c>
      <c r="S206" s="242">
        <v>0</v>
      </c>
      <c r="T206" s="243">
        <f>S206*H206</f>
        <v>0</v>
      </c>
      <c r="AR206" s="23" t="s">
        <v>302</v>
      </c>
      <c r="AT206" s="23" t="s">
        <v>210</v>
      </c>
      <c r="AU206" s="23" t="s">
        <v>90</v>
      </c>
      <c r="AY206" s="23" t="s">
        <v>208</v>
      </c>
      <c r="BE206" s="244">
        <f>IF(N206="základní",J206,0)</f>
        <v>0</v>
      </c>
      <c r="BF206" s="244">
        <f>IF(N206="snížená",J206,0)</f>
        <v>0</v>
      </c>
      <c r="BG206" s="244">
        <f>IF(N206="zákl. přenesená",J206,0)</f>
        <v>0</v>
      </c>
      <c r="BH206" s="244">
        <f>IF(N206="sníž. přenesená",J206,0)</f>
        <v>0</v>
      </c>
      <c r="BI206" s="244">
        <f>IF(N206="nulová",J206,0)</f>
        <v>0</v>
      </c>
      <c r="BJ206" s="23" t="s">
        <v>25</v>
      </c>
      <c r="BK206" s="244">
        <f>ROUND(I206*H206,2)</f>
        <v>0</v>
      </c>
      <c r="BL206" s="23" t="s">
        <v>302</v>
      </c>
      <c r="BM206" s="23" t="s">
        <v>3199</v>
      </c>
    </row>
    <row r="207" spans="2:51" s="12" customFormat="1" ht="13.5">
      <c r="B207" s="245"/>
      <c r="C207" s="246"/>
      <c r="D207" s="247" t="s">
        <v>217</v>
      </c>
      <c r="E207" s="248" t="s">
        <v>38</v>
      </c>
      <c r="F207" s="249" t="s">
        <v>3200</v>
      </c>
      <c r="G207" s="246"/>
      <c r="H207" s="250">
        <v>14.5</v>
      </c>
      <c r="I207" s="251"/>
      <c r="J207" s="246"/>
      <c r="K207" s="246"/>
      <c r="L207" s="252"/>
      <c r="M207" s="253"/>
      <c r="N207" s="254"/>
      <c r="O207" s="254"/>
      <c r="P207" s="254"/>
      <c r="Q207" s="254"/>
      <c r="R207" s="254"/>
      <c r="S207" s="254"/>
      <c r="T207" s="255"/>
      <c r="AT207" s="256" t="s">
        <v>217</v>
      </c>
      <c r="AU207" s="256" t="s">
        <v>90</v>
      </c>
      <c r="AV207" s="12" t="s">
        <v>90</v>
      </c>
      <c r="AW207" s="12" t="s">
        <v>219</v>
      </c>
      <c r="AX207" s="12" t="s">
        <v>81</v>
      </c>
      <c r="AY207" s="256" t="s">
        <v>208</v>
      </c>
    </row>
    <row r="208" spans="2:65" s="1" customFormat="1" ht="16.5" customHeight="1">
      <c r="B208" s="46"/>
      <c r="C208" s="233" t="s">
        <v>631</v>
      </c>
      <c r="D208" s="233" t="s">
        <v>210</v>
      </c>
      <c r="E208" s="234" t="s">
        <v>3201</v>
      </c>
      <c r="F208" s="235" t="s">
        <v>3202</v>
      </c>
      <c r="G208" s="236" t="s">
        <v>574</v>
      </c>
      <c r="H208" s="237">
        <v>2</v>
      </c>
      <c r="I208" s="238"/>
      <c r="J208" s="239">
        <f>ROUND(I208*H208,2)</f>
        <v>0</v>
      </c>
      <c r="K208" s="235" t="s">
        <v>214</v>
      </c>
      <c r="L208" s="72"/>
      <c r="M208" s="240" t="s">
        <v>38</v>
      </c>
      <c r="N208" s="241" t="s">
        <v>52</v>
      </c>
      <c r="O208" s="47"/>
      <c r="P208" s="242">
        <f>O208*H208</f>
        <v>0</v>
      </c>
      <c r="Q208" s="242">
        <v>0.01453</v>
      </c>
      <c r="R208" s="242">
        <f>Q208*H208</f>
        <v>0.02906</v>
      </c>
      <c r="S208" s="242">
        <v>0</v>
      </c>
      <c r="T208" s="243">
        <f>S208*H208</f>
        <v>0</v>
      </c>
      <c r="AR208" s="23" t="s">
        <v>302</v>
      </c>
      <c r="AT208" s="23" t="s">
        <v>210</v>
      </c>
      <c r="AU208" s="23" t="s">
        <v>90</v>
      </c>
      <c r="AY208" s="23" t="s">
        <v>208</v>
      </c>
      <c r="BE208" s="244">
        <f>IF(N208="základní",J208,0)</f>
        <v>0</v>
      </c>
      <c r="BF208" s="244">
        <f>IF(N208="snížená",J208,0)</f>
        <v>0</v>
      </c>
      <c r="BG208" s="244">
        <f>IF(N208="zákl. přenesená",J208,0)</f>
        <v>0</v>
      </c>
      <c r="BH208" s="244">
        <f>IF(N208="sníž. přenesená",J208,0)</f>
        <v>0</v>
      </c>
      <c r="BI208" s="244">
        <f>IF(N208="nulová",J208,0)</f>
        <v>0</v>
      </c>
      <c r="BJ208" s="23" t="s">
        <v>25</v>
      </c>
      <c r="BK208" s="244">
        <f>ROUND(I208*H208,2)</f>
        <v>0</v>
      </c>
      <c r="BL208" s="23" t="s">
        <v>302</v>
      </c>
      <c r="BM208" s="23" t="s">
        <v>3203</v>
      </c>
    </row>
    <row r="209" spans="2:51" s="12" customFormat="1" ht="13.5">
      <c r="B209" s="245"/>
      <c r="C209" s="246"/>
      <c r="D209" s="247" t="s">
        <v>217</v>
      </c>
      <c r="E209" s="248" t="s">
        <v>38</v>
      </c>
      <c r="F209" s="249" t="s">
        <v>25</v>
      </c>
      <c r="G209" s="246"/>
      <c r="H209" s="250">
        <v>1</v>
      </c>
      <c r="I209" s="251"/>
      <c r="J209" s="246"/>
      <c r="K209" s="246"/>
      <c r="L209" s="252"/>
      <c r="M209" s="253"/>
      <c r="N209" s="254"/>
      <c r="O209" s="254"/>
      <c r="P209" s="254"/>
      <c r="Q209" s="254"/>
      <c r="R209" s="254"/>
      <c r="S209" s="254"/>
      <c r="T209" s="255"/>
      <c r="AT209" s="256" t="s">
        <v>217</v>
      </c>
      <c r="AU209" s="256" t="s">
        <v>90</v>
      </c>
      <c r="AV209" s="12" t="s">
        <v>90</v>
      </c>
      <c r="AW209" s="12" t="s">
        <v>219</v>
      </c>
      <c r="AX209" s="12" t="s">
        <v>81</v>
      </c>
      <c r="AY209" s="256" t="s">
        <v>208</v>
      </c>
    </row>
    <row r="210" spans="2:51" s="12" customFormat="1" ht="13.5">
      <c r="B210" s="245"/>
      <c r="C210" s="246"/>
      <c r="D210" s="247" t="s">
        <v>217</v>
      </c>
      <c r="E210" s="248" t="s">
        <v>38</v>
      </c>
      <c r="F210" s="249" t="s">
        <v>25</v>
      </c>
      <c r="G210" s="246"/>
      <c r="H210" s="250">
        <v>1</v>
      </c>
      <c r="I210" s="251"/>
      <c r="J210" s="246"/>
      <c r="K210" s="246"/>
      <c r="L210" s="252"/>
      <c r="M210" s="253"/>
      <c r="N210" s="254"/>
      <c r="O210" s="254"/>
      <c r="P210" s="254"/>
      <c r="Q210" s="254"/>
      <c r="R210" s="254"/>
      <c r="S210" s="254"/>
      <c r="T210" s="255"/>
      <c r="AT210" s="256" t="s">
        <v>217</v>
      </c>
      <c r="AU210" s="256" t="s">
        <v>90</v>
      </c>
      <c r="AV210" s="12" t="s">
        <v>90</v>
      </c>
      <c r="AW210" s="12" t="s">
        <v>219</v>
      </c>
      <c r="AX210" s="12" t="s">
        <v>81</v>
      </c>
      <c r="AY210" s="256" t="s">
        <v>208</v>
      </c>
    </row>
    <row r="211" spans="2:65" s="1" customFormat="1" ht="16.5" customHeight="1">
      <c r="B211" s="46"/>
      <c r="C211" s="233" t="s">
        <v>638</v>
      </c>
      <c r="D211" s="233" t="s">
        <v>210</v>
      </c>
      <c r="E211" s="234" t="s">
        <v>3204</v>
      </c>
      <c r="F211" s="235" t="s">
        <v>3205</v>
      </c>
      <c r="G211" s="236" t="s">
        <v>574</v>
      </c>
      <c r="H211" s="237">
        <v>1</v>
      </c>
      <c r="I211" s="238"/>
      <c r="J211" s="239">
        <f>ROUND(I211*H211,2)</f>
        <v>0</v>
      </c>
      <c r="K211" s="235" t="s">
        <v>214</v>
      </c>
      <c r="L211" s="72"/>
      <c r="M211" s="240" t="s">
        <v>38</v>
      </c>
      <c r="N211" s="241" t="s">
        <v>52</v>
      </c>
      <c r="O211" s="47"/>
      <c r="P211" s="242">
        <f>O211*H211</f>
        <v>0</v>
      </c>
      <c r="Q211" s="242">
        <v>0.01722</v>
      </c>
      <c r="R211" s="242">
        <f>Q211*H211</f>
        <v>0.01722</v>
      </c>
      <c r="S211" s="242">
        <v>0</v>
      </c>
      <c r="T211" s="243">
        <f>S211*H211</f>
        <v>0</v>
      </c>
      <c r="AR211" s="23" t="s">
        <v>302</v>
      </c>
      <c r="AT211" s="23" t="s">
        <v>210</v>
      </c>
      <c r="AU211" s="23" t="s">
        <v>90</v>
      </c>
      <c r="AY211" s="23" t="s">
        <v>208</v>
      </c>
      <c r="BE211" s="244">
        <f>IF(N211="základní",J211,0)</f>
        <v>0</v>
      </c>
      <c r="BF211" s="244">
        <f>IF(N211="snížená",J211,0)</f>
        <v>0</v>
      </c>
      <c r="BG211" s="244">
        <f>IF(N211="zákl. přenesená",J211,0)</f>
        <v>0</v>
      </c>
      <c r="BH211" s="244">
        <f>IF(N211="sníž. přenesená",J211,0)</f>
        <v>0</v>
      </c>
      <c r="BI211" s="244">
        <f>IF(N211="nulová",J211,0)</f>
        <v>0</v>
      </c>
      <c r="BJ211" s="23" t="s">
        <v>25</v>
      </c>
      <c r="BK211" s="244">
        <f>ROUND(I211*H211,2)</f>
        <v>0</v>
      </c>
      <c r="BL211" s="23" t="s">
        <v>302</v>
      </c>
      <c r="BM211" s="23" t="s">
        <v>3206</v>
      </c>
    </row>
    <row r="212" spans="2:65" s="1" customFormat="1" ht="25.5" customHeight="1">
      <c r="B212" s="46"/>
      <c r="C212" s="233" t="s">
        <v>642</v>
      </c>
      <c r="D212" s="233" t="s">
        <v>210</v>
      </c>
      <c r="E212" s="234" t="s">
        <v>3207</v>
      </c>
      <c r="F212" s="235" t="s">
        <v>3208</v>
      </c>
      <c r="G212" s="236" t="s">
        <v>331</v>
      </c>
      <c r="H212" s="237">
        <v>7</v>
      </c>
      <c r="I212" s="238"/>
      <c r="J212" s="239">
        <f>ROUND(I212*H212,2)</f>
        <v>0</v>
      </c>
      <c r="K212" s="235" t="s">
        <v>214</v>
      </c>
      <c r="L212" s="72"/>
      <c r="M212" s="240" t="s">
        <v>38</v>
      </c>
      <c r="N212" s="241" t="s">
        <v>52</v>
      </c>
      <c r="O212" s="47"/>
      <c r="P212" s="242">
        <f>O212*H212</f>
        <v>0</v>
      </c>
      <c r="Q212" s="242">
        <v>0.00021</v>
      </c>
      <c r="R212" s="242">
        <f>Q212*H212</f>
        <v>0.00147</v>
      </c>
      <c r="S212" s="242">
        <v>0</v>
      </c>
      <c r="T212" s="243">
        <f>S212*H212</f>
        <v>0</v>
      </c>
      <c r="AR212" s="23" t="s">
        <v>302</v>
      </c>
      <c r="AT212" s="23" t="s">
        <v>210</v>
      </c>
      <c r="AU212" s="23" t="s">
        <v>90</v>
      </c>
      <c r="AY212" s="23" t="s">
        <v>208</v>
      </c>
      <c r="BE212" s="244">
        <f>IF(N212="základní",J212,0)</f>
        <v>0</v>
      </c>
      <c r="BF212" s="244">
        <f>IF(N212="snížená",J212,0)</f>
        <v>0</v>
      </c>
      <c r="BG212" s="244">
        <f>IF(N212="zákl. přenesená",J212,0)</f>
        <v>0</v>
      </c>
      <c r="BH212" s="244">
        <f>IF(N212="sníž. přenesená",J212,0)</f>
        <v>0</v>
      </c>
      <c r="BI212" s="244">
        <f>IF(N212="nulová",J212,0)</f>
        <v>0</v>
      </c>
      <c r="BJ212" s="23" t="s">
        <v>25</v>
      </c>
      <c r="BK212" s="244">
        <f>ROUND(I212*H212,2)</f>
        <v>0</v>
      </c>
      <c r="BL212" s="23" t="s">
        <v>302</v>
      </c>
      <c r="BM212" s="23" t="s">
        <v>3209</v>
      </c>
    </row>
    <row r="213" spans="2:65" s="1" customFormat="1" ht="25.5" customHeight="1">
      <c r="B213" s="46"/>
      <c r="C213" s="233" t="s">
        <v>647</v>
      </c>
      <c r="D213" s="233" t="s">
        <v>210</v>
      </c>
      <c r="E213" s="234" t="s">
        <v>3210</v>
      </c>
      <c r="F213" s="235" t="s">
        <v>3211</v>
      </c>
      <c r="G213" s="236" t="s">
        <v>331</v>
      </c>
      <c r="H213" s="237">
        <v>3</v>
      </c>
      <c r="I213" s="238"/>
      <c r="J213" s="239">
        <f>ROUND(I213*H213,2)</f>
        <v>0</v>
      </c>
      <c r="K213" s="235" t="s">
        <v>214</v>
      </c>
      <c r="L213" s="72"/>
      <c r="M213" s="240" t="s">
        <v>38</v>
      </c>
      <c r="N213" s="241" t="s">
        <v>52</v>
      </c>
      <c r="O213" s="47"/>
      <c r="P213" s="242">
        <f>O213*H213</f>
        <v>0</v>
      </c>
      <c r="Q213" s="242">
        <v>0.00034</v>
      </c>
      <c r="R213" s="242">
        <f>Q213*H213</f>
        <v>0.00102</v>
      </c>
      <c r="S213" s="242">
        <v>0</v>
      </c>
      <c r="T213" s="243">
        <f>S213*H213</f>
        <v>0</v>
      </c>
      <c r="AR213" s="23" t="s">
        <v>302</v>
      </c>
      <c r="AT213" s="23" t="s">
        <v>210</v>
      </c>
      <c r="AU213" s="23" t="s">
        <v>90</v>
      </c>
      <c r="AY213" s="23" t="s">
        <v>208</v>
      </c>
      <c r="BE213" s="244">
        <f>IF(N213="základní",J213,0)</f>
        <v>0</v>
      </c>
      <c r="BF213" s="244">
        <f>IF(N213="snížená",J213,0)</f>
        <v>0</v>
      </c>
      <c r="BG213" s="244">
        <f>IF(N213="zákl. přenesená",J213,0)</f>
        <v>0</v>
      </c>
      <c r="BH213" s="244">
        <f>IF(N213="sníž. přenesená",J213,0)</f>
        <v>0</v>
      </c>
      <c r="BI213" s="244">
        <f>IF(N213="nulová",J213,0)</f>
        <v>0</v>
      </c>
      <c r="BJ213" s="23" t="s">
        <v>25</v>
      </c>
      <c r="BK213" s="244">
        <f>ROUND(I213*H213,2)</f>
        <v>0</v>
      </c>
      <c r="BL213" s="23" t="s">
        <v>302</v>
      </c>
      <c r="BM213" s="23" t="s">
        <v>3212</v>
      </c>
    </row>
    <row r="214" spans="2:51" s="12" customFormat="1" ht="13.5">
      <c r="B214" s="245"/>
      <c r="C214" s="246"/>
      <c r="D214" s="247" t="s">
        <v>217</v>
      </c>
      <c r="E214" s="248" t="s">
        <v>38</v>
      </c>
      <c r="F214" s="249" t="s">
        <v>25</v>
      </c>
      <c r="G214" s="246"/>
      <c r="H214" s="250">
        <v>1</v>
      </c>
      <c r="I214" s="251"/>
      <c r="J214" s="246"/>
      <c r="K214" s="246"/>
      <c r="L214" s="252"/>
      <c r="M214" s="253"/>
      <c r="N214" s="254"/>
      <c r="O214" s="254"/>
      <c r="P214" s="254"/>
      <c r="Q214" s="254"/>
      <c r="R214" s="254"/>
      <c r="S214" s="254"/>
      <c r="T214" s="255"/>
      <c r="AT214" s="256" t="s">
        <v>217</v>
      </c>
      <c r="AU214" s="256" t="s">
        <v>90</v>
      </c>
      <c r="AV214" s="12" t="s">
        <v>90</v>
      </c>
      <c r="AW214" s="12" t="s">
        <v>219</v>
      </c>
      <c r="AX214" s="12" t="s">
        <v>81</v>
      </c>
      <c r="AY214" s="256" t="s">
        <v>208</v>
      </c>
    </row>
    <row r="215" spans="2:51" s="12" customFormat="1" ht="13.5">
      <c r="B215" s="245"/>
      <c r="C215" s="246"/>
      <c r="D215" s="247" t="s">
        <v>217</v>
      </c>
      <c r="E215" s="248" t="s">
        <v>38</v>
      </c>
      <c r="F215" s="249" t="s">
        <v>90</v>
      </c>
      <c r="G215" s="246"/>
      <c r="H215" s="250">
        <v>2</v>
      </c>
      <c r="I215" s="251"/>
      <c r="J215" s="246"/>
      <c r="K215" s="246"/>
      <c r="L215" s="252"/>
      <c r="M215" s="253"/>
      <c r="N215" s="254"/>
      <c r="O215" s="254"/>
      <c r="P215" s="254"/>
      <c r="Q215" s="254"/>
      <c r="R215" s="254"/>
      <c r="S215" s="254"/>
      <c r="T215" s="255"/>
      <c r="AT215" s="256" t="s">
        <v>217</v>
      </c>
      <c r="AU215" s="256" t="s">
        <v>90</v>
      </c>
      <c r="AV215" s="12" t="s">
        <v>90</v>
      </c>
      <c r="AW215" s="12" t="s">
        <v>219</v>
      </c>
      <c r="AX215" s="12" t="s">
        <v>81</v>
      </c>
      <c r="AY215" s="256" t="s">
        <v>208</v>
      </c>
    </row>
    <row r="216" spans="2:65" s="1" customFormat="1" ht="25.5" customHeight="1">
      <c r="B216" s="46"/>
      <c r="C216" s="233" t="s">
        <v>651</v>
      </c>
      <c r="D216" s="233" t="s">
        <v>210</v>
      </c>
      <c r="E216" s="234" t="s">
        <v>3213</v>
      </c>
      <c r="F216" s="235" t="s">
        <v>3214</v>
      </c>
      <c r="G216" s="236" t="s">
        <v>331</v>
      </c>
      <c r="H216" s="237">
        <v>3</v>
      </c>
      <c r="I216" s="238"/>
      <c r="J216" s="239">
        <f>ROUND(I216*H216,2)</f>
        <v>0</v>
      </c>
      <c r="K216" s="235" t="s">
        <v>214</v>
      </c>
      <c r="L216" s="72"/>
      <c r="M216" s="240" t="s">
        <v>38</v>
      </c>
      <c r="N216" s="241" t="s">
        <v>52</v>
      </c>
      <c r="O216" s="47"/>
      <c r="P216" s="242">
        <f>O216*H216</f>
        <v>0</v>
      </c>
      <c r="Q216" s="242">
        <v>0.0005</v>
      </c>
      <c r="R216" s="242">
        <f>Q216*H216</f>
        <v>0.0015</v>
      </c>
      <c r="S216" s="242">
        <v>0</v>
      </c>
      <c r="T216" s="243">
        <f>S216*H216</f>
        <v>0</v>
      </c>
      <c r="AR216" s="23" t="s">
        <v>302</v>
      </c>
      <c r="AT216" s="23" t="s">
        <v>210</v>
      </c>
      <c r="AU216" s="23" t="s">
        <v>90</v>
      </c>
      <c r="AY216" s="23" t="s">
        <v>208</v>
      </c>
      <c r="BE216" s="244">
        <f>IF(N216="základní",J216,0)</f>
        <v>0</v>
      </c>
      <c r="BF216" s="244">
        <f>IF(N216="snížená",J216,0)</f>
        <v>0</v>
      </c>
      <c r="BG216" s="244">
        <f>IF(N216="zákl. přenesená",J216,0)</f>
        <v>0</v>
      </c>
      <c r="BH216" s="244">
        <f>IF(N216="sníž. přenesená",J216,0)</f>
        <v>0</v>
      </c>
      <c r="BI216" s="244">
        <f>IF(N216="nulová",J216,0)</f>
        <v>0</v>
      </c>
      <c r="BJ216" s="23" t="s">
        <v>25</v>
      </c>
      <c r="BK216" s="244">
        <f>ROUND(I216*H216,2)</f>
        <v>0</v>
      </c>
      <c r="BL216" s="23" t="s">
        <v>302</v>
      </c>
      <c r="BM216" s="23" t="s">
        <v>3215</v>
      </c>
    </row>
    <row r="217" spans="2:65" s="1" customFormat="1" ht="25.5" customHeight="1">
      <c r="B217" s="46"/>
      <c r="C217" s="233" t="s">
        <v>655</v>
      </c>
      <c r="D217" s="233" t="s">
        <v>210</v>
      </c>
      <c r="E217" s="234" t="s">
        <v>3216</v>
      </c>
      <c r="F217" s="235" t="s">
        <v>3217</v>
      </c>
      <c r="G217" s="236" t="s">
        <v>331</v>
      </c>
      <c r="H217" s="237">
        <v>6</v>
      </c>
      <c r="I217" s="238"/>
      <c r="J217" s="239">
        <f>ROUND(I217*H217,2)</f>
        <v>0</v>
      </c>
      <c r="K217" s="235" t="s">
        <v>214</v>
      </c>
      <c r="L217" s="72"/>
      <c r="M217" s="240" t="s">
        <v>38</v>
      </c>
      <c r="N217" s="241" t="s">
        <v>52</v>
      </c>
      <c r="O217" s="47"/>
      <c r="P217" s="242">
        <f>O217*H217</f>
        <v>0</v>
      </c>
      <c r="Q217" s="242">
        <v>0.0007</v>
      </c>
      <c r="R217" s="242">
        <f>Q217*H217</f>
        <v>0.0042</v>
      </c>
      <c r="S217" s="242">
        <v>0</v>
      </c>
      <c r="T217" s="243">
        <f>S217*H217</f>
        <v>0</v>
      </c>
      <c r="AR217" s="23" t="s">
        <v>302</v>
      </c>
      <c r="AT217" s="23" t="s">
        <v>210</v>
      </c>
      <c r="AU217" s="23" t="s">
        <v>90</v>
      </c>
      <c r="AY217" s="23" t="s">
        <v>208</v>
      </c>
      <c r="BE217" s="244">
        <f>IF(N217="základní",J217,0)</f>
        <v>0</v>
      </c>
      <c r="BF217" s="244">
        <f>IF(N217="snížená",J217,0)</f>
        <v>0</v>
      </c>
      <c r="BG217" s="244">
        <f>IF(N217="zákl. přenesená",J217,0)</f>
        <v>0</v>
      </c>
      <c r="BH217" s="244">
        <f>IF(N217="sníž. přenesená",J217,0)</f>
        <v>0</v>
      </c>
      <c r="BI217" s="244">
        <f>IF(N217="nulová",J217,0)</f>
        <v>0</v>
      </c>
      <c r="BJ217" s="23" t="s">
        <v>25</v>
      </c>
      <c r="BK217" s="244">
        <f>ROUND(I217*H217,2)</f>
        <v>0</v>
      </c>
      <c r="BL217" s="23" t="s">
        <v>302</v>
      </c>
      <c r="BM217" s="23" t="s">
        <v>3218</v>
      </c>
    </row>
    <row r="218" spans="2:51" s="12" customFormat="1" ht="13.5">
      <c r="B218" s="245"/>
      <c r="C218" s="246"/>
      <c r="D218" s="247" t="s">
        <v>217</v>
      </c>
      <c r="E218" s="248" t="s">
        <v>38</v>
      </c>
      <c r="F218" s="249" t="s">
        <v>237</v>
      </c>
      <c r="G218" s="246"/>
      <c r="H218" s="250">
        <v>5</v>
      </c>
      <c r="I218" s="251"/>
      <c r="J218" s="246"/>
      <c r="K218" s="246"/>
      <c r="L218" s="252"/>
      <c r="M218" s="253"/>
      <c r="N218" s="254"/>
      <c r="O218" s="254"/>
      <c r="P218" s="254"/>
      <c r="Q218" s="254"/>
      <c r="R218" s="254"/>
      <c r="S218" s="254"/>
      <c r="T218" s="255"/>
      <c r="AT218" s="256" t="s">
        <v>217</v>
      </c>
      <c r="AU218" s="256" t="s">
        <v>90</v>
      </c>
      <c r="AV218" s="12" t="s">
        <v>90</v>
      </c>
      <c r="AW218" s="12" t="s">
        <v>219</v>
      </c>
      <c r="AX218" s="12" t="s">
        <v>81</v>
      </c>
      <c r="AY218" s="256" t="s">
        <v>208</v>
      </c>
    </row>
    <row r="219" spans="2:51" s="12" customFormat="1" ht="13.5">
      <c r="B219" s="245"/>
      <c r="C219" s="246"/>
      <c r="D219" s="247" t="s">
        <v>217</v>
      </c>
      <c r="E219" s="248" t="s">
        <v>38</v>
      </c>
      <c r="F219" s="249" t="s">
        <v>25</v>
      </c>
      <c r="G219" s="246"/>
      <c r="H219" s="250">
        <v>1</v>
      </c>
      <c r="I219" s="251"/>
      <c r="J219" s="246"/>
      <c r="K219" s="246"/>
      <c r="L219" s="252"/>
      <c r="M219" s="253"/>
      <c r="N219" s="254"/>
      <c r="O219" s="254"/>
      <c r="P219" s="254"/>
      <c r="Q219" s="254"/>
      <c r="R219" s="254"/>
      <c r="S219" s="254"/>
      <c r="T219" s="255"/>
      <c r="AT219" s="256" t="s">
        <v>217</v>
      </c>
      <c r="AU219" s="256" t="s">
        <v>90</v>
      </c>
      <c r="AV219" s="12" t="s">
        <v>90</v>
      </c>
      <c r="AW219" s="12" t="s">
        <v>219</v>
      </c>
      <c r="AX219" s="12" t="s">
        <v>81</v>
      </c>
      <c r="AY219" s="256" t="s">
        <v>208</v>
      </c>
    </row>
    <row r="220" spans="2:65" s="1" customFormat="1" ht="25.5" customHeight="1">
      <c r="B220" s="46"/>
      <c r="C220" s="233" t="s">
        <v>659</v>
      </c>
      <c r="D220" s="233" t="s">
        <v>210</v>
      </c>
      <c r="E220" s="234" t="s">
        <v>3219</v>
      </c>
      <c r="F220" s="235" t="s">
        <v>3220</v>
      </c>
      <c r="G220" s="236" t="s">
        <v>331</v>
      </c>
      <c r="H220" s="237">
        <v>1</v>
      </c>
      <c r="I220" s="238"/>
      <c r="J220" s="239">
        <f>ROUND(I220*H220,2)</f>
        <v>0</v>
      </c>
      <c r="K220" s="235" t="s">
        <v>214</v>
      </c>
      <c r="L220" s="72"/>
      <c r="M220" s="240" t="s">
        <v>38</v>
      </c>
      <c r="N220" s="241" t="s">
        <v>52</v>
      </c>
      <c r="O220" s="47"/>
      <c r="P220" s="242">
        <f>O220*H220</f>
        <v>0</v>
      </c>
      <c r="Q220" s="242">
        <v>0.00107</v>
      </c>
      <c r="R220" s="242">
        <f>Q220*H220</f>
        <v>0.00107</v>
      </c>
      <c r="S220" s="242">
        <v>0</v>
      </c>
      <c r="T220" s="243">
        <f>S220*H220</f>
        <v>0</v>
      </c>
      <c r="AR220" s="23" t="s">
        <v>302</v>
      </c>
      <c r="AT220" s="23" t="s">
        <v>210</v>
      </c>
      <c r="AU220" s="23" t="s">
        <v>90</v>
      </c>
      <c r="AY220" s="23" t="s">
        <v>208</v>
      </c>
      <c r="BE220" s="244">
        <f>IF(N220="základní",J220,0)</f>
        <v>0</v>
      </c>
      <c r="BF220" s="244">
        <f>IF(N220="snížená",J220,0)</f>
        <v>0</v>
      </c>
      <c r="BG220" s="244">
        <f>IF(N220="zákl. přenesená",J220,0)</f>
        <v>0</v>
      </c>
      <c r="BH220" s="244">
        <f>IF(N220="sníž. přenesená",J220,0)</f>
        <v>0</v>
      </c>
      <c r="BI220" s="244">
        <f>IF(N220="nulová",J220,0)</f>
        <v>0</v>
      </c>
      <c r="BJ220" s="23" t="s">
        <v>25</v>
      </c>
      <c r="BK220" s="244">
        <f>ROUND(I220*H220,2)</f>
        <v>0</v>
      </c>
      <c r="BL220" s="23" t="s">
        <v>302</v>
      </c>
      <c r="BM220" s="23" t="s">
        <v>3221</v>
      </c>
    </row>
    <row r="221" spans="2:65" s="1" customFormat="1" ht="25.5" customHeight="1">
      <c r="B221" s="46"/>
      <c r="C221" s="233" t="s">
        <v>664</v>
      </c>
      <c r="D221" s="233" t="s">
        <v>210</v>
      </c>
      <c r="E221" s="234" t="s">
        <v>3222</v>
      </c>
      <c r="F221" s="235" t="s">
        <v>3223</v>
      </c>
      <c r="G221" s="236" t="s">
        <v>331</v>
      </c>
      <c r="H221" s="237">
        <v>2</v>
      </c>
      <c r="I221" s="238"/>
      <c r="J221" s="239">
        <f>ROUND(I221*H221,2)</f>
        <v>0</v>
      </c>
      <c r="K221" s="235" t="s">
        <v>214</v>
      </c>
      <c r="L221" s="72"/>
      <c r="M221" s="240" t="s">
        <v>38</v>
      </c>
      <c r="N221" s="241" t="s">
        <v>52</v>
      </c>
      <c r="O221" s="47"/>
      <c r="P221" s="242">
        <f>O221*H221</f>
        <v>0</v>
      </c>
      <c r="Q221" s="242">
        <v>0.00168</v>
      </c>
      <c r="R221" s="242">
        <f>Q221*H221</f>
        <v>0.00336</v>
      </c>
      <c r="S221" s="242">
        <v>0</v>
      </c>
      <c r="T221" s="243">
        <f>S221*H221</f>
        <v>0</v>
      </c>
      <c r="AR221" s="23" t="s">
        <v>302</v>
      </c>
      <c r="AT221" s="23" t="s">
        <v>210</v>
      </c>
      <c r="AU221" s="23" t="s">
        <v>90</v>
      </c>
      <c r="AY221" s="23" t="s">
        <v>208</v>
      </c>
      <c r="BE221" s="244">
        <f>IF(N221="základní",J221,0)</f>
        <v>0</v>
      </c>
      <c r="BF221" s="244">
        <f>IF(N221="snížená",J221,0)</f>
        <v>0</v>
      </c>
      <c r="BG221" s="244">
        <f>IF(N221="zákl. přenesená",J221,0)</f>
        <v>0</v>
      </c>
      <c r="BH221" s="244">
        <f>IF(N221="sníž. přenesená",J221,0)</f>
        <v>0</v>
      </c>
      <c r="BI221" s="244">
        <f>IF(N221="nulová",J221,0)</f>
        <v>0</v>
      </c>
      <c r="BJ221" s="23" t="s">
        <v>25</v>
      </c>
      <c r="BK221" s="244">
        <f>ROUND(I221*H221,2)</f>
        <v>0</v>
      </c>
      <c r="BL221" s="23" t="s">
        <v>302</v>
      </c>
      <c r="BM221" s="23" t="s">
        <v>3224</v>
      </c>
    </row>
    <row r="222" spans="2:51" s="12" customFormat="1" ht="13.5">
      <c r="B222" s="245"/>
      <c r="C222" s="246"/>
      <c r="D222" s="247" t="s">
        <v>217</v>
      </c>
      <c r="E222" s="248" t="s">
        <v>38</v>
      </c>
      <c r="F222" s="249" t="s">
        <v>90</v>
      </c>
      <c r="G222" s="246"/>
      <c r="H222" s="250">
        <v>2</v>
      </c>
      <c r="I222" s="251"/>
      <c r="J222" s="246"/>
      <c r="K222" s="246"/>
      <c r="L222" s="252"/>
      <c r="M222" s="253"/>
      <c r="N222" s="254"/>
      <c r="O222" s="254"/>
      <c r="P222" s="254"/>
      <c r="Q222" s="254"/>
      <c r="R222" s="254"/>
      <c r="S222" s="254"/>
      <c r="T222" s="255"/>
      <c r="AT222" s="256" t="s">
        <v>217</v>
      </c>
      <c r="AU222" s="256" t="s">
        <v>90</v>
      </c>
      <c r="AV222" s="12" t="s">
        <v>90</v>
      </c>
      <c r="AW222" s="12" t="s">
        <v>219</v>
      </c>
      <c r="AX222" s="12" t="s">
        <v>81</v>
      </c>
      <c r="AY222" s="256" t="s">
        <v>208</v>
      </c>
    </row>
    <row r="223" spans="2:65" s="1" customFormat="1" ht="25.5" customHeight="1">
      <c r="B223" s="46"/>
      <c r="C223" s="233" t="s">
        <v>674</v>
      </c>
      <c r="D223" s="233" t="s">
        <v>210</v>
      </c>
      <c r="E223" s="234" t="s">
        <v>3225</v>
      </c>
      <c r="F223" s="235" t="s">
        <v>3226</v>
      </c>
      <c r="G223" s="236" t="s">
        <v>331</v>
      </c>
      <c r="H223" s="237">
        <v>2</v>
      </c>
      <c r="I223" s="238"/>
      <c r="J223" s="239">
        <f>ROUND(I223*H223,2)</f>
        <v>0</v>
      </c>
      <c r="K223" s="235" t="s">
        <v>214</v>
      </c>
      <c r="L223" s="72"/>
      <c r="M223" s="240" t="s">
        <v>38</v>
      </c>
      <c r="N223" s="241" t="s">
        <v>52</v>
      </c>
      <c r="O223" s="47"/>
      <c r="P223" s="242">
        <f>O223*H223</f>
        <v>0</v>
      </c>
      <c r="Q223" s="242">
        <v>0.00027</v>
      </c>
      <c r="R223" s="242">
        <f>Q223*H223</f>
        <v>0.00054</v>
      </c>
      <c r="S223" s="242">
        <v>0</v>
      </c>
      <c r="T223" s="243">
        <f>S223*H223</f>
        <v>0</v>
      </c>
      <c r="AR223" s="23" t="s">
        <v>302</v>
      </c>
      <c r="AT223" s="23" t="s">
        <v>210</v>
      </c>
      <c r="AU223" s="23" t="s">
        <v>90</v>
      </c>
      <c r="AY223" s="23" t="s">
        <v>208</v>
      </c>
      <c r="BE223" s="244">
        <f>IF(N223="základní",J223,0)</f>
        <v>0</v>
      </c>
      <c r="BF223" s="244">
        <f>IF(N223="snížená",J223,0)</f>
        <v>0</v>
      </c>
      <c r="BG223" s="244">
        <f>IF(N223="zákl. přenesená",J223,0)</f>
        <v>0</v>
      </c>
      <c r="BH223" s="244">
        <f>IF(N223="sníž. přenesená",J223,0)</f>
        <v>0</v>
      </c>
      <c r="BI223" s="244">
        <f>IF(N223="nulová",J223,0)</f>
        <v>0</v>
      </c>
      <c r="BJ223" s="23" t="s">
        <v>25</v>
      </c>
      <c r="BK223" s="244">
        <f>ROUND(I223*H223,2)</f>
        <v>0</v>
      </c>
      <c r="BL223" s="23" t="s">
        <v>302</v>
      </c>
      <c r="BM223" s="23" t="s">
        <v>3227</v>
      </c>
    </row>
    <row r="224" spans="2:65" s="1" customFormat="1" ht="25.5" customHeight="1">
      <c r="B224" s="46"/>
      <c r="C224" s="233" t="s">
        <v>683</v>
      </c>
      <c r="D224" s="233" t="s">
        <v>210</v>
      </c>
      <c r="E224" s="234" t="s">
        <v>3228</v>
      </c>
      <c r="F224" s="235" t="s">
        <v>3229</v>
      </c>
      <c r="G224" s="236" t="s">
        <v>574</v>
      </c>
      <c r="H224" s="237">
        <v>3</v>
      </c>
      <c r="I224" s="238"/>
      <c r="J224" s="239">
        <f>ROUND(I224*H224,2)</f>
        <v>0</v>
      </c>
      <c r="K224" s="235" t="s">
        <v>214</v>
      </c>
      <c r="L224" s="72"/>
      <c r="M224" s="240" t="s">
        <v>38</v>
      </c>
      <c r="N224" s="241" t="s">
        <v>52</v>
      </c>
      <c r="O224" s="47"/>
      <c r="P224" s="242">
        <f>O224*H224</f>
        <v>0</v>
      </c>
      <c r="Q224" s="242">
        <v>0.02914</v>
      </c>
      <c r="R224" s="242">
        <f>Q224*H224</f>
        <v>0.08742</v>
      </c>
      <c r="S224" s="242">
        <v>0</v>
      </c>
      <c r="T224" s="243">
        <f>S224*H224</f>
        <v>0</v>
      </c>
      <c r="AR224" s="23" t="s">
        <v>302</v>
      </c>
      <c r="AT224" s="23" t="s">
        <v>210</v>
      </c>
      <c r="AU224" s="23" t="s">
        <v>90</v>
      </c>
      <c r="AY224" s="23" t="s">
        <v>208</v>
      </c>
      <c r="BE224" s="244">
        <f>IF(N224="základní",J224,0)</f>
        <v>0</v>
      </c>
      <c r="BF224" s="244">
        <f>IF(N224="snížená",J224,0)</f>
        <v>0</v>
      </c>
      <c r="BG224" s="244">
        <f>IF(N224="zákl. přenesená",J224,0)</f>
        <v>0</v>
      </c>
      <c r="BH224" s="244">
        <f>IF(N224="sníž. přenesená",J224,0)</f>
        <v>0</v>
      </c>
      <c r="BI224" s="244">
        <f>IF(N224="nulová",J224,0)</f>
        <v>0</v>
      </c>
      <c r="BJ224" s="23" t="s">
        <v>25</v>
      </c>
      <c r="BK224" s="244">
        <f>ROUND(I224*H224,2)</f>
        <v>0</v>
      </c>
      <c r="BL224" s="23" t="s">
        <v>302</v>
      </c>
      <c r="BM224" s="23" t="s">
        <v>3230</v>
      </c>
    </row>
    <row r="225" spans="2:65" s="1" customFormat="1" ht="25.5" customHeight="1">
      <c r="B225" s="46"/>
      <c r="C225" s="233" t="s">
        <v>687</v>
      </c>
      <c r="D225" s="233" t="s">
        <v>210</v>
      </c>
      <c r="E225" s="234" t="s">
        <v>3231</v>
      </c>
      <c r="F225" s="235" t="s">
        <v>3232</v>
      </c>
      <c r="G225" s="236" t="s">
        <v>336</v>
      </c>
      <c r="H225" s="237">
        <v>381</v>
      </c>
      <c r="I225" s="238"/>
      <c r="J225" s="239">
        <f>ROUND(I225*H225,2)</f>
        <v>0</v>
      </c>
      <c r="K225" s="235" t="s">
        <v>214</v>
      </c>
      <c r="L225" s="72"/>
      <c r="M225" s="240" t="s">
        <v>38</v>
      </c>
      <c r="N225" s="241" t="s">
        <v>52</v>
      </c>
      <c r="O225" s="47"/>
      <c r="P225" s="242">
        <f>O225*H225</f>
        <v>0</v>
      </c>
      <c r="Q225" s="242">
        <v>0.0004</v>
      </c>
      <c r="R225" s="242">
        <f>Q225*H225</f>
        <v>0.1524</v>
      </c>
      <c r="S225" s="242">
        <v>0</v>
      </c>
      <c r="T225" s="243">
        <f>S225*H225</f>
        <v>0</v>
      </c>
      <c r="AR225" s="23" t="s">
        <v>302</v>
      </c>
      <c r="AT225" s="23" t="s">
        <v>210</v>
      </c>
      <c r="AU225" s="23" t="s">
        <v>90</v>
      </c>
      <c r="AY225" s="23" t="s">
        <v>208</v>
      </c>
      <c r="BE225" s="244">
        <f>IF(N225="základní",J225,0)</f>
        <v>0</v>
      </c>
      <c r="BF225" s="244">
        <f>IF(N225="snížená",J225,0)</f>
        <v>0</v>
      </c>
      <c r="BG225" s="244">
        <f>IF(N225="zákl. přenesená",J225,0)</f>
        <v>0</v>
      </c>
      <c r="BH225" s="244">
        <f>IF(N225="sníž. přenesená",J225,0)</f>
        <v>0</v>
      </c>
      <c r="BI225" s="244">
        <f>IF(N225="nulová",J225,0)</f>
        <v>0</v>
      </c>
      <c r="BJ225" s="23" t="s">
        <v>25</v>
      </c>
      <c r="BK225" s="244">
        <f>ROUND(I225*H225,2)</f>
        <v>0</v>
      </c>
      <c r="BL225" s="23" t="s">
        <v>302</v>
      </c>
      <c r="BM225" s="23" t="s">
        <v>3233</v>
      </c>
    </row>
    <row r="226" spans="2:65" s="1" customFormat="1" ht="16.5" customHeight="1">
      <c r="B226" s="46"/>
      <c r="C226" s="233" t="s">
        <v>697</v>
      </c>
      <c r="D226" s="233" t="s">
        <v>210</v>
      </c>
      <c r="E226" s="234" t="s">
        <v>3234</v>
      </c>
      <c r="F226" s="235" t="s">
        <v>3235</v>
      </c>
      <c r="G226" s="236" t="s">
        <v>336</v>
      </c>
      <c r="H226" s="237">
        <v>3</v>
      </c>
      <c r="I226" s="238"/>
      <c r="J226" s="239">
        <f>ROUND(I226*H226,2)</f>
        <v>0</v>
      </c>
      <c r="K226" s="235" t="s">
        <v>214</v>
      </c>
      <c r="L226" s="72"/>
      <c r="M226" s="240" t="s">
        <v>38</v>
      </c>
      <c r="N226" s="241" t="s">
        <v>52</v>
      </c>
      <c r="O226" s="47"/>
      <c r="P226" s="242">
        <f>O226*H226</f>
        <v>0</v>
      </c>
      <c r="Q226" s="242">
        <v>0.01171</v>
      </c>
      <c r="R226" s="242">
        <f>Q226*H226</f>
        <v>0.03513</v>
      </c>
      <c r="S226" s="242">
        <v>0</v>
      </c>
      <c r="T226" s="243">
        <f>S226*H226</f>
        <v>0</v>
      </c>
      <c r="AR226" s="23" t="s">
        <v>302</v>
      </c>
      <c r="AT226" s="23" t="s">
        <v>210</v>
      </c>
      <c r="AU226" s="23" t="s">
        <v>90</v>
      </c>
      <c r="AY226" s="23" t="s">
        <v>208</v>
      </c>
      <c r="BE226" s="244">
        <f>IF(N226="základní",J226,0)</f>
        <v>0</v>
      </c>
      <c r="BF226" s="244">
        <f>IF(N226="snížená",J226,0)</f>
        <v>0</v>
      </c>
      <c r="BG226" s="244">
        <f>IF(N226="zákl. přenesená",J226,0)</f>
        <v>0</v>
      </c>
      <c r="BH226" s="244">
        <f>IF(N226="sníž. přenesená",J226,0)</f>
        <v>0</v>
      </c>
      <c r="BI226" s="244">
        <f>IF(N226="nulová",J226,0)</f>
        <v>0</v>
      </c>
      <c r="BJ226" s="23" t="s">
        <v>25</v>
      </c>
      <c r="BK226" s="244">
        <f>ROUND(I226*H226,2)</f>
        <v>0</v>
      </c>
      <c r="BL226" s="23" t="s">
        <v>302</v>
      </c>
      <c r="BM226" s="23" t="s">
        <v>3236</v>
      </c>
    </row>
    <row r="227" spans="2:65" s="1" customFormat="1" ht="16.5" customHeight="1">
      <c r="B227" s="46"/>
      <c r="C227" s="233" t="s">
        <v>701</v>
      </c>
      <c r="D227" s="233" t="s">
        <v>210</v>
      </c>
      <c r="E227" s="234" t="s">
        <v>3237</v>
      </c>
      <c r="F227" s="235" t="s">
        <v>3238</v>
      </c>
      <c r="G227" s="236" t="s">
        <v>2976</v>
      </c>
      <c r="H227" s="237">
        <v>1</v>
      </c>
      <c r="I227" s="238"/>
      <c r="J227" s="239">
        <f>ROUND(I227*H227,2)</f>
        <v>0</v>
      </c>
      <c r="K227" s="235" t="s">
        <v>38</v>
      </c>
      <c r="L227" s="72"/>
      <c r="M227" s="240" t="s">
        <v>38</v>
      </c>
      <c r="N227" s="241" t="s">
        <v>52</v>
      </c>
      <c r="O227" s="47"/>
      <c r="P227" s="242">
        <f>O227*H227</f>
        <v>0</v>
      </c>
      <c r="Q227" s="242">
        <v>0</v>
      </c>
      <c r="R227" s="242">
        <f>Q227*H227</f>
        <v>0</v>
      </c>
      <c r="S227" s="242">
        <v>0</v>
      </c>
      <c r="T227" s="243">
        <f>S227*H227</f>
        <v>0</v>
      </c>
      <c r="AR227" s="23" t="s">
        <v>302</v>
      </c>
      <c r="AT227" s="23" t="s">
        <v>210</v>
      </c>
      <c r="AU227" s="23" t="s">
        <v>90</v>
      </c>
      <c r="AY227" s="23" t="s">
        <v>208</v>
      </c>
      <c r="BE227" s="244">
        <f>IF(N227="základní",J227,0)</f>
        <v>0</v>
      </c>
      <c r="BF227" s="244">
        <f>IF(N227="snížená",J227,0)</f>
        <v>0</v>
      </c>
      <c r="BG227" s="244">
        <f>IF(N227="zákl. přenesená",J227,0)</f>
        <v>0</v>
      </c>
      <c r="BH227" s="244">
        <f>IF(N227="sníž. přenesená",J227,0)</f>
        <v>0</v>
      </c>
      <c r="BI227" s="244">
        <f>IF(N227="nulová",J227,0)</f>
        <v>0</v>
      </c>
      <c r="BJ227" s="23" t="s">
        <v>25</v>
      </c>
      <c r="BK227" s="244">
        <f>ROUND(I227*H227,2)</f>
        <v>0</v>
      </c>
      <c r="BL227" s="23" t="s">
        <v>302</v>
      </c>
      <c r="BM227" s="23" t="s">
        <v>3239</v>
      </c>
    </row>
    <row r="228" spans="2:65" s="1" customFormat="1" ht="16.5" customHeight="1">
      <c r="B228" s="46"/>
      <c r="C228" s="233" t="s">
        <v>706</v>
      </c>
      <c r="D228" s="233" t="s">
        <v>210</v>
      </c>
      <c r="E228" s="234" t="s">
        <v>3240</v>
      </c>
      <c r="F228" s="235" t="s">
        <v>3241</v>
      </c>
      <c r="G228" s="236" t="s">
        <v>2976</v>
      </c>
      <c r="H228" s="237">
        <v>1</v>
      </c>
      <c r="I228" s="238"/>
      <c r="J228" s="239">
        <f>ROUND(I228*H228,2)</f>
        <v>0</v>
      </c>
      <c r="K228" s="235" t="s">
        <v>38</v>
      </c>
      <c r="L228" s="72"/>
      <c r="M228" s="240" t="s">
        <v>38</v>
      </c>
      <c r="N228" s="241" t="s">
        <v>52</v>
      </c>
      <c r="O228" s="47"/>
      <c r="P228" s="242">
        <f>O228*H228</f>
        <v>0</v>
      </c>
      <c r="Q228" s="242">
        <v>0</v>
      </c>
      <c r="R228" s="242">
        <f>Q228*H228</f>
        <v>0</v>
      </c>
      <c r="S228" s="242">
        <v>0</v>
      </c>
      <c r="T228" s="243">
        <f>S228*H228</f>
        <v>0</v>
      </c>
      <c r="AR228" s="23" t="s">
        <v>302</v>
      </c>
      <c r="AT228" s="23" t="s">
        <v>210</v>
      </c>
      <c r="AU228" s="23" t="s">
        <v>90</v>
      </c>
      <c r="AY228" s="23" t="s">
        <v>208</v>
      </c>
      <c r="BE228" s="244">
        <f>IF(N228="základní",J228,0)</f>
        <v>0</v>
      </c>
      <c r="BF228" s="244">
        <f>IF(N228="snížená",J228,0)</f>
        <v>0</v>
      </c>
      <c r="BG228" s="244">
        <f>IF(N228="zákl. přenesená",J228,0)</f>
        <v>0</v>
      </c>
      <c r="BH228" s="244">
        <f>IF(N228="sníž. přenesená",J228,0)</f>
        <v>0</v>
      </c>
      <c r="BI228" s="244">
        <f>IF(N228="nulová",J228,0)</f>
        <v>0</v>
      </c>
      <c r="BJ228" s="23" t="s">
        <v>25</v>
      </c>
      <c r="BK228" s="244">
        <f>ROUND(I228*H228,2)</f>
        <v>0</v>
      </c>
      <c r="BL228" s="23" t="s">
        <v>302</v>
      </c>
      <c r="BM228" s="23" t="s">
        <v>3242</v>
      </c>
    </row>
    <row r="229" spans="2:65" s="1" customFormat="1" ht="16.5" customHeight="1">
      <c r="B229" s="46"/>
      <c r="C229" s="233" t="s">
        <v>739</v>
      </c>
      <c r="D229" s="233" t="s">
        <v>210</v>
      </c>
      <c r="E229" s="234" t="s">
        <v>3243</v>
      </c>
      <c r="F229" s="235" t="s">
        <v>3244</v>
      </c>
      <c r="G229" s="236" t="s">
        <v>2976</v>
      </c>
      <c r="H229" s="237">
        <v>4</v>
      </c>
      <c r="I229" s="238"/>
      <c r="J229" s="239">
        <f>ROUND(I229*H229,2)</f>
        <v>0</v>
      </c>
      <c r="K229" s="235" t="s">
        <v>38</v>
      </c>
      <c r="L229" s="72"/>
      <c r="M229" s="240" t="s">
        <v>38</v>
      </c>
      <c r="N229" s="241" t="s">
        <v>52</v>
      </c>
      <c r="O229" s="47"/>
      <c r="P229" s="242">
        <f>O229*H229</f>
        <v>0</v>
      </c>
      <c r="Q229" s="242">
        <v>0</v>
      </c>
      <c r="R229" s="242">
        <f>Q229*H229</f>
        <v>0</v>
      </c>
      <c r="S229" s="242">
        <v>0</v>
      </c>
      <c r="T229" s="243">
        <f>S229*H229</f>
        <v>0</v>
      </c>
      <c r="AR229" s="23" t="s">
        <v>302</v>
      </c>
      <c r="AT229" s="23" t="s">
        <v>210</v>
      </c>
      <c r="AU229" s="23" t="s">
        <v>90</v>
      </c>
      <c r="AY229" s="23" t="s">
        <v>208</v>
      </c>
      <c r="BE229" s="244">
        <f>IF(N229="základní",J229,0)</f>
        <v>0</v>
      </c>
      <c r="BF229" s="244">
        <f>IF(N229="snížená",J229,0)</f>
        <v>0</v>
      </c>
      <c r="BG229" s="244">
        <f>IF(N229="zákl. přenesená",J229,0)</f>
        <v>0</v>
      </c>
      <c r="BH229" s="244">
        <f>IF(N229="sníž. přenesená",J229,0)</f>
        <v>0</v>
      </c>
      <c r="BI229" s="244">
        <f>IF(N229="nulová",J229,0)</f>
        <v>0</v>
      </c>
      <c r="BJ229" s="23" t="s">
        <v>25</v>
      </c>
      <c r="BK229" s="244">
        <f>ROUND(I229*H229,2)</f>
        <v>0</v>
      </c>
      <c r="BL229" s="23" t="s">
        <v>302</v>
      </c>
      <c r="BM229" s="23" t="s">
        <v>3245</v>
      </c>
    </row>
    <row r="230" spans="2:65" s="1" customFormat="1" ht="16.5" customHeight="1">
      <c r="B230" s="46"/>
      <c r="C230" s="233" t="s">
        <v>767</v>
      </c>
      <c r="D230" s="233" t="s">
        <v>210</v>
      </c>
      <c r="E230" s="234" t="s">
        <v>3246</v>
      </c>
      <c r="F230" s="235" t="s">
        <v>3247</v>
      </c>
      <c r="G230" s="236" t="s">
        <v>2976</v>
      </c>
      <c r="H230" s="237">
        <v>2</v>
      </c>
      <c r="I230" s="238"/>
      <c r="J230" s="239">
        <f>ROUND(I230*H230,2)</f>
        <v>0</v>
      </c>
      <c r="K230" s="235" t="s">
        <v>38</v>
      </c>
      <c r="L230" s="72"/>
      <c r="M230" s="240" t="s">
        <v>38</v>
      </c>
      <c r="N230" s="241" t="s">
        <v>52</v>
      </c>
      <c r="O230" s="47"/>
      <c r="P230" s="242">
        <f>O230*H230</f>
        <v>0</v>
      </c>
      <c r="Q230" s="242">
        <v>0</v>
      </c>
      <c r="R230" s="242">
        <f>Q230*H230</f>
        <v>0</v>
      </c>
      <c r="S230" s="242">
        <v>0</v>
      </c>
      <c r="T230" s="243">
        <f>S230*H230</f>
        <v>0</v>
      </c>
      <c r="AR230" s="23" t="s">
        <v>302</v>
      </c>
      <c r="AT230" s="23" t="s">
        <v>210</v>
      </c>
      <c r="AU230" s="23" t="s">
        <v>90</v>
      </c>
      <c r="AY230" s="23" t="s">
        <v>208</v>
      </c>
      <c r="BE230" s="244">
        <f>IF(N230="základní",J230,0)</f>
        <v>0</v>
      </c>
      <c r="BF230" s="244">
        <f>IF(N230="snížená",J230,0)</f>
        <v>0</v>
      </c>
      <c r="BG230" s="244">
        <f>IF(N230="zákl. přenesená",J230,0)</f>
        <v>0</v>
      </c>
      <c r="BH230" s="244">
        <f>IF(N230="sníž. přenesená",J230,0)</f>
        <v>0</v>
      </c>
      <c r="BI230" s="244">
        <f>IF(N230="nulová",J230,0)</f>
        <v>0</v>
      </c>
      <c r="BJ230" s="23" t="s">
        <v>25</v>
      </c>
      <c r="BK230" s="244">
        <f>ROUND(I230*H230,2)</f>
        <v>0</v>
      </c>
      <c r="BL230" s="23" t="s">
        <v>302</v>
      </c>
      <c r="BM230" s="23" t="s">
        <v>3248</v>
      </c>
    </row>
    <row r="231" spans="2:65" s="1" customFormat="1" ht="16.5" customHeight="1">
      <c r="B231" s="46"/>
      <c r="C231" s="233" t="s">
        <v>771</v>
      </c>
      <c r="D231" s="233" t="s">
        <v>210</v>
      </c>
      <c r="E231" s="234" t="s">
        <v>3249</v>
      </c>
      <c r="F231" s="235" t="s">
        <v>3250</v>
      </c>
      <c r="G231" s="236" t="s">
        <v>2976</v>
      </c>
      <c r="H231" s="237">
        <v>1</v>
      </c>
      <c r="I231" s="238"/>
      <c r="J231" s="239">
        <f>ROUND(I231*H231,2)</f>
        <v>0</v>
      </c>
      <c r="K231" s="235" t="s">
        <v>38</v>
      </c>
      <c r="L231" s="72"/>
      <c r="M231" s="240" t="s">
        <v>38</v>
      </c>
      <c r="N231" s="241" t="s">
        <v>52</v>
      </c>
      <c r="O231" s="47"/>
      <c r="P231" s="242">
        <f>O231*H231</f>
        <v>0</v>
      </c>
      <c r="Q231" s="242">
        <v>0</v>
      </c>
      <c r="R231" s="242">
        <f>Q231*H231</f>
        <v>0</v>
      </c>
      <c r="S231" s="242">
        <v>0</v>
      </c>
      <c r="T231" s="243">
        <f>S231*H231</f>
        <v>0</v>
      </c>
      <c r="AR231" s="23" t="s">
        <v>302</v>
      </c>
      <c r="AT231" s="23" t="s">
        <v>210</v>
      </c>
      <c r="AU231" s="23" t="s">
        <v>90</v>
      </c>
      <c r="AY231" s="23" t="s">
        <v>208</v>
      </c>
      <c r="BE231" s="244">
        <f>IF(N231="základní",J231,0)</f>
        <v>0</v>
      </c>
      <c r="BF231" s="244">
        <f>IF(N231="snížená",J231,0)</f>
        <v>0</v>
      </c>
      <c r="BG231" s="244">
        <f>IF(N231="zákl. přenesená",J231,0)</f>
        <v>0</v>
      </c>
      <c r="BH231" s="244">
        <f>IF(N231="sníž. přenesená",J231,0)</f>
        <v>0</v>
      </c>
      <c r="BI231" s="244">
        <f>IF(N231="nulová",J231,0)</f>
        <v>0</v>
      </c>
      <c r="BJ231" s="23" t="s">
        <v>25</v>
      </c>
      <c r="BK231" s="244">
        <f>ROUND(I231*H231,2)</f>
        <v>0</v>
      </c>
      <c r="BL231" s="23" t="s">
        <v>302</v>
      </c>
      <c r="BM231" s="23" t="s">
        <v>3251</v>
      </c>
    </row>
    <row r="232" spans="2:65" s="1" customFormat="1" ht="16.5" customHeight="1">
      <c r="B232" s="46"/>
      <c r="C232" s="233" t="s">
        <v>776</v>
      </c>
      <c r="D232" s="233" t="s">
        <v>210</v>
      </c>
      <c r="E232" s="234" t="s">
        <v>3252</v>
      </c>
      <c r="F232" s="235" t="s">
        <v>3253</v>
      </c>
      <c r="G232" s="236" t="s">
        <v>2976</v>
      </c>
      <c r="H232" s="237">
        <v>1</v>
      </c>
      <c r="I232" s="238"/>
      <c r="J232" s="239">
        <f>ROUND(I232*H232,2)</f>
        <v>0</v>
      </c>
      <c r="K232" s="235" t="s">
        <v>38</v>
      </c>
      <c r="L232" s="72"/>
      <c r="M232" s="240" t="s">
        <v>38</v>
      </c>
      <c r="N232" s="241" t="s">
        <v>52</v>
      </c>
      <c r="O232" s="47"/>
      <c r="P232" s="242">
        <f>O232*H232</f>
        <v>0</v>
      </c>
      <c r="Q232" s="242">
        <v>0</v>
      </c>
      <c r="R232" s="242">
        <f>Q232*H232</f>
        <v>0</v>
      </c>
      <c r="S232" s="242">
        <v>0</v>
      </c>
      <c r="T232" s="243">
        <f>S232*H232</f>
        <v>0</v>
      </c>
      <c r="AR232" s="23" t="s">
        <v>302</v>
      </c>
      <c r="AT232" s="23" t="s">
        <v>210</v>
      </c>
      <c r="AU232" s="23" t="s">
        <v>90</v>
      </c>
      <c r="AY232" s="23" t="s">
        <v>208</v>
      </c>
      <c r="BE232" s="244">
        <f>IF(N232="základní",J232,0)</f>
        <v>0</v>
      </c>
      <c r="BF232" s="244">
        <f>IF(N232="snížená",J232,0)</f>
        <v>0</v>
      </c>
      <c r="BG232" s="244">
        <f>IF(N232="zákl. přenesená",J232,0)</f>
        <v>0</v>
      </c>
      <c r="BH232" s="244">
        <f>IF(N232="sníž. přenesená",J232,0)</f>
        <v>0</v>
      </c>
      <c r="BI232" s="244">
        <f>IF(N232="nulová",J232,0)</f>
        <v>0</v>
      </c>
      <c r="BJ232" s="23" t="s">
        <v>25</v>
      </c>
      <c r="BK232" s="244">
        <f>ROUND(I232*H232,2)</f>
        <v>0</v>
      </c>
      <c r="BL232" s="23" t="s">
        <v>302</v>
      </c>
      <c r="BM232" s="23" t="s">
        <v>3254</v>
      </c>
    </row>
    <row r="233" spans="2:65" s="1" customFormat="1" ht="16.5" customHeight="1">
      <c r="B233" s="46"/>
      <c r="C233" s="233" t="s">
        <v>780</v>
      </c>
      <c r="D233" s="233" t="s">
        <v>210</v>
      </c>
      <c r="E233" s="234" t="s">
        <v>3255</v>
      </c>
      <c r="F233" s="235" t="s">
        <v>3256</v>
      </c>
      <c r="G233" s="236" t="s">
        <v>2976</v>
      </c>
      <c r="H233" s="237">
        <v>1</v>
      </c>
      <c r="I233" s="238"/>
      <c r="J233" s="239">
        <f>ROUND(I233*H233,2)</f>
        <v>0</v>
      </c>
      <c r="K233" s="235" t="s">
        <v>38</v>
      </c>
      <c r="L233" s="72"/>
      <c r="M233" s="240" t="s">
        <v>38</v>
      </c>
      <c r="N233" s="241" t="s">
        <v>52</v>
      </c>
      <c r="O233" s="47"/>
      <c r="P233" s="242">
        <f>O233*H233</f>
        <v>0</v>
      </c>
      <c r="Q233" s="242">
        <v>0</v>
      </c>
      <c r="R233" s="242">
        <f>Q233*H233</f>
        <v>0</v>
      </c>
      <c r="S233" s="242">
        <v>0</v>
      </c>
      <c r="T233" s="243">
        <f>S233*H233</f>
        <v>0</v>
      </c>
      <c r="AR233" s="23" t="s">
        <v>302</v>
      </c>
      <c r="AT233" s="23" t="s">
        <v>210</v>
      </c>
      <c r="AU233" s="23" t="s">
        <v>90</v>
      </c>
      <c r="AY233" s="23" t="s">
        <v>208</v>
      </c>
      <c r="BE233" s="244">
        <f>IF(N233="základní",J233,0)</f>
        <v>0</v>
      </c>
      <c r="BF233" s="244">
        <f>IF(N233="snížená",J233,0)</f>
        <v>0</v>
      </c>
      <c r="BG233" s="244">
        <f>IF(N233="zákl. přenesená",J233,0)</f>
        <v>0</v>
      </c>
      <c r="BH233" s="244">
        <f>IF(N233="sníž. přenesená",J233,0)</f>
        <v>0</v>
      </c>
      <c r="BI233" s="244">
        <f>IF(N233="nulová",J233,0)</f>
        <v>0</v>
      </c>
      <c r="BJ233" s="23" t="s">
        <v>25</v>
      </c>
      <c r="BK233" s="244">
        <f>ROUND(I233*H233,2)</f>
        <v>0</v>
      </c>
      <c r="BL233" s="23" t="s">
        <v>302</v>
      </c>
      <c r="BM233" s="23" t="s">
        <v>3257</v>
      </c>
    </row>
    <row r="234" spans="2:65" s="1" customFormat="1" ht="16.5" customHeight="1">
      <c r="B234" s="46"/>
      <c r="C234" s="233" t="s">
        <v>785</v>
      </c>
      <c r="D234" s="233" t="s">
        <v>210</v>
      </c>
      <c r="E234" s="234" t="s">
        <v>3258</v>
      </c>
      <c r="F234" s="235" t="s">
        <v>3259</v>
      </c>
      <c r="G234" s="236" t="s">
        <v>2976</v>
      </c>
      <c r="H234" s="237">
        <v>1</v>
      </c>
      <c r="I234" s="238"/>
      <c r="J234" s="239">
        <f>ROUND(I234*H234,2)</f>
        <v>0</v>
      </c>
      <c r="K234" s="235" t="s">
        <v>38</v>
      </c>
      <c r="L234" s="72"/>
      <c r="M234" s="240" t="s">
        <v>38</v>
      </c>
      <c r="N234" s="241" t="s">
        <v>52</v>
      </c>
      <c r="O234" s="47"/>
      <c r="P234" s="242">
        <f>O234*H234</f>
        <v>0</v>
      </c>
      <c r="Q234" s="242">
        <v>0</v>
      </c>
      <c r="R234" s="242">
        <f>Q234*H234</f>
        <v>0</v>
      </c>
      <c r="S234" s="242">
        <v>0</v>
      </c>
      <c r="T234" s="243">
        <f>S234*H234</f>
        <v>0</v>
      </c>
      <c r="AR234" s="23" t="s">
        <v>302</v>
      </c>
      <c r="AT234" s="23" t="s">
        <v>210</v>
      </c>
      <c r="AU234" s="23" t="s">
        <v>90</v>
      </c>
      <c r="AY234" s="23" t="s">
        <v>208</v>
      </c>
      <c r="BE234" s="244">
        <f>IF(N234="základní",J234,0)</f>
        <v>0</v>
      </c>
      <c r="BF234" s="244">
        <f>IF(N234="snížená",J234,0)</f>
        <v>0</v>
      </c>
      <c r="BG234" s="244">
        <f>IF(N234="zákl. přenesená",J234,0)</f>
        <v>0</v>
      </c>
      <c r="BH234" s="244">
        <f>IF(N234="sníž. přenesená",J234,0)</f>
        <v>0</v>
      </c>
      <c r="BI234" s="244">
        <f>IF(N234="nulová",J234,0)</f>
        <v>0</v>
      </c>
      <c r="BJ234" s="23" t="s">
        <v>25</v>
      </c>
      <c r="BK234" s="244">
        <f>ROUND(I234*H234,2)</f>
        <v>0</v>
      </c>
      <c r="BL234" s="23" t="s">
        <v>302</v>
      </c>
      <c r="BM234" s="23" t="s">
        <v>3260</v>
      </c>
    </row>
    <row r="235" spans="2:65" s="1" customFormat="1" ht="16.5" customHeight="1">
      <c r="B235" s="46"/>
      <c r="C235" s="233" t="s">
        <v>797</v>
      </c>
      <c r="D235" s="233" t="s">
        <v>210</v>
      </c>
      <c r="E235" s="234" t="s">
        <v>3261</v>
      </c>
      <c r="F235" s="235" t="s">
        <v>3262</v>
      </c>
      <c r="G235" s="236" t="s">
        <v>2976</v>
      </c>
      <c r="H235" s="237">
        <v>1</v>
      </c>
      <c r="I235" s="238"/>
      <c r="J235" s="239">
        <f>ROUND(I235*H235,2)</f>
        <v>0</v>
      </c>
      <c r="K235" s="235" t="s">
        <v>38</v>
      </c>
      <c r="L235" s="72"/>
      <c r="M235" s="240" t="s">
        <v>38</v>
      </c>
      <c r="N235" s="241" t="s">
        <v>52</v>
      </c>
      <c r="O235" s="47"/>
      <c r="P235" s="242">
        <f>O235*H235</f>
        <v>0</v>
      </c>
      <c r="Q235" s="242">
        <v>0</v>
      </c>
      <c r="R235" s="242">
        <f>Q235*H235</f>
        <v>0</v>
      </c>
      <c r="S235" s="242">
        <v>0</v>
      </c>
      <c r="T235" s="243">
        <f>S235*H235</f>
        <v>0</v>
      </c>
      <c r="AR235" s="23" t="s">
        <v>302</v>
      </c>
      <c r="AT235" s="23" t="s">
        <v>210</v>
      </c>
      <c r="AU235" s="23" t="s">
        <v>90</v>
      </c>
      <c r="AY235" s="23" t="s">
        <v>208</v>
      </c>
      <c r="BE235" s="244">
        <f>IF(N235="základní",J235,0)</f>
        <v>0</v>
      </c>
      <c r="BF235" s="244">
        <f>IF(N235="snížená",J235,0)</f>
        <v>0</v>
      </c>
      <c r="BG235" s="244">
        <f>IF(N235="zákl. přenesená",J235,0)</f>
        <v>0</v>
      </c>
      <c r="BH235" s="244">
        <f>IF(N235="sníž. přenesená",J235,0)</f>
        <v>0</v>
      </c>
      <c r="BI235" s="244">
        <f>IF(N235="nulová",J235,0)</f>
        <v>0</v>
      </c>
      <c r="BJ235" s="23" t="s">
        <v>25</v>
      </c>
      <c r="BK235" s="244">
        <f>ROUND(I235*H235,2)</f>
        <v>0</v>
      </c>
      <c r="BL235" s="23" t="s">
        <v>302</v>
      </c>
      <c r="BM235" s="23" t="s">
        <v>3263</v>
      </c>
    </row>
    <row r="236" spans="2:65" s="1" customFormat="1" ht="38.25" customHeight="1">
      <c r="B236" s="46"/>
      <c r="C236" s="233" t="s">
        <v>802</v>
      </c>
      <c r="D236" s="233" t="s">
        <v>210</v>
      </c>
      <c r="E236" s="234" t="s">
        <v>3264</v>
      </c>
      <c r="F236" s="235" t="s">
        <v>3265</v>
      </c>
      <c r="G236" s="236" t="s">
        <v>283</v>
      </c>
      <c r="H236" s="237">
        <v>1.031</v>
      </c>
      <c r="I236" s="238"/>
      <c r="J236" s="239">
        <f>ROUND(I236*H236,2)</f>
        <v>0</v>
      </c>
      <c r="K236" s="235" t="s">
        <v>214</v>
      </c>
      <c r="L236" s="72"/>
      <c r="M236" s="240" t="s">
        <v>38</v>
      </c>
      <c r="N236" s="241" t="s">
        <v>52</v>
      </c>
      <c r="O236" s="47"/>
      <c r="P236" s="242">
        <f>O236*H236</f>
        <v>0</v>
      </c>
      <c r="Q236" s="242">
        <v>0</v>
      </c>
      <c r="R236" s="242">
        <f>Q236*H236</f>
        <v>0</v>
      </c>
      <c r="S236" s="242">
        <v>0</v>
      </c>
      <c r="T236" s="243">
        <f>S236*H236</f>
        <v>0</v>
      </c>
      <c r="AR236" s="23" t="s">
        <v>302</v>
      </c>
      <c r="AT236" s="23" t="s">
        <v>210</v>
      </c>
      <c r="AU236" s="23" t="s">
        <v>90</v>
      </c>
      <c r="AY236" s="23" t="s">
        <v>208</v>
      </c>
      <c r="BE236" s="244">
        <f>IF(N236="základní",J236,0)</f>
        <v>0</v>
      </c>
      <c r="BF236" s="244">
        <f>IF(N236="snížená",J236,0)</f>
        <v>0</v>
      </c>
      <c r="BG236" s="244">
        <f>IF(N236="zákl. přenesená",J236,0)</f>
        <v>0</v>
      </c>
      <c r="BH236" s="244">
        <f>IF(N236="sníž. přenesená",J236,0)</f>
        <v>0</v>
      </c>
      <c r="BI236" s="244">
        <f>IF(N236="nulová",J236,0)</f>
        <v>0</v>
      </c>
      <c r="BJ236" s="23" t="s">
        <v>25</v>
      </c>
      <c r="BK236" s="244">
        <f>ROUND(I236*H236,2)</f>
        <v>0</v>
      </c>
      <c r="BL236" s="23" t="s">
        <v>302</v>
      </c>
      <c r="BM236" s="23" t="s">
        <v>3266</v>
      </c>
    </row>
    <row r="237" spans="2:63" s="11" customFormat="1" ht="29.85" customHeight="1">
      <c r="B237" s="217"/>
      <c r="C237" s="218"/>
      <c r="D237" s="219" t="s">
        <v>80</v>
      </c>
      <c r="E237" s="231" t="s">
        <v>2981</v>
      </c>
      <c r="F237" s="231" t="s">
        <v>2982</v>
      </c>
      <c r="G237" s="218"/>
      <c r="H237" s="218"/>
      <c r="I237" s="221"/>
      <c r="J237" s="232">
        <f>BK237</f>
        <v>0</v>
      </c>
      <c r="K237" s="218"/>
      <c r="L237" s="223"/>
      <c r="M237" s="224"/>
      <c r="N237" s="225"/>
      <c r="O237" s="225"/>
      <c r="P237" s="226">
        <f>SUM(P238:P275)</f>
        <v>0</v>
      </c>
      <c r="Q237" s="225"/>
      <c r="R237" s="226">
        <f>SUM(R238:R275)</f>
        <v>0.7489999999999999</v>
      </c>
      <c r="S237" s="225"/>
      <c r="T237" s="227">
        <f>SUM(T238:T275)</f>
        <v>0</v>
      </c>
      <c r="AR237" s="228" t="s">
        <v>90</v>
      </c>
      <c r="AT237" s="229" t="s">
        <v>80</v>
      </c>
      <c r="AU237" s="229" t="s">
        <v>25</v>
      </c>
      <c r="AY237" s="228" t="s">
        <v>208</v>
      </c>
      <c r="BK237" s="230">
        <f>SUM(BK238:BK275)</f>
        <v>0</v>
      </c>
    </row>
    <row r="238" spans="2:65" s="1" customFormat="1" ht="25.5" customHeight="1">
      <c r="B238" s="46"/>
      <c r="C238" s="233" t="s">
        <v>808</v>
      </c>
      <c r="D238" s="233" t="s">
        <v>210</v>
      </c>
      <c r="E238" s="234" t="s">
        <v>3267</v>
      </c>
      <c r="F238" s="235" t="s">
        <v>3268</v>
      </c>
      <c r="G238" s="236" t="s">
        <v>574</v>
      </c>
      <c r="H238" s="237">
        <v>10</v>
      </c>
      <c r="I238" s="238"/>
      <c r="J238" s="239">
        <f>ROUND(I238*H238,2)</f>
        <v>0</v>
      </c>
      <c r="K238" s="235" t="s">
        <v>214</v>
      </c>
      <c r="L238" s="72"/>
      <c r="M238" s="240" t="s">
        <v>38</v>
      </c>
      <c r="N238" s="241" t="s">
        <v>52</v>
      </c>
      <c r="O238" s="47"/>
      <c r="P238" s="242">
        <f>O238*H238</f>
        <v>0</v>
      </c>
      <c r="Q238" s="242">
        <v>0.01692</v>
      </c>
      <c r="R238" s="242">
        <f>Q238*H238</f>
        <v>0.16920000000000002</v>
      </c>
      <c r="S238" s="242">
        <v>0</v>
      </c>
      <c r="T238" s="243">
        <f>S238*H238</f>
        <v>0</v>
      </c>
      <c r="AR238" s="23" t="s">
        <v>302</v>
      </c>
      <c r="AT238" s="23" t="s">
        <v>210</v>
      </c>
      <c r="AU238" s="23" t="s">
        <v>90</v>
      </c>
      <c r="AY238" s="23" t="s">
        <v>208</v>
      </c>
      <c r="BE238" s="244">
        <f>IF(N238="základní",J238,0)</f>
        <v>0</v>
      </c>
      <c r="BF238" s="244">
        <f>IF(N238="snížená",J238,0)</f>
        <v>0</v>
      </c>
      <c r="BG238" s="244">
        <f>IF(N238="zákl. přenesená",J238,0)</f>
        <v>0</v>
      </c>
      <c r="BH238" s="244">
        <f>IF(N238="sníž. přenesená",J238,0)</f>
        <v>0</v>
      </c>
      <c r="BI238" s="244">
        <f>IF(N238="nulová",J238,0)</f>
        <v>0</v>
      </c>
      <c r="BJ238" s="23" t="s">
        <v>25</v>
      </c>
      <c r="BK238" s="244">
        <f>ROUND(I238*H238,2)</f>
        <v>0</v>
      </c>
      <c r="BL238" s="23" t="s">
        <v>302</v>
      </c>
      <c r="BM238" s="23" t="s">
        <v>3269</v>
      </c>
    </row>
    <row r="239" spans="2:51" s="13" customFormat="1" ht="13.5">
      <c r="B239" s="257"/>
      <c r="C239" s="258"/>
      <c r="D239" s="247" t="s">
        <v>217</v>
      </c>
      <c r="E239" s="259" t="s">
        <v>38</v>
      </c>
      <c r="F239" s="260" t="s">
        <v>3270</v>
      </c>
      <c r="G239" s="258"/>
      <c r="H239" s="259" t="s">
        <v>38</v>
      </c>
      <c r="I239" s="261"/>
      <c r="J239" s="258"/>
      <c r="K239" s="258"/>
      <c r="L239" s="262"/>
      <c r="M239" s="263"/>
      <c r="N239" s="264"/>
      <c r="O239" s="264"/>
      <c r="P239" s="264"/>
      <c r="Q239" s="264"/>
      <c r="R239" s="264"/>
      <c r="S239" s="264"/>
      <c r="T239" s="265"/>
      <c r="AT239" s="266" t="s">
        <v>217</v>
      </c>
      <c r="AU239" s="266" t="s">
        <v>90</v>
      </c>
      <c r="AV239" s="13" t="s">
        <v>25</v>
      </c>
      <c r="AW239" s="13" t="s">
        <v>219</v>
      </c>
      <c r="AX239" s="13" t="s">
        <v>81</v>
      </c>
      <c r="AY239" s="266" t="s">
        <v>208</v>
      </c>
    </row>
    <row r="240" spans="2:51" s="12" customFormat="1" ht="13.5">
      <c r="B240" s="245"/>
      <c r="C240" s="246"/>
      <c r="D240" s="247" t="s">
        <v>217</v>
      </c>
      <c r="E240" s="248" t="s">
        <v>38</v>
      </c>
      <c r="F240" s="249" t="s">
        <v>90</v>
      </c>
      <c r="G240" s="246"/>
      <c r="H240" s="250">
        <v>2</v>
      </c>
      <c r="I240" s="251"/>
      <c r="J240" s="246"/>
      <c r="K240" s="246"/>
      <c r="L240" s="252"/>
      <c r="M240" s="253"/>
      <c r="N240" s="254"/>
      <c r="O240" s="254"/>
      <c r="P240" s="254"/>
      <c r="Q240" s="254"/>
      <c r="R240" s="254"/>
      <c r="S240" s="254"/>
      <c r="T240" s="255"/>
      <c r="AT240" s="256" t="s">
        <v>217</v>
      </c>
      <c r="AU240" s="256" t="s">
        <v>90</v>
      </c>
      <c r="AV240" s="12" t="s">
        <v>90</v>
      </c>
      <c r="AW240" s="12" t="s">
        <v>219</v>
      </c>
      <c r="AX240" s="12" t="s">
        <v>81</v>
      </c>
      <c r="AY240" s="256" t="s">
        <v>208</v>
      </c>
    </row>
    <row r="241" spans="2:51" s="13" customFormat="1" ht="13.5">
      <c r="B241" s="257"/>
      <c r="C241" s="258"/>
      <c r="D241" s="247" t="s">
        <v>217</v>
      </c>
      <c r="E241" s="259" t="s">
        <v>38</v>
      </c>
      <c r="F241" s="260" t="s">
        <v>3271</v>
      </c>
      <c r="G241" s="258"/>
      <c r="H241" s="259" t="s">
        <v>38</v>
      </c>
      <c r="I241" s="261"/>
      <c r="J241" s="258"/>
      <c r="K241" s="258"/>
      <c r="L241" s="262"/>
      <c r="M241" s="263"/>
      <c r="N241" s="264"/>
      <c r="O241" s="264"/>
      <c r="P241" s="264"/>
      <c r="Q241" s="264"/>
      <c r="R241" s="264"/>
      <c r="S241" s="264"/>
      <c r="T241" s="265"/>
      <c r="AT241" s="266" t="s">
        <v>217</v>
      </c>
      <c r="AU241" s="266" t="s">
        <v>90</v>
      </c>
      <c r="AV241" s="13" t="s">
        <v>25</v>
      </c>
      <c r="AW241" s="13" t="s">
        <v>219</v>
      </c>
      <c r="AX241" s="13" t="s">
        <v>81</v>
      </c>
      <c r="AY241" s="266" t="s">
        <v>208</v>
      </c>
    </row>
    <row r="242" spans="2:51" s="12" customFormat="1" ht="13.5">
      <c r="B242" s="245"/>
      <c r="C242" s="246"/>
      <c r="D242" s="247" t="s">
        <v>217</v>
      </c>
      <c r="E242" s="248" t="s">
        <v>38</v>
      </c>
      <c r="F242" s="249" t="s">
        <v>253</v>
      </c>
      <c r="G242" s="246"/>
      <c r="H242" s="250">
        <v>8</v>
      </c>
      <c r="I242" s="251"/>
      <c r="J242" s="246"/>
      <c r="K242" s="246"/>
      <c r="L242" s="252"/>
      <c r="M242" s="253"/>
      <c r="N242" s="254"/>
      <c r="O242" s="254"/>
      <c r="P242" s="254"/>
      <c r="Q242" s="254"/>
      <c r="R242" s="254"/>
      <c r="S242" s="254"/>
      <c r="T242" s="255"/>
      <c r="AT242" s="256" t="s">
        <v>217</v>
      </c>
      <c r="AU242" s="256" t="s">
        <v>90</v>
      </c>
      <c r="AV242" s="12" t="s">
        <v>90</v>
      </c>
      <c r="AW242" s="12" t="s">
        <v>219</v>
      </c>
      <c r="AX242" s="12" t="s">
        <v>81</v>
      </c>
      <c r="AY242" s="256" t="s">
        <v>208</v>
      </c>
    </row>
    <row r="243" spans="2:65" s="1" customFormat="1" ht="16.5" customHeight="1">
      <c r="B243" s="46"/>
      <c r="C243" s="233" t="s">
        <v>812</v>
      </c>
      <c r="D243" s="233" t="s">
        <v>210</v>
      </c>
      <c r="E243" s="234" t="s">
        <v>3272</v>
      </c>
      <c r="F243" s="235" t="s">
        <v>3273</v>
      </c>
      <c r="G243" s="236" t="s">
        <v>574</v>
      </c>
      <c r="H243" s="237">
        <v>9</v>
      </c>
      <c r="I243" s="238"/>
      <c r="J243" s="239">
        <f>ROUND(I243*H243,2)</f>
        <v>0</v>
      </c>
      <c r="K243" s="235" t="s">
        <v>214</v>
      </c>
      <c r="L243" s="72"/>
      <c r="M243" s="240" t="s">
        <v>38</v>
      </c>
      <c r="N243" s="241" t="s">
        <v>52</v>
      </c>
      <c r="O243" s="47"/>
      <c r="P243" s="242">
        <f>O243*H243</f>
        <v>0</v>
      </c>
      <c r="Q243" s="242">
        <v>0.01608</v>
      </c>
      <c r="R243" s="242">
        <f>Q243*H243</f>
        <v>0.14472000000000002</v>
      </c>
      <c r="S243" s="242">
        <v>0</v>
      </c>
      <c r="T243" s="243">
        <f>S243*H243</f>
        <v>0</v>
      </c>
      <c r="AR243" s="23" t="s">
        <v>302</v>
      </c>
      <c r="AT243" s="23" t="s">
        <v>210</v>
      </c>
      <c r="AU243" s="23" t="s">
        <v>90</v>
      </c>
      <c r="AY243" s="23" t="s">
        <v>208</v>
      </c>
      <c r="BE243" s="244">
        <f>IF(N243="základní",J243,0)</f>
        <v>0</v>
      </c>
      <c r="BF243" s="244">
        <f>IF(N243="snížená",J243,0)</f>
        <v>0</v>
      </c>
      <c r="BG243" s="244">
        <f>IF(N243="zákl. přenesená",J243,0)</f>
        <v>0</v>
      </c>
      <c r="BH243" s="244">
        <f>IF(N243="sníž. přenesená",J243,0)</f>
        <v>0</v>
      </c>
      <c r="BI243" s="244">
        <f>IF(N243="nulová",J243,0)</f>
        <v>0</v>
      </c>
      <c r="BJ243" s="23" t="s">
        <v>25</v>
      </c>
      <c r="BK243" s="244">
        <f>ROUND(I243*H243,2)</f>
        <v>0</v>
      </c>
      <c r="BL243" s="23" t="s">
        <v>302</v>
      </c>
      <c r="BM243" s="23" t="s">
        <v>3274</v>
      </c>
    </row>
    <row r="244" spans="2:65" s="1" customFormat="1" ht="16.5" customHeight="1">
      <c r="B244" s="46"/>
      <c r="C244" s="233" t="s">
        <v>820</v>
      </c>
      <c r="D244" s="233" t="s">
        <v>210</v>
      </c>
      <c r="E244" s="234" t="s">
        <v>3275</v>
      </c>
      <c r="F244" s="235" t="s">
        <v>3276</v>
      </c>
      <c r="G244" s="236" t="s">
        <v>574</v>
      </c>
      <c r="H244" s="237">
        <v>27</v>
      </c>
      <c r="I244" s="238"/>
      <c r="J244" s="239">
        <f>ROUND(I244*H244,2)</f>
        <v>0</v>
      </c>
      <c r="K244" s="235" t="s">
        <v>214</v>
      </c>
      <c r="L244" s="72"/>
      <c r="M244" s="240" t="s">
        <v>38</v>
      </c>
      <c r="N244" s="241" t="s">
        <v>52</v>
      </c>
      <c r="O244" s="47"/>
      <c r="P244" s="242">
        <f>O244*H244</f>
        <v>0</v>
      </c>
      <c r="Q244" s="242">
        <v>0.00186</v>
      </c>
      <c r="R244" s="242">
        <f>Q244*H244</f>
        <v>0.05022</v>
      </c>
      <c r="S244" s="242">
        <v>0</v>
      </c>
      <c r="T244" s="243">
        <f>S244*H244</f>
        <v>0</v>
      </c>
      <c r="AR244" s="23" t="s">
        <v>302</v>
      </c>
      <c r="AT244" s="23" t="s">
        <v>210</v>
      </c>
      <c r="AU244" s="23" t="s">
        <v>90</v>
      </c>
      <c r="AY244" s="23" t="s">
        <v>208</v>
      </c>
      <c r="BE244" s="244">
        <f>IF(N244="základní",J244,0)</f>
        <v>0</v>
      </c>
      <c r="BF244" s="244">
        <f>IF(N244="snížená",J244,0)</f>
        <v>0</v>
      </c>
      <c r="BG244" s="244">
        <f>IF(N244="zákl. přenesená",J244,0)</f>
        <v>0</v>
      </c>
      <c r="BH244" s="244">
        <f>IF(N244="sníž. přenesená",J244,0)</f>
        <v>0</v>
      </c>
      <c r="BI244" s="244">
        <f>IF(N244="nulová",J244,0)</f>
        <v>0</v>
      </c>
      <c r="BJ244" s="23" t="s">
        <v>25</v>
      </c>
      <c r="BK244" s="244">
        <f>ROUND(I244*H244,2)</f>
        <v>0</v>
      </c>
      <c r="BL244" s="23" t="s">
        <v>302</v>
      </c>
      <c r="BM244" s="23" t="s">
        <v>3277</v>
      </c>
    </row>
    <row r="245" spans="2:51" s="13" customFormat="1" ht="13.5">
      <c r="B245" s="257"/>
      <c r="C245" s="258"/>
      <c r="D245" s="247" t="s">
        <v>217</v>
      </c>
      <c r="E245" s="259" t="s">
        <v>38</v>
      </c>
      <c r="F245" s="260" t="s">
        <v>3270</v>
      </c>
      <c r="G245" s="258"/>
      <c r="H245" s="259" t="s">
        <v>38</v>
      </c>
      <c r="I245" s="261"/>
      <c r="J245" s="258"/>
      <c r="K245" s="258"/>
      <c r="L245" s="262"/>
      <c r="M245" s="263"/>
      <c r="N245" s="264"/>
      <c r="O245" s="264"/>
      <c r="P245" s="264"/>
      <c r="Q245" s="264"/>
      <c r="R245" s="264"/>
      <c r="S245" s="264"/>
      <c r="T245" s="265"/>
      <c r="AT245" s="266" t="s">
        <v>217</v>
      </c>
      <c r="AU245" s="266" t="s">
        <v>90</v>
      </c>
      <c r="AV245" s="13" t="s">
        <v>25</v>
      </c>
      <c r="AW245" s="13" t="s">
        <v>219</v>
      </c>
      <c r="AX245" s="13" t="s">
        <v>81</v>
      </c>
      <c r="AY245" s="266" t="s">
        <v>208</v>
      </c>
    </row>
    <row r="246" spans="2:51" s="12" customFormat="1" ht="13.5">
      <c r="B246" s="245"/>
      <c r="C246" s="246"/>
      <c r="D246" s="247" t="s">
        <v>217</v>
      </c>
      <c r="E246" s="248" t="s">
        <v>38</v>
      </c>
      <c r="F246" s="249" t="s">
        <v>90</v>
      </c>
      <c r="G246" s="246"/>
      <c r="H246" s="250">
        <v>2</v>
      </c>
      <c r="I246" s="251"/>
      <c r="J246" s="246"/>
      <c r="K246" s="246"/>
      <c r="L246" s="252"/>
      <c r="M246" s="253"/>
      <c r="N246" s="254"/>
      <c r="O246" s="254"/>
      <c r="P246" s="254"/>
      <c r="Q246" s="254"/>
      <c r="R246" s="254"/>
      <c r="S246" s="254"/>
      <c r="T246" s="255"/>
      <c r="AT246" s="256" t="s">
        <v>217</v>
      </c>
      <c r="AU246" s="256" t="s">
        <v>90</v>
      </c>
      <c r="AV246" s="12" t="s">
        <v>90</v>
      </c>
      <c r="AW246" s="12" t="s">
        <v>219</v>
      </c>
      <c r="AX246" s="12" t="s">
        <v>81</v>
      </c>
      <c r="AY246" s="256" t="s">
        <v>208</v>
      </c>
    </row>
    <row r="247" spans="2:51" s="13" customFormat="1" ht="13.5">
      <c r="B247" s="257"/>
      <c r="C247" s="258"/>
      <c r="D247" s="247" t="s">
        <v>217</v>
      </c>
      <c r="E247" s="259" t="s">
        <v>38</v>
      </c>
      <c r="F247" s="260" t="s">
        <v>3271</v>
      </c>
      <c r="G247" s="258"/>
      <c r="H247" s="259" t="s">
        <v>38</v>
      </c>
      <c r="I247" s="261"/>
      <c r="J247" s="258"/>
      <c r="K247" s="258"/>
      <c r="L247" s="262"/>
      <c r="M247" s="263"/>
      <c r="N247" s="264"/>
      <c r="O247" s="264"/>
      <c r="P247" s="264"/>
      <c r="Q247" s="264"/>
      <c r="R247" s="264"/>
      <c r="S247" s="264"/>
      <c r="T247" s="265"/>
      <c r="AT247" s="266" t="s">
        <v>217</v>
      </c>
      <c r="AU247" s="266" t="s">
        <v>90</v>
      </c>
      <c r="AV247" s="13" t="s">
        <v>25</v>
      </c>
      <c r="AW247" s="13" t="s">
        <v>219</v>
      </c>
      <c r="AX247" s="13" t="s">
        <v>81</v>
      </c>
      <c r="AY247" s="266" t="s">
        <v>208</v>
      </c>
    </row>
    <row r="248" spans="2:51" s="12" customFormat="1" ht="13.5">
      <c r="B248" s="245"/>
      <c r="C248" s="246"/>
      <c r="D248" s="247" t="s">
        <v>217</v>
      </c>
      <c r="E248" s="248" t="s">
        <v>38</v>
      </c>
      <c r="F248" s="249" t="s">
        <v>352</v>
      </c>
      <c r="G248" s="246"/>
      <c r="H248" s="250">
        <v>24</v>
      </c>
      <c r="I248" s="251"/>
      <c r="J248" s="246"/>
      <c r="K248" s="246"/>
      <c r="L248" s="252"/>
      <c r="M248" s="253"/>
      <c r="N248" s="254"/>
      <c r="O248" s="254"/>
      <c r="P248" s="254"/>
      <c r="Q248" s="254"/>
      <c r="R248" s="254"/>
      <c r="S248" s="254"/>
      <c r="T248" s="255"/>
      <c r="AT248" s="256" t="s">
        <v>217</v>
      </c>
      <c r="AU248" s="256" t="s">
        <v>90</v>
      </c>
      <c r="AV248" s="12" t="s">
        <v>90</v>
      </c>
      <c r="AW248" s="12" t="s">
        <v>219</v>
      </c>
      <c r="AX248" s="12" t="s">
        <v>81</v>
      </c>
      <c r="AY248" s="256" t="s">
        <v>208</v>
      </c>
    </row>
    <row r="249" spans="2:51" s="13" customFormat="1" ht="13.5">
      <c r="B249" s="257"/>
      <c r="C249" s="258"/>
      <c r="D249" s="247" t="s">
        <v>217</v>
      </c>
      <c r="E249" s="259" t="s">
        <v>38</v>
      </c>
      <c r="F249" s="260" t="s">
        <v>3278</v>
      </c>
      <c r="G249" s="258"/>
      <c r="H249" s="259" t="s">
        <v>38</v>
      </c>
      <c r="I249" s="261"/>
      <c r="J249" s="258"/>
      <c r="K249" s="258"/>
      <c r="L249" s="262"/>
      <c r="M249" s="263"/>
      <c r="N249" s="264"/>
      <c r="O249" s="264"/>
      <c r="P249" s="264"/>
      <c r="Q249" s="264"/>
      <c r="R249" s="264"/>
      <c r="S249" s="264"/>
      <c r="T249" s="265"/>
      <c r="AT249" s="266" t="s">
        <v>217</v>
      </c>
      <c r="AU249" s="266" t="s">
        <v>90</v>
      </c>
      <c r="AV249" s="13" t="s">
        <v>25</v>
      </c>
      <c r="AW249" s="13" t="s">
        <v>219</v>
      </c>
      <c r="AX249" s="13" t="s">
        <v>81</v>
      </c>
      <c r="AY249" s="266" t="s">
        <v>208</v>
      </c>
    </row>
    <row r="250" spans="2:51" s="12" customFormat="1" ht="13.5">
      <c r="B250" s="245"/>
      <c r="C250" s="246"/>
      <c r="D250" s="247" t="s">
        <v>217</v>
      </c>
      <c r="E250" s="248" t="s">
        <v>38</v>
      </c>
      <c r="F250" s="249" t="s">
        <v>25</v>
      </c>
      <c r="G250" s="246"/>
      <c r="H250" s="250">
        <v>1</v>
      </c>
      <c r="I250" s="251"/>
      <c r="J250" s="246"/>
      <c r="K250" s="246"/>
      <c r="L250" s="252"/>
      <c r="M250" s="253"/>
      <c r="N250" s="254"/>
      <c r="O250" s="254"/>
      <c r="P250" s="254"/>
      <c r="Q250" s="254"/>
      <c r="R250" s="254"/>
      <c r="S250" s="254"/>
      <c r="T250" s="255"/>
      <c r="AT250" s="256" t="s">
        <v>217</v>
      </c>
      <c r="AU250" s="256" t="s">
        <v>90</v>
      </c>
      <c r="AV250" s="12" t="s">
        <v>90</v>
      </c>
      <c r="AW250" s="12" t="s">
        <v>219</v>
      </c>
      <c r="AX250" s="12" t="s">
        <v>81</v>
      </c>
      <c r="AY250" s="256" t="s">
        <v>208</v>
      </c>
    </row>
    <row r="251" spans="2:65" s="1" customFormat="1" ht="16.5" customHeight="1">
      <c r="B251" s="46"/>
      <c r="C251" s="267" t="s">
        <v>831</v>
      </c>
      <c r="D251" s="267" t="s">
        <v>297</v>
      </c>
      <c r="E251" s="268" t="s">
        <v>3279</v>
      </c>
      <c r="F251" s="269" t="s">
        <v>3280</v>
      </c>
      <c r="G251" s="270" t="s">
        <v>331</v>
      </c>
      <c r="H251" s="271">
        <v>24</v>
      </c>
      <c r="I251" s="272"/>
      <c r="J251" s="273">
        <f>ROUND(I251*H251,2)</f>
        <v>0</v>
      </c>
      <c r="K251" s="269" t="s">
        <v>214</v>
      </c>
      <c r="L251" s="274"/>
      <c r="M251" s="275" t="s">
        <v>38</v>
      </c>
      <c r="N251" s="276" t="s">
        <v>52</v>
      </c>
      <c r="O251" s="47"/>
      <c r="P251" s="242">
        <f>O251*H251</f>
        <v>0</v>
      </c>
      <c r="Q251" s="242">
        <v>0.009</v>
      </c>
      <c r="R251" s="242">
        <f>Q251*H251</f>
        <v>0.21599999999999997</v>
      </c>
      <c r="S251" s="242">
        <v>0</v>
      </c>
      <c r="T251" s="243">
        <f>S251*H251</f>
        <v>0</v>
      </c>
      <c r="AR251" s="23" t="s">
        <v>393</v>
      </c>
      <c r="AT251" s="23" t="s">
        <v>297</v>
      </c>
      <c r="AU251" s="23" t="s">
        <v>90</v>
      </c>
      <c r="AY251" s="23" t="s">
        <v>208</v>
      </c>
      <c r="BE251" s="244">
        <f>IF(N251="základní",J251,0)</f>
        <v>0</v>
      </c>
      <c r="BF251" s="244">
        <f>IF(N251="snížená",J251,0)</f>
        <v>0</v>
      </c>
      <c r="BG251" s="244">
        <f>IF(N251="zákl. přenesená",J251,0)</f>
        <v>0</v>
      </c>
      <c r="BH251" s="244">
        <f>IF(N251="sníž. přenesená",J251,0)</f>
        <v>0</v>
      </c>
      <c r="BI251" s="244">
        <f>IF(N251="nulová",J251,0)</f>
        <v>0</v>
      </c>
      <c r="BJ251" s="23" t="s">
        <v>25</v>
      </c>
      <c r="BK251" s="244">
        <f>ROUND(I251*H251,2)</f>
        <v>0</v>
      </c>
      <c r="BL251" s="23" t="s">
        <v>302</v>
      </c>
      <c r="BM251" s="23" t="s">
        <v>3281</v>
      </c>
    </row>
    <row r="252" spans="2:65" s="1" customFormat="1" ht="16.5" customHeight="1">
      <c r="B252" s="46"/>
      <c r="C252" s="267" t="s">
        <v>838</v>
      </c>
      <c r="D252" s="267" t="s">
        <v>297</v>
      </c>
      <c r="E252" s="268" t="s">
        <v>3282</v>
      </c>
      <c r="F252" s="269" t="s">
        <v>3283</v>
      </c>
      <c r="G252" s="270" t="s">
        <v>331</v>
      </c>
      <c r="H252" s="271">
        <v>1</v>
      </c>
      <c r="I252" s="272"/>
      <c r="J252" s="273">
        <f>ROUND(I252*H252,2)</f>
        <v>0</v>
      </c>
      <c r="K252" s="269" t="s">
        <v>214</v>
      </c>
      <c r="L252" s="274"/>
      <c r="M252" s="275" t="s">
        <v>38</v>
      </c>
      <c r="N252" s="276" t="s">
        <v>52</v>
      </c>
      <c r="O252" s="47"/>
      <c r="P252" s="242">
        <f>O252*H252</f>
        <v>0</v>
      </c>
      <c r="Q252" s="242">
        <v>0.006</v>
      </c>
      <c r="R252" s="242">
        <f>Q252*H252</f>
        <v>0.006</v>
      </c>
      <c r="S252" s="242">
        <v>0</v>
      </c>
      <c r="T252" s="243">
        <f>S252*H252</f>
        <v>0</v>
      </c>
      <c r="AR252" s="23" t="s">
        <v>393</v>
      </c>
      <c r="AT252" s="23" t="s">
        <v>297</v>
      </c>
      <c r="AU252" s="23" t="s">
        <v>90</v>
      </c>
      <c r="AY252" s="23" t="s">
        <v>208</v>
      </c>
      <c r="BE252" s="244">
        <f>IF(N252="základní",J252,0)</f>
        <v>0</v>
      </c>
      <c r="BF252" s="244">
        <f>IF(N252="snížená",J252,0)</f>
        <v>0</v>
      </c>
      <c r="BG252" s="244">
        <f>IF(N252="zákl. přenesená",J252,0)</f>
        <v>0</v>
      </c>
      <c r="BH252" s="244">
        <f>IF(N252="sníž. přenesená",J252,0)</f>
        <v>0</v>
      </c>
      <c r="BI252" s="244">
        <f>IF(N252="nulová",J252,0)</f>
        <v>0</v>
      </c>
      <c r="BJ252" s="23" t="s">
        <v>25</v>
      </c>
      <c r="BK252" s="244">
        <f>ROUND(I252*H252,2)</f>
        <v>0</v>
      </c>
      <c r="BL252" s="23" t="s">
        <v>302</v>
      </c>
      <c r="BM252" s="23" t="s">
        <v>3284</v>
      </c>
    </row>
    <row r="253" spans="2:65" s="1" customFormat="1" ht="16.5" customHeight="1">
      <c r="B253" s="46"/>
      <c r="C253" s="233" t="s">
        <v>825</v>
      </c>
      <c r="D253" s="233" t="s">
        <v>210</v>
      </c>
      <c r="E253" s="234" t="s">
        <v>3285</v>
      </c>
      <c r="F253" s="235" t="s">
        <v>3286</v>
      </c>
      <c r="G253" s="236" t="s">
        <v>3287</v>
      </c>
      <c r="H253" s="237">
        <v>2</v>
      </c>
      <c r="I253" s="238"/>
      <c r="J253" s="239">
        <f>ROUND(I253*H253,2)</f>
        <v>0</v>
      </c>
      <c r="K253" s="235" t="s">
        <v>38</v>
      </c>
      <c r="L253" s="72"/>
      <c r="M253" s="240" t="s">
        <v>38</v>
      </c>
      <c r="N253" s="241" t="s">
        <v>52</v>
      </c>
      <c r="O253" s="47"/>
      <c r="P253" s="242">
        <f>O253*H253</f>
        <v>0</v>
      </c>
      <c r="Q253" s="242">
        <v>0</v>
      </c>
      <c r="R253" s="242">
        <f>Q253*H253</f>
        <v>0</v>
      </c>
      <c r="S253" s="242">
        <v>0</v>
      </c>
      <c r="T253" s="243">
        <f>S253*H253</f>
        <v>0</v>
      </c>
      <c r="AR253" s="23" t="s">
        <v>302</v>
      </c>
      <c r="AT253" s="23" t="s">
        <v>210</v>
      </c>
      <c r="AU253" s="23" t="s">
        <v>90</v>
      </c>
      <c r="AY253" s="23" t="s">
        <v>208</v>
      </c>
      <c r="BE253" s="244">
        <f>IF(N253="základní",J253,0)</f>
        <v>0</v>
      </c>
      <c r="BF253" s="244">
        <f>IF(N253="snížená",J253,0)</f>
        <v>0</v>
      </c>
      <c r="BG253" s="244">
        <f>IF(N253="zákl. přenesená",J253,0)</f>
        <v>0</v>
      </c>
      <c r="BH253" s="244">
        <f>IF(N253="sníž. přenesená",J253,0)</f>
        <v>0</v>
      </c>
      <c r="BI253" s="244">
        <f>IF(N253="nulová",J253,0)</f>
        <v>0</v>
      </c>
      <c r="BJ253" s="23" t="s">
        <v>25</v>
      </c>
      <c r="BK253" s="244">
        <f>ROUND(I253*H253,2)</f>
        <v>0</v>
      </c>
      <c r="BL253" s="23" t="s">
        <v>302</v>
      </c>
      <c r="BM253" s="23" t="s">
        <v>3288</v>
      </c>
    </row>
    <row r="254" spans="2:65" s="1" customFormat="1" ht="25.5" customHeight="1">
      <c r="B254" s="46"/>
      <c r="C254" s="233" t="s">
        <v>843</v>
      </c>
      <c r="D254" s="233" t="s">
        <v>210</v>
      </c>
      <c r="E254" s="234" t="s">
        <v>3289</v>
      </c>
      <c r="F254" s="235" t="s">
        <v>3290</v>
      </c>
      <c r="G254" s="236" t="s">
        <v>574</v>
      </c>
      <c r="H254" s="237">
        <v>4</v>
      </c>
      <c r="I254" s="238"/>
      <c r="J254" s="239">
        <f>ROUND(I254*H254,2)</f>
        <v>0</v>
      </c>
      <c r="K254" s="235" t="s">
        <v>214</v>
      </c>
      <c r="L254" s="72"/>
      <c r="M254" s="240" t="s">
        <v>38</v>
      </c>
      <c r="N254" s="241" t="s">
        <v>52</v>
      </c>
      <c r="O254" s="47"/>
      <c r="P254" s="242">
        <f>O254*H254</f>
        <v>0</v>
      </c>
      <c r="Q254" s="242">
        <v>0.0147</v>
      </c>
      <c r="R254" s="242">
        <f>Q254*H254</f>
        <v>0.0588</v>
      </c>
      <c r="S254" s="242">
        <v>0</v>
      </c>
      <c r="T254" s="243">
        <f>S254*H254</f>
        <v>0</v>
      </c>
      <c r="AR254" s="23" t="s">
        <v>302</v>
      </c>
      <c r="AT254" s="23" t="s">
        <v>210</v>
      </c>
      <c r="AU254" s="23" t="s">
        <v>90</v>
      </c>
      <c r="AY254" s="23" t="s">
        <v>208</v>
      </c>
      <c r="BE254" s="244">
        <f>IF(N254="základní",J254,0)</f>
        <v>0</v>
      </c>
      <c r="BF254" s="244">
        <f>IF(N254="snížená",J254,0)</f>
        <v>0</v>
      </c>
      <c r="BG254" s="244">
        <f>IF(N254="zákl. přenesená",J254,0)</f>
        <v>0</v>
      </c>
      <c r="BH254" s="244">
        <f>IF(N254="sníž. přenesená",J254,0)</f>
        <v>0</v>
      </c>
      <c r="BI254" s="244">
        <f>IF(N254="nulová",J254,0)</f>
        <v>0</v>
      </c>
      <c r="BJ254" s="23" t="s">
        <v>25</v>
      </c>
      <c r="BK254" s="244">
        <f>ROUND(I254*H254,2)</f>
        <v>0</v>
      </c>
      <c r="BL254" s="23" t="s">
        <v>302</v>
      </c>
      <c r="BM254" s="23" t="s">
        <v>3291</v>
      </c>
    </row>
    <row r="255" spans="2:65" s="1" customFormat="1" ht="16.5" customHeight="1">
      <c r="B255" s="46"/>
      <c r="C255" s="233" t="s">
        <v>848</v>
      </c>
      <c r="D255" s="233" t="s">
        <v>210</v>
      </c>
      <c r="E255" s="234" t="s">
        <v>3292</v>
      </c>
      <c r="F255" s="235" t="s">
        <v>3293</v>
      </c>
      <c r="G255" s="236" t="s">
        <v>574</v>
      </c>
      <c r="H255" s="237">
        <v>75</v>
      </c>
      <c r="I255" s="238"/>
      <c r="J255" s="239">
        <f>ROUND(I255*H255,2)</f>
        <v>0</v>
      </c>
      <c r="K255" s="235" t="s">
        <v>214</v>
      </c>
      <c r="L255" s="72"/>
      <c r="M255" s="240" t="s">
        <v>38</v>
      </c>
      <c r="N255" s="241" t="s">
        <v>52</v>
      </c>
      <c r="O255" s="47"/>
      <c r="P255" s="242">
        <f>O255*H255</f>
        <v>0</v>
      </c>
      <c r="Q255" s="242">
        <v>0.0003</v>
      </c>
      <c r="R255" s="242">
        <f>Q255*H255</f>
        <v>0.0225</v>
      </c>
      <c r="S255" s="242">
        <v>0</v>
      </c>
      <c r="T255" s="243">
        <f>S255*H255</f>
        <v>0</v>
      </c>
      <c r="AR255" s="23" t="s">
        <v>302</v>
      </c>
      <c r="AT255" s="23" t="s">
        <v>210</v>
      </c>
      <c r="AU255" s="23" t="s">
        <v>90</v>
      </c>
      <c r="AY255" s="23" t="s">
        <v>208</v>
      </c>
      <c r="BE255" s="244">
        <f>IF(N255="základní",J255,0)</f>
        <v>0</v>
      </c>
      <c r="BF255" s="244">
        <f>IF(N255="snížená",J255,0)</f>
        <v>0</v>
      </c>
      <c r="BG255" s="244">
        <f>IF(N255="zákl. přenesená",J255,0)</f>
        <v>0</v>
      </c>
      <c r="BH255" s="244">
        <f>IF(N255="sníž. přenesená",J255,0)</f>
        <v>0</v>
      </c>
      <c r="BI255" s="244">
        <f>IF(N255="nulová",J255,0)</f>
        <v>0</v>
      </c>
      <c r="BJ255" s="23" t="s">
        <v>25</v>
      </c>
      <c r="BK255" s="244">
        <f>ROUND(I255*H255,2)</f>
        <v>0</v>
      </c>
      <c r="BL255" s="23" t="s">
        <v>302</v>
      </c>
      <c r="BM255" s="23" t="s">
        <v>3294</v>
      </c>
    </row>
    <row r="256" spans="2:51" s="12" customFormat="1" ht="13.5">
      <c r="B256" s="245"/>
      <c r="C256" s="246"/>
      <c r="D256" s="247" t="s">
        <v>217</v>
      </c>
      <c r="E256" s="248" t="s">
        <v>38</v>
      </c>
      <c r="F256" s="249" t="s">
        <v>3295</v>
      </c>
      <c r="G256" s="246"/>
      <c r="H256" s="250">
        <v>75</v>
      </c>
      <c r="I256" s="251"/>
      <c r="J256" s="246"/>
      <c r="K256" s="246"/>
      <c r="L256" s="252"/>
      <c r="M256" s="253"/>
      <c r="N256" s="254"/>
      <c r="O256" s="254"/>
      <c r="P256" s="254"/>
      <c r="Q256" s="254"/>
      <c r="R256" s="254"/>
      <c r="S256" s="254"/>
      <c r="T256" s="255"/>
      <c r="AT256" s="256" t="s">
        <v>217</v>
      </c>
      <c r="AU256" s="256" t="s">
        <v>90</v>
      </c>
      <c r="AV256" s="12" t="s">
        <v>90</v>
      </c>
      <c r="AW256" s="12" t="s">
        <v>219</v>
      </c>
      <c r="AX256" s="12" t="s">
        <v>25</v>
      </c>
      <c r="AY256" s="256" t="s">
        <v>208</v>
      </c>
    </row>
    <row r="257" spans="2:65" s="1" customFormat="1" ht="16.5" customHeight="1">
      <c r="B257" s="46"/>
      <c r="C257" s="233" t="s">
        <v>852</v>
      </c>
      <c r="D257" s="233" t="s">
        <v>210</v>
      </c>
      <c r="E257" s="234" t="s">
        <v>3296</v>
      </c>
      <c r="F257" s="235" t="s">
        <v>3297</v>
      </c>
      <c r="G257" s="236" t="s">
        <v>331</v>
      </c>
      <c r="H257" s="237">
        <v>2</v>
      </c>
      <c r="I257" s="238"/>
      <c r="J257" s="239">
        <f>ROUND(I257*H257,2)</f>
        <v>0</v>
      </c>
      <c r="K257" s="235" t="s">
        <v>214</v>
      </c>
      <c r="L257" s="72"/>
      <c r="M257" s="240" t="s">
        <v>38</v>
      </c>
      <c r="N257" s="241" t="s">
        <v>52</v>
      </c>
      <c r="O257" s="47"/>
      <c r="P257" s="242">
        <f>O257*H257</f>
        <v>0</v>
      </c>
      <c r="Q257" s="242">
        <v>0.00109</v>
      </c>
      <c r="R257" s="242">
        <f>Q257*H257</f>
        <v>0.00218</v>
      </c>
      <c r="S257" s="242">
        <v>0</v>
      </c>
      <c r="T257" s="243">
        <f>S257*H257</f>
        <v>0</v>
      </c>
      <c r="AR257" s="23" t="s">
        <v>302</v>
      </c>
      <c r="AT257" s="23" t="s">
        <v>210</v>
      </c>
      <c r="AU257" s="23" t="s">
        <v>90</v>
      </c>
      <c r="AY257" s="23" t="s">
        <v>208</v>
      </c>
      <c r="BE257" s="244">
        <f>IF(N257="základní",J257,0)</f>
        <v>0</v>
      </c>
      <c r="BF257" s="244">
        <f>IF(N257="snížená",J257,0)</f>
        <v>0</v>
      </c>
      <c r="BG257" s="244">
        <f>IF(N257="zákl. přenesená",J257,0)</f>
        <v>0</v>
      </c>
      <c r="BH257" s="244">
        <f>IF(N257="sníž. přenesená",J257,0)</f>
        <v>0</v>
      </c>
      <c r="BI257" s="244">
        <f>IF(N257="nulová",J257,0)</f>
        <v>0</v>
      </c>
      <c r="BJ257" s="23" t="s">
        <v>25</v>
      </c>
      <c r="BK257" s="244">
        <f>ROUND(I257*H257,2)</f>
        <v>0</v>
      </c>
      <c r="BL257" s="23" t="s">
        <v>302</v>
      </c>
      <c r="BM257" s="23" t="s">
        <v>3298</v>
      </c>
    </row>
    <row r="258" spans="2:65" s="1" customFormat="1" ht="16.5" customHeight="1">
      <c r="B258" s="46"/>
      <c r="C258" s="233" t="s">
        <v>857</v>
      </c>
      <c r="D258" s="233" t="s">
        <v>210</v>
      </c>
      <c r="E258" s="234" t="s">
        <v>3299</v>
      </c>
      <c r="F258" s="235" t="s">
        <v>3300</v>
      </c>
      <c r="G258" s="236" t="s">
        <v>331</v>
      </c>
      <c r="H258" s="237">
        <v>29</v>
      </c>
      <c r="I258" s="238"/>
      <c r="J258" s="239">
        <f>ROUND(I258*H258,2)</f>
        <v>0</v>
      </c>
      <c r="K258" s="235" t="s">
        <v>214</v>
      </c>
      <c r="L258" s="72"/>
      <c r="M258" s="240" t="s">
        <v>38</v>
      </c>
      <c r="N258" s="241" t="s">
        <v>52</v>
      </c>
      <c r="O258" s="47"/>
      <c r="P258" s="242">
        <f>O258*H258</f>
        <v>0</v>
      </c>
      <c r="Q258" s="242">
        <v>0</v>
      </c>
      <c r="R258" s="242">
        <f>Q258*H258</f>
        <v>0</v>
      </c>
      <c r="S258" s="242">
        <v>0</v>
      </c>
      <c r="T258" s="243">
        <f>S258*H258</f>
        <v>0</v>
      </c>
      <c r="AR258" s="23" t="s">
        <v>302</v>
      </c>
      <c r="AT258" s="23" t="s">
        <v>210</v>
      </c>
      <c r="AU258" s="23" t="s">
        <v>90</v>
      </c>
      <c r="AY258" s="23" t="s">
        <v>208</v>
      </c>
      <c r="BE258" s="244">
        <f>IF(N258="základní",J258,0)</f>
        <v>0</v>
      </c>
      <c r="BF258" s="244">
        <f>IF(N258="snížená",J258,0)</f>
        <v>0</v>
      </c>
      <c r="BG258" s="244">
        <f>IF(N258="zákl. přenesená",J258,0)</f>
        <v>0</v>
      </c>
      <c r="BH258" s="244">
        <f>IF(N258="sníž. přenesená",J258,0)</f>
        <v>0</v>
      </c>
      <c r="BI258" s="244">
        <f>IF(N258="nulová",J258,0)</f>
        <v>0</v>
      </c>
      <c r="BJ258" s="23" t="s">
        <v>25</v>
      </c>
      <c r="BK258" s="244">
        <f>ROUND(I258*H258,2)</f>
        <v>0</v>
      </c>
      <c r="BL258" s="23" t="s">
        <v>302</v>
      </c>
      <c r="BM258" s="23" t="s">
        <v>3301</v>
      </c>
    </row>
    <row r="259" spans="2:51" s="12" customFormat="1" ht="13.5">
      <c r="B259" s="245"/>
      <c r="C259" s="246"/>
      <c r="D259" s="247" t="s">
        <v>217</v>
      </c>
      <c r="E259" s="248" t="s">
        <v>38</v>
      </c>
      <c r="F259" s="249" t="s">
        <v>3302</v>
      </c>
      <c r="G259" s="246"/>
      <c r="H259" s="250">
        <v>27</v>
      </c>
      <c r="I259" s="251"/>
      <c r="J259" s="246"/>
      <c r="K259" s="246"/>
      <c r="L259" s="252"/>
      <c r="M259" s="253"/>
      <c r="N259" s="254"/>
      <c r="O259" s="254"/>
      <c r="P259" s="254"/>
      <c r="Q259" s="254"/>
      <c r="R259" s="254"/>
      <c r="S259" s="254"/>
      <c r="T259" s="255"/>
      <c r="AT259" s="256" t="s">
        <v>217</v>
      </c>
      <c r="AU259" s="256" t="s">
        <v>90</v>
      </c>
      <c r="AV259" s="12" t="s">
        <v>90</v>
      </c>
      <c r="AW259" s="12" t="s">
        <v>219</v>
      </c>
      <c r="AX259" s="12" t="s">
        <v>81</v>
      </c>
      <c r="AY259" s="256" t="s">
        <v>208</v>
      </c>
    </row>
    <row r="260" spans="2:51" s="13" customFormat="1" ht="13.5">
      <c r="B260" s="257"/>
      <c r="C260" s="258"/>
      <c r="D260" s="247" t="s">
        <v>217</v>
      </c>
      <c r="E260" s="259" t="s">
        <v>38</v>
      </c>
      <c r="F260" s="260" t="s">
        <v>3303</v>
      </c>
      <c r="G260" s="258"/>
      <c r="H260" s="259" t="s">
        <v>38</v>
      </c>
      <c r="I260" s="261"/>
      <c r="J260" s="258"/>
      <c r="K260" s="258"/>
      <c r="L260" s="262"/>
      <c r="M260" s="263"/>
      <c r="N260" s="264"/>
      <c r="O260" s="264"/>
      <c r="P260" s="264"/>
      <c r="Q260" s="264"/>
      <c r="R260" s="264"/>
      <c r="S260" s="264"/>
      <c r="T260" s="265"/>
      <c r="AT260" s="266" t="s">
        <v>217</v>
      </c>
      <c r="AU260" s="266" t="s">
        <v>90</v>
      </c>
      <c r="AV260" s="13" t="s">
        <v>25</v>
      </c>
      <c r="AW260" s="13" t="s">
        <v>219</v>
      </c>
      <c r="AX260" s="13" t="s">
        <v>81</v>
      </c>
      <c r="AY260" s="266" t="s">
        <v>208</v>
      </c>
    </row>
    <row r="261" spans="2:51" s="12" customFormat="1" ht="13.5">
      <c r="B261" s="245"/>
      <c r="C261" s="246"/>
      <c r="D261" s="247" t="s">
        <v>217</v>
      </c>
      <c r="E261" s="248" t="s">
        <v>38</v>
      </c>
      <c r="F261" s="249" t="s">
        <v>90</v>
      </c>
      <c r="G261" s="246"/>
      <c r="H261" s="250">
        <v>2</v>
      </c>
      <c r="I261" s="251"/>
      <c r="J261" s="246"/>
      <c r="K261" s="246"/>
      <c r="L261" s="252"/>
      <c r="M261" s="253"/>
      <c r="N261" s="254"/>
      <c r="O261" s="254"/>
      <c r="P261" s="254"/>
      <c r="Q261" s="254"/>
      <c r="R261" s="254"/>
      <c r="S261" s="254"/>
      <c r="T261" s="255"/>
      <c r="AT261" s="256" t="s">
        <v>217</v>
      </c>
      <c r="AU261" s="256" t="s">
        <v>90</v>
      </c>
      <c r="AV261" s="12" t="s">
        <v>90</v>
      </c>
      <c r="AW261" s="12" t="s">
        <v>219</v>
      </c>
      <c r="AX261" s="12" t="s">
        <v>81</v>
      </c>
      <c r="AY261" s="256" t="s">
        <v>208</v>
      </c>
    </row>
    <row r="262" spans="2:65" s="1" customFormat="1" ht="16.5" customHeight="1">
      <c r="B262" s="46"/>
      <c r="C262" s="267" t="s">
        <v>862</v>
      </c>
      <c r="D262" s="267" t="s">
        <v>297</v>
      </c>
      <c r="E262" s="268" t="s">
        <v>3304</v>
      </c>
      <c r="F262" s="269" t="s">
        <v>3305</v>
      </c>
      <c r="G262" s="270" t="s">
        <v>331</v>
      </c>
      <c r="H262" s="271">
        <v>29</v>
      </c>
      <c r="I262" s="272"/>
      <c r="J262" s="273">
        <f>ROUND(I262*H262,2)</f>
        <v>0</v>
      </c>
      <c r="K262" s="269" t="s">
        <v>214</v>
      </c>
      <c r="L262" s="274"/>
      <c r="M262" s="275" t="s">
        <v>38</v>
      </c>
      <c r="N262" s="276" t="s">
        <v>52</v>
      </c>
      <c r="O262" s="47"/>
      <c r="P262" s="242">
        <f>O262*H262</f>
        <v>0</v>
      </c>
      <c r="Q262" s="242">
        <v>0.00158</v>
      </c>
      <c r="R262" s="242">
        <f>Q262*H262</f>
        <v>0.04582</v>
      </c>
      <c r="S262" s="242">
        <v>0</v>
      </c>
      <c r="T262" s="243">
        <f>S262*H262</f>
        <v>0</v>
      </c>
      <c r="AR262" s="23" t="s">
        <v>393</v>
      </c>
      <c r="AT262" s="23" t="s">
        <v>297</v>
      </c>
      <c r="AU262" s="23" t="s">
        <v>90</v>
      </c>
      <c r="AY262" s="23" t="s">
        <v>208</v>
      </c>
      <c r="BE262" s="244">
        <f>IF(N262="základní",J262,0)</f>
        <v>0</v>
      </c>
      <c r="BF262" s="244">
        <f>IF(N262="snížená",J262,0)</f>
        <v>0</v>
      </c>
      <c r="BG262" s="244">
        <f>IF(N262="zákl. přenesená",J262,0)</f>
        <v>0</v>
      </c>
      <c r="BH262" s="244">
        <f>IF(N262="sníž. přenesená",J262,0)</f>
        <v>0</v>
      </c>
      <c r="BI262" s="244">
        <f>IF(N262="nulová",J262,0)</f>
        <v>0</v>
      </c>
      <c r="BJ262" s="23" t="s">
        <v>25</v>
      </c>
      <c r="BK262" s="244">
        <f>ROUND(I262*H262,2)</f>
        <v>0</v>
      </c>
      <c r="BL262" s="23" t="s">
        <v>302</v>
      </c>
      <c r="BM262" s="23" t="s">
        <v>3306</v>
      </c>
    </row>
    <row r="263" spans="2:65" s="1" customFormat="1" ht="25.5" customHeight="1">
      <c r="B263" s="46"/>
      <c r="C263" s="233" t="s">
        <v>35</v>
      </c>
      <c r="D263" s="233" t="s">
        <v>210</v>
      </c>
      <c r="E263" s="234" t="s">
        <v>3307</v>
      </c>
      <c r="F263" s="235" t="s">
        <v>3308</v>
      </c>
      <c r="G263" s="236" t="s">
        <v>331</v>
      </c>
      <c r="H263" s="237">
        <v>4</v>
      </c>
      <c r="I263" s="238"/>
      <c r="J263" s="239">
        <f>ROUND(I263*H263,2)</f>
        <v>0</v>
      </c>
      <c r="K263" s="235" t="s">
        <v>214</v>
      </c>
      <c r="L263" s="72"/>
      <c r="M263" s="240" t="s">
        <v>38</v>
      </c>
      <c r="N263" s="241" t="s">
        <v>52</v>
      </c>
      <c r="O263" s="47"/>
      <c r="P263" s="242">
        <f>O263*H263</f>
        <v>0</v>
      </c>
      <c r="Q263" s="242">
        <v>0.00016</v>
      </c>
      <c r="R263" s="242">
        <f>Q263*H263</f>
        <v>0.00064</v>
      </c>
      <c r="S263" s="242">
        <v>0</v>
      </c>
      <c r="T263" s="243">
        <f>S263*H263</f>
        <v>0</v>
      </c>
      <c r="AR263" s="23" t="s">
        <v>302</v>
      </c>
      <c r="AT263" s="23" t="s">
        <v>210</v>
      </c>
      <c r="AU263" s="23" t="s">
        <v>90</v>
      </c>
      <c r="AY263" s="23" t="s">
        <v>208</v>
      </c>
      <c r="BE263" s="244">
        <f>IF(N263="základní",J263,0)</f>
        <v>0</v>
      </c>
      <c r="BF263" s="244">
        <f>IF(N263="snížená",J263,0)</f>
        <v>0</v>
      </c>
      <c r="BG263" s="244">
        <f>IF(N263="zákl. přenesená",J263,0)</f>
        <v>0</v>
      </c>
      <c r="BH263" s="244">
        <f>IF(N263="sníž. přenesená",J263,0)</f>
        <v>0</v>
      </c>
      <c r="BI263" s="244">
        <f>IF(N263="nulová",J263,0)</f>
        <v>0</v>
      </c>
      <c r="BJ263" s="23" t="s">
        <v>25</v>
      </c>
      <c r="BK263" s="244">
        <f>ROUND(I263*H263,2)</f>
        <v>0</v>
      </c>
      <c r="BL263" s="23" t="s">
        <v>302</v>
      </c>
      <c r="BM263" s="23" t="s">
        <v>3309</v>
      </c>
    </row>
    <row r="264" spans="2:51" s="13" customFormat="1" ht="13.5">
      <c r="B264" s="257"/>
      <c r="C264" s="258"/>
      <c r="D264" s="247" t="s">
        <v>217</v>
      </c>
      <c r="E264" s="259" t="s">
        <v>38</v>
      </c>
      <c r="F264" s="260" t="s">
        <v>3310</v>
      </c>
      <c r="G264" s="258"/>
      <c r="H264" s="259" t="s">
        <v>38</v>
      </c>
      <c r="I264" s="261"/>
      <c r="J264" s="258"/>
      <c r="K264" s="258"/>
      <c r="L264" s="262"/>
      <c r="M264" s="263"/>
      <c r="N264" s="264"/>
      <c r="O264" s="264"/>
      <c r="P264" s="264"/>
      <c r="Q264" s="264"/>
      <c r="R264" s="264"/>
      <c r="S264" s="264"/>
      <c r="T264" s="265"/>
      <c r="AT264" s="266" t="s">
        <v>217</v>
      </c>
      <c r="AU264" s="266" t="s">
        <v>90</v>
      </c>
      <c r="AV264" s="13" t="s">
        <v>25</v>
      </c>
      <c r="AW264" s="13" t="s">
        <v>219</v>
      </c>
      <c r="AX264" s="13" t="s">
        <v>81</v>
      </c>
      <c r="AY264" s="266" t="s">
        <v>208</v>
      </c>
    </row>
    <row r="265" spans="2:51" s="12" customFormat="1" ht="13.5">
      <c r="B265" s="245"/>
      <c r="C265" s="246"/>
      <c r="D265" s="247" t="s">
        <v>217</v>
      </c>
      <c r="E265" s="248" t="s">
        <v>38</v>
      </c>
      <c r="F265" s="249" t="s">
        <v>215</v>
      </c>
      <c r="G265" s="246"/>
      <c r="H265" s="250">
        <v>4</v>
      </c>
      <c r="I265" s="251"/>
      <c r="J265" s="246"/>
      <c r="K265" s="246"/>
      <c r="L265" s="252"/>
      <c r="M265" s="253"/>
      <c r="N265" s="254"/>
      <c r="O265" s="254"/>
      <c r="P265" s="254"/>
      <c r="Q265" s="254"/>
      <c r="R265" s="254"/>
      <c r="S265" s="254"/>
      <c r="T265" s="255"/>
      <c r="AT265" s="256" t="s">
        <v>217</v>
      </c>
      <c r="AU265" s="256" t="s">
        <v>90</v>
      </c>
      <c r="AV265" s="12" t="s">
        <v>90</v>
      </c>
      <c r="AW265" s="12" t="s">
        <v>219</v>
      </c>
      <c r="AX265" s="12" t="s">
        <v>25</v>
      </c>
      <c r="AY265" s="256" t="s">
        <v>208</v>
      </c>
    </row>
    <row r="266" spans="2:65" s="1" customFormat="1" ht="16.5" customHeight="1">
      <c r="B266" s="46"/>
      <c r="C266" s="267" t="s">
        <v>984</v>
      </c>
      <c r="D266" s="267" t="s">
        <v>297</v>
      </c>
      <c r="E266" s="268" t="s">
        <v>3311</v>
      </c>
      <c r="F266" s="269" t="s">
        <v>3312</v>
      </c>
      <c r="G266" s="270" t="s">
        <v>331</v>
      </c>
      <c r="H266" s="271">
        <v>4</v>
      </c>
      <c r="I266" s="272"/>
      <c r="J266" s="273">
        <f>ROUND(I266*H266,2)</f>
        <v>0</v>
      </c>
      <c r="K266" s="269" t="s">
        <v>214</v>
      </c>
      <c r="L266" s="274"/>
      <c r="M266" s="275" t="s">
        <v>38</v>
      </c>
      <c r="N266" s="276" t="s">
        <v>52</v>
      </c>
      <c r="O266" s="47"/>
      <c r="P266" s="242">
        <f>O266*H266</f>
        <v>0</v>
      </c>
      <c r="Q266" s="242">
        <v>0.0018</v>
      </c>
      <c r="R266" s="242">
        <f>Q266*H266</f>
        <v>0.0072</v>
      </c>
      <c r="S266" s="242">
        <v>0</v>
      </c>
      <c r="T266" s="243">
        <f>S266*H266</f>
        <v>0</v>
      </c>
      <c r="AR266" s="23" t="s">
        <v>393</v>
      </c>
      <c r="AT266" s="23" t="s">
        <v>297</v>
      </c>
      <c r="AU266" s="23" t="s">
        <v>90</v>
      </c>
      <c r="AY266" s="23" t="s">
        <v>208</v>
      </c>
      <c r="BE266" s="244">
        <f>IF(N266="základní",J266,0)</f>
        <v>0</v>
      </c>
      <c r="BF266" s="244">
        <f>IF(N266="snížená",J266,0)</f>
        <v>0</v>
      </c>
      <c r="BG266" s="244">
        <f>IF(N266="zákl. přenesená",J266,0)</f>
        <v>0</v>
      </c>
      <c r="BH266" s="244">
        <f>IF(N266="sníž. přenesená",J266,0)</f>
        <v>0</v>
      </c>
      <c r="BI266" s="244">
        <f>IF(N266="nulová",J266,0)</f>
        <v>0</v>
      </c>
      <c r="BJ266" s="23" t="s">
        <v>25</v>
      </c>
      <c r="BK266" s="244">
        <f>ROUND(I266*H266,2)</f>
        <v>0</v>
      </c>
      <c r="BL266" s="23" t="s">
        <v>302</v>
      </c>
      <c r="BM266" s="23" t="s">
        <v>3313</v>
      </c>
    </row>
    <row r="267" spans="2:65" s="1" customFormat="1" ht="16.5" customHeight="1">
      <c r="B267" s="46"/>
      <c r="C267" s="233" t="s">
        <v>989</v>
      </c>
      <c r="D267" s="233" t="s">
        <v>210</v>
      </c>
      <c r="E267" s="234" t="s">
        <v>3314</v>
      </c>
      <c r="F267" s="235" t="s">
        <v>3315</v>
      </c>
      <c r="G267" s="236" t="s">
        <v>331</v>
      </c>
      <c r="H267" s="237">
        <v>8</v>
      </c>
      <c r="I267" s="238"/>
      <c r="J267" s="239">
        <f>ROUND(I267*H267,2)</f>
        <v>0</v>
      </c>
      <c r="K267" s="235" t="s">
        <v>214</v>
      </c>
      <c r="L267" s="72"/>
      <c r="M267" s="240" t="s">
        <v>38</v>
      </c>
      <c r="N267" s="241" t="s">
        <v>52</v>
      </c>
      <c r="O267" s="47"/>
      <c r="P267" s="242">
        <f>O267*H267</f>
        <v>0</v>
      </c>
      <c r="Q267" s="242">
        <v>0.00013</v>
      </c>
      <c r="R267" s="242">
        <f>Q267*H267</f>
        <v>0.00104</v>
      </c>
      <c r="S267" s="242">
        <v>0</v>
      </c>
      <c r="T267" s="243">
        <f>S267*H267</f>
        <v>0</v>
      </c>
      <c r="AR267" s="23" t="s">
        <v>302</v>
      </c>
      <c r="AT267" s="23" t="s">
        <v>210</v>
      </c>
      <c r="AU267" s="23" t="s">
        <v>90</v>
      </c>
      <c r="AY267" s="23" t="s">
        <v>208</v>
      </c>
      <c r="BE267" s="244">
        <f>IF(N267="základní",J267,0)</f>
        <v>0</v>
      </c>
      <c r="BF267" s="244">
        <f>IF(N267="snížená",J267,0)</f>
        <v>0</v>
      </c>
      <c r="BG267" s="244">
        <f>IF(N267="zákl. přenesená",J267,0)</f>
        <v>0</v>
      </c>
      <c r="BH267" s="244">
        <f>IF(N267="sníž. přenesená",J267,0)</f>
        <v>0</v>
      </c>
      <c r="BI267" s="244">
        <f>IF(N267="nulová",J267,0)</f>
        <v>0</v>
      </c>
      <c r="BJ267" s="23" t="s">
        <v>25</v>
      </c>
      <c r="BK267" s="244">
        <f>ROUND(I267*H267,2)</f>
        <v>0</v>
      </c>
      <c r="BL267" s="23" t="s">
        <v>302</v>
      </c>
      <c r="BM267" s="23" t="s">
        <v>3316</v>
      </c>
    </row>
    <row r="268" spans="2:65" s="1" customFormat="1" ht="16.5" customHeight="1">
      <c r="B268" s="46"/>
      <c r="C268" s="267" t="s">
        <v>995</v>
      </c>
      <c r="D268" s="267" t="s">
        <v>297</v>
      </c>
      <c r="E268" s="268" t="s">
        <v>3317</v>
      </c>
      <c r="F268" s="269" t="s">
        <v>3318</v>
      </c>
      <c r="G268" s="270" t="s">
        <v>331</v>
      </c>
      <c r="H268" s="271">
        <v>8</v>
      </c>
      <c r="I268" s="272"/>
      <c r="J268" s="273">
        <f>ROUND(I268*H268,2)</f>
        <v>0</v>
      </c>
      <c r="K268" s="269" t="s">
        <v>214</v>
      </c>
      <c r="L268" s="274"/>
      <c r="M268" s="275" t="s">
        <v>38</v>
      </c>
      <c r="N268" s="276" t="s">
        <v>52</v>
      </c>
      <c r="O268" s="47"/>
      <c r="P268" s="242">
        <f>O268*H268</f>
        <v>0</v>
      </c>
      <c r="Q268" s="242">
        <v>0.00207</v>
      </c>
      <c r="R268" s="242">
        <f>Q268*H268</f>
        <v>0.01656</v>
      </c>
      <c r="S268" s="242">
        <v>0</v>
      </c>
      <c r="T268" s="243">
        <f>S268*H268</f>
        <v>0</v>
      </c>
      <c r="AR268" s="23" t="s">
        <v>393</v>
      </c>
      <c r="AT268" s="23" t="s">
        <v>297</v>
      </c>
      <c r="AU268" s="23" t="s">
        <v>90</v>
      </c>
      <c r="AY268" s="23" t="s">
        <v>208</v>
      </c>
      <c r="BE268" s="244">
        <f>IF(N268="základní",J268,0)</f>
        <v>0</v>
      </c>
      <c r="BF268" s="244">
        <f>IF(N268="snížená",J268,0)</f>
        <v>0</v>
      </c>
      <c r="BG268" s="244">
        <f>IF(N268="zákl. přenesená",J268,0)</f>
        <v>0</v>
      </c>
      <c r="BH268" s="244">
        <f>IF(N268="sníž. přenesená",J268,0)</f>
        <v>0</v>
      </c>
      <c r="BI268" s="244">
        <f>IF(N268="nulová",J268,0)</f>
        <v>0</v>
      </c>
      <c r="BJ268" s="23" t="s">
        <v>25</v>
      </c>
      <c r="BK268" s="244">
        <f>ROUND(I268*H268,2)</f>
        <v>0</v>
      </c>
      <c r="BL268" s="23" t="s">
        <v>302</v>
      </c>
      <c r="BM268" s="23" t="s">
        <v>3319</v>
      </c>
    </row>
    <row r="269" spans="2:65" s="1" customFormat="1" ht="16.5" customHeight="1">
      <c r="B269" s="46"/>
      <c r="C269" s="233" t="s">
        <v>1003</v>
      </c>
      <c r="D269" s="233" t="s">
        <v>210</v>
      </c>
      <c r="E269" s="234" t="s">
        <v>3320</v>
      </c>
      <c r="F269" s="235" t="s">
        <v>3321</v>
      </c>
      <c r="G269" s="236" t="s">
        <v>331</v>
      </c>
      <c r="H269" s="237">
        <v>29</v>
      </c>
      <c r="I269" s="238"/>
      <c r="J269" s="239">
        <f>ROUND(I269*H269,2)</f>
        <v>0</v>
      </c>
      <c r="K269" s="235" t="s">
        <v>38</v>
      </c>
      <c r="L269" s="72"/>
      <c r="M269" s="240" t="s">
        <v>38</v>
      </c>
      <c r="N269" s="241" t="s">
        <v>52</v>
      </c>
      <c r="O269" s="47"/>
      <c r="P269" s="242">
        <f>O269*H269</f>
        <v>0</v>
      </c>
      <c r="Q269" s="242">
        <v>0.00028</v>
      </c>
      <c r="R269" s="242">
        <f>Q269*H269</f>
        <v>0.008119999999999999</v>
      </c>
      <c r="S269" s="242">
        <v>0</v>
      </c>
      <c r="T269" s="243">
        <f>S269*H269</f>
        <v>0</v>
      </c>
      <c r="AR269" s="23" t="s">
        <v>302</v>
      </c>
      <c r="AT269" s="23" t="s">
        <v>210</v>
      </c>
      <c r="AU269" s="23" t="s">
        <v>90</v>
      </c>
      <c r="AY269" s="23" t="s">
        <v>208</v>
      </c>
      <c r="BE269" s="244">
        <f>IF(N269="základní",J269,0)</f>
        <v>0</v>
      </c>
      <c r="BF269" s="244">
        <f>IF(N269="snížená",J269,0)</f>
        <v>0</v>
      </c>
      <c r="BG269" s="244">
        <f>IF(N269="zákl. přenesená",J269,0)</f>
        <v>0</v>
      </c>
      <c r="BH269" s="244">
        <f>IF(N269="sníž. přenesená",J269,0)</f>
        <v>0</v>
      </c>
      <c r="BI269" s="244">
        <f>IF(N269="nulová",J269,0)</f>
        <v>0</v>
      </c>
      <c r="BJ269" s="23" t="s">
        <v>25</v>
      </c>
      <c r="BK269" s="244">
        <f>ROUND(I269*H269,2)</f>
        <v>0</v>
      </c>
      <c r="BL269" s="23" t="s">
        <v>302</v>
      </c>
      <c r="BM269" s="23" t="s">
        <v>3322</v>
      </c>
    </row>
    <row r="270" spans="2:51" s="13" customFormat="1" ht="13.5">
      <c r="B270" s="257"/>
      <c r="C270" s="258"/>
      <c r="D270" s="247" t="s">
        <v>217</v>
      </c>
      <c r="E270" s="259" t="s">
        <v>38</v>
      </c>
      <c r="F270" s="260" t="s">
        <v>3323</v>
      </c>
      <c r="G270" s="258"/>
      <c r="H270" s="259" t="s">
        <v>38</v>
      </c>
      <c r="I270" s="261"/>
      <c r="J270" s="258"/>
      <c r="K270" s="258"/>
      <c r="L270" s="262"/>
      <c r="M270" s="263"/>
      <c r="N270" s="264"/>
      <c r="O270" s="264"/>
      <c r="P270" s="264"/>
      <c r="Q270" s="264"/>
      <c r="R270" s="264"/>
      <c r="S270" s="264"/>
      <c r="T270" s="265"/>
      <c r="AT270" s="266" t="s">
        <v>217</v>
      </c>
      <c r="AU270" s="266" t="s">
        <v>90</v>
      </c>
      <c r="AV270" s="13" t="s">
        <v>25</v>
      </c>
      <c r="AW270" s="13" t="s">
        <v>219</v>
      </c>
      <c r="AX270" s="13" t="s">
        <v>81</v>
      </c>
      <c r="AY270" s="266" t="s">
        <v>208</v>
      </c>
    </row>
    <row r="271" spans="2:51" s="12" customFormat="1" ht="13.5">
      <c r="B271" s="245"/>
      <c r="C271" s="246"/>
      <c r="D271" s="247" t="s">
        <v>217</v>
      </c>
      <c r="E271" s="248" t="s">
        <v>38</v>
      </c>
      <c r="F271" s="249" t="s">
        <v>369</v>
      </c>
      <c r="G271" s="246"/>
      <c r="H271" s="250">
        <v>27</v>
      </c>
      <c r="I271" s="251"/>
      <c r="J271" s="246"/>
      <c r="K271" s="246"/>
      <c r="L271" s="252"/>
      <c r="M271" s="253"/>
      <c r="N271" s="254"/>
      <c r="O271" s="254"/>
      <c r="P271" s="254"/>
      <c r="Q271" s="254"/>
      <c r="R271" s="254"/>
      <c r="S271" s="254"/>
      <c r="T271" s="255"/>
      <c r="AT271" s="256" t="s">
        <v>217</v>
      </c>
      <c r="AU271" s="256" t="s">
        <v>90</v>
      </c>
      <c r="AV271" s="12" t="s">
        <v>90</v>
      </c>
      <c r="AW271" s="12" t="s">
        <v>219</v>
      </c>
      <c r="AX271" s="12" t="s">
        <v>81</v>
      </c>
      <c r="AY271" s="256" t="s">
        <v>208</v>
      </c>
    </row>
    <row r="272" spans="2:51" s="13" customFormat="1" ht="13.5">
      <c r="B272" s="257"/>
      <c r="C272" s="258"/>
      <c r="D272" s="247" t="s">
        <v>217</v>
      </c>
      <c r="E272" s="259" t="s">
        <v>38</v>
      </c>
      <c r="F272" s="260" t="s">
        <v>3303</v>
      </c>
      <c r="G272" s="258"/>
      <c r="H272" s="259" t="s">
        <v>38</v>
      </c>
      <c r="I272" s="261"/>
      <c r="J272" s="258"/>
      <c r="K272" s="258"/>
      <c r="L272" s="262"/>
      <c r="M272" s="263"/>
      <c r="N272" s="264"/>
      <c r="O272" s="264"/>
      <c r="P272" s="264"/>
      <c r="Q272" s="264"/>
      <c r="R272" s="264"/>
      <c r="S272" s="264"/>
      <c r="T272" s="265"/>
      <c r="AT272" s="266" t="s">
        <v>217</v>
      </c>
      <c r="AU272" s="266" t="s">
        <v>90</v>
      </c>
      <c r="AV272" s="13" t="s">
        <v>25</v>
      </c>
      <c r="AW272" s="13" t="s">
        <v>219</v>
      </c>
      <c r="AX272" s="13" t="s">
        <v>81</v>
      </c>
      <c r="AY272" s="266" t="s">
        <v>208</v>
      </c>
    </row>
    <row r="273" spans="2:51" s="12" customFormat="1" ht="13.5">
      <c r="B273" s="245"/>
      <c r="C273" s="246"/>
      <c r="D273" s="247" t="s">
        <v>217</v>
      </c>
      <c r="E273" s="248" t="s">
        <v>38</v>
      </c>
      <c r="F273" s="249" t="s">
        <v>90</v>
      </c>
      <c r="G273" s="246"/>
      <c r="H273" s="250">
        <v>2</v>
      </c>
      <c r="I273" s="251"/>
      <c r="J273" s="246"/>
      <c r="K273" s="246"/>
      <c r="L273" s="252"/>
      <c r="M273" s="253"/>
      <c r="N273" s="254"/>
      <c r="O273" s="254"/>
      <c r="P273" s="254"/>
      <c r="Q273" s="254"/>
      <c r="R273" s="254"/>
      <c r="S273" s="254"/>
      <c r="T273" s="255"/>
      <c r="AT273" s="256" t="s">
        <v>217</v>
      </c>
      <c r="AU273" s="256" t="s">
        <v>90</v>
      </c>
      <c r="AV273" s="12" t="s">
        <v>90</v>
      </c>
      <c r="AW273" s="12" t="s">
        <v>219</v>
      </c>
      <c r="AX273" s="12" t="s">
        <v>81</v>
      </c>
      <c r="AY273" s="256" t="s">
        <v>208</v>
      </c>
    </row>
    <row r="274" spans="2:65" s="1" customFormat="1" ht="16.5" customHeight="1">
      <c r="B274" s="46"/>
      <c r="C274" s="233" t="s">
        <v>1018</v>
      </c>
      <c r="D274" s="233" t="s">
        <v>210</v>
      </c>
      <c r="E274" s="234" t="s">
        <v>3324</v>
      </c>
      <c r="F274" s="235" t="s">
        <v>3325</v>
      </c>
      <c r="G274" s="236" t="s">
        <v>3287</v>
      </c>
      <c r="H274" s="237">
        <v>8</v>
      </c>
      <c r="I274" s="238"/>
      <c r="J274" s="239">
        <f>ROUND(I274*H274,2)</f>
        <v>0</v>
      </c>
      <c r="K274" s="235" t="s">
        <v>38</v>
      </c>
      <c r="L274" s="72"/>
      <c r="M274" s="240" t="s">
        <v>38</v>
      </c>
      <c r="N274" s="241" t="s">
        <v>52</v>
      </c>
      <c r="O274" s="47"/>
      <c r="P274" s="242">
        <f>O274*H274</f>
        <v>0</v>
      </c>
      <c r="Q274" s="242">
        <v>0</v>
      </c>
      <c r="R274" s="242">
        <f>Q274*H274</f>
        <v>0</v>
      </c>
      <c r="S274" s="242">
        <v>0</v>
      </c>
      <c r="T274" s="243">
        <f>S274*H274</f>
        <v>0</v>
      </c>
      <c r="AR274" s="23" t="s">
        <v>302</v>
      </c>
      <c r="AT274" s="23" t="s">
        <v>210</v>
      </c>
      <c r="AU274" s="23" t="s">
        <v>90</v>
      </c>
      <c r="AY274" s="23" t="s">
        <v>208</v>
      </c>
      <c r="BE274" s="244">
        <f>IF(N274="základní",J274,0)</f>
        <v>0</v>
      </c>
      <c r="BF274" s="244">
        <f>IF(N274="snížená",J274,0)</f>
        <v>0</v>
      </c>
      <c r="BG274" s="244">
        <f>IF(N274="zákl. přenesená",J274,0)</f>
        <v>0</v>
      </c>
      <c r="BH274" s="244">
        <f>IF(N274="sníž. přenesená",J274,0)</f>
        <v>0</v>
      </c>
      <c r="BI274" s="244">
        <f>IF(N274="nulová",J274,0)</f>
        <v>0</v>
      </c>
      <c r="BJ274" s="23" t="s">
        <v>25</v>
      </c>
      <c r="BK274" s="244">
        <f>ROUND(I274*H274,2)</f>
        <v>0</v>
      </c>
      <c r="BL274" s="23" t="s">
        <v>302</v>
      </c>
      <c r="BM274" s="23" t="s">
        <v>3326</v>
      </c>
    </row>
    <row r="275" spans="2:65" s="1" customFormat="1" ht="38.25" customHeight="1">
      <c r="B275" s="46"/>
      <c r="C275" s="233" t="s">
        <v>1023</v>
      </c>
      <c r="D275" s="233" t="s">
        <v>210</v>
      </c>
      <c r="E275" s="234" t="s">
        <v>2998</v>
      </c>
      <c r="F275" s="235" t="s">
        <v>2999</v>
      </c>
      <c r="G275" s="236" t="s">
        <v>283</v>
      </c>
      <c r="H275" s="237">
        <v>0.749</v>
      </c>
      <c r="I275" s="238"/>
      <c r="J275" s="239">
        <f>ROUND(I275*H275,2)</f>
        <v>0</v>
      </c>
      <c r="K275" s="235" t="s">
        <v>214</v>
      </c>
      <c r="L275" s="72"/>
      <c r="M275" s="240" t="s">
        <v>38</v>
      </c>
      <c r="N275" s="241" t="s">
        <v>52</v>
      </c>
      <c r="O275" s="47"/>
      <c r="P275" s="242">
        <f>O275*H275</f>
        <v>0</v>
      </c>
      <c r="Q275" s="242">
        <v>0</v>
      </c>
      <c r="R275" s="242">
        <f>Q275*H275</f>
        <v>0</v>
      </c>
      <c r="S275" s="242">
        <v>0</v>
      </c>
      <c r="T275" s="243">
        <f>S275*H275</f>
        <v>0</v>
      </c>
      <c r="AR275" s="23" t="s">
        <v>302</v>
      </c>
      <c r="AT275" s="23" t="s">
        <v>210</v>
      </c>
      <c r="AU275" s="23" t="s">
        <v>90</v>
      </c>
      <c r="AY275" s="23" t="s">
        <v>208</v>
      </c>
      <c r="BE275" s="244">
        <f>IF(N275="základní",J275,0)</f>
        <v>0</v>
      </c>
      <c r="BF275" s="244">
        <f>IF(N275="snížená",J275,0)</f>
        <v>0</v>
      </c>
      <c r="BG275" s="244">
        <f>IF(N275="zákl. přenesená",J275,0)</f>
        <v>0</v>
      </c>
      <c r="BH275" s="244">
        <f>IF(N275="sníž. přenesená",J275,0)</f>
        <v>0</v>
      </c>
      <c r="BI275" s="244">
        <f>IF(N275="nulová",J275,0)</f>
        <v>0</v>
      </c>
      <c r="BJ275" s="23" t="s">
        <v>25</v>
      </c>
      <c r="BK275" s="244">
        <f>ROUND(I275*H275,2)</f>
        <v>0</v>
      </c>
      <c r="BL275" s="23" t="s">
        <v>302</v>
      </c>
      <c r="BM275" s="23" t="s">
        <v>3327</v>
      </c>
    </row>
    <row r="276" spans="2:63" s="11" customFormat="1" ht="29.85" customHeight="1">
      <c r="B276" s="217"/>
      <c r="C276" s="218"/>
      <c r="D276" s="219" t="s">
        <v>80</v>
      </c>
      <c r="E276" s="231" t="s">
        <v>3328</v>
      </c>
      <c r="F276" s="231" t="s">
        <v>3329</v>
      </c>
      <c r="G276" s="218"/>
      <c r="H276" s="218"/>
      <c r="I276" s="221"/>
      <c r="J276" s="232">
        <f>BK276</f>
        <v>0</v>
      </c>
      <c r="K276" s="218"/>
      <c r="L276" s="223"/>
      <c r="M276" s="224"/>
      <c r="N276" s="225"/>
      <c r="O276" s="225"/>
      <c r="P276" s="226">
        <f>SUM(P277:P279)</f>
        <v>0</v>
      </c>
      <c r="Q276" s="225"/>
      <c r="R276" s="226">
        <f>SUM(R277:R279)</f>
        <v>0.097</v>
      </c>
      <c r="S276" s="225"/>
      <c r="T276" s="227">
        <f>SUM(T277:T279)</f>
        <v>0</v>
      </c>
      <c r="AR276" s="228" t="s">
        <v>90</v>
      </c>
      <c r="AT276" s="229" t="s">
        <v>80</v>
      </c>
      <c r="AU276" s="229" t="s">
        <v>25</v>
      </c>
      <c r="AY276" s="228" t="s">
        <v>208</v>
      </c>
      <c r="BK276" s="230">
        <f>SUM(BK277:BK279)</f>
        <v>0</v>
      </c>
    </row>
    <row r="277" spans="2:65" s="1" customFormat="1" ht="25.5" customHeight="1">
      <c r="B277" s="46"/>
      <c r="C277" s="233" t="s">
        <v>1028</v>
      </c>
      <c r="D277" s="233" t="s">
        <v>210</v>
      </c>
      <c r="E277" s="234" t="s">
        <v>3330</v>
      </c>
      <c r="F277" s="235" t="s">
        <v>3331</v>
      </c>
      <c r="G277" s="236" t="s">
        <v>574</v>
      </c>
      <c r="H277" s="237">
        <v>10</v>
      </c>
      <c r="I277" s="238"/>
      <c r="J277" s="239">
        <f>ROUND(I277*H277,2)</f>
        <v>0</v>
      </c>
      <c r="K277" s="235" t="s">
        <v>214</v>
      </c>
      <c r="L277" s="72"/>
      <c r="M277" s="240" t="s">
        <v>38</v>
      </c>
      <c r="N277" s="241" t="s">
        <v>52</v>
      </c>
      <c r="O277" s="47"/>
      <c r="P277" s="242">
        <f>O277*H277</f>
        <v>0</v>
      </c>
      <c r="Q277" s="242">
        <v>0.0092</v>
      </c>
      <c r="R277" s="242">
        <f>Q277*H277</f>
        <v>0.092</v>
      </c>
      <c r="S277" s="242">
        <v>0</v>
      </c>
      <c r="T277" s="243">
        <f>S277*H277</f>
        <v>0</v>
      </c>
      <c r="AR277" s="23" t="s">
        <v>302</v>
      </c>
      <c r="AT277" s="23" t="s">
        <v>210</v>
      </c>
      <c r="AU277" s="23" t="s">
        <v>90</v>
      </c>
      <c r="AY277" s="23" t="s">
        <v>208</v>
      </c>
      <c r="BE277" s="244">
        <f>IF(N277="základní",J277,0)</f>
        <v>0</v>
      </c>
      <c r="BF277" s="244">
        <f>IF(N277="snížená",J277,0)</f>
        <v>0</v>
      </c>
      <c r="BG277" s="244">
        <f>IF(N277="zákl. přenesená",J277,0)</f>
        <v>0</v>
      </c>
      <c r="BH277" s="244">
        <f>IF(N277="sníž. přenesená",J277,0)</f>
        <v>0</v>
      </c>
      <c r="BI277" s="244">
        <f>IF(N277="nulová",J277,0)</f>
        <v>0</v>
      </c>
      <c r="BJ277" s="23" t="s">
        <v>25</v>
      </c>
      <c r="BK277" s="244">
        <f>ROUND(I277*H277,2)</f>
        <v>0</v>
      </c>
      <c r="BL277" s="23" t="s">
        <v>302</v>
      </c>
      <c r="BM277" s="23" t="s">
        <v>3332</v>
      </c>
    </row>
    <row r="278" spans="2:65" s="1" customFormat="1" ht="16.5" customHeight="1">
      <c r="B278" s="46"/>
      <c r="C278" s="233" t="s">
        <v>1034</v>
      </c>
      <c r="D278" s="233" t="s">
        <v>210</v>
      </c>
      <c r="E278" s="234" t="s">
        <v>3333</v>
      </c>
      <c r="F278" s="235" t="s">
        <v>3334</v>
      </c>
      <c r="G278" s="236" t="s">
        <v>574</v>
      </c>
      <c r="H278" s="237">
        <v>10</v>
      </c>
      <c r="I278" s="238"/>
      <c r="J278" s="239">
        <f>ROUND(I278*H278,2)</f>
        <v>0</v>
      </c>
      <c r="K278" s="235" t="s">
        <v>214</v>
      </c>
      <c r="L278" s="72"/>
      <c r="M278" s="240" t="s">
        <v>38</v>
      </c>
      <c r="N278" s="241" t="s">
        <v>52</v>
      </c>
      <c r="O278" s="47"/>
      <c r="P278" s="242">
        <f>O278*H278</f>
        <v>0</v>
      </c>
      <c r="Q278" s="242">
        <v>0.0005</v>
      </c>
      <c r="R278" s="242">
        <f>Q278*H278</f>
        <v>0.005</v>
      </c>
      <c r="S278" s="242">
        <v>0</v>
      </c>
      <c r="T278" s="243">
        <f>S278*H278</f>
        <v>0</v>
      </c>
      <c r="AR278" s="23" t="s">
        <v>302</v>
      </c>
      <c r="AT278" s="23" t="s">
        <v>210</v>
      </c>
      <c r="AU278" s="23" t="s">
        <v>90</v>
      </c>
      <c r="AY278" s="23" t="s">
        <v>208</v>
      </c>
      <c r="BE278" s="244">
        <f>IF(N278="základní",J278,0)</f>
        <v>0</v>
      </c>
      <c r="BF278" s="244">
        <f>IF(N278="snížená",J278,0)</f>
        <v>0</v>
      </c>
      <c r="BG278" s="244">
        <f>IF(N278="zákl. přenesená",J278,0)</f>
        <v>0</v>
      </c>
      <c r="BH278" s="244">
        <f>IF(N278="sníž. přenesená",J278,0)</f>
        <v>0</v>
      </c>
      <c r="BI278" s="244">
        <f>IF(N278="nulová",J278,0)</f>
        <v>0</v>
      </c>
      <c r="BJ278" s="23" t="s">
        <v>25</v>
      </c>
      <c r="BK278" s="244">
        <f>ROUND(I278*H278,2)</f>
        <v>0</v>
      </c>
      <c r="BL278" s="23" t="s">
        <v>302</v>
      </c>
      <c r="BM278" s="23" t="s">
        <v>3335</v>
      </c>
    </row>
    <row r="279" spans="2:65" s="1" customFormat="1" ht="38.25" customHeight="1">
      <c r="B279" s="46"/>
      <c r="C279" s="233" t="s">
        <v>1038</v>
      </c>
      <c r="D279" s="233" t="s">
        <v>210</v>
      </c>
      <c r="E279" s="234" t="s">
        <v>3336</v>
      </c>
      <c r="F279" s="235" t="s">
        <v>3337</v>
      </c>
      <c r="G279" s="236" t="s">
        <v>283</v>
      </c>
      <c r="H279" s="237">
        <v>0.097</v>
      </c>
      <c r="I279" s="238"/>
      <c r="J279" s="239">
        <f>ROUND(I279*H279,2)</f>
        <v>0</v>
      </c>
      <c r="K279" s="235" t="s">
        <v>214</v>
      </c>
      <c r="L279" s="72"/>
      <c r="M279" s="240" t="s">
        <v>38</v>
      </c>
      <c r="N279" s="241" t="s">
        <v>52</v>
      </c>
      <c r="O279" s="47"/>
      <c r="P279" s="242">
        <f>O279*H279</f>
        <v>0</v>
      </c>
      <c r="Q279" s="242">
        <v>0</v>
      </c>
      <c r="R279" s="242">
        <f>Q279*H279</f>
        <v>0</v>
      </c>
      <c r="S279" s="242">
        <v>0</v>
      </c>
      <c r="T279" s="243">
        <f>S279*H279</f>
        <v>0</v>
      </c>
      <c r="AR279" s="23" t="s">
        <v>302</v>
      </c>
      <c r="AT279" s="23" t="s">
        <v>210</v>
      </c>
      <c r="AU279" s="23" t="s">
        <v>90</v>
      </c>
      <c r="AY279" s="23" t="s">
        <v>208</v>
      </c>
      <c r="BE279" s="244">
        <f>IF(N279="základní",J279,0)</f>
        <v>0</v>
      </c>
      <c r="BF279" s="244">
        <f>IF(N279="snížená",J279,0)</f>
        <v>0</v>
      </c>
      <c r="BG279" s="244">
        <f>IF(N279="zákl. přenesená",J279,0)</f>
        <v>0</v>
      </c>
      <c r="BH279" s="244">
        <f>IF(N279="sníž. přenesená",J279,0)</f>
        <v>0</v>
      </c>
      <c r="BI279" s="244">
        <f>IF(N279="nulová",J279,0)</f>
        <v>0</v>
      </c>
      <c r="BJ279" s="23" t="s">
        <v>25</v>
      </c>
      <c r="BK279" s="244">
        <f>ROUND(I279*H279,2)</f>
        <v>0</v>
      </c>
      <c r="BL279" s="23" t="s">
        <v>302</v>
      </c>
      <c r="BM279" s="23" t="s">
        <v>3338</v>
      </c>
    </row>
    <row r="280" spans="2:63" s="11" customFormat="1" ht="37.4" customHeight="1">
      <c r="B280" s="217"/>
      <c r="C280" s="218"/>
      <c r="D280" s="219" t="s">
        <v>80</v>
      </c>
      <c r="E280" s="220" t="s">
        <v>3012</v>
      </c>
      <c r="F280" s="220" t="s">
        <v>3013</v>
      </c>
      <c r="G280" s="218"/>
      <c r="H280" s="218"/>
      <c r="I280" s="221"/>
      <c r="J280" s="222">
        <f>BK280</f>
        <v>0</v>
      </c>
      <c r="K280" s="218"/>
      <c r="L280" s="223"/>
      <c r="M280" s="224"/>
      <c r="N280" s="225"/>
      <c r="O280" s="225"/>
      <c r="P280" s="226">
        <f>SUM(P281:P287)</f>
        <v>0</v>
      </c>
      <c r="Q280" s="225"/>
      <c r="R280" s="226">
        <f>SUM(R281:R287)</f>
        <v>0</v>
      </c>
      <c r="S280" s="225"/>
      <c r="T280" s="227">
        <f>SUM(T281:T287)</f>
        <v>0</v>
      </c>
      <c r="AR280" s="228" t="s">
        <v>215</v>
      </c>
      <c r="AT280" s="229" t="s">
        <v>80</v>
      </c>
      <c r="AU280" s="229" t="s">
        <v>81</v>
      </c>
      <c r="AY280" s="228" t="s">
        <v>208</v>
      </c>
      <c r="BK280" s="230">
        <f>SUM(BK281:BK287)</f>
        <v>0</v>
      </c>
    </row>
    <row r="281" spans="2:65" s="1" customFormat="1" ht="16.5" customHeight="1">
      <c r="B281" s="46"/>
      <c r="C281" s="233" t="s">
        <v>1043</v>
      </c>
      <c r="D281" s="233" t="s">
        <v>210</v>
      </c>
      <c r="E281" s="234" t="s">
        <v>3339</v>
      </c>
      <c r="F281" s="235" t="s">
        <v>3340</v>
      </c>
      <c r="G281" s="236" t="s">
        <v>222</v>
      </c>
      <c r="H281" s="237">
        <v>39</v>
      </c>
      <c r="I281" s="238"/>
      <c r="J281" s="239">
        <f>ROUND(I281*H281,2)</f>
        <v>0</v>
      </c>
      <c r="K281" s="235" t="s">
        <v>38</v>
      </c>
      <c r="L281" s="72"/>
      <c r="M281" s="240" t="s">
        <v>38</v>
      </c>
      <c r="N281" s="241" t="s">
        <v>52</v>
      </c>
      <c r="O281" s="47"/>
      <c r="P281" s="242">
        <f>O281*H281</f>
        <v>0</v>
      </c>
      <c r="Q281" s="242">
        <v>0</v>
      </c>
      <c r="R281" s="242">
        <f>Q281*H281</f>
        <v>0</v>
      </c>
      <c r="S281" s="242">
        <v>0</v>
      </c>
      <c r="T281" s="243">
        <f>S281*H281</f>
        <v>0</v>
      </c>
      <c r="AR281" s="23" t="s">
        <v>3016</v>
      </c>
      <c r="AT281" s="23" t="s">
        <v>210</v>
      </c>
      <c r="AU281" s="23" t="s">
        <v>25</v>
      </c>
      <c r="AY281" s="23" t="s">
        <v>208</v>
      </c>
      <c r="BE281" s="244">
        <f>IF(N281="základní",J281,0)</f>
        <v>0</v>
      </c>
      <c r="BF281" s="244">
        <f>IF(N281="snížená",J281,0)</f>
        <v>0</v>
      </c>
      <c r="BG281" s="244">
        <f>IF(N281="zákl. přenesená",J281,0)</f>
        <v>0</v>
      </c>
      <c r="BH281" s="244">
        <f>IF(N281="sníž. přenesená",J281,0)</f>
        <v>0</v>
      </c>
      <c r="BI281" s="244">
        <f>IF(N281="nulová",J281,0)</f>
        <v>0</v>
      </c>
      <c r="BJ281" s="23" t="s">
        <v>25</v>
      </c>
      <c r="BK281" s="244">
        <f>ROUND(I281*H281,2)</f>
        <v>0</v>
      </c>
      <c r="BL281" s="23" t="s">
        <v>3016</v>
      </c>
      <c r="BM281" s="23" t="s">
        <v>3341</v>
      </c>
    </row>
    <row r="282" spans="2:51" s="13" customFormat="1" ht="13.5">
      <c r="B282" s="257"/>
      <c r="C282" s="258"/>
      <c r="D282" s="247" t="s">
        <v>217</v>
      </c>
      <c r="E282" s="259" t="s">
        <v>38</v>
      </c>
      <c r="F282" s="260" t="s">
        <v>306</v>
      </c>
      <c r="G282" s="258"/>
      <c r="H282" s="259" t="s">
        <v>38</v>
      </c>
      <c r="I282" s="261"/>
      <c r="J282" s="258"/>
      <c r="K282" s="258"/>
      <c r="L282" s="262"/>
      <c r="M282" s="263"/>
      <c r="N282" s="264"/>
      <c r="O282" s="264"/>
      <c r="P282" s="264"/>
      <c r="Q282" s="264"/>
      <c r="R282" s="264"/>
      <c r="S282" s="264"/>
      <c r="T282" s="265"/>
      <c r="AT282" s="266" t="s">
        <v>217</v>
      </c>
      <c r="AU282" s="266" t="s">
        <v>25</v>
      </c>
      <c r="AV282" s="13" t="s">
        <v>25</v>
      </c>
      <c r="AW282" s="13" t="s">
        <v>219</v>
      </c>
      <c r="AX282" s="13" t="s">
        <v>81</v>
      </c>
      <c r="AY282" s="266" t="s">
        <v>208</v>
      </c>
    </row>
    <row r="283" spans="2:51" s="12" customFormat="1" ht="13.5">
      <c r="B283" s="245"/>
      <c r="C283" s="246"/>
      <c r="D283" s="247" t="s">
        <v>217</v>
      </c>
      <c r="E283" s="248" t="s">
        <v>38</v>
      </c>
      <c r="F283" s="249" t="s">
        <v>30</v>
      </c>
      <c r="G283" s="246"/>
      <c r="H283" s="250">
        <v>10</v>
      </c>
      <c r="I283" s="251"/>
      <c r="J283" s="246"/>
      <c r="K283" s="246"/>
      <c r="L283" s="252"/>
      <c r="M283" s="253"/>
      <c r="N283" s="254"/>
      <c r="O283" s="254"/>
      <c r="P283" s="254"/>
      <c r="Q283" s="254"/>
      <c r="R283" s="254"/>
      <c r="S283" s="254"/>
      <c r="T283" s="255"/>
      <c r="AT283" s="256" t="s">
        <v>217</v>
      </c>
      <c r="AU283" s="256" t="s">
        <v>25</v>
      </c>
      <c r="AV283" s="12" t="s">
        <v>90</v>
      </c>
      <c r="AW283" s="12" t="s">
        <v>219</v>
      </c>
      <c r="AX283" s="12" t="s">
        <v>81</v>
      </c>
      <c r="AY283" s="256" t="s">
        <v>208</v>
      </c>
    </row>
    <row r="284" spans="2:51" s="13" customFormat="1" ht="13.5">
      <c r="B284" s="257"/>
      <c r="C284" s="258"/>
      <c r="D284" s="247" t="s">
        <v>217</v>
      </c>
      <c r="E284" s="259" t="s">
        <v>38</v>
      </c>
      <c r="F284" s="260" t="s">
        <v>3342</v>
      </c>
      <c r="G284" s="258"/>
      <c r="H284" s="259" t="s">
        <v>38</v>
      </c>
      <c r="I284" s="261"/>
      <c r="J284" s="258"/>
      <c r="K284" s="258"/>
      <c r="L284" s="262"/>
      <c r="M284" s="263"/>
      <c r="N284" s="264"/>
      <c r="O284" s="264"/>
      <c r="P284" s="264"/>
      <c r="Q284" s="264"/>
      <c r="R284" s="264"/>
      <c r="S284" s="264"/>
      <c r="T284" s="265"/>
      <c r="AT284" s="266" t="s">
        <v>217</v>
      </c>
      <c r="AU284" s="266" t="s">
        <v>25</v>
      </c>
      <c r="AV284" s="13" t="s">
        <v>25</v>
      </c>
      <c r="AW284" s="13" t="s">
        <v>219</v>
      </c>
      <c r="AX284" s="13" t="s">
        <v>81</v>
      </c>
      <c r="AY284" s="266" t="s">
        <v>208</v>
      </c>
    </row>
    <row r="285" spans="2:51" s="12" customFormat="1" ht="13.5">
      <c r="B285" s="245"/>
      <c r="C285" s="246"/>
      <c r="D285" s="247" t="s">
        <v>217</v>
      </c>
      <c r="E285" s="248" t="s">
        <v>38</v>
      </c>
      <c r="F285" s="249" t="s">
        <v>225</v>
      </c>
      <c r="G285" s="246"/>
      <c r="H285" s="250">
        <v>3</v>
      </c>
      <c r="I285" s="251"/>
      <c r="J285" s="246"/>
      <c r="K285" s="246"/>
      <c r="L285" s="252"/>
      <c r="M285" s="253"/>
      <c r="N285" s="254"/>
      <c r="O285" s="254"/>
      <c r="P285" s="254"/>
      <c r="Q285" s="254"/>
      <c r="R285" s="254"/>
      <c r="S285" s="254"/>
      <c r="T285" s="255"/>
      <c r="AT285" s="256" t="s">
        <v>217</v>
      </c>
      <c r="AU285" s="256" t="s">
        <v>25</v>
      </c>
      <c r="AV285" s="12" t="s">
        <v>90</v>
      </c>
      <c r="AW285" s="12" t="s">
        <v>219</v>
      </c>
      <c r="AX285" s="12" t="s">
        <v>81</v>
      </c>
      <c r="AY285" s="256" t="s">
        <v>208</v>
      </c>
    </row>
    <row r="286" spans="2:51" s="13" customFormat="1" ht="13.5">
      <c r="B286" s="257"/>
      <c r="C286" s="258"/>
      <c r="D286" s="247" t="s">
        <v>217</v>
      </c>
      <c r="E286" s="259" t="s">
        <v>38</v>
      </c>
      <c r="F286" s="260" t="s">
        <v>3343</v>
      </c>
      <c r="G286" s="258"/>
      <c r="H286" s="259" t="s">
        <v>38</v>
      </c>
      <c r="I286" s="261"/>
      <c r="J286" s="258"/>
      <c r="K286" s="258"/>
      <c r="L286" s="262"/>
      <c r="M286" s="263"/>
      <c r="N286" s="264"/>
      <c r="O286" s="264"/>
      <c r="P286" s="264"/>
      <c r="Q286" s="264"/>
      <c r="R286" s="264"/>
      <c r="S286" s="264"/>
      <c r="T286" s="265"/>
      <c r="AT286" s="266" t="s">
        <v>217</v>
      </c>
      <c r="AU286" s="266" t="s">
        <v>25</v>
      </c>
      <c r="AV286" s="13" t="s">
        <v>25</v>
      </c>
      <c r="AW286" s="13" t="s">
        <v>219</v>
      </c>
      <c r="AX286" s="13" t="s">
        <v>81</v>
      </c>
      <c r="AY286" s="266" t="s">
        <v>208</v>
      </c>
    </row>
    <row r="287" spans="2:51" s="12" customFormat="1" ht="13.5">
      <c r="B287" s="245"/>
      <c r="C287" s="246"/>
      <c r="D287" s="247" t="s">
        <v>217</v>
      </c>
      <c r="E287" s="248" t="s">
        <v>38</v>
      </c>
      <c r="F287" s="249" t="s">
        <v>362</v>
      </c>
      <c r="G287" s="246"/>
      <c r="H287" s="250">
        <v>26</v>
      </c>
      <c r="I287" s="251"/>
      <c r="J287" s="246"/>
      <c r="K287" s="246"/>
      <c r="L287" s="252"/>
      <c r="M287" s="283"/>
      <c r="N287" s="284"/>
      <c r="O287" s="284"/>
      <c r="P287" s="284"/>
      <c r="Q287" s="284"/>
      <c r="R287" s="284"/>
      <c r="S287" s="284"/>
      <c r="T287" s="285"/>
      <c r="AT287" s="256" t="s">
        <v>217</v>
      </c>
      <c r="AU287" s="256" t="s">
        <v>25</v>
      </c>
      <c r="AV287" s="12" t="s">
        <v>90</v>
      </c>
      <c r="AW287" s="12" t="s">
        <v>219</v>
      </c>
      <c r="AX287" s="12" t="s">
        <v>81</v>
      </c>
      <c r="AY287" s="256" t="s">
        <v>208</v>
      </c>
    </row>
    <row r="288" spans="2:12" s="1" customFormat="1" ht="6.95" customHeight="1">
      <c r="B288" s="67"/>
      <c r="C288" s="68"/>
      <c r="D288" s="68"/>
      <c r="E288" s="68"/>
      <c r="F288" s="68"/>
      <c r="G288" s="68"/>
      <c r="H288" s="68"/>
      <c r="I288" s="178"/>
      <c r="J288" s="68"/>
      <c r="K288" s="68"/>
      <c r="L288" s="72"/>
    </row>
  </sheetData>
  <sheetProtection password="CC35" sheet="1" objects="1" scenarios="1" formatColumns="0" formatRows="0" autoFilter="0"/>
  <autoFilter ref="C88:K287"/>
  <mergeCells count="10">
    <mergeCell ref="E7:H7"/>
    <mergeCell ref="E9:H9"/>
    <mergeCell ref="E24:H24"/>
    <mergeCell ref="E45:H45"/>
    <mergeCell ref="E47:H47"/>
    <mergeCell ref="J51:J52"/>
    <mergeCell ref="E79:H79"/>
    <mergeCell ref="E81:H81"/>
    <mergeCell ref="G1:H1"/>
    <mergeCell ref="L2:V2"/>
  </mergeCells>
  <hyperlinks>
    <hyperlink ref="F1:G1" location="C2" display="1) Krycí list soupisu"/>
    <hyperlink ref="G1:H1" location="C54"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23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99</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3344</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22</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ROUND(J85,2)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ROUND(SUM(BE85:BE230),2)</f>
        <v>0</v>
      </c>
      <c r="G30" s="47"/>
      <c r="H30" s="47"/>
      <c r="I30" s="170">
        <v>0.21</v>
      </c>
      <c r="J30" s="169">
        <f>ROUND(ROUND((SUM(BE85:BE230)),2)*I30,2)</f>
        <v>0</v>
      </c>
      <c r="K30" s="51"/>
    </row>
    <row r="31" spans="2:11" s="1" customFormat="1" ht="14.4" customHeight="1">
      <c r="B31" s="46"/>
      <c r="C31" s="47"/>
      <c r="D31" s="47"/>
      <c r="E31" s="55" t="s">
        <v>53</v>
      </c>
      <c r="F31" s="169">
        <f>ROUND(SUM(BF85:BF230),2)</f>
        <v>0</v>
      </c>
      <c r="G31" s="47"/>
      <c r="H31" s="47"/>
      <c r="I31" s="170">
        <v>0.15</v>
      </c>
      <c r="J31" s="169">
        <f>ROUND(ROUND((SUM(BF85:BF230)),2)*I31,2)</f>
        <v>0</v>
      </c>
      <c r="K31" s="51"/>
    </row>
    <row r="32" spans="2:11" s="1" customFormat="1" ht="14.4" customHeight="1" hidden="1">
      <c r="B32" s="46"/>
      <c r="C32" s="47"/>
      <c r="D32" s="47"/>
      <c r="E32" s="55" t="s">
        <v>54</v>
      </c>
      <c r="F32" s="169">
        <f>ROUND(SUM(BG85:BG230),2)</f>
        <v>0</v>
      </c>
      <c r="G32" s="47"/>
      <c r="H32" s="47"/>
      <c r="I32" s="170">
        <v>0.21</v>
      </c>
      <c r="J32" s="169">
        <v>0</v>
      </c>
      <c r="K32" s="51"/>
    </row>
    <row r="33" spans="2:11" s="1" customFormat="1" ht="14.4" customHeight="1" hidden="1">
      <c r="B33" s="46"/>
      <c r="C33" s="47"/>
      <c r="D33" s="47"/>
      <c r="E33" s="55" t="s">
        <v>55</v>
      </c>
      <c r="F33" s="169">
        <f>ROUND(SUM(BH85:BH230),2)</f>
        <v>0</v>
      </c>
      <c r="G33" s="47"/>
      <c r="H33" s="47"/>
      <c r="I33" s="170">
        <v>0.15</v>
      </c>
      <c r="J33" s="169">
        <v>0</v>
      </c>
      <c r="K33" s="51"/>
    </row>
    <row r="34" spans="2:11" s="1" customFormat="1" ht="14.4" customHeight="1" hidden="1">
      <c r="B34" s="46"/>
      <c r="C34" s="47"/>
      <c r="D34" s="47"/>
      <c r="E34" s="55" t="s">
        <v>56</v>
      </c>
      <c r="F34" s="169">
        <f>ROUND(SUM(BI85:BI230),2)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 xml:space="preserve">D.1.4.3 - Zařízení vytápění </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J85</f>
        <v>0</v>
      </c>
      <c r="K56" s="51"/>
      <c r="AU56" s="23" t="s">
        <v>155</v>
      </c>
    </row>
    <row r="57" spans="2:11" s="8" customFormat="1" ht="24.95" customHeight="1">
      <c r="B57" s="189"/>
      <c r="C57" s="190"/>
      <c r="D57" s="191" t="s">
        <v>172</v>
      </c>
      <c r="E57" s="192"/>
      <c r="F57" s="192"/>
      <c r="G57" s="192"/>
      <c r="H57" s="192"/>
      <c r="I57" s="193"/>
      <c r="J57" s="194">
        <f>J86</f>
        <v>0</v>
      </c>
      <c r="K57" s="195"/>
    </row>
    <row r="58" spans="2:11" s="9" customFormat="1" ht="19.9" customHeight="1">
      <c r="B58" s="196"/>
      <c r="C58" s="197"/>
      <c r="D58" s="198" t="s">
        <v>175</v>
      </c>
      <c r="E58" s="199"/>
      <c r="F58" s="199"/>
      <c r="G58" s="199"/>
      <c r="H58" s="199"/>
      <c r="I58" s="200"/>
      <c r="J58" s="201">
        <f>J87</f>
        <v>0</v>
      </c>
      <c r="K58" s="202"/>
    </row>
    <row r="59" spans="2:11" s="9" customFormat="1" ht="19.9" customHeight="1">
      <c r="B59" s="196"/>
      <c r="C59" s="197"/>
      <c r="D59" s="198" t="s">
        <v>3345</v>
      </c>
      <c r="E59" s="199"/>
      <c r="F59" s="199"/>
      <c r="G59" s="199"/>
      <c r="H59" s="199"/>
      <c r="I59" s="200"/>
      <c r="J59" s="201">
        <f>J96</f>
        <v>0</v>
      </c>
      <c r="K59" s="202"/>
    </row>
    <row r="60" spans="2:11" s="9" customFormat="1" ht="19.9" customHeight="1">
      <c r="B60" s="196"/>
      <c r="C60" s="197"/>
      <c r="D60" s="198" t="s">
        <v>3346</v>
      </c>
      <c r="E60" s="199"/>
      <c r="F60" s="199"/>
      <c r="G60" s="199"/>
      <c r="H60" s="199"/>
      <c r="I60" s="200"/>
      <c r="J60" s="201">
        <f>J118</f>
        <v>0</v>
      </c>
      <c r="K60" s="202"/>
    </row>
    <row r="61" spans="2:11" s="9" customFormat="1" ht="19.9" customHeight="1">
      <c r="B61" s="196"/>
      <c r="C61" s="197"/>
      <c r="D61" s="198" t="s">
        <v>3347</v>
      </c>
      <c r="E61" s="199"/>
      <c r="F61" s="199"/>
      <c r="G61" s="199"/>
      <c r="H61" s="199"/>
      <c r="I61" s="200"/>
      <c r="J61" s="201">
        <f>J128</f>
        <v>0</v>
      </c>
      <c r="K61" s="202"/>
    </row>
    <row r="62" spans="2:11" s="9" customFormat="1" ht="19.9" customHeight="1">
      <c r="B62" s="196"/>
      <c r="C62" s="197"/>
      <c r="D62" s="198" t="s">
        <v>3348</v>
      </c>
      <c r="E62" s="199"/>
      <c r="F62" s="199"/>
      <c r="G62" s="199"/>
      <c r="H62" s="199"/>
      <c r="I62" s="200"/>
      <c r="J62" s="201">
        <f>J177</f>
        <v>0</v>
      </c>
      <c r="K62" s="202"/>
    </row>
    <row r="63" spans="2:11" s="9" customFormat="1" ht="19.9" customHeight="1">
      <c r="B63" s="196"/>
      <c r="C63" s="197"/>
      <c r="D63" s="198" t="s">
        <v>180</v>
      </c>
      <c r="E63" s="199"/>
      <c r="F63" s="199"/>
      <c r="G63" s="199"/>
      <c r="H63" s="199"/>
      <c r="I63" s="200"/>
      <c r="J63" s="201">
        <f>J213</f>
        <v>0</v>
      </c>
      <c r="K63" s="202"/>
    </row>
    <row r="64" spans="2:11" s="8" customFormat="1" ht="24.95" customHeight="1">
      <c r="B64" s="189"/>
      <c r="C64" s="190"/>
      <c r="D64" s="191" t="s">
        <v>2678</v>
      </c>
      <c r="E64" s="192"/>
      <c r="F64" s="192"/>
      <c r="G64" s="192"/>
      <c r="H64" s="192"/>
      <c r="I64" s="193"/>
      <c r="J64" s="194">
        <f>J217</f>
        <v>0</v>
      </c>
      <c r="K64" s="195"/>
    </row>
    <row r="65" spans="2:11" s="8" customFormat="1" ht="24.95" customHeight="1">
      <c r="B65" s="189"/>
      <c r="C65" s="190"/>
      <c r="D65" s="191" t="s">
        <v>3349</v>
      </c>
      <c r="E65" s="192"/>
      <c r="F65" s="192"/>
      <c r="G65" s="192"/>
      <c r="H65" s="192"/>
      <c r="I65" s="193"/>
      <c r="J65" s="194">
        <f>J222</f>
        <v>0</v>
      </c>
      <c r="K65" s="195"/>
    </row>
    <row r="66" spans="2:11" s="1" customFormat="1" ht="21.8" customHeight="1">
      <c r="B66" s="46"/>
      <c r="C66" s="47"/>
      <c r="D66" s="47"/>
      <c r="E66" s="47"/>
      <c r="F66" s="47"/>
      <c r="G66" s="47"/>
      <c r="H66" s="47"/>
      <c r="I66" s="156"/>
      <c r="J66" s="47"/>
      <c r="K66" s="51"/>
    </row>
    <row r="67" spans="2:11" s="1" customFormat="1" ht="6.95" customHeight="1">
      <c r="B67" s="67"/>
      <c r="C67" s="68"/>
      <c r="D67" s="68"/>
      <c r="E67" s="68"/>
      <c r="F67" s="68"/>
      <c r="G67" s="68"/>
      <c r="H67" s="68"/>
      <c r="I67" s="178"/>
      <c r="J67" s="68"/>
      <c r="K67" s="69"/>
    </row>
    <row r="71" spans="2:12" s="1" customFormat="1" ht="6.95" customHeight="1">
      <c r="B71" s="70"/>
      <c r="C71" s="71"/>
      <c r="D71" s="71"/>
      <c r="E71" s="71"/>
      <c r="F71" s="71"/>
      <c r="G71" s="71"/>
      <c r="H71" s="71"/>
      <c r="I71" s="181"/>
      <c r="J71" s="71"/>
      <c r="K71" s="71"/>
      <c r="L71" s="72"/>
    </row>
    <row r="72" spans="2:12" s="1" customFormat="1" ht="36.95" customHeight="1">
      <c r="B72" s="46"/>
      <c r="C72" s="73" t="s">
        <v>192</v>
      </c>
      <c r="D72" s="74"/>
      <c r="E72" s="74"/>
      <c r="F72" s="74"/>
      <c r="G72" s="74"/>
      <c r="H72" s="74"/>
      <c r="I72" s="203"/>
      <c r="J72" s="74"/>
      <c r="K72" s="74"/>
      <c r="L72" s="72"/>
    </row>
    <row r="73" spans="2:12" s="1" customFormat="1" ht="6.95" customHeight="1">
      <c r="B73" s="46"/>
      <c r="C73" s="74"/>
      <c r="D73" s="74"/>
      <c r="E73" s="74"/>
      <c r="F73" s="74"/>
      <c r="G73" s="74"/>
      <c r="H73" s="74"/>
      <c r="I73" s="203"/>
      <c r="J73" s="74"/>
      <c r="K73" s="74"/>
      <c r="L73" s="72"/>
    </row>
    <row r="74" spans="2:12" s="1" customFormat="1" ht="14.4" customHeight="1">
      <c r="B74" s="46"/>
      <c r="C74" s="76" t="s">
        <v>18</v>
      </c>
      <c r="D74" s="74"/>
      <c r="E74" s="74"/>
      <c r="F74" s="74"/>
      <c r="G74" s="74"/>
      <c r="H74" s="74"/>
      <c r="I74" s="203"/>
      <c r="J74" s="74"/>
      <c r="K74" s="74"/>
      <c r="L74" s="72"/>
    </row>
    <row r="75" spans="2:12" s="1" customFormat="1" ht="16.5" customHeight="1">
      <c r="B75" s="46"/>
      <c r="C75" s="74"/>
      <c r="D75" s="74"/>
      <c r="E75" s="204" t="str">
        <f>E7</f>
        <v>Střední odborné učiliště Domažlice</v>
      </c>
      <c r="F75" s="76"/>
      <c r="G75" s="76"/>
      <c r="H75" s="76"/>
      <c r="I75" s="203"/>
      <c r="J75" s="74"/>
      <c r="K75" s="74"/>
      <c r="L75" s="72"/>
    </row>
    <row r="76" spans="2:12" s="1" customFormat="1" ht="14.4" customHeight="1">
      <c r="B76" s="46"/>
      <c r="C76" s="76" t="s">
        <v>149</v>
      </c>
      <c r="D76" s="74"/>
      <c r="E76" s="74"/>
      <c r="F76" s="74"/>
      <c r="G76" s="74"/>
      <c r="H76" s="74"/>
      <c r="I76" s="203"/>
      <c r="J76" s="74"/>
      <c r="K76" s="74"/>
      <c r="L76" s="72"/>
    </row>
    <row r="77" spans="2:12" s="1" customFormat="1" ht="17.25" customHeight="1">
      <c r="B77" s="46"/>
      <c r="C77" s="74"/>
      <c r="D77" s="74"/>
      <c r="E77" s="82" t="str">
        <f>E9</f>
        <v xml:space="preserve">D.1.4.3 - Zařízení vytápění </v>
      </c>
      <c r="F77" s="74"/>
      <c r="G77" s="74"/>
      <c r="H77" s="74"/>
      <c r="I77" s="203"/>
      <c r="J77" s="74"/>
      <c r="K77" s="74"/>
      <c r="L77" s="72"/>
    </row>
    <row r="78" spans="2:12" s="1" customFormat="1" ht="6.95" customHeight="1">
      <c r="B78" s="46"/>
      <c r="C78" s="74"/>
      <c r="D78" s="74"/>
      <c r="E78" s="74"/>
      <c r="F78" s="74"/>
      <c r="G78" s="74"/>
      <c r="H78" s="74"/>
      <c r="I78" s="203"/>
      <c r="J78" s="74"/>
      <c r="K78" s="74"/>
      <c r="L78" s="72"/>
    </row>
    <row r="79" spans="2:12" s="1" customFormat="1" ht="18" customHeight="1">
      <c r="B79" s="46"/>
      <c r="C79" s="76" t="s">
        <v>26</v>
      </c>
      <c r="D79" s="74"/>
      <c r="E79" s="74"/>
      <c r="F79" s="205" t="str">
        <f>F12</f>
        <v>Rohova ulice, parc.č. 946/4, 640/3</v>
      </c>
      <c r="G79" s="74"/>
      <c r="H79" s="74"/>
      <c r="I79" s="206" t="s">
        <v>28</v>
      </c>
      <c r="J79" s="85" t="str">
        <f>IF(J12="","",J12)</f>
        <v>4. 6. 2017</v>
      </c>
      <c r="K79" s="74"/>
      <c r="L79" s="72"/>
    </row>
    <row r="80" spans="2:12" s="1" customFormat="1" ht="6.95" customHeight="1">
      <c r="B80" s="46"/>
      <c r="C80" s="74"/>
      <c r="D80" s="74"/>
      <c r="E80" s="74"/>
      <c r="F80" s="74"/>
      <c r="G80" s="74"/>
      <c r="H80" s="74"/>
      <c r="I80" s="203"/>
      <c r="J80" s="74"/>
      <c r="K80" s="74"/>
      <c r="L80" s="72"/>
    </row>
    <row r="81" spans="2:12" s="1" customFormat="1" ht="13.5">
      <c r="B81" s="46"/>
      <c r="C81" s="76" t="s">
        <v>36</v>
      </c>
      <c r="D81" s="74"/>
      <c r="E81" s="74"/>
      <c r="F81" s="205" t="str">
        <f>E15</f>
        <v>Plzeňský kraj</v>
      </c>
      <c r="G81" s="74"/>
      <c r="H81" s="74"/>
      <c r="I81" s="206" t="s">
        <v>43</v>
      </c>
      <c r="J81" s="205" t="str">
        <f>E21</f>
        <v>Sladký &amp; Partners s.r.o., Nad Šárkou 60, Praha</v>
      </c>
      <c r="K81" s="74"/>
      <c r="L81" s="72"/>
    </row>
    <row r="82" spans="2:12" s="1" customFormat="1" ht="14.4" customHeight="1">
      <c r="B82" s="46"/>
      <c r="C82" s="76" t="s">
        <v>41</v>
      </c>
      <c r="D82" s="74"/>
      <c r="E82" s="74"/>
      <c r="F82" s="205" t="str">
        <f>IF(E18="","",E18)</f>
        <v/>
      </c>
      <c r="G82" s="74"/>
      <c r="H82" s="74"/>
      <c r="I82" s="203"/>
      <c r="J82" s="74"/>
      <c r="K82" s="74"/>
      <c r="L82" s="72"/>
    </row>
    <row r="83" spans="2:12" s="1" customFormat="1" ht="10.3" customHeight="1">
      <c r="B83" s="46"/>
      <c r="C83" s="74"/>
      <c r="D83" s="74"/>
      <c r="E83" s="74"/>
      <c r="F83" s="74"/>
      <c r="G83" s="74"/>
      <c r="H83" s="74"/>
      <c r="I83" s="203"/>
      <c r="J83" s="74"/>
      <c r="K83" s="74"/>
      <c r="L83" s="72"/>
    </row>
    <row r="84" spans="2:20" s="10" customFormat="1" ht="29.25" customHeight="1">
      <c r="B84" s="207"/>
      <c r="C84" s="208" t="s">
        <v>193</v>
      </c>
      <c r="D84" s="209" t="s">
        <v>66</v>
      </c>
      <c r="E84" s="209" t="s">
        <v>62</v>
      </c>
      <c r="F84" s="209" t="s">
        <v>194</v>
      </c>
      <c r="G84" s="209" t="s">
        <v>195</v>
      </c>
      <c r="H84" s="209" t="s">
        <v>196</v>
      </c>
      <c r="I84" s="210" t="s">
        <v>197</v>
      </c>
      <c r="J84" s="209" t="s">
        <v>153</v>
      </c>
      <c r="K84" s="211" t="s">
        <v>198</v>
      </c>
      <c r="L84" s="212"/>
      <c r="M84" s="102" t="s">
        <v>199</v>
      </c>
      <c r="N84" s="103" t="s">
        <v>51</v>
      </c>
      <c r="O84" s="103" t="s">
        <v>200</v>
      </c>
      <c r="P84" s="103" t="s">
        <v>201</v>
      </c>
      <c r="Q84" s="103" t="s">
        <v>202</v>
      </c>
      <c r="R84" s="103" t="s">
        <v>203</v>
      </c>
      <c r="S84" s="103" t="s">
        <v>204</v>
      </c>
      <c r="T84" s="104" t="s">
        <v>205</v>
      </c>
    </row>
    <row r="85" spans="2:63" s="1" customFormat="1" ht="29.25" customHeight="1">
      <c r="B85" s="46"/>
      <c r="C85" s="108" t="s">
        <v>154</v>
      </c>
      <c r="D85" s="74"/>
      <c r="E85" s="74"/>
      <c r="F85" s="74"/>
      <c r="G85" s="74"/>
      <c r="H85" s="74"/>
      <c r="I85" s="203"/>
      <c r="J85" s="213">
        <f>BK85</f>
        <v>0</v>
      </c>
      <c r="K85" s="74"/>
      <c r="L85" s="72"/>
      <c r="M85" s="105"/>
      <c r="N85" s="106"/>
      <c r="O85" s="106"/>
      <c r="P85" s="214">
        <f>P86+P217+P222</f>
        <v>0</v>
      </c>
      <c r="Q85" s="106"/>
      <c r="R85" s="214">
        <f>R86+R217+R222</f>
        <v>2.8073400000000004</v>
      </c>
      <c r="S85" s="106"/>
      <c r="T85" s="215">
        <f>T86+T217+T222</f>
        <v>0</v>
      </c>
      <c r="AT85" s="23" t="s">
        <v>80</v>
      </c>
      <c r="AU85" s="23" t="s">
        <v>155</v>
      </c>
      <c r="BK85" s="216">
        <f>BK86+BK217+BK222</f>
        <v>0</v>
      </c>
    </row>
    <row r="86" spans="2:63" s="11" customFormat="1" ht="37.4" customHeight="1">
      <c r="B86" s="217"/>
      <c r="C86" s="218"/>
      <c r="D86" s="219" t="s">
        <v>80</v>
      </c>
      <c r="E86" s="220" t="s">
        <v>1504</v>
      </c>
      <c r="F86" s="220" t="s">
        <v>1505</v>
      </c>
      <c r="G86" s="218"/>
      <c r="H86" s="218"/>
      <c r="I86" s="221"/>
      <c r="J86" s="222">
        <f>BK86</f>
        <v>0</v>
      </c>
      <c r="K86" s="218"/>
      <c r="L86" s="223"/>
      <c r="M86" s="224"/>
      <c r="N86" s="225"/>
      <c r="O86" s="225"/>
      <c r="P86" s="226">
        <f>P87+P96+P118+P128+P177+P213</f>
        <v>0</v>
      </c>
      <c r="Q86" s="225"/>
      <c r="R86" s="226">
        <f>R87+R96+R118+R128+R177+R213</f>
        <v>2.8073400000000004</v>
      </c>
      <c r="S86" s="225"/>
      <c r="T86" s="227">
        <f>T87+T96+T118+T128+T177+T213</f>
        <v>0</v>
      </c>
      <c r="AR86" s="228" t="s">
        <v>90</v>
      </c>
      <c r="AT86" s="229" t="s">
        <v>80</v>
      </c>
      <c r="AU86" s="229" t="s">
        <v>81</v>
      </c>
      <c r="AY86" s="228" t="s">
        <v>208</v>
      </c>
      <c r="BK86" s="230">
        <f>BK87+BK96+BK118+BK128+BK177+BK213</f>
        <v>0</v>
      </c>
    </row>
    <row r="87" spans="2:63" s="11" customFormat="1" ht="19.9" customHeight="1">
      <c r="B87" s="217"/>
      <c r="C87" s="218"/>
      <c r="D87" s="219" t="s">
        <v>80</v>
      </c>
      <c r="E87" s="231" t="s">
        <v>1644</v>
      </c>
      <c r="F87" s="231" t="s">
        <v>1645</v>
      </c>
      <c r="G87" s="218"/>
      <c r="H87" s="218"/>
      <c r="I87" s="221"/>
      <c r="J87" s="232">
        <f>BK87</f>
        <v>0</v>
      </c>
      <c r="K87" s="218"/>
      <c r="L87" s="223"/>
      <c r="M87" s="224"/>
      <c r="N87" s="225"/>
      <c r="O87" s="225"/>
      <c r="P87" s="226">
        <f>SUM(P88:P95)</f>
        <v>0</v>
      </c>
      <c r="Q87" s="225"/>
      <c r="R87" s="226">
        <f>SUM(R88:R95)</f>
        <v>0.057969999999999994</v>
      </c>
      <c r="S87" s="225"/>
      <c r="T87" s="227">
        <f>SUM(T88:T95)</f>
        <v>0</v>
      </c>
      <c r="AR87" s="228" t="s">
        <v>90</v>
      </c>
      <c r="AT87" s="229" t="s">
        <v>80</v>
      </c>
      <c r="AU87" s="229" t="s">
        <v>25</v>
      </c>
      <c r="AY87" s="228" t="s">
        <v>208</v>
      </c>
      <c r="BK87" s="230">
        <f>SUM(BK88:BK95)</f>
        <v>0</v>
      </c>
    </row>
    <row r="88" spans="2:65" s="1" customFormat="1" ht="25.5" customHeight="1">
      <c r="B88" s="46"/>
      <c r="C88" s="233" t="s">
        <v>25</v>
      </c>
      <c r="D88" s="233" t="s">
        <v>210</v>
      </c>
      <c r="E88" s="234" t="s">
        <v>3350</v>
      </c>
      <c r="F88" s="235" t="s">
        <v>3351</v>
      </c>
      <c r="G88" s="236" t="s">
        <v>336</v>
      </c>
      <c r="H88" s="237">
        <v>594</v>
      </c>
      <c r="I88" s="238"/>
      <c r="J88" s="239">
        <f>ROUND(I88*H88,2)</f>
        <v>0</v>
      </c>
      <c r="K88" s="235" t="s">
        <v>214</v>
      </c>
      <c r="L88" s="72"/>
      <c r="M88" s="240" t="s">
        <v>38</v>
      </c>
      <c r="N88" s="241" t="s">
        <v>52</v>
      </c>
      <c r="O88" s="47"/>
      <c r="P88" s="242">
        <f>O88*H88</f>
        <v>0</v>
      </c>
      <c r="Q88" s="242">
        <v>0</v>
      </c>
      <c r="R88" s="242">
        <f>Q88*H88</f>
        <v>0</v>
      </c>
      <c r="S88" s="242">
        <v>0</v>
      </c>
      <c r="T88" s="243">
        <f>S88*H88</f>
        <v>0</v>
      </c>
      <c r="AR88" s="23" t="s">
        <v>302</v>
      </c>
      <c r="AT88" s="23" t="s">
        <v>210</v>
      </c>
      <c r="AU88" s="23" t="s">
        <v>90</v>
      </c>
      <c r="AY88" s="23" t="s">
        <v>208</v>
      </c>
      <c r="BE88" s="244">
        <f>IF(N88="základní",J88,0)</f>
        <v>0</v>
      </c>
      <c r="BF88" s="244">
        <f>IF(N88="snížená",J88,0)</f>
        <v>0</v>
      </c>
      <c r="BG88" s="244">
        <f>IF(N88="zákl. přenesená",J88,0)</f>
        <v>0</v>
      </c>
      <c r="BH88" s="244">
        <f>IF(N88="sníž. přenesená",J88,0)</f>
        <v>0</v>
      </c>
      <c r="BI88" s="244">
        <f>IF(N88="nulová",J88,0)</f>
        <v>0</v>
      </c>
      <c r="BJ88" s="23" t="s">
        <v>25</v>
      </c>
      <c r="BK88" s="244">
        <f>ROUND(I88*H88,2)</f>
        <v>0</v>
      </c>
      <c r="BL88" s="23" t="s">
        <v>302</v>
      </c>
      <c r="BM88" s="23" t="s">
        <v>3352</v>
      </c>
    </row>
    <row r="89" spans="2:65" s="1" customFormat="1" ht="16.5" customHeight="1">
      <c r="B89" s="46"/>
      <c r="C89" s="267" t="s">
        <v>90</v>
      </c>
      <c r="D89" s="267" t="s">
        <v>297</v>
      </c>
      <c r="E89" s="268" t="s">
        <v>3353</v>
      </c>
      <c r="F89" s="269" t="s">
        <v>3354</v>
      </c>
      <c r="G89" s="270" t="s">
        <v>336</v>
      </c>
      <c r="H89" s="271">
        <v>10</v>
      </c>
      <c r="I89" s="272"/>
      <c r="J89" s="273">
        <f>ROUND(I89*H89,2)</f>
        <v>0</v>
      </c>
      <c r="K89" s="269" t="s">
        <v>214</v>
      </c>
      <c r="L89" s="274"/>
      <c r="M89" s="275" t="s">
        <v>38</v>
      </c>
      <c r="N89" s="276" t="s">
        <v>52</v>
      </c>
      <c r="O89" s="47"/>
      <c r="P89" s="242">
        <f>O89*H89</f>
        <v>0</v>
      </c>
      <c r="Q89" s="242">
        <v>0.00016</v>
      </c>
      <c r="R89" s="242">
        <f>Q89*H89</f>
        <v>0.0016</v>
      </c>
      <c r="S89" s="242">
        <v>0</v>
      </c>
      <c r="T89" s="243">
        <f>S89*H89</f>
        <v>0</v>
      </c>
      <c r="AR89" s="23" t="s">
        <v>393</v>
      </c>
      <c r="AT89" s="23" t="s">
        <v>297</v>
      </c>
      <c r="AU89" s="23" t="s">
        <v>90</v>
      </c>
      <c r="AY89" s="23" t="s">
        <v>208</v>
      </c>
      <c r="BE89" s="244">
        <f>IF(N89="základní",J89,0)</f>
        <v>0</v>
      </c>
      <c r="BF89" s="244">
        <f>IF(N89="snížená",J89,0)</f>
        <v>0</v>
      </c>
      <c r="BG89" s="244">
        <f>IF(N89="zákl. přenesená",J89,0)</f>
        <v>0</v>
      </c>
      <c r="BH89" s="244">
        <f>IF(N89="sníž. přenesená",J89,0)</f>
        <v>0</v>
      </c>
      <c r="BI89" s="244">
        <f>IF(N89="nulová",J89,0)</f>
        <v>0</v>
      </c>
      <c r="BJ89" s="23" t="s">
        <v>25</v>
      </c>
      <c r="BK89" s="244">
        <f>ROUND(I89*H89,2)</f>
        <v>0</v>
      </c>
      <c r="BL89" s="23" t="s">
        <v>302</v>
      </c>
      <c r="BM89" s="23" t="s">
        <v>3355</v>
      </c>
    </row>
    <row r="90" spans="2:65" s="1" customFormat="1" ht="16.5" customHeight="1">
      <c r="B90" s="46"/>
      <c r="C90" s="267" t="s">
        <v>225</v>
      </c>
      <c r="D90" s="267" t="s">
        <v>297</v>
      </c>
      <c r="E90" s="268" t="s">
        <v>3356</v>
      </c>
      <c r="F90" s="269" t="s">
        <v>3357</v>
      </c>
      <c r="G90" s="270" t="s">
        <v>336</v>
      </c>
      <c r="H90" s="271">
        <v>17</v>
      </c>
      <c r="I90" s="272"/>
      <c r="J90" s="273">
        <f>ROUND(I90*H90,2)</f>
        <v>0</v>
      </c>
      <c r="K90" s="269" t="s">
        <v>214</v>
      </c>
      <c r="L90" s="274"/>
      <c r="M90" s="275" t="s">
        <v>38</v>
      </c>
      <c r="N90" s="276" t="s">
        <v>52</v>
      </c>
      <c r="O90" s="47"/>
      <c r="P90" s="242">
        <f>O90*H90</f>
        <v>0</v>
      </c>
      <c r="Q90" s="242">
        <v>0.00014</v>
      </c>
      <c r="R90" s="242">
        <f>Q90*H90</f>
        <v>0.0023799999999999997</v>
      </c>
      <c r="S90" s="242">
        <v>0</v>
      </c>
      <c r="T90" s="243">
        <f>S90*H90</f>
        <v>0</v>
      </c>
      <c r="AR90" s="23" t="s">
        <v>393</v>
      </c>
      <c r="AT90" s="23" t="s">
        <v>297</v>
      </c>
      <c r="AU90" s="23" t="s">
        <v>90</v>
      </c>
      <c r="AY90" s="23" t="s">
        <v>208</v>
      </c>
      <c r="BE90" s="244">
        <f>IF(N90="základní",J90,0)</f>
        <v>0</v>
      </c>
      <c r="BF90" s="244">
        <f>IF(N90="snížená",J90,0)</f>
        <v>0</v>
      </c>
      <c r="BG90" s="244">
        <f>IF(N90="zákl. přenesená",J90,0)</f>
        <v>0</v>
      </c>
      <c r="BH90" s="244">
        <f>IF(N90="sníž. přenesená",J90,0)</f>
        <v>0</v>
      </c>
      <c r="BI90" s="244">
        <f>IF(N90="nulová",J90,0)</f>
        <v>0</v>
      </c>
      <c r="BJ90" s="23" t="s">
        <v>25</v>
      </c>
      <c r="BK90" s="244">
        <f>ROUND(I90*H90,2)</f>
        <v>0</v>
      </c>
      <c r="BL90" s="23" t="s">
        <v>302</v>
      </c>
      <c r="BM90" s="23" t="s">
        <v>3358</v>
      </c>
    </row>
    <row r="91" spans="2:65" s="1" customFormat="1" ht="16.5" customHeight="1">
      <c r="B91" s="46"/>
      <c r="C91" s="267" t="s">
        <v>215</v>
      </c>
      <c r="D91" s="267" t="s">
        <v>297</v>
      </c>
      <c r="E91" s="268" t="s">
        <v>3359</v>
      </c>
      <c r="F91" s="269" t="s">
        <v>3360</v>
      </c>
      <c r="G91" s="270" t="s">
        <v>336</v>
      </c>
      <c r="H91" s="271">
        <v>125</v>
      </c>
      <c r="I91" s="272"/>
      <c r="J91" s="273">
        <f>ROUND(I91*H91,2)</f>
        <v>0</v>
      </c>
      <c r="K91" s="269" t="s">
        <v>214</v>
      </c>
      <c r="L91" s="274"/>
      <c r="M91" s="275" t="s">
        <v>38</v>
      </c>
      <c r="N91" s="276" t="s">
        <v>52</v>
      </c>
      <c r="O91" s="47"/>
      <c r="P91" s="242">
        <f>O91*H91</f>
        <v>0</v>
      </c>
      <c r="Q91" s="242">
        <v>0.00013</v>
      </c>
      <c r="R91" s="242">
        <f>Q91*H91</f>
        <v>0.016249999999999997</v>
      </c>
      <c r="S91" s="242">
        <v>0</v>
      </c>
      <c r="T91" s="243">
        <f>S91*H91</f>
        <v>0</v>
      </c>
      <c r="AR91" s="23" t="s">
        <v>393</v>
      </c>
      <c r="AT91" s="23" t="s">
        <v>297</v>
      </c>
      <c r="AU91" s="23" t="s">
        <v>90</v>
      </c>
      <c r="AY91" s="23" t="s">
        <v>208</v>
      </c>
      <c r="BE91" s="244">
        <f>IF(N91="základní",J91,0)</f>
        <v>0</v>
      </c>
      <c r="BF91" s="244">
        <f>IF(N91="snížená",J91,0)</f>
        <v>0</v>
      </c>
      <c r="BG91" s="244">
        <f>IF(N91="zákl. přenesená",J91,0)</f>
        <v>0</v>
      </c>
      <c r="BH91" s="244">
        <f>IF(N91="sníž. přenesená",J91,0)</f>
        <v>0</v>
      </c>
      <c r="BI91" s="244">
        <f>IF(N91="nulová",J91,0)</f>
        <v>0</v>
      </c>
      <c r="BJ91" s="23" t="s">
        <v>25</v>
      </c>
      <c r="BK91" s="244">
        <f>ROUND(I91*H91,2)</f>
        <v>0</v>
      </c>
      <c r="BL91" s="23" t="s">
        <v>302</v>
      </c>
      <c r="BM91" s="23" t="s">
        <v>3361</v>
      </c>
    </row>
    <row r="92" spans="2:65" s="1" customFormat="1" ht="16.5" customHeight="1">
      <c r="B92" s="46"/>
      <c r="C92" s="267" t="s">
        <v>237</v>
      </c>
      <c r="D92" s="267" t="s">
        <v>297</v>
      </c>
      <c r="E92" s="268" t="s">
        <v>3362</v>
      </c>
      <c r="F92" s="269" t="s">
        <v>3363</v>
      </c>
      <c r="G92" s="270" t="s">
        <v>336</v>
      </c>
      <c r="H92" s="271">
        <v>170</v>
      </c>
      <c r="I92" s="272"/>
      <c r="J92" s="273">
        <f>ROUND(I92*H92,2)</f>
        <v>0</v>
      </c>
      <c r="K92" s="269" t="s">
        <v>214</v>
      </c>
      <c r="L92" s="274"/>
      <c r="M92" s="275" t="s">
        <v>38</v>
      </c>
      <c r="N92" s="276" t="s">
        <v>52</v>
      </c>
      <c r="O92" s="47"/>
      <c r="P92" s="242">
        <f>O92*H92</f>
        <v>0</v>
      </c>
      <c r="Q92" s="242">
        <v>0.00011</v>
      </c>
      <c r="R92" s="242">
        <f>Q92*H92</f>
        <v>0.0187</v>
      </c>
      <c r="S92" s="242">
        <v>0</v>
      </c>
      <c r="T92" s="243">
        <f>S92*H92</f>
        <v>0</v>
      </c>
      <c r="AR92" s="23" t="s">
        <v>393</v>
      </c>
      <c r="AT92" s="23" t="s">
        <v>297</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302</v>
      </c>
      <c r="BM92" s="23" t="s">
        <v>3364</v>
      </c>
    </row>
    <row r="93" spans="2:65" s="1" customFormat="1" ht="16.5" customHeight="1">
      <c r="B93" s="46"/>
      <c r="C93" s="267" t="s">
        <v>241</v>
      </c>
      <c r="D93" s="267" t="s">
        <v>297</v>
      </c>
      <c r="E93" s="268" t="s">
        <v>3365</v>
      </c>
      <c r="F93" s="269" t="s">
        <v>3366</v>
      </c>
      <c r="G93" s="270" t="s">
        <v>336</v>
      </c>
      <c r="H93" s="271">
        <v>88</v>
      </c>
      <c r="I93" s="272"/>
      <c r="J93" s="273">
        <f>ROUND(I93*H93,2)</f>
        <v>0</v>
      </c>
      <c r="K93" s="269" t="s">
        <v>214</v>
      </c>
      <c r="L93" s="274"/>
      <c r="M93" s="275" t="s">
        <v>38</v>
      </c>
      <c r="N93" s="276" t="s">
        <v>52</v>
      </c>
      <c r="O93" s="47"/>
      <c r="P93" s="242">
        <f>O93*H93</f>
        <v>0</v>
      </c>
      <c r="Q93" s="242">
        <v>7E-05</v>
      </c>
      <c r="R93" s="242">
        <f>Q93*H93</f>
        <v>0.00616</v>
      </c>
      <c r="S93" s="242">
        <v>0</v>
      </c>
      <c r="T93" s="243">
        <f>S93*H93</f>
        <v>0</v>
      </c>
      <c r="AR93" s="23" t="s">
        <v>393</v>
      </c>
      <c r="AT93" s="23" t="s">
        <v>297</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302</v>
      </c>
      <c r="BM93" s="23" t="s">
        <v>3367</v>
      </c>
    </row>
    <row r="94" spans="2:65" s="1" customFormat="1" ht="16.5" customHeight="1">
      <c r="B94" s="46"/>
      <c r="C94" s="267" t="s">
        <v>249</v>
      </c>
      <c r="D94" s="267" t="s">
        <v>297</v>
      </c>
      <c r="E94" s="268" t="s">
        <v>3368</v>
      </c>
      <c r="F94" s="269" t="s">
        <v>3369</v>
      </c>
      <c r="G94" s="270" t="s">
        <v>336</v>
      </c>
      <c r="H94" s="271">
        <v>184</v>
      </c>
      <c r="I94" s="272"/>
      <c r="J94" s="273">
        <f>ROUND(I94*H94,2)</f>
        <v>0</v>
      </c>
      <c r="K94" s="269" t="s">
        <v>214</v>
      </c>
      <c r="L94" s="274"/>
      <c r="M94" s="275" t="s">
        <v>38</v>
      </c>
      <c r="N94" s="276" t="s">
        <v>52</v>
      </c>
      <c r="O94" s="47"/>
      <c r="P94" s="242">
        <f>O94*H94</f>
        <v>0</v>
      </c>
      <c r="Q94" s="242">
        <v>7E-05</v>
      </c>
      <c r="R94" s="242">
        <f>Q94*H94</f>
        <v>0.012879999999999999</v>
      </c>
      <c r="S94" s="242">
        <v>0</v>
      </c>
      <c r="T94" s="243">
        <f>S94*H94</f>
        <v>0</v>
      </c>
      <c r="AR94" s="23" t="s">
        <v>393</v>
      </c>
      <c r="AT94" s="23" t="s">
        <v>297</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302</v>
      </c>
      <c r="BM94" s="23" t="s">
        <v>3370</v>
      </c>
    </row>
    <row r="95" spans="2:65" s="1" customFormat="1" ht="38.25" customHeight="1">
      <c r="B95" s="46"/>
      <c r="C95" s="233" t="s">
        <v>253</v>
      </c>
      <c r="D95" s="233" t="s">
        <v>210</v>
      </c>
      <c r="E95" s="234" t="s">
        <v>1742</v>
      </c>
      <c r="F95" s="235" t="s">
        <v>1743</v>
      </c>
      <c r="G95" s="236" t="s">
        <v>283</v>
      </c>
      <c r="H95" s="237">
        <v>0.058</v>
      </c>
      <c r="I95" s="238"/>
      <c r="J95" s="239">
        <f>ROUND(I95*H95,2)</f>
        <v>0</v>
      </c>
      <c r="K95" s="235" t="s">
        <v>214</v>
      </c>
      <c r="L95" s="72"/>
      <c r="M95" s="240" t="s">
        <v>38</v>
      </c>
      <c r="N95" s="241" t="s">
        <v>52</v>
      </c>
      <c r="O95" s="47"/>
      <c r="P95" s="242">
        <f>O95*H95</f>
        <v>0</v>
      </c>
      <c r="Q95" s="242">
        <v>0</v>
      </c>
      <c r="R95" s="242">
        <f>Q95*H95</f>
        <v>0</v>
      </c>
      <c r="S95" s="242">
        <v>0</v>
      </c>
      <c r="T95" s="243">
        <f>S95*H95</f>
        <v>0</v>
      </c>
      <c r="AR95" s="23" t="s">
        <v>302</v>
      </c>
      <c r="AT95" s="23" t="s">
        <v>210</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302</v>
      </c>
      <c r="BM95" s="23" t="s">
        <v>3371</v>
      </c>
    </row>
    <row r="96" spans="2:63" s="11" customFormat="1" ht="29.85" customHeight="1">
      <c r="B96" s="217"/>
      <c r="C96" s="218"/>
      <c r="D96" s="219" t="s">
        <v>80</v>
      </c>
      <c r="E96" s="231" t="s">
        <v>3372</v>
      </c>
      <c r="F96" s="231" t="s">
        <v>3373</v>
      </c>
      <c r="G96" s="218"/>
      <c r="H96" s="218"/>
      <c r="I96" s="221"/>
      <c r="J96" s="232">
        <f>BK96</f>
        <v>0</v>
      </c>
      <c r="K96" s="218"/>
      <c r="L96" s="223"/>
      <c r="M96" s="224"/>
      <c r="N96" s="225"/>
      <c r="O96" s="225"/>
      <c r="P96" s="226">
        <f>SUM(P97:P117)</f>
        <v>0</v>
      </c>
      <c r="Q96" s="225"/>
      <c r="R96" s="226">
        <f>SUM(R97:R117)</f>
        <v>0</v>
      </c>
      <c r="S96" s="225"/>
      <c r="T96" s="227">
        <f>SUM(T97:T117)</f>
        <v>0</v>
      </c>
      <c r="AR96" s="228" t="s">
        <v>90</v>
      </c>
      <c r="AT96" s="229" t="s">
        <v>80</v>
      </c>
      <c r="AU96" s="229" t="s">
        <v>25</v>
      </c>
      <c r="AY96" s="228" t="s">
        <v>208</v>
      </c>
      <c r="BK96" s="230">
        <f>SUM(BK97:BK117)</f>
        <v>0</v>
      </c>
    </row>
    <row r="97" spans="2:65" s="1" customFormat="1" ht="102" customHeight="1">
      <c r="B97" s="46"/>
      <c r="C97" s="233" t="s">
        <v>257</v>
      </c>
      <c r="D97" s="233" t="s">
        <v>210</v>
      </c>
      <c r="E97" s="234" t="s">
        <v>3374</v>
      </c>
      <c r="F97" s="235" t="s">
        <v>3375</v>
      </c>
      <c r="G97" s="236" t="s">
        <v>574</v>
      </c>
      <c r="H97" s="237">
        <v>1</v>
      </c>
      <c r="I97" s="238"/>
      <c r="J97" s="239">
        <f>ROUND(I97*H97,2)</f>
        <v>0</v>
      </c>
      <c r="K97" s="235" t="s">
        <v>38</v>
      </c>
      <c r="L97" s="72"/>
      <c r="M97" s="240" t="s">
        <v>38</v>
      </c>
      <c r="N97" s="241" t="s">
        <v>52</v>
      </c>
      <c r="O97" s="47"/>
      <c r="P97" s="242">
        <f>O97*H97</f>
        <v>0</v>
      </c>
      <c r="Q97" s="242">
        <v>0</v>
      </c>
      <c r="R97" s="242">
        <f>Q97*H97</f>
        <v>0</v>
      </c>
      <c r="S97" s="242">
        <v>0</v>
      </c>
      <c r="T97" s="243">
        <f>S97*H97</f>
        <v>0</v>
      </c>
      <c r="AR97" s="23" t="s">
        <v>302</v>
      </c>
      <c r="AT97" s="23" t="s">
        <v>210</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302</v>
      </c>
      <c r="BM97" s="23" t="s">
        <v>3376</v>
      </c>
    </row>
    <row r="98" spans="2:65" s="1" customFormat="1" ht="16.5" customHeight="1">
      <c r="B98" s="46"/>
      <c r="C98" s="233" t="s">
        <v>30</v>
      </c>
      <c r="D98" s="233" t="s">
        <v>210</v>
      </c>
      <c r="E98" s="234" t="s">
        <v>3377</v>
      </c>
      <c r="F98" s="235" t="s">
        <v>3378</v>
      </c>
      <c r="G98" s="236" t="s">
        <v>574</v>
      </c>
      <c r="H98" s="237">
        <v>1</v>
      </c>
      <c r="I98" s="238"/>
      <c r="J98" s="239">
        <f>ROUND(I98*H98,2)</f>
        <v>0</v>
      </c>
      <c r="K98" s="235" t="s">
        <v>38</v>
      </c>
      <c r="L98" s="72"/>
      <c r="M98" s="240" t="s">
        <v>38</v>
      </c>
      <c r="N98" s="241" t="s">
        <v>52</v>
      </c>
      <c r="O98" s="47"/>
      <c r="P98" s="242">
        <f>O98*H98</f>
        <v>0</v>
      </c>
      <c r="Q98" s="242">
        <v>0</v>
      </c>
      <c r="R98" s="242">
        <f>Q98*H98</f>
        <v>0</v>
      </c>
      <c r="S98" s="242">
        <v>0</v>
      </c>
      <c r="T98" s="243">
        <f>S98*H98</f>
        <v>0</v>
      </c>
      <c r="AR98" s="23" t="s">
        <v>302</v>
      </c>
      <c r="AT98" s="23" t="s">
        <v>210</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302</v>
      </c>
      <c r="BM98" s="23" t="s">
        <v>3379</v>
      </c>
    </row>
    <row r="99" spans="2:65" s="1" customFormat="1" ht="16.5" customHeight="1">
      <c r="B99" s="46"/>
      <c r="C99" s="233" t="s">
        <v>270</v>
      </c>
      <c r="D99" s="233" t="s">
        <v>210</v>
      </c>
      <c r="E99" s="234" t="s">
        <v>3380</v>
      </c>
      <c r="F99" s="235" t="s">
        <v>3381</v>
      </c>
      <c r="G99" s="236" t="s">
        <v>574</v>
      </c>
      <c r="H99" s="237">
        <v>1</v>
      </c>
      <c r="I99" s="238"/>
      <c r="J99" s="239">
        <f>ROUND(I99*H99,2)</f>
        <v>0</v>
      </c>
      <c r="K99" s="235" t="s">
        <v>38</v>
      </c>
      <c r="L99" s="72"/>
      <c r="M99" s="240" t="s">
        <v>38</v>
      </c>
      <c r="N99" s="241" t="s">
        <v>52</v>
      </c>
      <c r="O99" s="47"/>
      <c r="P99" s="242">
        <f>O99*H99</f>
        <v>0</v>
      </c>
      <c r="Q99" s="242">
        <v>0</v>
      </c>
      <c r="R99" s="242">
        <f>Q99*H99</f>
        <v>0</v>
      </c>
      <c r="S99" s="242">
        <v>0</v>
      </c>
      <c r="T99" s="243">
        <f>S99*H99</f>
        <v>0</v>
      </c>
      <c r="AR99" s="23" t="s">
        <v>302</v>
      </c>
      <c r="AT99" s="23" t="s">
        <v>210</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302</v>
      </c>
      <c r="BM99" s="23" t="s">
        <v>3382</v>
      </c>
    </row>
    <row r="100" spans="2:65" s="1" customFormat="1" ht="63.75" customHeight="1">
      <c r="B100" s="46"/>
      <c r="C100" s="233" t="s">
        <v>276</v>
      </c>
      <c r="D100" s="233" t="s">
        <v>210</v>
      </c>
      <c r="E100" s="234" t="s">
        <v>3383</v>
      </c>
      <c r="F100" s="235" t="s">
        <v>3384</v>
      </c>
      <c r="G100" s="236" t="s">
        <v>574</v>
      </c>
      <c r="H100" s="237">
        <v>1</v>
      </c>
      <c r="I100" s="238"/>
      <c r="J100" s="239">
        <f>ROUND(I100*H100,2)</f>
        <v>0</v>
      </c>
      <c r="K100" s="235" t="s">
        <v>38</v>
      </c>
      <c r="L100" s="72"/>
      <c r="M100" s="240" t="s">
        <v>38</v>
      </c>
      <c r="N100" s="241" t="s">
        <v>52</v>
      </c>
      <c r="O100" s="47"/>
      <c r="P100" s="242">
        <f>O100*H100</f>
        <v>0</v>
      </c>
      <c r="Q100" s="242">
        <v>0</v>
      </c>
      <c r="R100" s="242">
        <f>Q100*H100</f>
        <v>0</v>
      </c>
      <c r="S100" s="242">
        <v>0</v>
      </c>
      <c r="T100" s="243">
        <f>S100*H100</f>
        <v>0</v>
      </c>
      <c r="AR100" s="23" t="s">
        <v>302</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302</v>
      </c>
      <c r="BM100" s="23" t="s">
        <v>3385</v>
      </c>
    </row>
    <row r="101" spans="2:65" s="1" customFormat="1" ht="16.5" customHeight="1">
      <c r="B101" s="46"/>
      <c r="C101" s="233" t="s">
        <v>280</v>
      </c>
      <c r="D101" s="233" t="s">
        <v>210</v>
      </c>
      <c r="E101" s="234" t="s">
        <v>3386</v>
      </c>
      <c r="F101" s="235" t="s">
        <v>3387</v>
      </c>
      <c r="G101" s="236" t="s">
        <v>574</v>
      </c>
      <c r="H101" s="237">
        <v>1</v>
      </c>
      <c r="I101" s="238"/>
      <c r="J101" s="239">
        <f>ROUND(I101*H101,2)</f>
        <v>0</v>
      </c>
      <c r="K101" s="235" t="s">
        <v>38</v>
      </c>
      <c r="L101" s="72"/>
      <c r="M101" s="240" t="s">
        <v>38</v>
      </c>
      <c r="N101" s="241" t="s">
        <v>52</v>
      </c>
      <c r="O101" s="47"/>
      <c r="P101" s="242">
        <f>O101*H101</f>
        <v>0</v>
      </c>
      <c r="Q101" s="242">
        <v>0</v>
      </c>
      <c r="R101" s="242">
        <f>Q101*H101</f>
        <v>0</v>
      </c>
      <c r="S101" s="242">
        <v>0</v>
      </c>
      <c r="T101" s="243">
        <f>S101*H101</f>
        <v>0</v>
      </c>
      <c r="AR101" s="23" t="s">
        <v>302</v>
      </c>
      <c r="AT101" s="23" t="s">
        <v>210</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302</v>
      </c>
      <c r="BM101" s="23" t="s">
        <v>3388</v>
      </c>
    </row>
    <row r="102" spans="2:65" s="1" customFormat="1" ht="16.5" customHeight="1">
      <c r="B102" s="46"/>
      <c r="C102" s="233" t="s">
        <v>286</v>
      </c>
      <c r="D102" s="233" t="s">
        <v>210</v>
      </c>
      <c r="E102" s="234" t="s">
        <v>3389</v>
      </c>
      <c r="F102" s="235" t="s">
        <v>3390</v>
      </c>
      <c r="G102" s="236" t="s">
        <v>574</v>
      </c>
      <c r="H102" s="237">
        <v>1</v>
      </c>
      <c r="I102" s="238"/>
      <c r="J102" s="239">
        <f>ROUND(I102*H102,2)</f>
        <v>0</v>
      </c>
      <c r="K102" s="235" t="s">
        <v>38</v>
      </c>
      <c r="L102" s="72"/>
      <c r="M102" s="240" t="s">
        <v>38</v>
      </c>
      <c r="N102" s="241" t="s">
        <v>52</v>
      </c>
      <c r="O102" s="47"/>
      <c r="P102" s="242">
        <f>O102*H102</f>
        <v>0</v>
      </c>
      <c r="Q102" s="242">
        <v>0</v>
      </c>
      <c r="R102" s="242">
        <f>Q102*H102</f>
        <v>0</v>
      </c>
      <c r="S102" s="242">
        <v>0</v>
      </c>
      <c r="T102" s="243">
        <f>S102*H102</f>
        <v>0</v>
      </c>
      <c r="AR102" s="23" t="s">
        <v>302</v>
      </c>
      <c r="AT102" s="23" t="s">
        <v>210</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302</v>
      </c>
      <c r="BM102" s="23" t="s">
        <v>3391</v>
      </c>
    </row>
    <row r="103" spans="2:65" s="1" customFormat="1" ht="51" customHeight="1">
      <c r="B103" s="46"/>
      <c r="C103" s="233" t="s">
        <v>10</v>
      </c>
      <c r="D103" s="233" t="s">
        <v>210</v>
      </c>
      <c r="E103" s="234" t="s">
        <v>3392</v>
      </c>
      <c r="F103" s="235" t="s">
        <v>3393</v>
      </c>
      <c r="G103" s="236" t="s">
        <v>574</v>
      </c>
      <c r="H103" s="237">
        <v>1</v>
      </c>
      <c r="I103" s="238"/>
      <c r="J103" s="239">
        <f>ROUND(I103*H103,2)</f>
        <v>0</v>
      </c>
      <c r="K103" s="235" t="s">
        <v>38</v>
      </c>
      <c r="L103" s="72"/>
      <c r="M103" s="240" t="s">
        <v>38</v>
      </c>
      <c r="N103" s="241" t="s">
        <v>52</v>
      </c>
      <c r="O103" s="47"/>
      <c r="P103" s="242">
        <f>O103*H103</f>
        <v>0</v>
      </c>
      <c r="Q103" s="242">
        <v>0</v>
      </c>
      <c r="R103" s="242">
        <f>Q103*H103</f>
        <v>0</v>
      </c>
      <c r="S103" s="242">
        <v>0</v>
      </c>
      <c r="T103" s="243">
        <f>S103*H103</f>
        <v>0</v>
      </c>
      <c r="AR103" s="23" t="s">
        <v>302</v>
      </c>
      <c r="AT103" s="23" t="s">
        <v>210</v>
      </c>
      <c r="AU103" s="23" t="s">
        <v>90</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302</v>
      </c>
      <c r="BM103" s="23" t="s">
        <v>3394</v>
      </c>
    </row>
    <row r="104" spans="2:65" s="1" customFormat="1" ht="16.5" customHeight="1">
      <c r="B104" s="46"/>
      <c r="C104" s="233" t="s">
        <v>302</v>
      </c>
      <c r="D104" s="233" t="s">
        <v>210</v>
      </c>
      <c r="E104" s="234" t="s">
        <v>3395</v>
      </c>
      <c r="F104" s="235" t="s">
        <v>3396</v>
      </c>
      <c r="G104" s="236" t="s">
        <v>574</v>
      </c>
      <c r="H104" s="237">
        <v>1</v>
      </c>
      <c r="I104" s="238"/>
      <c r="J104" s="239">
        <f>ROUND(I104*H104,2)</f>
        <v>0</v>
      </c>
      <c r="K104" s="235" t="s">
        <v>38</v>
      </c>
      <c r="L104" s="72"/>
      <c r="M104" s="240" t="s">
        <v>38</v>
      </c>
      <c r="N104" s="241" t="s">
        <v>52</v>
      </c>
      <c r="O104" s="47"/>
      <c r="P104" s="242">
        <f>O104*H104</f>
        <v>0</v>
      </c>
      <c r="Q104" s="242">
        <v>0</v>
      </c>
      <c r="R104" s="242">
        <f>Q104*H104</f>
        <v>0</v>
      </c>
      <c r="S104" s="242">
        <v>0</v>
      </c>
      <c r="T104" s="243">
        <f>S104*H104</f>
        <v>0</v>
      </c>
      <c r="AR104" s="23" t="s">
        <v>302</v>
      </c>
      <c r="AT104" s="23" t="s">
        <v>210</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302</v>
      </c>
      <c r="BM104" s="23" t="s">
        <v>3397</v>
      </c>
    </row>
    <row r="105" spans="2:65" s="1" customFormat="1" ht="25.5" customHeight="1">
      <c r="B105" s="46"/>
      <c r="C105" s="233" t="s">
        <v>314</v>
      </c>
      <c r="D105" s="233" t="s">
        <v>210</v>
      </c>
      <c r="E105" s="234" t="s">
        <v>3398</v>
      </c>
      <c r="F105" s="235" t="s">
        <v>3399</v>
      </c>
      <c r="G105" s="236" t="s">
        <v>574</v>
      </c>
      <c r="H105" s="237">
        <v>1</v>
      </c>
      <c r="I105" s="238"/>
      <c r="J105" s="239">
        <f>ROUND(I105*H105,2)</f>
        <v>0</v>
      </c>
      <c r="K105" s="235" t="s">
        <v>38</v>
      </c>
      <c r="L105" s="72"/>
      <c r="M105" s="240" t="s">
        <v>38</v>
      </c>
      <c r="N105" s="241" t="s">
        <v>52</v>
      </c>
      <c r="O105" s="47"/>
      <c r="P105" s="242">
        <f>O105*H105</f>
        <v>0</v>
      </c>
      <c r="Q105" s="242">
        <v>0</v>
      </c>
      <c r="R105" s="242">
        <f>Q105*H105</f>
        <v>0</v>
      </c>
      <c r="S105" s="242">
        <v>0</v>
      </c>
      <c r="T105" s="243">
        <f>S105*H105</f>
        <v>0</v>
      </c>
      <c r="AR105" s="23" t="s">
        <v>302</v>
      </c>
      <c r="AT105" s="23" t="s">
        <v>210</v>
      </c>
      <c r="AU105" s="23" t="s">
        <v>90</v>
      </c>
      <c r="AY105" s="23" t="s">
        <v>208</v>
      </c>
      <c r="BE105" s="244">
        <f>IF(N105="základní",J105,0)</f>
        <v>0</v>
      </c>
      <c r="BF105" s="244">
        <f>IF(N105="snížená",J105,0)</f>
        <v>0</v>
      </c>
      <c r="BG105" s="244">
        <f>IF(N105="zákl. přenesená",J105,0)</f>
        <v>0</v>
      </c>
      <c r="BH105" s="244">
        <f>IF(N105="sníž. přenesená",J105,0)</f>
        <v>0</v>
      </c>
      <c r="BI105" s="244">
        <f>IF(N105="nulová",J105,0)</f>
        <v>0</v>
      </c>
      <c r="BJ105" s="23" t="s">
        <v>25</v>
      </c>
      <c r="BK105" s="244">
        <f>ROUND(I105*H105,2)</f>
        <v>0</v>
      </c>
      <c r="BL105" s="23" t="s">
        <v>302</v>
      </c>
      <c r="BM105" s="23" t="s">
        <v>3400</v>
      </c>
    </row>
    <row r="106" spans="2:65" s="1" customFormat="1" ht="25.5" customHeight="1">
      <c r="B106" s="46"/>
      <c r="C106" s="233" t="s">
        <v>319</v>
      </c>
      <c r="D106" s="233" t="s">
        <v>210</v>
      </c>
      <c r="E106" s="234" t="s">
        <v>3401</v>
      </c>
      <c r="F106" s="235" t="s">
        <v>3402</v>
      </c>
      <c r="G106" s="236" t="s">
        <v>574</v>
      </c>
      <c r="H106" s="237">
        <v>1</v>
      </c>
      <c r="I106" s="238"/>
      <c r="J106" s="239">
        <f>ROUND(I106*H106,2)</f>
        <v>0</v>
      </c>
      <c r="K106" s="235" t="s">
        <v>38</v>
      </c>
      <c r="L106" s="72"/>
      <c r="M106" s="240" t="s">
        <v>38</v>
      </c>
      <c r="N106" s="241" t="s">
        <v>52</v>
      </c>
      <c r="O106" s="47"/>
      <c r="P106" s="242">
        <f>O106*H106</f>
        <v>0</v>
      </c>
      <c r="Q106" s="242">
        <v>0</v>
      </c>
      <c r="R106" s="242">
        <f>Q106*H106</f>
        <v>0</v>
      </c>
      <c r="S106" s="242">
        <v>0</v>
      </c>
      <c r="T106" s="243">
        <f>S106*H106</f>
        <v>0</v>
      </c>
      <c r="AR106" s="23" t="s">
        <v>302</v>
      </c>
      <c r="AT106" s="23" t="s">
        <v>210</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302</v>
      </c>
      <c r="BM106" s="23" t="s">
        <v>3403</v>
      </c>
    </row>
    <row r="107" spans="2:65" s="1" customFormat="1" ht="16.5" customHeight="1">
      <c r="B107" s="46"/>
      <c r="C107" s="233" t="s">
        <v>324</v>
      </c>
      <c r="D107" s="233" t="s">
        <v>210</v>
      </c>
      <c r="E107" s="234" t="s">
        <v>3404</v>
      </c>
      <c r="F107" s="235" t="s">
        <v>3405</v>
      </c>
      <c r="G107" s="236" t="s">
        <v>574</v>
      </c>
      <c r="H107" s="237">
        <v>2</v>
      </c>
      <c r="I107" s="238"/>
      <c r="J107" s="239">
        <f>ROUND(I107*H107,2)</f>
        <v>0</v>
      </c>
      <c r="K107" s="235" t="s">
        <v>38</v>
      </c>
      <c r="L107" s="72"/>
      <c r="M107" s="240" t="s">
        <v>38</v>
      </c>
      <c r="N107" s="241" t="s">
        <v>52</v>
      </c>
      <c r="O107" s="47"/>
      <c r="P107" s="242">
        <f>O107*H107</f>
        <v>0</v>
      </c>
      <c r="Q107" s="242">
        <v>0</v>
      </c>
      <c r="R107" s="242">
        <f>Q107*H107</f>
        <v>0</v>
      </c>
      <c r="S107" s="242">
        <v>0</v>
      </c>
      <c r="T107" s="243">
        <f>S107*H107</f>
        <v>0</v>
      </c>
      <c r="AR107" s="23" t="s">
        <v>302</v>
      </c>
      <c r="AT107" s="23" t="s">
        <v>210</v>
      </c>
      <c r="AU107" s="23" t="s">
        <v>90</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302</v>
      </c>
      <c r="BM107" s="23" t="s">
        <v>3406</v>
      </c>
    </row>
    <row r="108" spans="2:65" s="1" customFormat="1" ht="25.5" customHeight="1">
      <c r="B108" s="46"/>
      <c r="C108" s="233" t="s">
        <v>328</v>
      </c>
      <c r="D108" s="233" t="s">
        <v>210</v>
      </c>
      <c r="E108" s="234" t="s">
        <v>3407</v>
      </c>
      <c r="F108" s="235" t="s">
        <v>3408</v>
      </c>
      <c r="G108" s="236" t="s">
        <v>574</v>
      </c>
      <c r="H108" s="237">
        <v>1</v>
      </c>
      <c r="I108" s="238"/>
      <c r="J108" s="239">
        <f>ROUND(I108*H108,2)</f>
        <v>0</v>
      </c>
      <c r="K108" s="235" t="s">
        <v>38</v>
      </c>
      <c r="L108" s="72"/>
      <c r="M108" s="240" t="s">
        <v>38</v>
      </c>
      <c r="N108" s="241" t="s">
        <v>52</v>
      </c>
      <c r="O108" s="47"/>
      <c r="P108" s="242">
        <f>O108*H108</f>
        <v>0</v>
      </c>
      <c r="Q108" s="242">
        <v>0</v>
      </c>
      <c r="R108" s="242">
        <f>Q108*H108</f>
        <v>0</v>
      </c>
      <c r="S108" s="242">
        <v>0</v>
      </c>
      <c r="T108" s="243">
        <f>S108*H108</f>
        <v>0</v>
      </c>
      <c r="AR108" s="23" t="s">
        <v>302</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302</v>
      </c>
      <c r="BM108" s="23" t="s">
        <v>3409</v>
      </c>
    </row>
    <row r="109" spans="2:65" s="1" customFormat="1" ht="38.25" customHeight="1">
      <c r="B109" s="46"/>
      <c r="C109" s="233" t="s">
        <v>9</v>
      </c>
      <c r="D109" s="233" t="s">
        <v>210</v>
      </c>
      <c r="E109" s="234" t="s">
        <v>3410</v>
      </c>
      <c r="F109" s="235" t="s">
        <v>3411</v>
      </c>
      <c r="G109" s="236" t="s">
        <v>574</v>
      </c>
      <c r="H109" s="237">
        <v>1</v>
      </c>
      <c r="I109" s="238"/>
      <c r="J109" s="239">
        <f>ROUND(I109*H109,2)</f>
        <v>0</v>
      </c>
      <c r="K109" s="235" t="s">
        <v>38</v>
      </c>
      <c r="L109" s="72"/>
      <c r="M109" s="240" t="s">
        <v>38</v>
      </c>
      <c r="N109" s="241" t="s">
        <v>52</v>
      </c>
      <c r="O109" s="47"/>
      <c r="P109" s="242">
        <f>O109*H109</f>
        <v>0</v>
      </c>
      <c r="Q109" s="242">
        <v>0</v>
      </c>
      <c r="R109" s="242">
        <f>Q109*H109</f>
        <v>0</v>
      </c>
      <c r="S109" s="242">
        <v>0</v>
      </c>
      <c r="T109" s="243">
        <f>S109*H109</f>
        <v>0</v>
      </c>
      <c r="AR109" s="23" t="s">
        <v>302</v>
      </c>
      <c r="AT109" s="23" t="s">
        <v>210</v>
      </c>
      <c r="AU109" s="23" t="s">
        <v>90</v>
      </c>
      <c r="AY109" s="23" t="s">
        <v>208</v>
      </c>
      <c r="BE109" s="244">
        <f>IF(N109="základní",J109,0)</f>
        <v>0</v>
      </c>
      <c r="BF109" s="244">
        <f>IF(N109="snížená",J109,0)</f>
        <v>0</v>
      </c>
      <c r="BG109" s="244">
        <f>IF(N109="zákl. přenesená",J109,0)</f>
        <v>0</v>
      </c>
      <c r="BH109" s="244">
        <f>IF(N109="sníž. přenesená",J109,0)</f>
        <v>0</v>
      </c>
      <c r="BI109" s="244">
        <f>IF(N109="nulová",J109,0)</f>
        <v>0</v>
      </c>
      <c r="BJ109" s="23" t="s">
        <v>25</v>
      </c>
      <c r="BK109" s="244">
        <f>ROUND(I109*H109,2)</f>
        <v>0</v>
      </c>
      <c r="BL109" s="23" t="s">
        <v>302</v>
      </c>
      <c r="BM109" s="23" t="s">
        <v>3412</v>
      </c>
    </row>
    <row r="110" spans="2:65" s="1" customFormat="1" ht="38.25" customHeight="1">
      <c r="B110" s="46"/>
      <c r="C110" s="233" t="s">
        <v>340</v>
      </c>
      <c r="D110" s="233" t="s">
        <v>210</v>
      </c>
      <c r="E110" s="234" t="s">
        <v>3413</v>
      </c>
      <c r="F110" s="235" t="s">
        <v>3414</v>
      </c>
      <c r="G110" s="236" t="s">
        <v>574</v>
      </c>
      <c r="H110" s="237">
        <v>1</v>
      </c>
      <c r="I110" s="238"/>
      <c r="J110" s="239">
        <f>ROUND(I110*H110,2)</f>
        <v>0</v>
      </c>
      <c r="K110" s="235" t="s">
        <v>38</v>
      </c>
      <c r="L110" s="72"/>
      <c r="M110" s="240" t="s">
        <v>38</v>
      </c>
      <c r="N110" s="241" t="s">
        <v>52</v>
      </c>
      <c r="O110" s="47"/>
      <c r="P110" s="242">
        <f>O110*H110</f>
        <v>0</v>
      </c>
      <c r="Q110" s="242">
        <v>0</v>
      </c>
      <c r="R110" s="242">
        <f>Q110*H110</f>
        <v>0</v>
      </c>
      <c r="S110" s="242">
        <v>0</v>
      </c>
      <c r="T110" s="243">
        <f>S110*H110</f>
        <v>0</v>
      </c>
      <c r="AR110" s="23" t="s">
        <v>302</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302</v>
      </c>
      <c r="BM110" s="23" t="s">
        <v>3415</v>
      </c>
    </row>
    <row r="111" spans="2:65" s="1" customFormat="1" ht="38.25" customHeight="1">
      <c r="B111" s="46"/>
      <c r="C111" s="233" t="s">
        <v>348</v>
      </c>
      <c r="D111" s="233" t="s">
        <v>210</v>
      </c>
      <c r="E111" s="234" t="s">
        <v>3416</v>
      </c>
      <c r="F111" s="235" t="s">
        <v>3417</v>
      </c>
      <c r="G111" s="236" t="s">
        <v>574</v>
      </c>
      <c r="H111" s="237">
        <v>1</v>
      </c>
      <c r="I111" s="238"/>
      <c r="J111" s="239">
        <f>ROUND(I111*H111,2)</f>
        <v>0</v>
      </c>
      <c r="K111" s="235" t="s">
        <v>38</v>
      </c>
      <c r="L111" s="72"/>
      <c r="M111" s="240" t="s">
        <v>38</v>
      </c>
      <c r="N111" s="241" t="s">
        <v>52</v>
      </c>
      <c r="O111" s="47"/>
      <c r="P111" s="242">
        <f>O111*H111</f>
        <v>0</v>
      </c>
      <c r="Q111" s="242">
        <v>0</v>
      </c>
      <c r="R111" s="242">
        <f>Q111*H111</f>
        <v>0</v>
      </c>
      <c r="S111" s="242">
        <v>0</v>
      </c>
      <c r="T111" s="243">
        <f>S111*H111</f>
        <v>0</v>
      </c>
      <c r="AR111" s="23" t="s">
        <v>302</v>
      </c>
      <c r="AT111" s="23" t="s">
        <v>210</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302</v>
      </c>
      <c r="BM111" s="23" t="s">
        <v>3418</v>
      </c>
    </row>
    <row r="112" spans="2:65" s="1" customFormat="1" ht="16.5" customHeight="1">
      <c r="B112" s="46"/>
      <c r="C112" s="233" t="s">
        <v>352</v>
      </c>
      <c r="D112" s="233" t="s">
        <v>210</v>
      </c>
      <c r="E112" s="234" t="s">
        <v>3419</v>
      </c>
      <c r="F112" s="235" t="s">
        <v>3420</v>
      </c>
      <c r="G112" s="236" t="s">
        <v>2976</v>
      </c>
      <c r="H112" s="237">
        <v>1</v>
      </c>
      <c r="I112" s="238"/>
      <c r="J112" s="239">
        <f>ROUND(I112*H112,2)</f>
        <v>0</v>
      </c>
      <c r="K112" s="235" t="s">
        <v>38</v>
      </c>
      <c r="L112" s="72"/>
      <c r="M112" s="240" t="s">
        <v>38</v>
      </c>
      <c r="N112" s="241" t="s">
        <v>52</v>
      </c>
      <c r="O112" s="47"/>
      <c r="P112" s="242">
        <f>O112*H112</f>
        <v>0</v>
      </c>
      <c r="Q112" s="242">
        <v>0</v>
      </c>
      <c r="R112" s="242">
        <f>Q112*H112</f>
        <v>0</v>
      </c>
      <c r="S112" s="242">
        <v>0</v>
      </c>
      <c r="T112" s="243">
        <f>S112*H112</f>
        <v>0</v>
      </c>
      <c r="AR112" s="23" t="s">
        <v>302</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302</v>
      </c>
      <c r="BM112" s="23" t="s">
        <v>3421</v>
      </c>
    </row>
    <row r="113" spans="2:65" s="1" customFormat="1" ht="25.5" customHeight="1">
      <c r="B113" s="46"/>
      <c r="C113" s="233" t="s">
        <v>357</v>
      </c>
      <c r="D113" s="233" t="s">
        <v>210</v>
      </c>
      <c r="E113" s="234" t="s">
        <v>3422</v>
      </c>
      <c r="F113" s="235" t="s">
        <v>3423</v>
      </c>
      <c r="G113" s="236" t="s">
        <v>574</v>
      </c>
      <c r="H113" s="237">
        <v>3</v>
      </c>
      <c r="I113" s="238"/>
      <c r="J113" s="239">
        <f>ROUND(I113*H113,2)</f>
        <v>0</v>
      </c>
      <c r="K113" s="235" t="s">
        <v>38</v>
      </c>
      <c r="L113" s="72"/>
      <c r="M113" s="240" t="s">
        <v>38</v>
      </c>
      <c r="N113" s="241" t="s">
        <v>52</v>
      </c>
      <c r="O113" s="47"/>
      <c r="P113" s="242">
        <f>O113*H113</f>
        <v>0</v>
      </c>
      <c r="Q113" s="242">
        <v>0</v>
      </c>
      <c r="R113" s="242">
        <f>Q113*H113</f>
        <v>0</v>
      </c>
      <c r="S113" s="242">
        <v>0</v>
      </c>
      <c r="T113" s="243">
        <f>S113*H113</f>
        <v>0</v>
      </c>
      <c r="AR113" s="23" t="s">
        <v>302</v>
      </c>
      <c r="AT113" s="23" t="s">
        <v>210</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302</v>
      </c>
      <c r="BM113" s="23" t="s">
        <v>3424</v>
      </c>
    </row>
    <row r="114" spans="2:65" s="1" customFormat="1" ht="25.5" customHeight="1">
      <c r="B114" s="46"/>
      <c r="C114" s="233" t="s">
        <v>362</v>
      </c>
      <c r="D114" s="233" t="s">
        <v>210</v>
      </c>
      <c r="E114" s="234" t="s">
        <v>3425</v>
      </c>
      <c r="F114" s="235" t="s">
        <v>3426</v>
      </c>
      <c r="G114" s="236" t="s">
        <v>574</v>
      </c>
      <c r="H114" s="237">
        <v>1</v>
      </c>
      <c r="I114" s="238"/>
      <c r="J114" s="239">
        <f>ROUND(I114*H114,2)</f>
        <v>0</v>
      </c>
      <c r="K114" s="235" t="s">
        <v>38</v>
      </c>
      <c r="L114" s="72"/>
      <c r="M114" s="240" t="s">
        <v>38</v>
      </c>
      <c r="N114" s="241" t="s">
        <v>52</v>
      </c>
      <c r="O114" s="47"/>
      <c r="P114" s="242">
        <f>O114*H114</f>
        <v>0</v>
      </c>
      <c r="Q114" s="242">
        <v>0</v>
      </c>
      <c r="R114" s="242">
        <f>Q114*H114</f>
        <v>0</v>
      </c>
      <c r="S114" s="242">
        <v>0</v>
      </c>
      <c r="T114" s="243">
        <f>S114*H114</f>
        <v>0</v>
      </c>
      <c r="AR114" s="23" t="s">
        <v>302</v>
      </c>
      <c r="AT114" s="23" t="s">
        <v>210</v>
      </c>
      <c r="AU114" s="23" t="s">
        <v>90</v>
      </c>
      <c r="AY114" s="23" t="s">
        <v>208</v>
      </c>
      <c r="BE114" s="244">
        <f>IF(N114="základní",J114,0)</f>
        <v>0</v>
      </c>
      <c r="BF114" s="244">
        <f>IF(N114="snížená",J114,0)</f>
        <v>0</v>
      </c>
      <c r="BG114" s="244">
        <f>IF(N114="zákl. přenesená",J114,0)</f>
        <v>0</v>
      </c>
      <c r="BH114" s="244">
        <f>IF(N114="sníž. přenesená",J114,0)</f>
        <v>0</v>
      </c>
      <c r="BI114" s="244">
        <f>IF(N114="nulová",J114,0)</f>
        <v>0</v>
      </c>
      <c r="BJ114" s="23" t="s">
        <v>25</v>
      </c>
      <c r="BK114" s="244">
        <f>ROUND(I114*H114,2)</f>
        <v>0</v>
      </c>
      <c r="BL114" s="23" t="s">
        <v>302</v>
      </c>
      <c r="BM114" s="23" t="s">
        <v>3427</v>
      </c>
    </row>
    <row r="115" spans="2:65" s="1" customFormat="1" ht="25.5" customHeight="1">
      <c r="B115" s="46"/>
      <c r="C115" s="233" t="s">
        <v>369</v>
      </c>
      <c r="D115" s="233" t="s">
        <v>210</v>
      </c>
      <c r="E115" s="234" t="s">
        <v>3428</v>
      </c>
      <c r="F115" s="235" t="s">
        <v>3429</v>
      </c>
      <c r="G115" s="236" t="s">
        <v>574</v>
      </c>
      <c r="H115" s="237">
        <v>1</v>
      </c>
      <c r="I115" s="238"/>
      <c r="J115" s="239">
        <f>ROUND(I115*H115,2)</f>
        <v>0</v>
      </c>
      <c r="K115" s="235" t="s">
        <v>38</v>
      </c>
      <c r="L115" s="72"/>
      <c r="M115" s="240" t="s">
        <v>38</v>
      </c>
      <c r="N115" s="241" t="s">
        <v>52</v>
      </c>
      <c r="O115" s="47"/>
      <c r="P115" s="242">
        <f>O115*H115</f>
        <v>0</v>
      </c>
      <c r="Q115" s="242">
        <v>0</v>
      </c>
      <c r="R115" s="242">
        <f>Q115*H115</f>
        <v>0</v>
      </c>
      <c r="S115" s="242">
        <v>0</v>
      </c>
      <c r="T115" s="243">
        <f>S115*H115</f>
        <v>0</v>
      </c>
      <c r="AR115" s="23" t="s">
        <v>302</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302</v>
      </c>
      <c r="BM115" s="23" t="s">
        <v>3430</v>
      </c>
    </row>
    <row r="116" spans="2:65" s="1" customFormat="1" ht="16.5" customHeight="1">
      <c r="B116" s="46"/>
      <c r="C116" s="233" t="s">
        <v>374</v>
      </c>
      <c r="D116" s="233" t="s">
        <v>210</v>
      </c>
      <c r="E116" s="234" t="s">
        <v>3431</v>
      </c>
      <c r="F116" s="235" t="s">
        <v>3432</v>
      </c>
      <c r="G116" s="236" t="s">
        <v>2976</v>
      </c>
      <c r="H116" s="237">
        <v>8</v>
      </c>
      <c r="I116" s="238"/>
      <c r="J116" s="239">
        <f>ROUND(I116*H116,2)</f>
        <v>0</v>
      </c>
      <c r="K116" s="235" t="s">
        <v>38</v>
      </c>
      <c r="L116" s="72"/>
      <c r="M116" s="240" t="s">
        <v>38</v>
      </c>
      <c r="N116" s="241" t="s">
        <v>52</v>
      </c>
      <c r="O116" s="47"/>
      <c r="P116" s="242">
        <f>O116*H116</f>
        <v>0</v>
      </c>
      <c r="Q116" s="242">
        <v>0</v>
      </c>
      <c r="R116" s="242">
        <f>Q116*H116</f>
        <v>0</v>
      </c>
      <c r="S116" s="242">
        <v>0</v>
      </c>
      <c r="T116" s="243">
        <f>S116*H116</f>
        <v>0</v>
      </c>
      <c r="AR116" s="23" t="s">
        <v>302</v>
      </c>
      <c r="AT116" s="23" t="s">
        <v>210</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302</v>
      </c>
      <c r="BM116" s="23" t="s">
        <v>3433</v>
      </c>
    </row>
    <row r="117" spans="2:65" s="1" customFormat="1" ht="16.5" customHeight="1">
      <c r="B117" s="46"/>
      <c r="C117" s="233" t="s">
        <v>380</v>
      </c>
      <c r="D117" s="233" t="s">
        <v>210</v>
      </c>
      <c r="E117" s="234" t="s">
        <v>3434</v>
      </c>
      <c r="F117" s="235" t="s">
        <v>3435</v>
      </c>
      <c r="G117" s="236" t="s">
        <v>2976</v>
      </c>
      <c r="H117" s="237">
        <v>8</v>
      </c>
      <c r="I117" s="238"/>
      <c r="J117" s="239">
        <f>ROUND(I117*H117,2)</f>
        <v>0</v>
      </c>
      <c r="K117" s="235" t="s">
        <v>38</v>
      </c>
      <c r="L117" s="72"/>
      <c r="M117" s="240" t="s">
        <v>38</v>
      </c>
      <c r="N117" s="241" t="s">
        <v>52</v>
      </c>
      <c r="O117" s="47"/>
      <c r="P117" s="242">
        <f>O117*H117</f>
        <v>0</v>
      </c>
      <c r="Q117" s="242">
        <v>0</v>
      </c>
      <c r="R117" s="242">
        <f>Q117*H117</f>
        <v>0</v>
      </c>
      <c r="S117" s="242">
        <v>0</v>
      </c>
      <c r="T117" s="243">
        <f>S117*H117</f>
        <v>0</v>
      </c>
      <c r="AR117" s="23" t="s">
        <v>302</v>
      </c>
      <c r="AT117" s="23" t="s">
        <v>210</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302</v>
      </c>
      <c r="BM117" s="23" t="s">
        <v>3436</v>
      </c>
    </row>
    <row r="118" spans="2:63" s="11" customFormat="1" ht="29.85" customHeight="1">
      <c r="B118" s="217"/>
      <c r="C118" s="218"/>
      <c r="D118" s="219" t="s">
        <v>80</v>
      </c>
      <c r="E118" s="231" t="s">
        <v>3437</v>
      </c>
      <c r="F118" s="231" t="s">
        <v>3438</v>
      </c>
      <c r="G118" s="218"/>
      <c r="H118" s="218"/>
      <c r="I118" s="221"/>
      <c r="J118" s="232">
        <f>BK118</f>
        <v>0</v>
      </c>
      <c r="K118" s="218"/>
      <c r="L118" s="223"/>
      <c r="M118" s="224"/>
      <c r="N118" s="225"/>
      <c r="O118" s="225"/>
      <c r="P118" s="226">
        <f>SUM(P119:P127)</f>
        <v>0</v>
      </c>
      <c r="Q118" s="225"/>
      <c r="R118" s="226">
        <f>SUM(R119:R127)</f>
        <v>0.5103</v>
      </c>
      <c r="S118" s="225"/>
      <c r="T118" s="227">
        <f>SUM(T119:T127)</f>
        <v>0</v>
      </c>
      <c r="AR118" s="228" t="s">
        <v>90</v>
      </c>
      <c r="AT118" s="229" t="s">
        <v>80</v>
      </c>
      <c r="AU118" s="229" t="s">
        <v>25</v>
      </c>
      <c r="AY118" s="228" t="s">
        <v>208</v>
      </c>
      <c r="BK118" s="230">
        <f>SUM(BK119:BK127)</f>
        <v>0</v>
      </c>
    </row>
    <row r="119" spans="2:65" s="1" customFormat="1" ht="25.5" customHeight="1">
      <c r="B119" s="46"/>
      <c r="C119" s="233" t="s">
        <v>384</v>
      </c>
      <c r="D119" s="233" t="s">
        <v>210</v>
      </c>
      <c r="E119" s="234" t="s">
        <v>3439</v>
      </c>
      <c r="F119" s="235" t="s">
        <v>3440</v>
      </c>
      <c r="G119" s="236" t="s">
        <v>336</v>
      </c>
      <c r="H119" s="237">
        <v>272</v>
      </c>
      <c r="I119" s="238"/>
      <c r="J119" s="239">
        <f>ROUND(I119*H119,2)</f>
        <v>0</v>
      </c>
      <c r="K119" s="235" t="s">
        <v>214</v>
      </c>
      <c r="L119" s="72"/>
      <c r="M119" s="240" t="s">
        <v>38</v>
      </c>
      <c r="N119" s="241" t="s">
        <v>52</v>
      </c>
      <c r="O119" s="47"/>
      <c r="P119" s="242">
        <f>O119*H119</f>
        <v>0</v>
      </c>
      <c r="Q119" s="242">
        <v>0.0006</v>
      </c>
      <c r="R119" s="242">
        <f>Q119*H119</f>
        <v>0.16319999999999998</v>
      </c>
      <c r="S119" s="242">
        <v>0</v>
      </c>
      <c r="T119" s="243">
        <f>S119*H119</f>
        <v>0</v>
      </c>
      <c r="AR119" s="23" t="s">
        <v>302</v>
      </c>
      <c r="AT119" s="23" t="s">
        <v>210</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302</v>
      </c>
      <c r="BM119" s="23" t="s">
        <v>3441</v>
      </c>
    </row>
    <row r="120" spans="2:51" s="12" customFormat="1" ht="13.5">
      <c r="B120" s="245"/>
      <c r="C120" s="246"/>
      <c r="D120" s="247" t="s">
        <v>217</v>
      </c>
      <c r="E120" s="248" t="s">
        <v>38</v>
      </c>
      <c r="F120" s="249" t="s">
        <v>3442</v>
      </c>
      <c r="G120" s="246"/>
      <c r="H120" s="250">
        <v>272</v>
      </c>
      <c r="I120" s="251"/>
      <c r="J120" s="246"/>
      <c r="K120" s="246"/>
      <c r="L120" s="252"/>
      <c r="M120" s="253"/>
      <c r="N120" s="254"/>
      <c r="O120" s="254"/>
      <c r="P120" s="254"/>
      <c r="Q120" s="254"/>
      <c r="R120" s="254"/>
      <c r="S120" s="254"/>
      <c r="T120" s="255"/>
      <c r="AT120" s="256" t="s">
        <v>217</v>
      </c>
      <c r="AU120" s="256" t="s">
        <v>90</v>
      </c>
      <c r="AV120" s="12" t="s">
        <v>90</v>
      </c>
      <c r="AW120" s="12" t="s">
        <v>219</v>
      </c>
      <c r="AX120" s="12" t="s">
        <v>25</v>
      </c>
      <c r="AY120" s="256" t="s">
        <v>208</v>
      </c>
    </row>
    <row r="121" spans="2:65" s="1" customFormat="1" ht="25.5" customHeight="1">
      <c r="B121" s="46"/>
      <c r="C121" s="233" t="s">
        <v>389</v>
      </c>
      <c r="D121" s="233" t="s">
        <v>210</v>
      </c>
      <c r="E121" s="234" t="s">
        <v>3443</v>
      </c>
      <c r="F121" s="235" t="s">
        <v>3444</v>
      </c>
      <c r="G121" s="236" t="s">
        <v>336</v>
      </c>
      <c r="H121" s="237">
        <v>170</v>
      </c>
      <c r="I121" s="238"/>
      <c r="J121" s="239">
        <f>ROUND(I121*H121,2)</f>
        <v>0</v>
      </c>
      <c r="K121" s="235" t="s">
        <v>214</v>
      </c>
      <c r="L121" s="72"/>
      <c r="M121" s="240" t="s">
        <v>38</v>
      </c>
      <c r="N121" s="241" t="s">
        <v>52</v>
      </c>
      <c r="O121" s="47"/>
      <c r="P121" s="242">
        <f>O121*H121</f>
        <v>0</v>
      </c>
      <c r="Q121" s="242">
        <v>0.00091</v>
      </c>
      <c r="R121" s="242">
        <f>Q121*H121</f>
        <v>0.1547</v>
      </c>
      <c r="S121" s="242">
        <v>0</v>
      </c>
      <c r="T121" s="243">
        <f>S121*H121</f>
        <v>0</v>
      </c>
      <c r="AR121" s="23" t="s">
        <v>302</v>
      </c>
      <c r="AT121" s="23" t="s">
        <v>210</v>
      </c>
      <c r="AU121" s="23" t="s">
        <v>90</v>
      </c>
      <c r="AY121" s="23" t="s">
        <v>208</v>
      </c>
      <c r="BE121" s="244">
        <f>IF(N121="základní",J121,0)</f>
        <v>0</v>
      </c>
      <c r="BF121" s="244">
        <f>IF(N121="snížená",J121,0)</f>
        <v>0</v>
      </c>
      <c r="BG121" s="244">
        <f>IF(N121="zákl. přenesená",J121,0)</f>
        <v>0</v>
      </c>
      <c r="BH121" s="244">
        <f>IF(N121="sníž. přenesená",J121,0)</f>
        <v>0</v>
      </c>
      <c r="BI121" s="244">
        <f>IF(N121="nulová",J121,0)</f>
        <v>0</v>
      </c>
      <c r="BJ121" s="23" t="s">
        <v>25</v>
      </c>
      <c r="BK121" s="244">
        <f>ROUND(I121*H121,2)</f>
        <v>0</v>
      </c>
      <c r="BL121" s="23" t="s">
        <v>302</v>
      </c>
      <c r="BM121" s="23" t="s">
        <v>3445</v>
      </c>
    </row>
    <row r="122" spans="2:65" s="1" customFormat="1" ht="25.5" customHeight="1">
      <c r="B122" s="46"/>
      <c r="C122" s="233" t="s">
        <v>393</v>
      </c>
      <c r="D122" s="233" t="s">
        <v>210</v>
      </c>
      <c r="E122" s="234" t="s">
        <v>3446</v>
      </c>
      <c r="F122" s="235" t="s">
        <v>3447</v>
      </c>
      <c r="G122" s="236" t="s">
        <v>336</v>
      </c>
      <c r="H122" s="237">
        <v>125</v>
      </c>
      <c r="I122" s="238"/>
      <c r="J122" s="239">
        <f>ROUND(I122*H122,2)</f>
        <v>0</v>
      </c>
      <c r="K122" s="235" t="s">
        <v>214</v>
      </c>
      <c r="L122" s="72"/>
      <c r="M122" s="240" t="s">
        <v>38</v>
      </c>
      <c r="N122" s="241" t="s">
        <v>52</v>
      </c>
      <c r="O122" s="47"/>
      <c r="P122" s="242">
        <f>O122*H122</f>
        <v>0</v>
      </c>
      <c r="Q122" s="242">
        <v>0.00118</v>
      </c>
      <c r="R122" s="242">
        <f>Q122*H122</f>
        <v>0.14750000000000002</v>
      </c>
      <c r="S122" s="242">
        <v>0</v>
      </c>
      <c r="T122" s="243">
        <f>S122*H122</f>
        <v>0</v>
      </c>
      <c r="AR122" s="23" t="s">
        <v>302</v>
      </c>
      <c r="AT122" s="23" t="s">
        <v>210</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302</v>
      </c>
      <c r="BM122" s="23" t="s">
        <v>3448</v>
      </c>
    </row>
    <row r="123" spans="2:65" s="1" customFormat="1" ht="25.5" customHeight="1">
      <c r="B123" s="46"/>
      <c r="C123" s="233" t="s">
        <v>401</v>
      </c>
      <c r="D123" s="233" t="s">
        <v>210</v>
      </c>
      <c r="E123" s="234" t="s">
        <v>3449</v>
      </c>
      <c r="F123" s="235" t="s">
        <v>3450</v>
      </c>
      <c r="G123" s="236" t="s">
        <v>336</v>
      </c>
      <c r="H123" s="237">
        <v>17</v>
      </c>
      <c r="I123" s="238"/>
      <c r="J123" s="239">
        <f>ROUND(I123*H123,2)</f>
        <v>0</v>
      </c>
      <c r="K123" s="235" t="s">
        <v>214</v>
      </c>
      <c r="L123" s="72"/>
      <c r="M123" s="240" t="s">
        <v>38</v>
      </c>
      <c r="N123" s="241" t="s">
        <v>52</v>
      </c>
      <c r="O123" s="47"/>
      <c r="P123" s="242">
        <f>O123*H123</f>
        <v>0</v>
      </c>
      <c r="Q123" s="242">
        <v>0.0015</v>
      </c>
      <c r="R123" s="242">
        <f>Q123*H123</f>
        <v>0.025500000000000002</v>
      </c>
      <c r="S123" s="242">
        <v>0</v>
      </c>
      <c r="T123" s="243">
        <f>S123*H123</f>
        <v>0</v>
      </c>
      <c r="AR123" s="23" t="s">
        <v>302</v>
      </c>
      <c r="AT123" s="23" t="s">
        <v>210</v>
      </c>
      <c r="AU123" s="23" t="s">
        <v>90</v>
      </c>
      <c r="AY123" s="23" t="s">
        <v>208</v>
      </c>
      <c r="BE123" s="244">
        <f>IF(N123="základní",J123,0)</f>
        <v>0</v>
      </c>
      <c r="BF123" s="244">
        <f>IF(N123="snížená",J123,0)</f>
        <v>0</v>
      </c>
      <c r="BG123" s="244">
        <f>IF(N123="zákl. přenesená",J123,0)</f>
        <v>0</v>
      </c>
      <c r="BH123" s="244">
        <f>IF(N123="sníž. přenesená",J123,0)</f>
        <v>0</v>
      </c>
      <c r="BI123" s="244">
        <f>IF(N123="nulová",J123,0)</f>
        <v>0</v>
      </c>
      <c r="BJ123" s="23" t="s">
        <v>25</v>
      </c>
      <c r="BK123" s="244">
        <f>ROUND(I123*H123,2)</f>
        <v>0</v>
      </c>
      <c r="BL123" s="23" t="s">
        <v>302</v>
      </c>
      <c r="BM123" s="23" t="s">
        <v>3451</v>
      </c>
    </row>
    <row r="124" spans="2:65" s="1" customFormat="1" ht="25.5" customHeight="1">
      <c r="B124" s="46"/>
      <c r="C124" s="233" t="s">
        <v>412</v>
      </c>
      <c r="D124" s="233" t="s">
        <v>210</v>
      </c>
      <c r="E124" s="234" t="s">
        <v>3452</v>
      </c>
      <c r="F124" s="235" t="s">
        <v>3453</v>
      </c>
      <c r="G124" s="236" t="s">
        <v>336</v>
      </c>
      <c r="H124" s="237">
        <v>10</v>
      </c>
      <c r="I124" s="238"/>
      <c r="J124" s="239">
        <f>ROUND(I124*H124,2)</f>
        <v>0</v>
      </c>
      <c r="K124" s="235" t="s">
        <v>214</v>
      </c>
      <c r="L124" s="72"/>
      <c r="M124" s="240" t="s">
        <v>38</v>
      </c>
      <c r="N124" s="241" t="s">
        <v>52</v>
      </c>
      <c r="O124" s="47"/>
      <c r="P124" s="242">
        <f>O124*H124</f>
        <v>0</v>
      </c>
      <c r="Q124" s="242">
        <v>0.00194</v>
      </c>
      <c r="R124" s="242">
        <f>Q124*H124</f>
        <v>0.0194</v>
      </c>
      <c r="S124" s="242">
        <v>0</v>
      </c>
      <c r="T124" s="243">
        <f>S124*H124</f>
        <v>0</v>
      </c>
      <c r="AR124" s="23" t="s">
        <v>302</v>
      </c>
      <c r="AT124" s="23" t="s">
        <v>210</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302</v>
      </c>
      <c r="BM124" s="23" t="s">
        <v>3454</v>
      </c>
    </row>
    <row r="125" spans="2:65" s="1" customFormat="1" ht="16.5" customHeight="1">
      <c r="B125" s="46"/>
      <c r="C125" s="233" t="s">
        <v>416</v>
      </c>
      <c r="D125" s="233" t="s">
        <v>210</v>
      </c>
      <c r="E125" s="234" t="s">
        <v>3092</v>
      </c>
      <c r="F125" s="235" t="s">
        <v>3093</v>
      </c>
      <c r="G125" s="236" t="s">
        <v>336</v>
      </c>
      <c r="H125" s="237">
        <v>594</v>
      </c>
      <c r="I125" s="238"/>
      <c r="J125" s="239">
        <f>ROUND(I125*H125,2)</f>
        <v>0</v>
      </c>
      <c r="K125" s="235" t="s">
        <v>214</v>
      </c>
      <c r="L125" s="72"/>
      <c r="M125" s="240" t="s">
        <v>38</v>
      </c>
      <c r="N125" s="241" t="s">
        <v>52</v>
      </c>
      <c r="O125" s="47"/>
      <c r="P125" s="242">
        <f>O125*H125</f>
        <v>0</v>
      </c>
      <c r="Q125" s="242">
        <v>0</v>
      </c>
      <c r="R125" s="242">
        <f>Q125*H125</f>
        <v>0</v>
      </c>
      <c r="S125" s="242">
        <v>0</v>
      </c>
      <c r="T125" s="243">
        <f>S125*H125</f>
        <v>0</v>
      </c>
      <c r="AR125" s="23" t="s">
        <v>215</v>
      </c>
      <c r="AT125" s="23" t="s">
        <v>210</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215</v>
      </c>
      <c r="BM125" s="23" t="s">
        <v>3455</v>
      </c>
    </row>
    <row r="126" spans="2:65" s="1" customFormat="1" ht="16.5" customHeight="1">
      <c r="B126" s="46"/>
      <c r="C126" s="233" t="s">
        <v>422</v>
      </c>
      <c r="D126" s="233" t="s">
        <v>210</v>
      </c>
      <c r="E126" s="234" t="s">
        <v>2785</v>
      </c>
      <c r="F126" s="235" t="s">
        <v>2786</v>
      </c>
      <c r="G126" s="236" t="s">
        <v>336</v>
      </c>
      <c r="H126" s="237">
        <v>594</v>
      </c>
      <c r="I126" s="238"/>
      <c r="J126" s="239">
        <f>ROUND(I126*H126,2)</f>
        <v>0</v>
      </c>
      <c r="K126" s="235" t="s">
        <v>214</v>
      </c>
      <c r="L126" s="72"/>
      <c r="M126" s="240" t="s">
        <v>38</v>
      </c>
      <c r="N126" s="241" t="s">
        <v>52</v>
      </c>
      <c r="O126" s="47"/>
      <c r="P126" s="242">
        <f>O126*H126</f>
        <v>0</v>
      </c>
      <c r="Q126" s="242">
        <v>0</v>
      </c>
      <c r="R126" s="242">
        <f>Q126*H126</f>
        <v>0</v>
      </c>
      <c r="S126" s="242">
        <v>0</v>
      </c>
      <c r="T126" s="243">
        <f>S126*H126</f>
        <v>0</v>
      </c>
      <c r="AR126" s="23" t="s">
        <v>215</v>
      </c>
      <c r="AT126" s="23" t="s">
        <v>210</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215</v>
      </c>
      <c r="BM126" s="23" t="s">
        <v>3456</v>
      </c>
    </row>
    <row r="127" spans="2:65" s="1" customFormat="1" ht="38.25" customHeight="1">
      <c r="B127" s="46"/>
      <c r="C127" s="233" t="s">
        <v>432</v>
      </c>
      <c r="D127" s="233" t="s">
        <v>210</v>
      </c>
      <c r="E127" s="234" t="s">
        <v>3457</v>
      </c>
      <c r="F127" s="235" t="s">
        <v>3458</v>
      </c>
      <c r="G127" s="236" t="s">
        <v>283</v>
      </c>
      <c r="H127" s="237">
        <v>0.51</v>
      </c>
      <c r="I127" s="238"/>
      <c r="J127" s="239">
        <f>ROUND(I127*H127,2)</f>
        <v>0</v>
      </c>
      <c r="K127" s="235" t="s">
        <v>214</v>
      </c>
      <c r="L127" s="72"/>
      <c r="M127" s="240" t="s">
        <v>38</v>
      </c>
      <c r="N127" s="241" t="s">
        <v>52</v>
      </c>
      <c r="O127" s="47"/>
      <c r="P127" s="242">
        <f>O127*H127</f>
        <v>0</v>
      </c>
      <c r="Q127" s="242">
        <v>0</v>
      </c>
      <c r="R127" s="242">
        <f>Q127*H127</f>
        <v>0</v>
      </c>
      <c r="S127" s="242">
        <v>0</v>
      </c>
      <c r="T127" s="243">
        <f>S127*H127</f>
        <v>0</v>
      </c>
      <c r="AR127" s="23" t="s">
        <v>302</v>
      </c>
      <c r="AT127" s="23" t="s">
        <v>210</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302</v>
      </c>
      <c r="BM127" s="23" t="s">
        <v>3459</v>
      </c>
    </row>
    <row r="128" spans="2:63" s="11" customFormat="1" ht="29.85" customHeight="1">
      <c r="B128" s="217"/>
      <c r="C128" s="218"/>
      <c r="D128" s="219" t="s">
        <v>80</v>
      </c>
      <c r="E128" s="231" t="s">
        <v>3460</v>
      </c>
      <c r="F128" s="231" t="s">
        <v>3461</v>
      </c>
      <c r="G128" s="218"/>
      <c r="H128" s="218"/>
      <c r="I128" s="221"/>
      <c r="J128" s="232">
        <f>BK128</f>
        <v>0</v>
      </c>
      <c r="K128" s="218"/>
      <c r="L128" s="223"/>
      <c r="M128" s="224"/>
      <c r="N128" s="225"/>
      <c r="O128" s="225"/>
      <c r="P128" s="226">
        <f>SUM(P129:P176)</f>
        <v>0</v>
      </c>
      <c r="Q128" s="225"/>
      <c r="R128" s="226">
        <f>SUM(R129:R176)</f>
        <v>0.034390000000000004</v>
      </c>
      <c r="S128" s="225"/>
      <c r="T128" s="227">
        <f>SUM(T129:T176)</f>
        <v>0</v>
      </c>
      <c r="AR128" s="228" t="s">
        <v>90</v>
      </c>
      <c r="AT128" s="229" t="s">
        <v>80</v>
      </c>
      <c r="AU128" s="229" t="s">
        <v>25</v>
      </c>
      <c r="AY128" s="228" t="s">
        <v>208</v>
      </c>
      <c r="BK128" s="230">
        <f>SUM(BK129:BK176)</f>
        <v>0</v>
      </c>
    </row>
    <row r="129" spans="2:65" s="1" customFormat="1" ht="25.5" customHeight="1">
      <c r="B129" s="46"/>
      <c r="C129" s="233" t="s">
        <v>443</v>
      </c>
      <c r="D129" s="233" t="s">
        <v>210</v>
      </c>
      <c r="E129" s="234" t="s">
        <v>3462</v>
      </c>
      <c r="F129" s="235" t="s">
        <v>3463</v>
      </c>
      <c r="G129" s="236" t="s">
        <v>331</v>
      </c>
      <c r="H129" s="237">
        <v>2</v>
      </c>
      <c r="I129" s="238"/>
      <c r="J129" s="239">
        <f>ROUND(I129*H129,2)</f>
        <v>0</v>
      </c>
      <c r="K129" s="235" t="s">
        <v>214</v>
      </c>
      <c r="L129" s="72"/>
      <c r="M129" s="240" t="s">
        <v>38</v>
      </c>
      <c r="N129" s="241" t="s">
        <v>52</v>
      </c>
      <c r="O129" s="47"/>
      <c r="P129" s="242">
        <f>O129*H129</f>
        <v>0</v>
      </c>
      <c r="Q129" s="242">
        <v>0.0008</v>
      </c>
      <c r="R129" s="242">
        <f>Q129*H129</f>
        <v>0.0016</v>
      </c>
      <c r="S129" s="242">
        <v>0</v>
      </c>
      <c r="T129" s="243">
        <f>S129*H129</f>
        <v>0</v>
      </c>
      <c r="AR129" s="23" t="s">
        <v>302</v>
      </c>
      <c r="AT129" s="23" t="s">
        <v>210</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302</v>
      </c>
      <c r="BM129" s="23" t="s">
        <v>3464</v>
      </c>
    </row>
    <row r="130" spans="2:65" s="1" customFormat="1" ht="16.5" customHeight="1">
      <c r="B130" s="46"/>
      <c r="C130" s="233" t="s">
        <v>448</v>
      </c>
      <c r="D130" s="233" t="s">
        <v>210</v>
      </c>
      <c r="E130" s="234" t="s">
        <v>3465</v>
      </c>
      <c r="F130" s="235" t="s">
        <v>3466</v>
      </c>
      <c r="G130" s="236" t="s">
        <v>574</v>
      </c>
      <c r="H130" s="237">
        <v>1</v>
      </c>
      <c r="I130" s="238"/>
      <c r="J130" s="239">
        <f>ROUND(I130*H130,2)</f>
        <v>0</v>
      </c>
      <c r="K130" s="235" t="s">
        <v>214</v>
      </c>
      <c r="L130" s="72"/>
      <c r="M130" s="240" t="s">
        <v>38</v>
      </c>
      <c r="N130" s="241" t="s">
        <v>52</v>
      </c>
      <c r="O130" s="47"/>
      <c r="P130" s="242">
        <f>O130*H130</f>
        <v>0</v>
      </c>
      <c r="Q130" s="242">
        <v>0.01155</v>
      </c>
      <c r="R130" s="242">
        <f>Q130*H130</f>
        <v>0.01155</v>
      </c>
      <c r="S130" s="242">
        <v>0</v>
      </c>
      <c r="T130" s="243">
        <f>S130*H130</f>
        <v>0</v>
      </c>
      <c r="AR130" s="23" t="s">
        <v>302</v>
      </c>
      <c r="AT130" s="23" t="s">
        <v>210</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302</v>
      </c>
      <c r="BM130" s="23" t="s">
        <v>3467</v>
      </c>
    </row>
    <row r="131" spans="2:65" s="1" customFormat="1" ht="16.5" customHeight="1">
      <c r="B131" s="46"/>
      <c r="C131" s="233" t="s">
        <v>453</v>
      </c>
      <c r="D131" s="233" t="s">
        <v>210</v>
      </c>
      <c r="E131" s="234" t="s">
        <v>3468</v>
      </c>
      <c r="F131" s="235" t="s">
        <v>3469</v>
      </c>
      <c r="G131" s="236" t="s">
        <v>331</v>
      </c>
      <c r="H131" s="237">
        <v>1</v>
      </c>
      <c r="I131" s="238"/>
      <c r="J131" s="239">
        <f>ROUND(I131*H131,2)</f>
        <v>0</v>
      </c>
      <c r="K131" s="235" t="s">
        <v>214</v>
      </c>
      <c r="L131" s="72"/>
      <c r="M131" s="240" t="s">
        <v>38</v>
      </c>
      <c r="N131" s="241" t="s">
        <v>52</v>
      </c>
      <c r="O131" s="47"/>
      <c r="P131" s="242">
        <f>O131*H131</f>
        <v>0</v>
      </c>
      <c r="Q131" s="242">
        <v>0.00024</v>
      </c>
      <c r="R131" s="242">
        <f>Q131*H131</f>
        <v>0.00024</v>
      </c>
      <c r="S131" s="242">
        <v>0</v>
      </c>
      <c r="T131" s="243">
        <f>S131*H131</f>
        <v>0</v>
      </c>
      <c r="AR131" s="23" t="s">
        <v>302</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302</v>
      </c>
      <c r="BM131" s="23" t="s">
        <v>3470</v>
      </c>
    </row>
    <row r="132" spans="2:65" s="1" customFormat="1" ht="16.5" customHeight="1">
      <c r="B132" s="46"/>
      <c r="C132" s="233" t="s">
        <v>457</v>
      </c>
      <c r="D132" s="233" t="s">
        <v>210</v>
      </c>
      <c r="E132" s="234" t="s">
        <v>3471</v>
      </c>
      <c r="F132" s="235" t="s">
        <v>3472</v>
      </c>
      <c r="G132" s="236" t="s">
        <v>331</v>
      </c>
      <c r="H132" s="237">
        <v>1</v>
      </c>
      <c r="I132" s="238"/>
      <c r="J132" s="239">
        <f>ROUND(I132*H132,2)</f>
        <v>0</v>
      </c>
      <c r="K132" s="235" t="s">
        <v>38</v>
      </c>
      <c r="L132" s="72"/>
      <c r="M132" s="240" t="s">
        <v>38</v>
      </c>
      <c r="N132" s="241" t="s">
        <v>52</v>
      </c>
      <c r="O132" s="47"/>
      <c r="P132" s="242">
        <f>O132*H132</f>
        <v>0</v>
      </c>
      <c r="Q132" s="242">
        <v>0.00018</v>
      </c>
      <c r="R132" s="242">
        <f>Q132*H132</f>
        <v>0.00018</v>
      </c>
      <c r="S132" s="242">
        <v>0</v>
      </c>
      <c r="T132" s="243">
        <f>S132*H132</f>
        <v>0</v>
      </c>
      <c r="AR132" s="23" t="s">
        <v>302</v>
      </c>
      <c r="AT132" s="23" t="s">
        <v>210</v>
      </c>
      <c r="AU132" s="23" t="s">
        <v>90</v>
      </c>
      <c r="AY132" s="23" t="s">
        <v>208</v>
      </c>
      <c r="BE132" s="244">
        <f>IF(N132="základní",J132,0)</f>
        <v>0</v>
      </c>
      <c r="BF132" s="244">
        <f>IF(N132="snížená",J132,0)</f>
        <v>0</v>
      </c>
      <c r="BG132" s="244">
        <f>IF(N132="zákl. přenesená",J132,0)</f>
        <v>0</v>
      </c>
      <c r="BH132" s="244">
        <f>IF(N132="sníž. přenesená",J132,0)</f>
        <v>0</v>
      </c>
      <c r="BI132" s="244">
        <f>IF(N132="nulová",J132,0)</f>
        <v>0</v>
      </c>
      <c r="BJ132" s="23" t="s">
        <v>25</v>
      </c>
      <c r="BK132" s="244">
        <f>ROUND(I132*H132,2)</f>
        <v>0</v>
      </c>
      <c r="BL132" s="23" t="s">
        <v>302</v>
      </c>
      <c r="BM132" s="23" t="s">
        <v>3473</v>
      </c>
    </row>
    <row r="133" spans="2:65" s="1" customFormat="1" ht="16.5" customHeight="1">
      <c r="B133" s="46"/>
      <c r="C133" s="233" t="s">
        <v>461</v>
      </c>
      <c r="D133" s="233" t="s">
        <v>210</v>
      </c>
      <c r="E133" s="234" t="s">
        <v>3474</v>
      </c>
      <c r="F133" s="235" t="s">
        <v>3475</v>
      </c>
      <c r="G133" s="236" t="s">
        <v>331</v>
      </c>
      <c r="H133" s="237">
        <v>1</v>
      </c>
      <c r="I133" s="238"/>
      <c r="J133" s="239">
        <f>ROUND(I133*H133,2)</f>
        <v>0</v>
      </c>
      <c r="K133" s="235" t="s">
        <v>38</v>
      </c>
      <c r="L133" s="72"/>
      <c r="M133" s="240" t="s">
        <v>38</v>
      </c>
      <c r="N133" s="241" t="s">
        <v>52</v>
      </c>
      <c r="O133" s="47"/>
      <c r="P133" s="242">
        <f>O133*H133</f>
        <v>0</v>
      </c>
      <c r="Q133" s="242">
        <v>0.0003</v>
      </c>
      <c r="R133" s="242">
        <f>Q133*H133</f>
        <v>0.0003</v>
      </c>
      <c r="S133" s="242">
        <v>0</v>
      </c>
      <c r="T133" s="243">
        <f>S133*H133</f>
        <v>0</v>
      </c>
      <c r="AR133" s="23" t="s">
        <v>302</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302</v>
      </c>
      <c r="BM133" s="23" t="s">
        <v>3476</v>
      </c>
    </row>
    <row r="134" spans="2:65" s="1" customFormat="1" ht="16.5" customHeight="1">
      <c r="B134" s="46"/>
      <c r="C134" s="233" t="s">
        <v>465</v>
      </c>
      <c r="D134" s="233" t="s">
        <v>210</v>
      </c>
      <c r="E134" s="234" t="s">
        <v>3477</v>
      </c>
      <c r="F134" s="235" t="s">
        <v>3478</v>
      </c>
      <c r="G134" s="236" t="s">
        <v>331</v>
      </c>
      <c r="H134" s="237">
        <v>1</v>
      </c>
      <c r="I134" s="238"/>
      <c r="J134" s="239">
        <f>ROUND(I134*H134,2)</f>
        <v>0</v>
      </c>
      <c r="K134" s="235" t="s">
        <v>38</v>
      </c>
      <c r="L134" s="72"/>
      <c r="M134" s="240" t="s">
        <v>38</v>
      </c>
      <c r="N134" s="241" t="s">
        <v>52</v>
      </c>
      <c r="O134" s="47"/>
      <c r="P134" s="242">
        <f>O134*H134</f>
        <v>0</v>
      </c>
      <c r="Q134" s="242">
        <v>0.0007</v>
      </c>
      <c r="R134" s="242">
        <f>Q134*H134</f>
        <v>0.0007</v>
      </c>
      <c r="S134" s="242">
        <v>0</v>
      </c>
      <c r="T134" s="243">
        <f>S134*H134</f>
        <v>0</v>
      </c>
      <c r="AR134" s="23" t="s">
        <v>302</v>
      </c>
      <c r="AT134" s="23" t="s">
        <v>210</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302</v>
      </c>
      <c r="BM134" s="23" t="s">
        <v>3479</v>
      </c>
    </row>
    <row r="135" spans="2:65" s="1" customFormat="1" ht="25.5" customHeight="1">
      <c r="B135" s="46"/>
      <c r="C135" s="233" t="s">
        <v>473</v>
      </c>
      <c r="D135" s="233" t="s">
        <v>210</v>
      </c>
      <c r="E135" s="234" t="s">
        <v>3480</v>
      </c>
      <c r="F135" s="235" t="s">
        <v>3481</v>
      </c>
      <c r="G135" s="236" t="s">
        <v>331</v>
      </c>
      <c r="H135" s="237">
        <v>16</v>
      </c>
      <c r="I135" s="238"/>
      <c r="J135" s="239">
        <f>ROUND(I135*H135,2)</f>
        <v>0</v>
      </c>
      <c r="K135" s="235" t="s">
        <v>38</v>
      </c>
      <c r="L135" s="72"/>
      <c r="M135" s="240" t="s">
        <v>38</v>
      </c>
      <c r="N135" s="241" t="s">
        <v>52</v>
      </c>
      <c r="O135" s="47"/>
      <c r="P135" s="242">
        <f>O135*H135</f>
        <v>0</v>
      </c>
      <c r="Q135" s="242">
        <v>0.00014</v>
      </c>
      <c r="R135" s="242">
        <f>Q135*H135</f>
        <v>0.00224</v>
      </c>
      <c r="S135" s="242">
        <v>0</v>
      </c>
      <c r="T135" s="243">
        <f>S135*H135</f>
        <v>0</v>
      </c>
      <c r="AR135" s="23" t="s">
        <v>302</v>
      </c>
      <c r="AT135" s="23" t="s">
        <v>210</v>
      </c>
      <c r="AU135" s="23" t="s">
        <v>90</v>
      </c>
      <c r="AY135" s="23" t="s">
        <v>208</v>
      </c>
      <c r="BE135" s="244">
        <f>IF(N135="základní",J135,0)</f>
        <v>0</v>
      </c>
      <c r="BF135" s="244">
        <f>IF(N135="snížená",J135,0)</f>
        <v>0</v>
      </c>
      <c r="BG135" s="244">
        <f>IF(N135="zákl. přenesená",J135,0)</f>
        <v>0</v>
      </c>
      <c r="BH135" s="244">
        <f>IF(N135="sníž. přenesená",J135,0)</f>
        <v>0</v>
      </c>
      <c r="BI135" s="244">
        <f>IF(N135="nulová",J135,0)</f>
        <v>0</v>
      </c>
      <c r="BJ135" s="23" t="s">
        <v>25</v>
      </c>
      <c r="BK135" s="244">
        <f>ROUND(I135*H135,2)</f>
        <v>0</v>
      </c>
      <c r="BL135" s="23" t="s">
        <v>302</v>
      </c>
      <c r="BM135" s="23" t="s">
        <v>3482</v>
      </c>
    </row>
    <row r="136" spans="2:65" s="1" customFormat="1" ht="16.5" customHeight="1">
      <c r="B136" s="46"/>
      <c r="C136" s="233" t="s">
        <v>486</v>
      </c>
      <c r="D136" s="233" t="s">
        <v>210</v>
      </c>
      <c r="E136" s="234" t="s">
        <v>3483</v>
      </c>
      <c r="F136" s="235" t="s">
        <v>3484</v>
      </c>
      <c r="G136" s="236" t="s">
        <v>331</v>
      </c>
      <c r="H136" s="237">
        <v>1</v>
      </c>
      <c r="I136" s="238"/>
      <c r="J136" s="239">
        <f>ROUND(I136*H136,2)</f>
        <v>0</v>
      </c>
      <c r="K136" s="235" t="s">
        <v>214</v>
      </c>
      <c r="L136" s="72"/>
      <c r="M136" s="240" t="s">
        <v>38</v>
      </c>
      <c r="N136" s="241" t="s">
        <v>52</v>
      </c>
      <c r="O136" s="47"/>
      <c r="P136" s="242">
        <f>O136*H136</f>
        <v>0</v>
      </c>
      <c r="Q136" s="242">
        <v>0.00038</v>
      </c>
      <c r="R136" s="242">
        <f>Q136*H136</f>
        <v>0.00038</v>
      </c>
      <c r="S136" s="242">
        <v>0</v>
      </c>
      <c r="T136" s="243">
        <f>S136*H136</f>
        <v>0</v>
      </c>
      <c r="AR136" s="23" t="s">
        <v>302</v>
      </c>
      <c r="AT136" s="23" t="s">
        <v>210</v>
      </c>
      <c r="AU136" s="23" t="s">
        <v>90</v>
      </c>
      <c r="AY136" s="23" t="s">
        <v>208</v>
      </c>
      <c r="BE136" s="244">
        <f>IF(N136="základní",J136,0)</f>
        <v>0</v>
      </c>
      <c r="BF136" s="244">
        <f>IF(N136="snížená",J136,0)</f>
        <v>0</v>
      </c>
      <c r="BG136" s="244">
        <f>IF(N136="zákl. přenesená",J136,0)</f>
        <v>0</v>
      </c>
      <c r="BH136" s="244">
        <f>IF(N136="sníž. přenesená",J136,0)</f>
        <v>0</v>
      </c>
      <c r="BI136" s="244">
        <f>IF(N136="nulová",J136,0)</f>
        <v>0</v>
      </c>
      <c r="BJ136" s="23" t="s">
        <v>25</v>
      </c>
      <c r="BK136" s="244">
        <f>ROUND(I136*H136,2)</f>
        <v>0</v>
      </c>
      <c r="BL136" s="23" t="s">
        <v>302</v>
      </c>
      <c r="BM136" s="23" t="s">
        <v>3485</v>
      </c>
    </row>
    <row r="137" spans="2:65" s="1" customFormat="1" ht="25.5" customHeight="1">
      <c r="B137" s="46"/>
      <c r="C137" s="233" t="s">
        <v>498</v>
      </c>
      <c r="D137" s="233" t="s">
        <v>210</v>
      </c>
      <c r="E137" s="234" t="s">
        <v>3486</v>
      </c>
      <c r="F137" s="235" t="s">
        <v>3487</v>
      </c>
      <c r="G137" s="236" t="s">
        <v>331</v>
      </c>
      <c r="H137" s="237">
        <v>16</v>
      </c>
      <c r="I137" s="238"/>
      <c r="J137" s="239">
        <f>ROUND(I137*H137,2)</f>
        <v>0</v>
      </c>
      <c r="K137" s="235" t="s">
        <v>214</v>
      </c>
      <c r="L137" s="72"/>
      <c r="M137" s="240" t="s">
        <v>38</v>
      </c>
      <c r="N137" s="241" t="s">
        <v>52</v>
      </c>
      <c r="O137" s="47"/>
      <c r="P137" s="242">
        <f>O137*H137</f>
        <v>0</v>
      </c>
      <c r="Q137" s="242">
        <v>0.00071</v>
      </c>
      <c r="R137" s="242">
        <f>Q137*H137</f>
        <v>0.01136</v>
      </c>
      <c r="S137" s="242">
        <v>0</v>
      </c>
      <c r="T137" s="243">
        <f>S137*H137</f>
        <v>0</v>
      </c>
      <c r="AR137" s="23" t="s">
        <v>302</v>
      </c>
      <c r="AT137" s="23" t="s">
        <v>210</v>
      </c>
      <c r="AU137" s="23" t="s">
        <v>90</v>
      </c>
      <c r="AY137" s="23" t="s">
        <v>208</v>
      </c>
      <c r="BE137" s="244">
        <f>IF(N137="základní",J137,0)</f>
        <v>0</v>
      </c>
      <c r="BF137" s="244">
        <f>IF(N137="snížená",J137,0)</f>
        <v>0</v>
      </c>
      <c r="BG137" s="244">
        <f>IF(N137="zákl. přenesená",J137,0)</f>
        <v>0</v>
      </c>
      <c r="BH137" s="244">
        <f>IF(N137="sníž. přenesená",J137,0)</f>
        <v>0</v>
      </c>
      <c r="BI137" s="244">
        <f>IF(N137="nulová",J137,0)</f>
        <v>0</v>
      </c>
      <c r="BJ137" s="23" t="s">
        <v>25</v>
      </c>
      <c r="BK137" s="244">
        <f>ROUND(I137*H137,2)</f>
        <v>0</v>
      </c>
      <c r="BL137" s="23" t="s">
        <v>302</v>
      </c>
      <c r="BM137" s="23" t="s">
        <v>3488</v>
      </c>
    </row>
    <row r="138" spans="2:65" s="1" customFormat="1" ht="25.5" customHeight="1">
      <c r="B138" s="46"/>
      <c r="C138" s="233" t="s">
        <v>502</v>
      </c>
      <c r="D138" s="233" t="s">
        <v>210</v>
      </c>
      <c r="E138" s="234" t="s">
        <v>3489</v>
      </c>
      <c r="F138" s="235" t="s">
        <v>3490</v>
      </c>
      <c r="G138" s="236" t="s">
        <v>331</v>
      </c>
      <c r="H138" s="237">
        <v>4</v>
      </c>
      <c r="I138" s="238"/>
      <c r="J138" s="239">
        <f>ROUND(I138*H138,2)</f>
        <v>0</v>
      </c>
      <c r="K138" s="235" t="s">
        <v>214</v>
      </c>
      <c r="L138" s="72"/>
      <c r="M138" s="240" t="s">
        <v>38</v>
      </c>
      <c r="N138" s="241" t="s">
        <v>52</v>
      </c>
      <c r="O138" s="47"/>
      <c r="P138" s="242">
        <f>O138*H138</f>
        <v>0</v>
      </c>
      <c r="Q138" s="242">
        <v>0.00021</v>
      </c>
      <c r="R138" s="242">
        <f>Q138*H138</f>
        <v>0.00084</v>
      </c>
      <c r="S138" s="242">
        <v>0</v>
      </c>
      <c r="T138" s="243">
        <f>S138*H138</f>
        <v>0</v>
      </c>
      <c r="AR138" s="23" t="s">
        <v>302</v>
      </c>
      <c r="AT138" s="23" t="s">
        <v>210</v>
      </c>
      <c r="AU138" s="23" t="s">
        <v>90</v>
      </c>
      <c r="AY138" s="23" t="s">
        <v>208</v>
      </c>
      <c r="BE138" s="244">
        <f>IF(N138="základní",J138,0)</f>
        <v>0</v>
      </c>
      <c r="BF138" s="244">
        <f>IF(N138="snížená",J138,0)</f>
        <v>0</v>
      </c>
      <c r="BG138" s="244">
        <f>IF(N138="zákl. přenesená",J138,0)</f>
        <v>0</v>
      </c>
      <c r="BH138" s="244">
        <f>IF(N138="sníž. přenesená",J138,0)</f>
        <v>0</v>
      </c>
      <c r="BI138" s="244">
        <f>IF(N138="nulová",J138,0)</f>
        <v>0</v>
      </c>
      <c r="BJ138" s="23" t="s">
        <v>25</v>
      </c>
      <c r="BK138" s="244">
        <f>ROUND(I138*H138,2)</f>
        <v>0</v>
      </c>
      <c r="BL138" s="23" t="s">
        <v>302</v>
      </c>
      <c r="BM138" s="23" t="s">
        <v>3491</v>
      </c>
    </row>
    <row r="139" spans="2:65" s="1" customFormat="1" ht="25.5" customHeight="1">
      <c r="B139" s="46"/>
      <c r="C139" s="233" t="s">
        <v>507</v>
      </c>
      <c r="D139" s="233" t="s">
        <v>210</v>
      </c>
      <c r="E139" s="234" t="s">
        <v>3492</v>
      </c>
      <c r="F139" s="235" t="s">
        <v>3493</v>
      </c>
      <c r="G139" s="236" t="s">
        <v>331</v>
      </c>
      <c r="H139" s="237">
        <v>3</v>
      </c>
      <c r="I139" s="238"/>
      <c r="J139" s="239">
        <f>ROUND(I139*H139,2)</f>
        <v>0</v>
      </c>
      <c r="K139" s="235" t="s">
        <v>214</v>
      </c>
      <c r="L139" s="72"/>
      <c r="M139" s="240" t="s">
        <v>38</v>
      </c>
      <c r="N139" s="241" t="s">
        <v>52</v>
      </c>
      <c r="O139" s="47"/>
      <c r="P139" s="242">
        <f>O139*H139</f>
        <v>0</v>
      </c>
      <c r="Q139" s="242">
        <v>0.0005</v>
      </c>
      <c r="R139" s="242">
        <f>Q139*H139</f>
        <v>0.0015</v>
      </c>
      <c r="S139" s="242">
        <v>0</v>
      </c>
      <c r="T139" s="243">
        <f>S139*H139</f>
        <v>0</v>
      </c>
      <c r="AR139" s="23" t="s">
        <v>302</v>
      </c>
      <c r="AT139" s="23" t="s">
        <v>210</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302</v>
      </c>
      <c r="BM139" s="23" t="s">
        <v>3494</v>
      </c>
    </row>
    <row r="140" spans="2:65" s="1" customFormat="1" ht="25.5" customHeight="1">
      <c r="B140" s="46"/>
      <c r="C140" s="233" t="s">
        <v>521</v>
      </c>
      <c r="D140" s="233" t="s">
        <v>210</v>
      </c>
      <c r="E140" s="234" t="s">
        <v>3495</v>
      </c>
      <c r="F140" s="235" t="s">
        <v>3496</v>
      </c>
      <c r="G140" s="236" t="s">
        <v>331</v>
      </c>
      <c r="H140" s="237">
        <v>5</v>
      </c>
      <c r="I140" s="238"/>
      <c r="J140" s="239">
        <f>ROUND(I140*H140,2)</f>
        <v>0</v>
      </c>
      <c r="K140" s="235" t="s">
        <v>214</v>
      </c>
      <c r="L140" s="72"/>
      <c r="M140" s="240" t="s">
        <v>38</v>
      </c>
      <c r="N140" s="241" t="s">
        <v>52</v>
      </c>
      <c r="O140" s="47"/>
      <c r="P140" s="242">
        <f>O140*H140</f>
        <v>0</v>
      </c>
      <c r="Q140" s="242">
        <v>0.0007</v>
      </c>
      <c r="R140" s="242">
        <f>Q140*H140</f>
        <v>0.0035</v>
      </c>
      <c r="S140" s="242">
        <v>0</v>
      </c>
      <c r="T140" s="243">
        <f>S140*H140</f>
        <v>0</v>
      </c>
      <c r="AR140" s="23" t="s">
        <v>302</v>
      </c>
      <c r="AT140" s="23" t="s">
        <v>210</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302</v>
      </c>
      <c r="BM140" s="23" t="s">
        <v>3497</v>
      </c>
    </row>
    <row r="141" spans="2:65" s="1" customFormat="1" ht="16.5" customHeight="1">
      <c r="B141" s="46"/>
      <c r="C141" s="233" t="s">
        <v>530</v>
      </c>
      <c r="D141" s="233" t="s">
        <v>210</v>
      </c>
      <c r="E141" s="234" t="s">
        <v>3498</v>
      </c>
      <c r="F141" s="235" t="s">
        <v>3499</v>
      </c>
      <c r="G141" s="236" t="s">
        <v>2976</v>
      </c>
      <c r="H141" s="237">
        <v>6</v>
      </c>
      <c r="I141" s="238"/>
      <c r="J141" s="239">
        <f>ROUND(I141*H141,2)</f>
        <v>0</v>
      </c>
      <c r="K141" s="235" t="s">
        <v>38</v>
      </c>
      <c r="L141" s="72"/>
      <c r="M141" s="240" t="s">
        <v>38</v>
      </c>
      <c r="N141" s="241" t="s">
        <v>52</v>
      </c>
      <c r="O141" s="47"/>
      <c r="P141" s="242">
        <f>O141*H141</f>
        <v>0</v>
      </c>
      <c r="Q141" s="242">
        <v>0</v>
      </c>
      <c r="R141" s="242">
        <f>Q141*H141</f>
        <v>0</v>
      </c>
      <c r="S141" s="242">
        <v>0</v>
      </c>
      <c r="T141" s="243">
        <f>S141*H141</f>
        <v>0</v>
      </c>
      <c r="AR141" s="23" t="s">
        <v>302</v>
      </c>
      <c r="AT141" s="23" t="s">
        <v>210</v>
      </c>
      <c r="AU141" s="23" t="s">
        <v>90</v>
      </c>
      <c r="AY141" s="23" t="s">
        <v>208</v>
      </c>
      <c r="BE141" s="244">
        <f>IF(N141="základní",J141,0)</f>
        <v>0</v>
      </c>
      <c r="BF141" s="244">
        <f>IF(N141="snížená",J141,0)</f>
        <v>0</v>
      </c>
      <c r="BG141" s="244">
        <f>IF(N141="zákl. přenesená",J141,0)</f>
        <v>0</v>
      </c>
      <c r="BH141" s="244">
        <f>IF(N141="sníž. přenesená",J141,0)</f>
        <v>0</v>
      </c>
      <c r="BI141" s="244">
        <f>IF(N141="nulová",J141,0)</f>
        <v>0</v>
      </c>
      <c r="BJ141" s="23" t="s">
        <v>25</v>
      </c>
      <c r="BK141" s="244">
        <f>ROUND(I141*H141,2)</f>
        <v>0</v>
      </c>
      <c r="BL141" s="23" t="s">
        <v>302</v>
      </c>
      <c r="BM141" s="23" t="s">
        <v>3500</v>
      </c>
    </row>
    <row r="142" spans="2:65" s="1" customFormat="1" ht="16.5" customHeight="1">
      <c r="B142" s="46"/>
      <c r="C142" s="233" t="s">
        <v>538</v>
      </c>
      <c r="D142" s="233" t="s">
        <v>210</v>
      </c>
      <c r="E142" s="234" t="s">
        <v>3501</v>
      </c>
      <c r="F142" s="235" t="s">
        <v>3502</v>
      </c>
      <c r="G142" s="236" t="s">
        <v>2976</v>
      </c>
      <c r="H142" s="237">
        <v>2</v>
      </c>
      <c r="I142" s="238"/>
      <c r="J142" s="239">
        <f>ROUND(I142*H142,2)</f>
        <v>0</v>
      </c>
      <c r="K142" s="235" t="s">
        <v>38</v>
      </c>
      <c r="L142" s="72"/>
      <c r="M142" s="240" t="s">
        <v>38</v>
      </c>
      <c r="N142" s="241" t="s">
        <v>52</v>
      </c>
      <c r="O142" s="47"/>
      <c r="P142" s="242">
        <f>O142*H142</f>
        <v>0</v>
      </c>
      <c r="Q142" s="242">
        <v>0</v>
      </c>
      <c r="R142" s="242">
        <f>Q142*H142</f>
        <v>0</v>
      </c>
      <c r="S142" s="242">
        <v>0</v>
      </c>
      <c r="T142" s="243">
        <f>S142*H142</f>
        <v>0</v>
      </c>
      <c r="AR142" s="23" t="s">
        <v>302</v>
      </c>
      <c r="AT142" s="23" t="s">
        <v>210</v>
      </c>
      <c r="AU142" s="23" t="s">
        <v>90</v>
      </c>
      <c r="AY142" s="23" t="s">
        <v>208</v>
      </c>
      <c r="BE142" s="244">
        <f>IF(N142="základní",J142,0)</f>
        <v>0</v>
      </c>
      <c r="BF142" s="244">
        <f>IF(N142="snížená",J142,0)</f>
        <v>0</v>
      </c>
      <c r="BG142" s="244">
        <f>IF(N142="zákl. přenesená",J142,0)</f>
        <v>0</v>
      </c>
      <c r="BH142" s="244">
        <f>IF(N142="sníž. přenesená",J142,0)</f>
        <v>0</v>
      </c>
      <c r="BI142" s="244">
        <f>IF(N142="nulová",J142,0)</f>
        <v>0</v>
      </c>
      <c r="BJ142" s="23" t="s">
        <v>25</v>
      </c>
      <c r="BK142" s="244">
        <f>ROUND(I142*H142,2)</f>
        <v>0</v>
      </c>
      <c r="BL142" s="23" t="s">
        <v>302</v>
      </c>
      <c r="BM142" s="23" t="s">
        <v>3503</v>
      </c>
    </row>
    <row r="143" spans="2:65" s="1" customFormat="1" ht="16.5" customHeight="1">
      <c r="B143" s="46"/>
      <c r="C143" s="233" t="s">
        <v>545</v>
      </c>
      <c r="D143" s="233" t="s">
        <v>210</v>
      </c>
      <c r="E143" s="234" t="s">
        <v>3504</v>
      </c>
      <c r="F143" s="235" t="s">
        <v>3505</v>
      </c>
      <c r="G143" s="236" t="s">
        <v>2976</v>
      </c>
      <c r="H143" s="237">
        <v>2</v>
      </c>
      <c r="I143" s="238"/>
      <c r="J143" s="239">
        <f>ROUND(I143*H143,2)</f>
        <v>0</v>
      </c>
      <c r="K143" s="235" t="s">
        <v>38</v>
      </c>
      <c r="L143" s="72"/>
      <c r="M143" s="240" t="s">
        <v>38</v>
      </c>
      <c r="N143" s="241" t="s">
        <v>52</v>
      </c>
      <c r="O143" s="47"/>
      <c r="P143" s="242">
        <f>O143*H143</f>
        <v>0</v>
      </c>
      <c r="Q143" s="242">
        <v>0</v>
      </c>
      <c r="R143" s="242">
        <f>Q143*H143</f>
        <v>0</v>
      </c>
      <c r="S143" s="242">
        <v>0</v>
      </c>
      <c r="T143" s="243">
        <f>S143*H143</f>
        <v>0</v>
      </c>
      <c r="AR143" s="23" t="s">
        <v>302</v>
      </c>
      <c r="AT143" s="23" t="s">
        <v>210</v>
      </c>
      <c r="AU143" s="23" t="s">
        <v>90</v>
      </c>
      <c r="AY143" s="23" t="s">
        <v>208</v>
      </c>
      <c r="BE143" s="244">
        <f>IF(N143="základní",J143,0)</f>
        <v>0</v>
      </c>
      <c r="BF143" s="244">
        <f>IF(N143="snížená",J143,0)</f>
        <v>0</v>
      </c>
      <c r="BG143" s="244">
        <f>IF(N143="zákl. přenesená",J143,0)</f>
        <v>0</v>
      </c>
      <c r="BH143" s="244">
        <f>IF(N143="sníž. přenesená",J143,0)</f>
        <v>0</v>
      </c>
      <c r="BI143" s="244">
        <f>IF(N143="nulová",J143,0)</f>
        <v>0</v>
      </c>
      <c r="BJ143" s="23" t="s">
        <v>25</v>
      </c>
      <c r="BK143" s="244">
        <f>ROUND(I143*H143,2)</f>
        <v>0</v>
      </c>
      <c r="BL143" s="23" t="s">
        <v>302</v>
      </c>
      <c r="BM143" s="23" t="s">
        <v>3506</v>
      </c>
    </row>
    <row r="144" spans="2:65" s="1" customFormat="1" ht="16.5" customHeight="1">
      <c r="B144" s="46"/>
      <c r="C144" s="233" t="s">
        <v>549</v>
      </c>
      <c r="D144" s="233" t="s">
        <v>210</v>
      </c>
      <c r="E144" s="234" t="s">
        <v>3507</v>
      </c>
      <c r="F144" s="235" t="s">
        <v>3508</v>
      </c>
      <c r="G144" s="236" t="s">
        <v>2976</v>
      </c>
      <c r="H144" s="237">
        <v>4</v>
      </c>
      <c r="I144" s="238"/>
      <c r="J144" s="239">
        <f>ROUND(I144*H144,2)</f>
        <v>0</v>
      </c>
      <c r="K144" s="235" t="s">
        <v>38</v>
      </c>
      <c r="L144" s="72"/>
      <c r="M144" s="240" t="s">
        <v>38</v>
      </c>
      <c r="N144" s="241" t="s">
        <v>52</v>
      </c>
      <c r="O144" s="47"/>
      <c r="P144" s="242">
        <f>O144*H144</f>
        <v>0</v>
      </c>
      <c r="Q144" s="242">
        <v>0</v>
      </c>
      <c r="R144" s="242">
        <f>Q144*H144</f>
        <v>0</v>
      </c>
      <c r="S144" s="242">
        <v>0</v>
      </c>
      <c r="T144" s="243">
        <f>S144*H144</f>
        <v>0</v>
      </c>
      <c r="AR144" s="23" t="s">
        <v>302</v>
      </c>
      <c r="AT144" s="23" t="s">
        <v>210</v>
      </c>
      <c r="AU144" s="23" t="s">
        <v>90</v>
      </c>
      <c r="AY144" s="23" t="s">
        <v>208</v>
      </c>
      <c r="BE144" s="244">
        <f>IF(N144="základní",J144,0)</f>
        <v>0</v>
      </c>
      <c r="BF144" s="244">
        <f>IF(N144="snížená",J144,0)</f>
        <v>0</v>
      </c>
      <c r="BG144" s="244">
        <f>IF(N144="zákl. přenesená",J144,0)</f>
        <v>0</v>
      </c>
      <c r="BH144" s="244">
        <f>IF(N144="sníž. přenesená",J144,0)</f>
        <v>0</v>
      </c>
      <c r="BI144" s="244">
        <f>IF(N144="nulová",J144,0)</f>
        <v>0</v>
      </c>
      <c r="BJ144" s="23" t="s">
        <v>25</v>
      </c>
      <c r="BK144" s="244">
        <f>ROUND(I144*H144,2)</f>
        <v>0</v>
      </c>
      <c r="BL144" s="23" t="s">
        <v>302</v>
      </c>
      <c r="BM144" s="23" t="s">
        <v>3509</v>
      </c>
    </row>
    <row r="145" spans="2:65" s="1" customFormat="1" ht="16.5" customHeight="1">
      <c r="B145" s="46"/>
      <c r="C145" s="233" t="s">
        <v>555</v>
      </c>
      <c r="D145" s="233" t="s">
        <v>210</v>
      </c>
      <c r="E145" s="234" t="s">
        <v>3510</v>
      </c>
      <c r="F145" s="235" t="s">
        <v>3511</v>
      </c>
      <c r="G145" s="236" t="s">
        <v>2976</v>
      </c>
      <c r="H145" s="237">
        <v>1</v>
      </c>
      <c r="I145" s="238"/>
      <c r="J145" s="239">
        <f>ROUND(I145*H145,2)</f>
        <v>0</v>
      </c>
      <c r="K145" s="235" t="s">
        <v>38</v>
      </c>
      <c r="L145" s="72"/>
      <c r="M145" s="240" t="s">
        <v>38</v>
      </c>
      <c r="N145" s="241" t="s">
        <v>52</v>
      </c>
      <c r="O145" s="47"/>
      <c r="P145" s="242">
        <f>O145*H145</f>
        <v>0</v>
      </c>
      <c r="Q145" s="242">
        <v>0</v>
      </c>
      <c r="R145" s="242">
        <f>Q145*H145</f>
        <v>0</v>
      </c>
      <c r="S145" s="242">
        <v>0</v>
      </c>
      <c r="T145" s="243">
        <f>S145*H145</f>
        <v>0</v>
      </c>
      <c r="AR145" s="23" t="s">
        <v>302</v>
      </c>
      <c r="AT145" s="23" t="s">
        <v>210</v>
      </c>
      <c r="AU145" s="23" t="s">
        <v>90</v>
      </c>
      <c r="AY145" s="23" t="s">
        <v>208</v>
      </c>
      <c r="BE145" s="244">
        <f>IF(N145="základní",J145,0)</f>
        <v>0</v>
      </c>
      <c r="BF145" s="244">
        <f>IF(N145="snížená",J145,0)</f>
        <v>0</v>
      </c>
      <c r="BG145" s="244">
        <f>IF(N145="zákl. přenesená",J145,0)</f>
        <v>0</v>
      </c>
      <c r="BH145" s="244">
        <f>IF(N145="sníž. přenesená",J145,0)</f>
        <v>0</v>
      </c>
      <c r="BI145" s="244">
        <f>IF(N145="nulová",J145,0)</f>
        <v>0</v>
      </c>
      <c r="BJ145" s="23" t="s">
        <v>25</v>
      </c>
      <c r="BK145" s="244">
        <f>ROUND(I145*H145,2)</f>
        <v>0</v>
      </c>
      <c r="BL145" s="23" t="s">
        <v>302</v>
      </c>
      <c r="BM145" s="23" t="s">
        <v>3512</v>
      </c>
    </row>
    <row r="146" spans="2:65" s="1" customFormat="1" ht="16.5" customHeight="1">
      <c r="B146" s="46"/>
      <c r="C146" s="233" t="s">
        <v>566</v>
      </c>
      <c r="D146" s="233" t="s">
        <v>210</v>
      </c>
      <c r="E146" s="234" t="s">
        <v>3513</v>
      </c>
      <c r="F146" s="235" t="s">
        <v>3514</v>
      </c>
      <c r="G146" s="236" t="s">
        <v>2976</v>
      </c>
      <c r="H146" s="237">
        <v>1</v>
      </c>
      <c r="I146" s="238"/>
      <c r="J146" s="239">
        <f>ROUND(I146*H146,2)</f>
        <v>0</v>
      </c>
      <c r="K146" s="235" t="s">
        <v>38</v>
      </c>
      <c r="L146" s="72"/>
      <c r="M146" s="240" t="s">
        <v>38</v>
      </c>
      <c r="N146" s="241" t="s">
        <v>52</v>
      </c>
      <c r="O146" s="47"/>
      <c r="P146" s="242">
        <f>O146*H146</f>
        <v>0</v>
      </c>
      <c r="Q146" s="242">
        <v>0</v>
      </c>
      <c r="R146" s="242">
        <f>Q146*H146</f>
        <v>0</v>
      </c>
      <c r="S146" s="242">
        <v>0</v>
      </c>
      <c r="T146" s="243">
        <f>S146*H146</f>
        <v>0</v>
      </c>
      <c r="AR146" s="23" t="s">
        <v>302</v>
      </c>
      <c r="AT146" s="23" t="s">
        <v>210</v>
      </c>
      <c r="AU146" s="23" t="s">
        <v>90</v>
      </c>
      <c r="AY146" s="23" t="s">
        <v>208</v>
      </c>
      <c r="BE146" s="244">
        <f>IF(N146="základní",J146,0)</f>
        <v>0</v>
      </c>
      <c r="BF146" s="244">
        <f>IF(N146="snížená",J146,0)</f>
        <v>0</v>
      </c>
      <c r="BG146" s="244">
        <f>IF(N146="zákl. přenesená",J146,0)</f>
        <v>0</v>
      </c>
      <c r="BH146" s="244">
        <f>IF(N146="sníž. přenesená",J146,0)</f>
        <v>0</v>
      </c>
      <c r="BI146" s="244">
        <f>IF(N146="nulová",J146,0)</f>
        <v>0</v>
      </c>
      <c r="BJ146" s="23" t="s">
        <v>25</v>
      </c>
      <c r="BK146" s="244">
        <f>ROUND(I146*H146,2)</f>
        <v>0</v>
      </c>
      <c r="BL146" s="23" t="s">
        <v>302</v>
      </c>
      <c r="BM146" s="23" t="s">
        <v>3515</v>
      </c>
    </row>
    <row r="147" spans="2:65" s="1" customFormat="1" ht="16.5" customHeight="1">
      <c r="B147" s="46"/>
      <c r="C147" s="233" t="s">
        <v>571</v>
      </c>
      <c r="D147" s="233" t="s">
        <v>210</v>
      </c>
      <c r="E147" s="234" t="s">
        <v>3516</v>
      </c>
      <c r="F147" s="235" t="s">
        <v>3517</v>
      </c>
      <c r="G147" s="236" t="s">
        <v>2976</v>
      </c>
      <c r="H147" s="237">
        <v>2</v>
      </c>
      <c r="I147" s="238"/>
      <c r="J147" s="239">
        <f>ROUND(I147*H147,2)</f>
        <v>0</v>
      </c>
      <c r="K147" s="235" t="s">
        <v>38</v>
      </c>
      <c r="L147" s="72"/>
      <c r="M147" s="240" t="s">
        <v>38</v>
      </c>
      <c r="N147" s="241" t="s">
        <v>52</v>
      </c>
      <c r="O147" s="47"/>
      <c r="P147" s="242">
        <f>O147*H147</f>
        <v>0</v>
      </c>
      <c r="Q147" s="242">
        <v>0</v>
      </c>
      <c r="R147" s="242">
        <f>Q147*H147</f>
        <v>0</v>
      </c>
      <c r="S147" s="242">
        <v>0</v>
      </c>
      <c r="T147" s="243">
        <f>S147*H147</f>
        <v>0</v>
      </c>
      <c r="AR147" s="23" t="s">
        <v>302</v>
      </c>
      <c r="AT147" s="23" t="s">
        <v>210</v>
      </c>
      <c r="AU147" s="23" t="s">
        <v>90</v>
      </c>
      <c r="AY147" s="23" t="s">
        <v>208</v>
      </c>
      <c r="BE147" s="244">
        <f>IF(N147="základní",J147,0)</f>
        <v>0</v>
      </c>
      <c r="BF147" s="244">
        <f>IF(N147="snížená",J147,0)</f>
        <v>0</v>
      </c>
      <c r="BG147" s="244">
        <f>IF(N147="zákl. přenesená",J147,0)</f>
        <v>0</v>
      </c>
      <c r="BH147" s="244">
        <f>IF(N147="sníž. přenesená",J147,0)</f>
        <v>0</v>
      </c>
      <c r="BI147" s="244">
        <f>IF(N147="nulová",J147,0)</f>
        <v>0</v>
      </c>
      <c r="BJ147" s="23" t="s">
        <v>25</v>
      </c>
      <c r="BK147" s="244">
        <f>ROUND(I147*H147,2)</f>
        <v>0</v>
      </c>
      <c r="BL147" s="23" t="s">
        <v>302</v>
      </c>
      <c r="BM147" s="23" t="s">
        <v>3518</v>
      </c>
    </row>
    <row r="148" spans="2:65" s="1" customFormat="1" ht="16.5" customHeight="1">
      <c r="B148" s="46"/>
      <c r="C148" s="233" t="s">
        <v>577</v>
      </c>
      <c r="D148" s="233" t="s">
        <v>210</v>
      </c>
      <c r="E148" s="234" t="s">
        <v>3519</v>
      </c>
      <c r="F148" s="235" t="s">
        <v>3520</v>
      </c>
      <c r="G148" s="236" t="s">
        <v>2976</v>
      </c>
      <c r="H148" s="237">
        <v>34</v>
      </c>
      <c r="I148" s="238"/>
      <c r="J148" s="239">
        <f>ROUND(I148*H148,2)</f>
        <v>0</v>
      </c>
      <c r="K148" s="235" t="s">
        <v>38</v>
      </c>
      <c r="L148" s="72"/>
      <c r="M148" s="240" t="s">
        <v>38</v>
      </c>
      <c r="N148" s="241" t="s">
        <v>52</v>
      </c>
      <c r="O148" s="47"/>
      <c r="P148" s="242">
        <f>O148*H148</f>
        <v>0</v>
      </c>
      <c r="Q148" s="242">
        <v>0</v>
      </c>
      <c r="R148" s="242">
        <f>Q148*H148</f>
        <v>0</v>
      </c>
      <c r="S148" s="242">
        <v>0</v>
      </c>
      <c r="T148" s="243">
        <f>S148*H148</f>
        <v>0</v>
      </c>
      <c r="AR148" s="23" t="s">
        <v>302</v>
      </c>
      <c r="AT148" s="23" t="s">
        <v>210</v>
      </c>
      <c r="AU148" s="23" t="s">
        <v>90</v>
      </c>
      <c r="AY148" s="23" t="s">
        <v>208</v>
      </c>
      <c r="BE148" s="244">
        <f>IF(N148="základní",J148,0)</f>
        <v>0</v>
      </c>
      <c r="BF148" s="244">
        <f>IF(N148="snížená",J148,0)</f>
        <v>0</v>
      </c>
      <c r="BG148" s="244">
        <f>IF(N148="zákl. přenesená",J148,0)</f>
        <v>0</v>
      </c>
      <c r="BH148" s="244">
        <f>IF(N148="sníž. přenesená",J148,0)</f>
        <v>0</v>
      </c>
      <c r="BI148" s="244">
        <f>IF(N148="nulová",J148,0)</f>
        <v>0</v>
      </c>
      <c r="BJ148" s="23" t="s">
        <v>25</v>
      </c>
      <c r="BK148" s="244">
        <f>ROUND(I148*H148,2)</f>
        <v>0</v>
      </c>
      <c r="BL148" s="23" t="s">
        <v>302</v>
      </c>
      <c r="BM148" s="23" t="s">
        <v>3521</v>
      </c>
    </row>
    <row r="149" spans="2:65" s="1" customFormat="1" ht="16.5" customHeight="1">
      <c r="B149" s="46"/>
      <c r="C149" s="233" t="s">
        <v>585</v>
      </c>
      <c r="D149" s="233" t="s">
        <v>210</v>
      </c>
      <c r="E149" s="234" t="s">
        <v>3522</v>
      </c>
      <c r="F149" s="235" t="s">
        <v>3523</v>
      </c>
      <c r="G149" s="236" t="s">
        <v>2976</v>
      </c>
      <c r="H149" s="237">
        <v>6</v>
      </c>
      <c r="I149" s="238"/>
      <c r="J149" s="239">
        <f>ROUND(I149*H149,2)</f>
        <v>0</v>
      </c>
      <c r="K149" s="235" t="s">
        <v>38</v>
      </c>
      <c r="L149" s="72"/>
      <c r="M149" s="240" t="s">
        <v>38</v>
      </c>
      <c r="N149" s="241" t="s">
        <v>52</v>
      </c>
      <c r="O149" s="47"/>
      <c r="P149" s="242">
        <f>O149*H149</f>
        <v>0</v>
      </c>
      <c r="Q149" s="242">
        <v>0</v>
      </c>
      <c r="R149" s="242">
        <f>Q149*H149</f>
        <v>0</v>
      </c>
      <c r="S149" s="242">
        <v>0</v>
      </c>
      <c r="T149" s="243">
        <f>S149*H149</f>
        <v>0</v>
      </c>
      <c r="AR149" s="23" t="s">
        <v>302</v>
      </c>
      <c r="AT149" s="23" t="s">
        <v>210</v>
      </c>
      <c r="AU149" s="23" t="s">
        <v>90</v>
      </c>
      <c r="AY149" s="23" t="s">
        <v>208</v>
      </c>
      <c r="BE149" s="244">
        <f>IF(N149="základní",J149,0)</f>
        <v>0</v>
      </c>
      <c r="BF149" s="244">
        <f>IF(N149="snížená",J149,0)</f>
        <v>0</v>
      </c>
      <c r="BG149" s="244">
        <f>IF(N149="zákl. přenesená",J149,0)</f>
        <v>0</v>
      </c>
      <c r="BH149" s="244">
        <f>IF(N149="sníž. přenesená",J149,0)</f>
        <v>0</v>
      </c>
      <c r="BI149" s="244">
        <f>IF(N149="nulová",J149,0)</f>
        <v>0</v>
      </c>
      <c r="BJ149" s="23" t="s">
        <v>25</v>
      </c>
      <c r="BK149" s="244">
        <f>ROUND(I149*H149,2)</f>
        <v>0</v>
      </c>
      <c r="BL149" s="23" t="s">
        <v>302</v>
      </c>
      <c r="BM149" s="23" t="s">
        <v>3524</v>
      </c>
    </row>
    <row r="150" spans="2:65" s="1" customFormat="1" ht="16.5" customHeight="1">
      <c r="B150" s="46"/>
      <c r="C150" s="233" t="s">
        <v>591</v>
      </c>
      <c r="D150" s="233" t="s">
        <v>210</v>
      </c>
      <c r="E150" s="234" t="s">
        <v>3525</v>
      </c>
      <c r="F150" s="235" t="s">
        <v>3526</v>
      </c>
      <c r="G150" s="236" t="s">
        <v>2976</v>
      </c>
      <c r="H150" s="237">
        <v>34</v>
      </c>
      <c r="I150" s="238"/>
      <c r="J150" s="239">
        <f>ROUND(I150*H150,2)</f>
        <v>0</v>
      </c>
      <c r="K150" s="235" t="s">
        <v>38</v>
      </c>
      <c r="L150" s="72"/>
      <c r="M150" s="240" t="s">
        <v>38</v>
      </c>
      <c r="N150" s="241" t="s">
        <v>52</v>
      </c>
      <c r="O150" s="47"/>
      <c r="P150" s="242">
        <f>O150*H150</f>
        <v>0</v>
      </c>
      <c r="Q150" s="242">
        <v>0</v>
      </c>
      <c r="R150" s="242">
        <f>Q150*H150</f>
        <v>0</v>
      </c>
      <c r="S150" s="242">
        <v>0</v>
      </c>
      <c r="T150" s="243">
        <f>S150*H150</f>
        <v>0</v>
      </c>
      <c r="AR150" s="23" t="s">
        <v>302</v>
      </c>
      <c r="AT150" s="23" t="s">
        <v>210</v>
      </c>
      <c r="AU150" s="23" t="s">
        <v>90</v>
      </c>
      <c r="AY150" s="23" t="s">
        <v>208</v>
      </c>
      <c r="BE150" s="244">
        <f>IF(N150="základní",J150,0)</f>
        <v>0</v>
      </c>
      <c r="BF150" s="244">
        <f>IF(N150="snížená",J150,0)</f>
        <v>0</v>
      </c>
      <c r="BG150" s="244">
        <f>IF(N150="zákl. přenesená",J150,0)</f>
        <v>0</v>
      </c>
      <c r="BH150" s="244">
        <f>IF(N150="sníž. přenesená",J150,0)</f>
        <v>0</v>
      </c>
      <c r="BI150" s="244">
        <f>IF(N150="nulová",J150,0)</f>
        <v>0</v>
      </c>
      <c r="BJ150" s="23" t="s">
        <v>25</v>
      </c>
      <c r="BK150" s="244">
        <f>ROUND(I150*H150,2)</f>
        <v>0</v>
      </c>
      <c r="BL150" s="23" t="s">
        <v>302</v>
      </c>
      <c r="BM150" s="23" t="s">
        <v>3527</v>
      </c>
    </row>
    <row r="151" spans="2:65" s="1" customFormat="1" ht="16.5" customHeight="1">
      <c r="B151" s="46"/>
      <c r="C151" s="233" t="s">
        <v>596</v>
      </c>
      <c r="D151" s="233" t="s">
        <v>210</v>
      </c>
      <c r="E151" s="234" t="s">
        <v>3528</v>
      </c>
      <c r="F151" s="235" t="s">
        <v>3529</v>
      </c>
      <c r="G151" s="236" t="s">
        <v>2976</v>
      </c>
      <c r="H151" s="237">
        <v>29</v>
      </c>
      <c r="I151" s="238"/>
      <c r="J151" s="239">
        <f>ROUND(I151*H151,2)</f>
        <v>0</v>
      </c>
      <c r="K151" s="235" t="s">
        <v>38</v>
      </c>
      <c r="L151" s="72"/>
      <c r="M151" s="240" t="s">
        <v>38</v>
      </c>
      <c r="N151" s="241" t="s">
        <v>52</v>
      </c>
      <c r="O151" s="47"/>
      <c r="P151" s="242">
        <f>O151*H151</f>
        <v>0</v>
      </c>
      <c r="Q151" s="242">
        <v>0</v>
      </c>
      <c r="R151" s="242">
        <f>Q151*H151</f>
        <v>0</v>
      </c>
      <c r="S151" s="242">
        <v>0</v>
      </c>
      <c r="T151" s="243">
        <f>S151*H151</f>
        <v>0</v>
      </c>
      <c r="AR151" s="23" t="s">
        <v>302</v>
      </c>
      <c r="AT151" s="23" t="s">
        <v>210</v>
      </c>
      <c r="AU151" s="23" t="s">
        <v>90</v>
      </c>
      <c r="AY151" s="23" t="s">
        <v>208</v>
      </c>
      <c r="BE151" s="244">
        <f>IF(N151="základní",J151,0)</f>
        <v>0</v>
      </c>
      <c r="BF151" s="244">
        <f>IF(N151="snížená",J151,0)</f>
        <v>0</v>
      </c>
      <c r="BG151" s="244">
        <f>IF(N151="zákl. přenesená",J151,0)</f>
        <v>0</v>
      </c>
      <c r="BH151" s="244">
        <f>IF(N151="sníž. přenesená",J151,0)</f>
        <v>0</v>
      </c>
      <c r="BI151" s="244">
        <f>IF(N151="nulová",J151,0)</f>
        <v>0</v>
      </c>
      <c r="BJ151" s="23" t="s">
        <v>25</v>
      </c>
      <c r="BK151" s="244">
        <f>ROUND(I151*H151,2)</f>
        <v>0</v>
      </c>
      <c r="BL151" s="23" t="s">
        <v>302</v>
      </c>
      <c r="BM151" s="23" t="s">
        <v>3530</v>
      </c>
    </row>
    <row r="152" spans="2:65" s="1" customFormat="1" ht="16.5" customHeight="1">
      <c r="B152" s="46"/>
      <c r="C152" s="233" t="s">
        <v>600</v>
      </c>
      <c r="D152" s="233" t="s">
        <v>210</v>
      </c>
      <c r="E152" s="234" t="s">
        <v>3531</v>
      </c>
      <c r="F152" s="235" t="s">
        <v>3532</v>
      </c>
      <c r="G152" s="236" t="s">
        <v>2976</v>
      </c>
      <c r="H152" s="237">
        <v>10</v>
      </c>
      <c r="I152" s="238"/>
      <c r="J152" s="239">
        <f>ROUND(I152*H152,2)</f>
        <v>0</v>
      </c>
      <c r="K152" s="235" t="s">
        <v>38</v>
      </c>
      <c r="L152" s="72"/>
      <c r="M152" s="240" t="s">
        <v>38</v>
      </c>
      <c r="N152" s="241" t="s">
        <v>52</v>
      </c>
      <c r="O152" s="47"/>
      <c r="P152" s="242">
        <f>O152*H152</f>
        <v>0</v>
      </c>
      <c r="Q152" s="242">
        <v>0</v>
      </c>
      <c r="R152" s="242">
        <f>Q152*H152</f>
        <v>0</v>
      </c>
      <c r="S152" s="242">
        <v>0</v>
      </c>
      <c r="T152" s="243">
        <f>S152*H152</f>
        <v>0</v>
      </c>
      <c r="AR152" s="23" t="s">
        <v>302</v>
      </c>
      <c r="AT152" s="23" t="s">
        <v>210</v>
      </c>
      <c r="AU152" s="23" t="s">
        <v>90</v>
      </c>
      <c r="AY152" s="23" t="s">
        <v>208</v>
      </c>
      <c r="BE152" s="244">
        <f>IF(N152="základní",J152,0)</f>
        <v>0</v>
      </c>
      <c r="BF152" s="244">
        <f>IF(N152="snížená",J152,0)</f>
        <v>0</v>
      </c>
      <c r="BG152" s="244">
        <f>IF(N152="zákl. přenesená",J152,0)</f>
        <v>0</v>
      </c>
      <c r="BH152" s="244">
        <f>IF(N152="sníž. přenesená",J152,0)</f>
        <v>0</v>
      </c>
      <c r="BI152" s="244">
        <f>IF(N152="nulová",J152,0)</f>
        <v>0</v>
      </c>
      <c r="BJ152" s="23" t="s">
        <v>25</v>
      </c>
      <c r="BK152" s="244">
        <f>ROUND(I152*H152,2)</f>
        <v>0</v>
      </c>
      <c r="BL152" s="23" t="s">
        <v>302</v>
      </c>
      <c r="BM152" s="23" t="s">
        <v>3533</v>
      </c>
    </row>
    <row r="153" spans="2:65" s="1" customFormat="1" ht="16.5" customHeight="1">
      <c r="B153" s="46"/>
      <c r="C153" s="233" t="s">
        <v>606</v>
      </c>
      <c r="D153" s="233" t="s">
        <v>210</v>
      </c>
      <c r="E153" s="234" t="s">
        <v>3534</v>
      </c>
      <c r="F153" s="235" t="s">
        <v>3535</v>
      </c>
      <c r="G153" s="236" t="s">
        <v>2976</v>
      </c>
      <c r="H153" s="237">
        <v>9</v>
      </c>
      <c r="I153" s="238"/>
      <c r="J153" s="239">
        <f>ROUND(I153*H153,2)</f>
        <v>0</v>
      </c>
      <c r="K153" s="235" t="s">
        <v>38</v>
      </c>
      <c r="L153" s="72"/>
      <c r="M153" s="240" t="s">
        <v>38</v>
      </c>
      <c r="N153" s="241" t="s">
        <v>52</v>
      </c>
      <c r="O153" s="47"/>
      <c r="P153" s="242">
        <f>O153*H153</f>
        <v>0</v>
      </c>
      <c r="Q153" s="242">
        <v>0</v>
      </c>
      <c r="R153" s="242">
        <f>Q153*H153</f>
        <v>0</v>
      </c>
      <c r="S153" s="242">
        <v>0</v>
      </c>
      <c r="T153" s="243">
        <f>S153*H153</f>
        <v>0</v>
      </c>
      <c r="AR153" s="23" t="s">
        <v>302</v>
      </c>
      <c r="AT153" s="23" t="s">
        <v>210</v>
      </c>
      <c r="AU153" s="23" t="s">
        <v>90</v>
      </c>
      <c r="AY153" s="23" t="s">
        <v>208</v>
      </c>
      <c r="BE153" s="244">
        <f>IF(N153="základní",J153,0)</f>
        <v>0</v>
      </c>
      <c r="BF153" s="244">
        <f>IF(N153="snížená",J153,0)</f>
        <v>0</v>
      </c>
      <c r="BG153" s="244">
        <f>IF(N153="zákl. přenesená",J153,0)</f>
        <v>0</v>
      </c>
      <c r="BH153" s="244">
        <f>IF(N153="sníž. přenesená",J153,0)</f>
        <v>0</v>
      </c>
      <c r="BI153" s="244">
        <f>IF(N153="nulová",J153,0)</f>
        <v>0</v>
      </c>
      <c r="BJ153" s="23" t="s">
        <v>25</v>
      </c>
      <c r="BK153" s="244">
        <f>ROUND(I153*H153,2)</f>
        <v>0</v>
      </c>
      <c r="BL153" s="23" t="s">
        <v>302</v>
      </c>
      <c r="BM153" s="23" t="s">
        <v>3536</v>
      </c>
    </row>
    <row r="154" spans="2:65" s="1" customFormat="1" ht="16.5" customHeight="1">
      <c r="B154" s="46"/>
      <c r="C154" s="233" t="s">
        <v>611</v>
      </c>
      <c r="D154" s="233" t="s">
        <v>210</v>
      </c>
      <c r="E154" s="234" t="s">
        <v>3537</v>
      </c>
      <c r="F154" s="235" t="s">
        <v>3538</v>
      </c>
      <c r="G154" s="236" t="s">
        <v>2976</v>
      </c>
      <c r="H154" s="237">
        <v>2</v>
      </c>
      <c r="I154" s="238"/>
      <c r="J154" s="239">
        <f>ROUND(I154*H154,2)</f>
        <v>0</v>
      </c>
      <c r="K154" s="235" t="s">
        <v>38</v>
      </c>
      <c r="L154" s="72"/>
      <c r="M154" s="240" t="s">
        <v>38</v>
      </c>
      <c r="N154" s="241" t="s">
        <v>52</v>
      </c>
      <c r="O154" s="47"/>
      <c r="P154" s="242">
        <f>O154*H154</f>
        <v>0</v>
      </c>
      <c r="Q154" s="242">
        <v>0</v>
      </c>
      <c r="R154" s="242">
        <f>Q154*H154</f>
        <v>0</v>
      </c>
      <c r="S154" s="242">
        <v>0</v>
      </c>
      <c r="T154" s="243">
        <f>S154*H154</f>
        <v>0</v>
      </c>
      <c r="AR154" s="23" t="s">
        <v>302</v>
      </c>
      <c r="AT154" s="23" t="s">
        <v>210</v>
      </c>
      <c r="AU154" s="23" t="s">
        <v>90</v>
      </c>
      <c r="AY154" s="23" t="s">
        <v>208</v>
      </c>
      <c r="BE154" s="244">
        <f>IF(N154="základní",J154,0)</f>
        <v>0</v>
      </c>
      <c r="BF154" s="244">
        <f>IF(N154="snížená",J154,0)</f>
        <v>0</v>
      </c>
      <c r="BG154" s="244">
        <f>IF(N154="zákl. přenesená",J154,0)</f>
        <v>0</v>
      </c>
      <c r="BH154" s="244">
        <f>IF(N154="sníž. přenesená",J154,0)</f>
        <v>0</v>
      </c>
      <c r="BI154" s="244">
        <f>IF(N154="nulová",J154,0)</f>
        <v>0</v>
      </c>
      <c r="BJ154" s="23" t="s">
        <v>25</v>
      </c>
      <c r="BK154" s="244">
        <f>ROUND(I154*H154,2)</f>
        <v>0</v>
      </c>
      <c r="BL154" s="23" t="s">
        <v>302</v>
      </c>
      <c r="BM154" s="23" t="s">
        <v>3539</v>
      </c>
    </row>
    <row r="155" spans="2:65" s="1" customFormat="1" ht="16.5" customHeight="1">
      <c r="B155" s="46"/>
      <c r="C155" s="233" t="s">
        <v>617</v>
      </c>
      <c r="D155" s="233" t="s">
        <v>210</v>
      </c>
      <c r="E155" s="234" t="s">
        <v>3540</v>
      </c>
      <c r="F155" s="235" t="s">
        <v>3541</v>
      </c>
      <c r="G155" s="236" t="s">
        <v>2976</v>
      </c>
      <c r="H155" s="237">
        <v>2</v>
      </c>
      <c r="I155" s="238"/>
      <c r="J155" s="239">
        <f>ROUND(I155*H155,2)</f>
        <v>0</v>
      </c>
      <c r="K155" s="235" t="s">
        <v>38</v>
      </c>
      <c r="L155" s="72"/>
      <c r="M155" s="240" t="s">
        <v>38</v>
      </c>
      <c r="N155" s="241" t="s">
        <v>52</v>
      </c>
      <c r="O155" s="47"/>
      <c r="P155" s="242">
        <f>O155*H155</f>
        <v>0</v>
      </c>
      <c r="Q155" s="242">
        <v>0</v>
      </c>
      <c r="R155" s="242">
        <f>Q155*H155</f>
        <v>0</v>
      </c>
      <c r="S155" s="242">
        <v>0</v>
      </c>
      <c r="T155" s="243">
        <f>S155*H155</f>
        <v>0</v>
      </c>
      <c r="AR155" s="23" t="s">
        <v>302</v>
      </c>
      <c r="AT155" s="23" t="s">
        <v>210</v>
      </c>
      <c r="AU155" s="23" t="s">
        <v>90</v>
      </c>
      <c r="AY155" s="23" t="s">
        <v>208</v>
      </c>
      <c r="BE155" s="244">
        <f>IF(N155="základní",J155,0)</f>
        <v>0</v>
      </c>
      <c r="BF155" s="244">
        <f>IF(N155="snížená",J155,0)</f>
        <v>0</v>
      </c>
      <c r="BG155" s="244">
        <f>IF(N155="zákl. přenesená",J155,0)</f>
        <v>0</v>
      </c>
      <c r="BH155" s="244">
        <f>IF(N155="sníž. přenesená",J155,0)</f>
        <v>0</v>
      </c>
      <c r="BI155" s="244">
        <f>IF(N155="nulová",J155,0)</f>
        <v>0</v>
      </c>
      <c r="BJ155" s="23" t="s">
        <v>25</v>
      </c>
      <c r="BK155" s="244">
        <f>ROUND(I155*H155,2)</f>
        <v>0</v>
      </c>
      <c r="BL155" s="23" t="s">
        <v>302</v>
      </c>
      <c r="BM155" s="23" t="s">
        <v>3542</v>
      </c>
    </row>
    <row r="156" spans="2:65" s="1" customFormat="1" ht="16.5" customHeight="1">
      <c r="B156" s="46"/>
      <c r="C156" s="233" t="s">
        <v>621</v>
      </c>
      <c r="D156" s="233" t="s">
        <v>210</v>
      </c>
      <c r="E156" s="234" t="s">
        <v>3543</v>
      </c>
      <c r="F156" s="235" t="s">
        <v>3544</v>
      </c>
      <c r="G156" s="236" t="s">
        <v>2976</v>
      </c>
      <c r="H156" s="237">
        <v>8</v>
      </c>
      <c r="I156" s="238"/>
      <c r="J156" s="239">
        <f>ROUND(I156*H156,2)</f>
        <v>0</v>
      </c>
      <c r="K156" s="235" t="s">
        <v>38</v>
      </c>
      <c r="L156" s="72"/>
      <c r="M156" s="240" t="s">
        <v>38</v>
      </c>
      <c r="N156" s="241" t="s">
        <v>52</v>
      </c>
      <c r="O156" s="47"/>
      <c r="P156" s="242">
        <f>O156*H156</f>
        <v>0</v>
      </c>
      <c r="Q156" s="242">
        <v>0</v>
      </c>
      <c r="R156" s="242">
        <f>Q156*H156</f>
        <v>0</v>
      </c>
      <c r="S156" s="242">
        <v>0</v>
      </c>
      <c r="T156" s="243">
        <f>S156*H156</f>
        <v>0</v>
      </c>
      <c r="AR156" s="23" t="s">
        <v>302</v>
      </c>
      <c r="AT156" s="23" t="s">
        <v>210</v>
      </c>
      <c r="AU156" s="23" t="s">
        <v>90</v>
      </c>
      <c r="AY156" s="23" t="s">
        <v>208</v>
      </c>
      <c r="BE156" s="244">
        <f>IF(N156="základní",J156,0)</f>
        <v>0</v>
      </c>
      <c r="BF156" s="244">
        <f>IF(N156="snížená",J156,0)</f>
        <v>0</v>
      </c>
      <c r="BG156" s="244">
        <f>IF(N156="zákl. přenesená",J156,0)</f>
        <v>0</v>
      </c>
      <c r="BH156" s="244">
        <f>IF(N156="sníž. přenesená",J156,0)</f>
        <v>0</v>
      </c>
      <c r="BI156" s="244">
        <f>IF(N156="nulová",J156,0)</f>
        <v>0</v>
      </c>
      <c r="BJ156" s="23" t="s">
        <v>25</v>
      </c>
      <c r="BK156" s="244">
        <f>ROUND(I156*H156,2)</f>
        <v>0</v>
      </c>
      <c r="BL156" s="23" t="s">
        <v>302</v>
      </c>
      <c r="BM156" s="23" t="s">
        <v>3545</v>
      </c>
    </row>
    <row r="157" spans="2:65" s="1" customFormat="1" ht="16.5" customHeight="1">
      <c r="B157" s="46"/>
      <c r="C157" s="233" t="s">
        <v>626</v>
      </c>
      <c r="D157" s="233" t="s">
        <v>210</v>
      </c>
      <c r="E157" s="234" t="s">
        <v>3546</v>
      </c>
      <c r="F157" s="235" t="s">
        <v>3547</v>
      </c>
      <c r="G157" s="236" t="s">
        <v>2976</v>
      </c>
      <c r="H157" s="237">
        <v>6</v>
      </c>
      <c r="I157" s="238"/>
      <c r="J157" s="239">
        <f>ROUND(I157*H157,2)</f>
        <v>0</v>
      </c>
      <c r="K157" s="235" t="s">
        <v>38</v>
      </c>
      <c r="L157" s="72"/>
      <c r="M157" s="240" t="s">
        <v>38</v>
      </c>
      <c r="N157" s="241" t="s">
        <v>52</v>
      </c>
      <c r="O157" s="47"/>
      <c r="P157" s="242">
        <f>O157*H157</f>
        <v>0</v>
      </c>
      <c r="Q157" s="242">
        <v>0</v>
      </c>
      <c r="R157" s="242">
        <f>Q157*H157</f>
        <v>0</v>
      </c>
      <c r="S157" s="242">
        <v>0</v>
      </c>
      <c r="T157" s="243">
        <f>S157*H157</f>
        <v>0</v>
      </c>
      <c r="AR157" s="23" t="s">
        <v>302</v>
      </c>
      <c r="AT157" s="23" t="s">
        <v>210</v>
      </c>
      <c r="AU157" s="23" t="s">
        <v>90</v>
      </c>
      <c r="AY157" s="23" t="s">
        <v>208</v>
      </c>
      <c r="BE157" s="244">
        <f>IF(N157="základní",J157,0)</f>
        <v>0</v>
      </c>
      <c r="BF157" s="244">
        <f>IF(N157="snížená",J157,0)</f>
        <v>0</v>
      </c>
      <c r="BG157" s="244">
        <f>IF(N157="zákl. přenesená",J157,0)</f>
        <v>0</v>
      </c>
      <c r="BH157" s="244">
        <f>IF(N157="sníž. přenesená",J157,0)</f>
        <v>0</v>
      </c>
      <c r="BI157" s="244">
        <f>IF(N157="nulová",J157,0)</f>
        <v>0</v>
      </c>
      <c r="BJ157" s="23" t="s">
        <v>25</v>
      </c>
      <c r="BK157" s="244">
        <f>ROUND(I157*H157,2)</f>
        <v>0</v>
      </c>
      <c r="BL157" s="23" t="s">
        <v>302</v>
      </c>
      <c r="BM157" s="23" t="s">
        <v>3548</v>
      </c>
    </row>
    <row r="158" spans="2:65" s="1" customFormat="1" ht="16.5" customHeight="1">
      <c r="B158" s="46"/>
      <c r="C158" s="233" t="s">
        <v>631</v>
      </c>
      <c r="D158" s="233" t="s">
        <v>210</v>
      </c>
      <c r="E158" s="234" t="s">
        <v>3549</v>
      </c>
      <c r="F158" s="235" t="s">
        <v>3550</v>
      </c>
      <c r="G158" s="236" t="s">
        <v>2976</v>
      </c>
      <c r="H158" s="237">
        <v>8</v>
      </c>
      <c r="I158" s="238"/>
      <c r="J158" s="239">
        <f>ROUND(I158*H158,2)</f>
        <v>0</v>
      </c>
      <c r="K158" s="235" t="s">
        <v>38</v>
      </c>
      <c r="L158" s="72"/>
      <c r="M158" s="240" t="s">
        <v>38</v>
      </c>
      <c r="N158" s="241" t="s">
        <v>52</v>
      </c>
      <c r="O158" s="47"/>
      <c r="P158" s="242">
        <f>O158*H158</f>
        <v>0</v>
      </c>
      <c r="Q158" s="242">
        <v>0</v>
      </c>
      <c r="R158" s="242">
        <f>Q158*H158</f>
        <v>0</v>
      </c>
      <c r="S158" s="242">
        <v>0</v>
      </c>
      <c r="T158" s="243">
        <f>S158*H158</f>
        <v>0</v>
      </c>
      <c r="AR158" s="23" t="s">
        <v>302</v>
      </c>
      <c r="AT158" s="23" t="s">
        <v>210</v>
      </c>
      <c r="AU158" s="23" t="s">
        <v>90</v>
      </c>
      <c r="AY158" s="23" t="s">
        <v>208</v>
      </c>
      <c r="BE158" s="244">
        <f>IF(N158="základní",J158,0)</f>
        <v>0</v>
      </c>
      <c r="BF158" s="244">
        <f>IF(N158="snížená",J158,0)</f>
        <v>0</v>
      </c>
      <c r="BG158" s="244">
        <f>IF(N158="zákl. přenesená",J158,0)</f>
        <v>0</v>
      </c>
      <c r="BH158" s="244">
        <f>IF(N158="sníž. přenesená",J158,0)</f>
        <v>0</v>
      </c>
      <c r="BI158" s="244">
        <f>IF(N158="nulová",J158,0)</f>
        <v>0</v>
      </c>
      <c r="BJ158" s="23" t="s">
        <v>25</v>
      </c>
      <c r="BK158" s="244">
        <f>ROUND(I158*H158,2)</f>
        <v>0</v>
      </c>
      <c r="BL158" s="23" t="s">
        <v>302</v>
      </c>
      <c r="BM158" s="23" t="s">
        <v>3551</v>
      </c>
    </row>
    <row r="159" spans="2:65" s="1" customFormat="1" ht="16.5" customHeight="1">
      <c r="B159" s="46"/>
      <c r="C159" s="233" t="s">
        <v>638</v>
      </c>
      <c r="D159" s="233" t="s">
        <v>210</v>
      </c>
      <c r="E159" s="234" t="s">
        <v>3552</v>
      </c>
      <c r="F159" s="235" t="s">
        <v>3553</v>
      </c>
      <c r="G159" s="236" t="s">
        <v>2976</v>
      </c>
      <c r="H159" s="237">
        <v>3</v>
      </c>
      <c r="I159" s="238"/>
      <c r="J159" s="239">
        <f>ROUND(I159*H159,2)</f>
        <v>0</v>
      </c>
      <c r="K159" s="235" t="s">
        <v>38</v>
      </c>
      <c r="L159" s="72"/>
      <c r="M159" s="240" t="s">
        <v>38</v>
      </c>
      <c r="N159" s="241" t="s">
        <v>52</v>
      </c>
      <c r="O159" s="47"/>
      <c r="P159" s="242">
        <f>O159*H159</f>
        <v>0</v>
      </c>
      <c r="Q159" s="242">
        <v>0</v>
      </c>
      <c r="R159" s="242">
        <f>Q159*H159</f>
        <v>0</v>
      </c>
      <c r="S159" s="242">
        <v>0</v>
      </c>
      <c r="T159" s="243">
        <f>S159*H159</f>
        <v>0</v>
      </c>
      <c r="AR159" s="23" t="s">
        <v>302</v>
      </c>
      <c r="AT159" s="23" t="s">
        <v>210</v>
      </c>
      <c r="AU159" s="23" t="s">
        <v>90</v>
      </c>
      <c r="AY159" s="23" t="s">
        <v>208</v>
      </c>
      <c r="BE159" s="244">
        <f>IF(N159="základní",J159,0)</f>
        <v>0</v>
      </c>
      <c r="BF159" s="244">
        <f>IF(N159="snížená",J159,0)</f>
        <v>0</v>
      </c>
      <c r="BG159" s="244">
        <f>IF(N159="zákl. přenesená",J159,0)</f>
        <v>0</v>
      </c>
      <c r="BH159" s="244">
        <f>IF(N159="sníž. přenesená",J159,0)</f>
        <v>0</v>
      </c>
      <c r="BI159" s="244">
        <f>IF(N159="nulová",J159,0)</f>
        <v>0</v>
      </c>
      <c r="BJ159" s="23" t="s">
        <v>25</v>
      </c>
      <c r="BK159" s="244">
        <f>ROUND(I159*H159,2)</f>
        <v>0</v>
      </c>
      <c r="BL159" s="23" t="s">
        <v>302</v>
      </c>
      <c r="BM159" s="23" t="s">
        <v>3554</v>
      </c>
    </row>
    <row r="160" spans="2:65" s="1" customFormat="1" ht="16.5" customHeight="1">
      <c r="B160" s="46"/>
      <c r="C160" s="233" t="s">
        <v>642</v>
      </c>
      <c r="D160" s="233" t="s">
        <v>210</v>
      </c>
      <c r="E160" s="234" t="s">
        <v>3555</v>
      </c>
      <c r="F160" s="235" t="s">
        <v>3556</v>
      </c>
      <c r="G160" s="236" t="s">
        <v>2976</v>
      </c>
      <c r="H160" s="237">
        <v>8</v>
      </c>
      <c r="I160" s="238"/>
      <c r="J160" s="239">
        <f>ROUND(I160*H160,2)</f>
        <v>0</v>
      </c>
      <c r="K160" s="235" t="s">
        <v>38</v>
      </c>
      <c r="L160" s="72"/>
      <c r="M160" s="240" t="s">
        <v>38</v>
      </c>
      <c r="N160" s="241" t="s">
        <v>52</v>
      </c>
      <c r="O160" s="47"/>
      <c r="P160" s="242">
        <f>O160*H160</f>
        <v>0</v>
      </c>
      <c r="Q160" s="242">
        <v>0</v>
      </c>
      <c r="R160" s="242">
        <f>Q160*H160</f>
        <v>0</v>
      </c>
      <c r="S160" s="242">
        <v>0</v>
      </c>
      <c r="T160" s="243">
        <f>S160*H160</f>
        <v>0</v>
      </c>
      <c r="AR160" s="23" t="s">
        <v>302</v>
      </c>
      <c r="AT160" s="23" t="s">
        <v>210</v>
      </c>
      <c r="AU160" s="23" t="s">
        <v>90</v>
      </c>
      <c r="AY160" s="23" t="s">
        <v>208</v>
      </c>
      <c r="BE160" s="244">
        <f>IF(N160="základní",J160,0)</f>
        <v>0</v>
      </c>
      <c r="BF160" s="244">
        <f>IF(N160="snížená",J160,0)</f>
        <v>0</v>
      </c>
      <c r="BG160" s="244">
        <f>IF(N160="zákl. přenesená",J160,0)</f>
        <v>0</v>
      </c>
      <c r="BH160" s="244">
        <f>IF(N160="sníž. přenesená",J160,0)</f>
        <v>0</v>
      </c>
      <c r="BI160" s="244">
        <f>IF(N160="nulová",J160,0)</f>
        <v>0</v>
      </c>
      <c r="BJ160" s="23" t="s">
        <v>25</v>
      </c>
      <c r="BK160" s="244">
        <f>ROUND(I160*H160,2)</f>
        <v>0</v>
      </c>
      <c r="BL160" s="23" t="s">
        <v>302</v>
      </c>
      <c r="BM160" s="23" t="s">
        <v>3557</v>
      </c>
    </row>
    <row r="161" spans="2:65" s="1" customFormat="1" ht="16.5" customHeight="1">
      <c r="B161" s="46"/>
      <c r="C161" s="233" t="s">
        <v>647</v>
      </c>
      <c r="D161" s="233" t="s">
        <v>210</v>
      </c>
      <c r="E161" s="234" t="s">
        <v>3558</v>
      </c>
      <c r="F161" s="235" t="s">
        <v>3559</v>
      </c>
      <c r="G161" s="236" t="s">
        <v>2976</v>
      </c>
      <c r="H161" s="237">
        <v>2</v>
      </c>
      <c r="I161" s="238"/>
      <c r="J161" s="239">
        <f>ROUND(I161*H161,2)</f>
        <v>0</v>
      </c>
      <c r="K161" s="235" t="s">
        <v>38</v>
      </c>
      <c r="L161" s="72"/>
      <c r="M161" s="240" t="s">
        <v>38</v>
      </c>
      <c r="N161" s="241" t="s">
        <v>52</v>
      </c>
      <c r="O161" s="47"/>
      <c r="P161" s="242">
        <f>O161*H161</f>
        <v>0</v>
      </c>
      <c r="Q161" s="242">
        <v>0</v>
      </c>
      <c r="R161" s="242">
        <f>Q161*H161</f>
        <v>0</v>
      </c>
      <c r="S161" s="242">
        <v>0</v>
      </c>
      <c r="T161" s="243">
        <f>S161*H161</f>
        <v>0</v>
      </c>
      <c r="AR161" s="23" t="s">
        <v>302</v>
      </c>
      <c r="AT161" s="23" t="s">
        <v>210</v>
      </c>
      <c r="AU161" s="23" t="s">
        <v>90</v>
      </c>
      <c r="AY161" s="23" t="s">
        <v>208</v>
      </c>
      <c r="BE161" s="244">
        <f>IF(N161="základní",J161,0)</f>
        <v>0</v>
      </c>
      <c r="BF161" s="244">
        <f>IF(N161="snížená",J161,0)</f>
        <v>0</v>
      </c>
      <c r="BG161" s="244">
        <f>IF(N161="zákl. přenesená",J161,0)</f>
        <v>0</v>
      </c>
      <c r="BH161" s="244">
        <f>IF(N161="sníž. přenesená",J161,0)</f>
        <v>0</v>
      </c>
      <c r="BI161" s="244">
        <f>IF(N161="nulová",J161,0)</f>
        <v>0</v>
      </c>
      <c r="BJ161" s="23" t="s">
        <v>25</v>
      </c>
      <c r="BK161" s="244">
        <f>ROUND(I161*H161,2)</f>
        <v>0</v>
      </c>
      <c r="BL161" s="23" t="s">
        <v>302</v>
      </c>
      <c r="BM161" s="23" t="s">
        <v>3560</v>
      </c>
    </row>
    <row r="162" spans="2:65" s="1" customFormat="1" ht="16.5" customHeight="1">
      <c r="B162" s="46"/>
      <c r="C162" s="233" t="s">
        <v>651</v>
      </c>
      <c r="D162" s="233" t="s">
        <v>210</v>
      </c>
      <c r="E162" s="234" t="s">
        <v>3561</v>
      </c>
      <c r="F162" s="235" t="s">
        <v>3562</v>
      </c>
      <c r="G162" s="236" t="s">
        <v>2976</v>
      </c>
      <c r="H162" s="237">
        <v>4</v>
      </c>
      <c r="I162" s="238"/>
      <c r="J162" s="239">
        <f>ROUND(I162*H162,2)</f>
        <v>0</v>
      </c>
      <c r="K162" s="235" t="s">
        <v>38</v>
      </c>
      <c r="L162" s="72"/>
      <c r="M162" s="240" t="s">
        <v>38</v>
      </c>
      <c r="N162" s="241" t="s">
        <v>52</v>
      </c>
      <c r="O162" s="47"/>
      <c r="P162" s="242">
        <f>O162*H162</f>
        <v>0</v>
      </c>
      <c r="Q162" s="242">
        <v>0</v>
      </c>
      <c r="R162" s="242">
        <f>Q162*H162</f>
        <v>0</v>
      </c>
      <c r="S162" s="242">
        <v>0</v>
      </c>
      <c r="T162" s="243">
        <f>S162*H162</f>
        <v>0</v>
      </c>
      <c r="AR162" s="23" t="s">
        <v>302</v>
      </c>
      <c r="AT162" s="23" t="s">
        <v>210</v>
      </c>
      <c r="AU162" s="23" t="s">
        <v>90</v>
      </c>
      <c r="AY162" s="23" t="s">
        <v>208</v>
      </c>
      <c r="BE162" s="244">
        <f>IF(N162="základní",J162,0)</f>
        <v>0</v>
      </c>
      <c r="BF162" s="244">
        <f>IF(N162="snížená",J162,0)</f>
        <v>0</v>
      </c>
      <c r="BG162" s="244">
        <f>IF(N162="zákl. přenesená",J162,0)</f>
        <v>0</v>
      </c>
      <c r="BH162" s="244">
        <f>IF(N162="sníž. přenesená",J162,0)</f>
        <v>0</v>
      </c>
      <c r="BI162" s="244">
        <f>IF(N162="nulová",J162,0)</f>
        <v>0</v>
      </c>
      <c r="BJ162" s="23" t="s">
        <v>25</v>
      </c>
      <c r="BK162" s="244">
        <f>ROUND(I162*H162,2)</f>
        <v>0</v>
      </c>
      <c r="BL162" s="23" t="s">
        <v>302</v>
      </c>
      <c r="BM162" s="23" t="s">
        <v>3563</v>
      </c>
    </row>
    <row r="163" spans="2:65" s="1" customFormat="1" ht="16.5" customHeight="1">
      <c r="B163" s="46"/>
      <c r="C163" s="233" t="s">
        <v>655</v>
      </c>
      <c r="D163" s="233" t="s">
        <v>210</v>
      </c>
      <c r="E163" s="234" t="s">
        <v>3564</v>
      </c>
      <c r="F163" s="235" t="s">
        <v>3565</v>
      </c>
      <c r="G163" s="236" t="s">
        <v>2976</v>
      </c>
      <c r="H163" s="237">
        <v>2</v>
      </c>
      <c r="I163" s="238"/>
      <c r="J163" s="239">
        <f>ROUND(I163*H163,2)</f>
        <v>0</v>
      </c>
      <c r="K163" s="235" t="s">
        <v>38</v>
      </c>
      <c r="L163" s="72"/>
      <c r="M163" s="240" t="s">
        <v>38</v>
      </c>
      <c r="N163" s="241" t="s">
        <v>52</v>
      </c>
      <c r="O163" s="47"/>
      <c r="P163" s="242">
        <f>O163*H163</f>
        <v>0</v>
      </c>
      <c r="Q163" s="242">
        <v>0</v>
      </c>
      <c r="R163" s="242">
        <f>Q163*H163</f>
        <v>0</v>
      </c>
      <c r="S163" s="242">
        <v>0</v>
      </c>
      <c r="T163" s="243">
        <f>S163*H163</f>
        <v>0</v>
      </c>
      <c r="AR163" s="23" t="s">
        <v>302</v>
      </c>
      <c r="AT163" s="23" t="s">
        <v>210</v>
      </c>
      <c r="AU163" s="23" t="s">
        <v>90</v>
      </c>
      <c r="AY163" s="23" t="s">
        <v>208</v>
      </c>
      <c r="BE163" s="244">
        <f>IF(N163="základní",J163,0)</f>
        <v>0</v>
      </c>
      <c r="BF163" s="244">
        <f>IF(N163="snížená",J163,0)</f>
        <v>0</v>
      </c>
      <c r="BG163" s="244">
        <f>IF(N163="zákl. přenesená",J163,0)</f>
        <v>0</v>
      </c>
      <c r="BH163" s="244">
        <f>IF(N163="sníž. přenesená",J163,0)</f>
        <v>0</v>
      </c>
      <c r="BI163" s="244">
        <f>IF(N163="nulová",J163,0)</f>
        <v>0</v>
      </c>
      <c r="BJ163" s="23" t="s">
        <v>25</v>
      </c>
      <c r="BK163" s="244">
        <f>ROUND(I163*H163,2)</f>
        <v>0</v>
      </c>
      <c r="BL163" s="23" t="s">
        <v>302</v>
      </c>
      <c r="BM163" s="23" t="s">
        <v>3566</v>
      </c>
    </row>
    <row r="164" spans="2:65" s="1" customFormat="1" ht="16.5" customHeight="1">
      <c r="B164" s="46"/>
      <c r="C164" s="233" t="s">
        <v>659</v>
      </c>
      <c r="D164" s="233" t="s">
        <v>210</v>
      </c>
      <c r="E164" s="234" t="s">
        <v>3567</v>
      </c>
      <c r="F164" s="235" t="s">
        <v>3568</v>
      </c>
      <c r="G164" s="236" t="s">
        <v>2976</v>
      </c>
      <c r="H164" s="237">
        <v>6</v>
      </c>
      <c r="I164" s="238"/>
      <c r="J164" s="239">
        <f>ROUND(I164*H164,2)</f>
        <v>0</v>
      </c>
      <c r="K164" s="235" t="s">
        <v>38</v>
      </c>
      <c r="L164" s="72"/>
      <c r="M164" s="240" t="s">
        <v>38</v>
      </c>
      <c r="N164" s="241" t="s">
        <v>52</v>
      </c>
      <c r="O164" s="47"/>
      <c r="P164" s="242">
        <f>O164*H164</f>
        <v>0</v>
      </c>
      <c r="Q164" s="242">
        <v>0</v>
      </c>
      <c r="R164" s="242">
        <f>Q164*H164</f>
        <v>0</v>
      </c>
      <c r="S164" s="242">
        <v>0</v>
      </c>
      <c r="T164" s="243">
        <f>S164*H164</f>
        <v>0</v>
      </c>
      <c r="AR164" s="23" t="s">
        <v>302</v>
      </c>
      <c r="AT164" s="23" t="s">
        <v>210</v>
      </c>
      <c r="AU164" s="23" t="s">
        <v>90</v>
      </c>
      <c r="AY164" s="23" t="s">
        <v>208</v>
      </c>
      <c r="BE164" s="244">
        <f>IF(N164="základní",J164,0)</f>
        <v>0</v>
      </c>
      <c r="BF164" s="244">
        <f>IF(N164="snížená",J164,0)</f>
        <v>0</v>
      </c>
      <c r="BG164" s="244">
        <f>IF(N164="zákl. přenesená",J164,0)</f>
        <v>0</v>
      </c>
      <c r="BH164" s="244">
        <f>IF(N164="sníž. přenesená",J164,0)</f>
        <v>0</v>
      </c>
      <c r="BI164" s="244">
        <f>IF(N164="nulová",J164,0)</f>
        <v>0</v>
      </c>
      <c r="BJ164" s="23" t="s">
        <v>25</v>
      </c>
      <c r="BK164" s="244">
        <f>ROUND(I164*H164,2)</f>
        <v>0</v>
      </c>
      <c r="BL164" s="23" t="s">
        <v>302</v>
      </c>
      <c r="BM164" s="23" t="s">
        <v>3569</v>
      </c>
    </row>
    <row r="165" spans="2:65" s="1" customFormat="1" ht="16.5" customHeight="1">
      <c r="B165" s="46"/>
      <c r="C165" s="233" t="s">
        <v>664</v>
      </c>
      <c r="D165" s="233" t="s">
        <v>210</v>
      </c>
      <c r="E165" s="234" t="s">
        <v>3570</v>
      </c>
      <c r="F165" s="235" t="s">
        <v>3571</v>
      </c>
      <c r="G165" s="236" t="s">
        <v>2976</v>
      </c>
      <c r="H165" s="237">
        <v>2</v>
      </c>
      <c r="I165" s="238"/>
      <c r="J165" s="239">
        <f>ROUND(I165*H165,2)</f>
        <v>0</v>
      </c>
      <c r="K165" s="235" t="s">
        <v>38</v>
      </c>
      <c r="L165" s="72"/>
      <c r="M165" s="240" t="s">
        <v>38</v>
      </c>
      <c r="N165" s="241" t="s">
        <v>52</v>
      </c>
      <c r="O165" s="47"/>
      <c r="P165" s="242">
        <f>O165*H165</f>
        <v>0</v>
      </c>
      <c r="Q165" s="242">
        <v>0</v>
      </c>
      <c r="R165" s="242">
        <f>Q165*H165</f>
        <v>0</v>
      </c>
      <c r="S165" s="242">
        <v>0</v>
      </c>
      <c r="T165" s="243">
        <f>S165*H165</f>
        <v>0</v>
      </c>
      <c r="AR165" s="23" t="s">
        <v>302</v>
      </c>
      <c r="AT165" s="23" t="s">
        <v>210</v>
      </c>
      <c r="AU165" s="23" t="s">
        <v>90</v>
      </c>
      <c r="AY165" s="23" t="s">
        <v>208</v>
      </c>
      <c r="BE165" s="244">
        <f>IF(N165="základní",J165,0)</f>
        <v>0</v>
      </c>
      <c r="BF165" s="244">
        <f>IF(N165="snížená",J165,0)</f>
        <v>0</v>
      </c>
      <c r="BG165" s="244">
        <f>IF(N165="zákl. přenesená",J165,0)</f>
        <v>0</v>
      </c>
      <c r="BH165" s="244">
        <f>IF(N165="sníž. přenesená",J165,0)</f>
        <v>0</v>
      </c>
      <c r="BI165" s="244">
        <f>IF(N165="nulová",J165,0)</f>
        <v>0</v>
      </c>
      <c r="BJ165" s="23" t="s">
        <v>25</v>
      </c>
      <c r="BK165" s="244">
        <f>ROUND(I165*H165,2)</f>
        <v>0</v>
      </c>
      <c r="BL165" s="23" t="s">
        <v>302</v>
      </c>
      <c r="BM165" s="23" t="s">
        <v>3572</v>
      </c>
    </row>
    <row r="166" spans="2:65" s="1" customFormat="1" ht="16.5" customHeight="1">
      <c r="B166" s="46"/>
      <c r="C166" s="233" t="s">
        <v>674</v>
      </c>
      <c r="D166" s="233" t="s">
        <v>210</v>
      </c>
      <c r="E166" s="234" t="s">
        <v>3573</v>
      </c>
      <c r="F166" s="235" t="s">
        <v>3574</v>
      </c>
      <c r="G166" s="236" t="s">
        <v>2976</v>
      </c>
      <c r="H166" s="237">
        <v>4</v>
      </c>
      <c r="I166" s="238"/>
      <c r="J166" s="239">
        <f>ROUND(I166*H166,2)</f>
        <v>0</v>
      </c>
      <c r="K166" s="235" t="s">
        <v>38</v>
      </c>
      <c r="L166" s="72"/>
      <c r="M166" s="240" t="s">
        <v>38</v>
      </c>
      <c r="N166" s="241" t="s">
        <v>52</v>
      </c>
      <c r="O166" s="47"/>
      <c r="P166" s="242">
        <f>O166*H166</f>
        <v>0</v>
      </c>
      <c r="Q166" s="242">
        <v>0</v>
      </c>
      <c r="R166" s="242">
        <f>Q166*H166</f>
        <v>0</v>
      </c>
      <c r="S166" s="242">
        <v>0</v>
      </c>
      <c r="T166" s="243">
        <f>S166*H166</f>
        <v>0</v>
      </c>
      <c r="AR166" s="23" t="s">
        <v>302</v>
      </c>
      <c r="AT166" s="23" t="s">
        <v>210</v>
      </c>
      <c r="AU166" s="23" t="s">
        <v>90</v>
      </c>
      <c r="AY166" s="23" t="s">
        <v>208</v>
      </c>
      <c r="BE166" s="244">
        <f>IF(N166="základní",J166,0)</f>
        <v>0</v>
      </c>
      <c r="BF166" s="244">
        <f>IF(N166="snížená",J166,0)</f>
        <v>0</v>
      </c>
      <c r="BG166" s="244">
        <f>IF(N166="zákl. přenesená",J166,0)</f>
        <v>0</v>
      </c>
      <c r="BH166" s="244">
        <f>IF(N166="sníž. přenesená",J166,0)</f>
        <v>0</v>
      </c>
      <c r="BI166" s="244">
        <f>IF(N166="nulová",J166,0)</f>
        <v>0</v>
      </c>
      <c r="BJ166" s="23" t="s">
        <v>25</v>
      </c>
      <c r="BK166" s="244">
        <f>ROUND(I166*H166,2)</f>
        <v>0</v>
      </c>
      <c r="BL166" s="23" t="s">
        <v>302</v>
      </c>
      <c r="BM166" s="23" t="s">
        <v>3575</v>
      </c>
    </row>
    <row r="167" spans="2:65" s="1" customFormat="1" ht="16.5" customHeight="1">
      <c r="B167" s="46"/>
      <c r="C167" s="233" t="s">
        <v>683</v>
      </c>
      <c r="D167" s="233" t="s">
        <v>210</v>
      </c>
      <c r="E167" s="234" t="s">
        <v>3576</v>
      </c>
      <c r="F167" s="235" t="s">
        <v>3577</v>
      </c>
      <c r="G167" s="236" t="s">
        <v>2976</v>
      </c>
      <c r="H167" s="237">
        <v>4</v>
      </c>
      <c r="I167" s="238"/>
      <c r="J167" s="239">
        <f>ROUND(I167*H167,2)</f>
        <v>0</v>
      </c>
      <c r="K167" s="235" t="s">
        <v>38</v>
      </c>
      <c r="L167" s="72"/>
      <c r="M167" s="240" t="s">
        <v>38</v>
      </c>
      <c r="N167" s="241" t="s">
        <v>52</v>
      </c>
      <c r="O167" s="47"/>
      <c r="P167" s="242">
        <f>O167*H167</f>
        <v>0</v>
      </c>
      <c r="Q167" s="242">
        <v>0</v>
      </c>
      <c r="R167" s="242">
        <f>Q167*H167</f>
        <v>0</v>
      </c>
      <c r="S167" s="242">
        <v>0</v>
      </c>
      <c r="T167" s="243">
        <f>S167*H167</f>
        <v>0</v>
      </c>
      <c r="AR167" s="23" t="s">
        <v>302</v>
      </c>
      <c r="AT167" s="23" t="s">
        <v>210</v>
      </c>
      <c r="AU167" s="23" t="s">
        <v>90</v>
      </c>
      <c r="AY167" s="23" t="s">
        <v>208</v>
      </c>
      <c r="BE167" s="244">
        <f>IF(N167="základní",J167,0)</f>
        <v>0</v>
      </c>
      <c r="BF167" s="244">
        <f>IF(N167="snížená",J167,0)</f>
        <v>0</v>
      </c>
      <c r="BG167" s="244">
        <f>IF(N167="zákl. přenesená",J167,0)</f>
        <v>0</v>
      </c>
      <c r="BH167" s="244">
        <f>IF(N167="sníž. přenesená",J167,0)</f>
        <v>0</v>
      </c>
      <c r="BI167" s="244">
        <f>IF(N167="nulová",J167,0)</f>
        <v>0</v>
      </c>
      <c r="BJ167" s="23" t="s">
        <v>25</v>
      </c>
      <c r="BK167" s="244">
        <f>ROUND(I167*H167,2)</f>
        <v>0</v>
      </c>
      <c r="BL167" s="23" t="s">
        <v>302</v>
      </c>
      <c r="BM167" s="23" t="s">
        <v>3578</v>
      </c>
    </row>
    <row r="168" spans="2:65" s="1" customFormat="1" ht="16.5" customHeight="1">
      <c r="B168" s="46"/>
      <c r="C168" s="233" t="s">
        <v>687</v>
      </c>
      <c r="D168" s="233" t="s">
        <v>210</v>
      </c>
      <c r="E168" s="234" t="s">
        <v>3579</v>
      </c>
      <c r="F168" s="235" t="s">
        <v>3580</v>
      </c>
      <c r="G168" s="236" t="s">
        <v>2976</v>
      </c>
      <c r="H168" s="237">
        <v>2</v>
      </c>
      <c r="I168" s="238"/>
      <c r="J168" s="239">
        <f>ROUND(I168*H168,2)</f>
        <v>0</v>
      </c>
      <c r="K168" s="235" t="s">
        <v>38</v>
      </c>
      <c r="L168" s="72"/>
      <c r="M168" s="240" t="s">
        <v>38</v>
      </c>
      <c r="N168" s="241" t="s">
        <v>52</v>
      </c>
      <c r="O168" s="47"/>
      <c r="P168" s="242">
        <f>O168*H168</f>
        <v>0</v>
      </c>
      <c r="Q168" s="242">
        <v>0</v>
      </c>
      <c r="R168" s="242">
        <f>Q168*H168</f>
        <v>0</v>
      </c>
      <c r="S168" s="242">
        <v>0</v>
      </c>
      <c r="T168" s="243">
        <f>S168*H168</f>
        <v>0</v>
      </c>
      <c r="AR168" s="23" t="s">
        <v>302</v>
      </c>
      <c r="AT168" s="23" t="s">
        <v>210</v>
      </c>
      <c r="AU168" s="23" t="s">
        <v>90</v>
      </c>
      <c r="AY168" s="23" t="s">
        <v>208</v>
      </c>
      <c r="BE168" s="244">
        <f>IF(N168="základní",J168,0)</f>
        <v>0</v>
      </c>
      <c r="BF168" s="244">
        <f>IF(N168="snížená",J168,0)</f>
        <v>0</v>
      </c>
      <c r="BG168" s="244">
        <f>IF(N168="zákl. přenesená",J168,0)</f>
        <v>0</v>
      </c>
      <c r="BH168" s="244">
        <f>IF(N168="sníž. přenesená",J168,0)</f>
        <v>0</v>
      </c>
      <c r="BI168" s="244">
        <f>IF(N168="nulová",J168,0)</f>
        <v>0</v>
      </c>
      <c r="BJ168" s="23" t="s">
        <v>25</v>
      </c>
      <c r="BK168" s="244">
        <f>ROUND(I168*H168,2)</f>
        <v>0</v>
      </c>
      <c r="BL168" s="23" t="s">
        <v>302</v>
      </c>
      <c r="BM168" s="23" t="s">
        <v>3581</v>
      </c>
    </row>
    <row r="169" spans="2:65" s="1" customFormat="1" ht="16.5" customHeight="1">
      <c r="B169" s="46"/>
      <c r="C169" s="233" t="s">
        <v>697</v>
      </c>
      <c r="D169" s="233" t="s">
        <v>210</v>
      </c>
      <c r="E169" s="234" t="s">
        <v>3582</v>
      </c>
      <c r="F169" s="235" t="s">
        <v>3583</v>
      </c>
      <c r="G169" s="236" t="s">
        <v>2976</v>
      </c>
      <c r="H169" s="237">
        <v>6</v>
      </c>
      <c r="I169" s="238"/>
      <c r="J169" s="239">
        <f>ROUND(I169*H169,2)</f>
        <v>0</v>
      </c>
      <c r="K169" s="235" t="s">
        <v>38</v>
      </c>
      <c r="L169" s="72"/>
      <c r="M169" s="240" t="s">
        <v>38</v>
      </c>
      <c r="N169" s="241" t="s">
        <v>52</v>
      </c>
      <c r="O169" s="47"/>
      <c r="P169" s="242">
        <f>O169*H169</f>
        <v>0</v>
      </c>
      <c r="Q169" s="242">
        <v>0</v>
      </c>
      <c r="R169" s="242">
        <f>Q169*H169</f>
        <v>0</v>
      </c>
      <c r="S169" s="242">
        <v>0</v>
      </c>
      <c r="T169" s="243">
        <f>S169*H169</f>
        <v>0</v>
      </c>
      <c r="AR169" s="23" t="s">
        <v>302</v>
      </c>
      <c r="AT169" s="23" t="s">
        <v>210</v>
      </c>
      <c r="AU169" s="23" t="s">
        <v>90</v>
      </c>
      <c r="AY169" s="23" t="s">
        <v>208</v>
      </c>
      <c r="BE169" s="244">
        <f>IF(N169="základní",J169,0)</f>
        <v>0</v>
      </c>
      <c r="BF169" s="244">
        <f>IF(N169="snížená",J169,0)</f>
        <v>0</v>
      </c>
      <c r="BG169" s="244">
        <f>IF(N169="zákl. přenesená",J169,0)</f>
        <v>0</v>
      </c>
      <c r="BH169" s="244">
        <f>IF(N169="sníž. přenesená",J169,0)</f>
        <v>0</v>
      </c>
      <c r="BI169" s="244">
        <f>IF(N169="nulová",J169,0)</f>
        <v>0</v>
      </c>
      <c r="BJ169" s="23" t="s">
        <v>25</v>
      </c>
      <c r="BK169" s="244">
        <f>ROUND(I169*H169,2)</f>
        <v>0</v>
      </c>
      <c r="BL169" s="23" t="s">
        <v>302</v>
      </c>
      <c r="BM169" s="23" t="s">
        <v>3584</v>
      </c>
    </row>
    <row r="170" spans="2:65" s="1" customFormat="1" ht="16.5" customHeight="1">
      <c r="B170" s="46"/>
      <c r="C170" s="233" t="s">
        <v>701</v>
      </c>
      <c r="D170" s="233" t="s">
        <v>210</v>
      </c>
      <c r="E170" s="234" t="s">
        <v>3585</v>
      </c>
      <c r="F170" s="235" t="s">
        <v>3586</v>
      </c>
      <c r="G170" s="236" t="s">
        <v>2976</v>
      </c>
      <c r="H170" s="237">
        <v>6</v>
      </c>
      <c r="I170" s="238"/>
      <c r="J170" s="239">
        <f>ROUND(I170*H170,2)</f>
        <v>0</v>
      </c>
      <c r="K170" s="235" t="s">
        <v>38</v>
      </c>
      <c r="L170" s="72"/>
      <c r="M170" s="240" t="s">
        <v>38</v>
      </c>
      <c r="N170" s="241" t="s">
        <v>52</v>
      </c>
      <c r="O170" s="47"/>
      <c r="P170" s="242">
        <f>O170*H170</f>
        <v>0</v>
      </c>
      <c r="Q170" s="242">
        <v>0</v>
      </c>
      <c r="R170" s="242">
        <f>Q170*H170</f>
        <v>0</v>
      </c>
      <c r="S170" s="242">
        <v>0</v>
      </c>
      <c r="T170" s="243">
        <f>S170*H170</f>
        <v>0</v>
      </c>
      <c r="AR170" s="23" t="s">
        <v>302</v>
      </c>
      <c r="AT170" s="23" t="s">
        <v>210</v>
      </c>
      <c r="AU170" s="23" t="s">
        <v>90</v>
      </c>
      <c r="AY170" s="23" t="s">
        <v>208</v>
      </c>
      <c r="BE170" s="244">
        <f>IF(N170="základní",J170,0)</f>
        <v>0</v>
      </c>
      <c r="BF170" s="244">
        <f>IF(N170="snížená",J170,0)</f>
        <v>0</v>
      </c>
      <c r="BG170" s="244">
        <f>IF(N170="zákl. přenesená",J170,0)</f>
        <v>0</v>
      </c>
      <c r="BH170" s="244">
        <f>IF(N170="sníž. přenesená",J170,0)</f>
        <v>0</v>
      </c>
      <c r="BI170" s="244">
        <f>IF(N170="nulová",J170,0)</f>
        <v>0</v>
      </c>
      <c r="BJ170" s="23" t="s">
        <v>25</v>
      </c>
      <c r="BK170" s="244">
        <f>ROUND(I170*H170,2)</f>
        <v>0</v>
      </c>
      <c r="BL170" s="23" t="s">
        <v>302</v>
      </c>
      <c r="BM170" s="23" t="s">
        <v>3587</v>
      </c>
    </row>
    <row r="171" spans="2:65" s="1" customFormat="1" ht="16.5" customHeight="1">
      <c r="B171" s="46"/>
      <c r="C171" s="233" t="s">
        <v>706</v>
      </c>
      <c r="D171" s="233" t="s">
        <v>210</v>
      </c>
      <c r="E171" s="234" t="s">
        <v>3588</v>
      </c>
      <c r="F171" s="235" t="s">
        <v>3589</v>
      </c>
      <c r="G171" s="236" t="s">
        <v>2976</v>
      </c>
      <c r="H171" s="237">
        <v>2</v>
      </c>
      <c r="I171" s="238"/>
      <c r="J171" s="239">
        <f>ROUND(I171*H171,2)</f>
        <v>0</v>
      </c>
      <c r="K171" s="235" t="s">
        <v>38</v>
      </c>
      <c r="L171" s="72"/>
      <c r="M171" s="240" t="s">
        <v>38</v>
      </c>
      <c r="N171" s="241" t="s">
        <v>52</v>
      </c>
      <c r="O171" s="47"/>
      <c r="P171" s="242">
        <f>O171*H171</f>
        <v>0</v>
      </c>
      <c r="Q171" s="242">
        <v>0</v>
      </c>
      <c r="R171" s="242">
        <f>Q171*H171</f>
        <v>0</v>
      </c>
      <c r="S171" s="242">
        <v>0</v>
      </c>
      <c r="T171" s="243">
        <f>S171*H171</f>
        <v>0</v>
      </c>
      <c r="AR171" s="23" t="s">
        <v>302</v>
      </c>
      <c r="AT171" s="23" t="s">
        <v>210</v>
      </c>
      <c r="AU171" s="23" t="s">
        <v>90</v>
      </c>
      <c r="AY171" s="23" t="s">
        <v>208</v>
      </c>
      <c r="BE171" s="244">
        <f>IF(N171="základní",J171,0)</f>
        <v>0</v>
      </c>
      <c r="BF171" s="244">
        <f>IF(N171="snížená",J171,0)</f>
        <v>0</v>
      </c>
      <c r="BG171" s="244">
        <f>IF(N171="zákl. přenesená",J171,0)</f>
        <v>0</v>
      </c>
      <c r="BH171" s="244">
        <f>IF(N171="sníž. přenesená",J171,0)</f>
        <v>0</v>
      </c>
      <c r="BI171" s="244">
        <f>IF(N171="nulová",J171,0)</f>
        <v>0</v>
      </c>
      <c r="BJ171" s="23" t="s">
        <v>25</v>
      </c>
      <c r="BK171" s="244">
        <f>ROUND(I171*H171,2)</f>
        <v>0</v>
      </c>
      <c r="BL171" s="23" t="s">
        <v>302</v>
      </c>
      <c r="BM171" s="23" t="s">
        <v>3590</v>
      </c>
    </row>
    <row r="172" spans="2:65" s="1" customFormat="1" ht="16.5" customHeight="1">
      <c r="B172" s="46"/>
      <c r="C172" s="233" t="s">
        <v>739</v>
      </c>
      <c r="D172" s="233" t="s">
        <v>210</v>
      </c>
      <c r="E172" s="234" t="s">
        <v>3591</v>
      </c>
      <c r="F172" s="235" t="s">
        <v>3592</v>
      </c>
      <c r="G172" s="236" t="s">
        <v>2976</v>
      </c>
      <c r="H172" s="237">
        <v>2</v>
      </c>
      <c r="I172" s="238"/>
      <c r="J172" s="239">
        <f>ROUND(I172*H172,2)</f>
        <v>0</v>
      </c>
      <c r="K172" s="235" t="s">
        <v>38</v>
      </c>
      <c r="L172" s="72"/>
      <c r="M172" s="240" t="s">
        <v>38</v>
      </c>
      <c r="N172" s="241" t="s">
        <v>52</v>
      </c>
      <c r="O172" s="47"/>
      <c r="P172" s="242">
        <f>O172*H172</f>
        <v>0</v>
      </c>
      <c r="Q172" s="242">
        <v>0</v>
      </c>
      <c r="R172" s="242">
        <f>Q172*H172</f>
        <v>0</v>
      </c>
      <c r="S172" s="242">
        <v>0</v>
      </c>
      <c r="T172" s="243">
        <f>S172*H172</f>
        <v>0</v>
      </c>
      <c r="AR172" s="23" t="s">
        <v>302</v>
      </c>
      <c r="AT172" s="23" t="s">
        <v>210</v>
      </c>
      <c r="AU172" s="23" t="s">
        <v>90</v>
      </c>
      <c r="AY172" s="23" t="s">
        <v>208</v>
      </c>
      <c r="BE172" s="244">
        <f>IF(N172="základní",J172,0)</f>
        <v>0</v>
      </c>
      <c r="BF172" s="244">
        <f>IF(N172="snížená",J172,0)</f>
        <v>0</v>
      </c>
      <c r="BG172" s="244">
        <f>IF(N172="zákl. přenesená",J172,0)</f>
        <v>0</v>
      </c>
      <c r="BH172" s="244">
        <f>IF(N172="sníž. přenesená",J172,0)</f>
        <v>0</v>
      </c>
      <c r="BI172" s="244">
        <f>IF(N172="nulová",J172,0)</f>
        <v>0</v>
      </c>
      <c r="BJ172" s="23" t="s">
        <v>25</v>
      </c>
      <c r="BK172" s="244">
        <f>ROUND(I172*H172,2)</f>
        <v>0</v>
      </c>
      <c r="BL172" s="23" t="s">
        <v>302</v>
      </c>
      <c r="BM172" s="23" t="s">
        <v>3593</v>
      </c>
    </row>
    <row r="173" spans="2:65" s="1" customFormat="1" ht="16.5" customHeight="1">
      <c r="B173" s="46"/>
      <c r="C173" s="233" t="s">
        <v>767</v>
      </c>
      <c r="D173" s="233" t="s">
        <v>210</v>
      </c>
      <c r="E173" s="234" t="s">
        <v>3594</v>
      </c>
      <c r="F173" s="235" t="s">
        <v>3595</v>
      </c>
      <c r="G173" s="236" t="s">
        <v>2976</v>
      </c>
      <c r="H173" s="237">
        <v>2</v>
      </c>
      <c r="I173" s="238"/>
      <c r="J173" s="239">
        <f>ROUND(I173*H173,2)</f>
        <v>0</v>
      </c>
      <c r="K173" s="235" t="s">
        <v>38</v>
      </c>
      <c r="L173" s="72"/>
      <c r="M173" s="240" t="s">
        <v>38</v>
      </c>
      <c r="N173" s="241" t="s">
        <v>52</v>
      </c>
      <c r="O173" s="47"/>
      <c r="P173" s="242">
        <f>O173*H173</f>
        <v>0</v>
      </c>
      <c r="Q173" s="242">
        <v>0</v>
      </c>
      <c r="R173" s="242">
        <f>Q173*H173</f>
        <v>0</v>
      </c>
      <c r="S173" s="242">
        <v>0</v>
      </c>
      <c r="T173" s="243">
        <f>S173*H173</f>
        <v>0</v>
      </c>
      <c r="AR173" s="23" t="s">
        <v>302</v>
      </c>
      <c r="AT173" s="23" t="s">
        <v>210</v>
      </c>
      <c r="AU173" s="23" t="s">
        <v>90</v>
      </c>
      <c r="AY173" s="23" t="s">
        <v>208</v>
      </c>
      <c r="BE173" s="244">
        <f>IF(N173="základní",J173,0)</f>
        <v>0</v>
      </c>
      <c r="BF173" s="244">
        <f>IF(N173="snížená",J173,0)</f>
        <v>0</v>
      </c>
      <c r="BG173" s="244">
        <f>IF(N173="zákl. přenesená",J173,0)</f>
        <v>0</v>
      </c>
      <c r="BH173" s="244">
        <f>IF(N173="sníž. přenesená",J173,0)</f>
        <v>0</v>
      </c>
      <c r="BI173" s="244">
        <f>IF(N173="nulová",J173,0)</f>
        <v>0</v>
      </c>
      <c r="BJ173" s="23" t="s">
        <v>25</v>
      </c>
      <c r="BK173" s="244">
        <f>ROUND(I173*H173,2)</f>
        <v>0</v>
      </c>
      <c r="BL173" s="23" t="s">
        <v>302</v>
      </c>
      <c r="BM173" s="23" t="s">
        <v>3596</v>
      </c>
    </row>
    <row r="174" spans="2:65" s="1" customFormat="1" ht="16.5" customHeight="1">
      <c r="B174" s="46"/>
      <c r="C174" s="233" t="s">
        <v>771</v>
      </c>
      <c r="D174" s="233" t="s">
        <v>210</v>
      </c>
      <c r="E174" s="234" t="s">
        <v>3597</v>
      </c>
      <c r="F174" s="235" t="s">
        <v>3598</v>
      </c>
      <c r="G174" s="236" t="s">
        <v>2976</v>
      </c>
      <c r="H174" s="237">
        <v>2</v>
      </c>
      <c r="I174" s="238"/>
      <c r="J174" s="239">
        <f>ROUND(I174*H174,2)</f>
        <v>0</v>
      </c>
      <c r="K174" s="235" t="s">
        <v>38</v>
      </c>
      <c r="L174" s="72"/>
      <c r="M174" s="240" t="s">
        <v>38</v>
      </c>
      <c r="N174" s="241" t="s">
        <v>52</v>
      </c>
      <c r="O174" s="47"/>
      <c r="P174" s="242">
        <f>O174*H174</f>
        <v>0</v>
      </c>
      <c r="Q174" s="242">
        <v>0</v>
      </c>
      <c r="R174" s="242">
        <f>Q174*H174</f>
        <v>0</v>
      </c>
      <c r="S174" s="242">
        <v>0</v>
      </c>
      <c r="T174" s="243">
        <f>S174*H174</f>
        <v>0</v>
      </c>
      <c r="AR174" s="23" t="s">
        <v>302</v>
      </c>
      <c r="AT174" s="23" t="s">
        <v>210</v>
      </c>
      <c r="AU174" s="23" t="s">
        <v>90</v>
      </c>
      <c r="AY174" s="23" t="s">
        <v>208</v>
      </c>
      <c r="BE174" s="244">
        <f>IF(N174="základní",J174,0)</f>
        <v>0</v>
      </c>
      <c r="BF174" s="244">
        <f>IF(N174="snížená",J174,0)</f>
        <v>0</v>
      </c>
      <c r="BG174" s="244">
        <f>IF(N174="zákl. přenesená",J174,0)</f>
        <v>0</v>
      </c>
      <c r="BH174" s="244">
        <f>IF(N174="sníž. přenesená",J174,0)</f>
        <v>0</v>
      </c>
      <c r="BI174" s="244">
        <f>IF(N174="nulová",J174,0)</f>
        <v>0</v>
      </c>
      <c r="BJ174" s="23" t="s">
        <v>25</v>
      </c>
      <c r="BK174" s="244">
        <f>ROUND(I174*H174,2)</f>
        <v>0</v>
      </c>
      <c r="BL174" s="23" t="s">
        <v>302</v>
      </c>
      <c r="BM174" s="23" t="s">
        <v>3599</v>
      </c>
    </row>
    <row r="175" spans="2:65" s="1" customFormat="1" ht="16.5" customHeight="1">
      <c r="B175" s="46"/>
      <c r="C175" s="233" t="s">
        <v>776</v>
      </c>
      <c r="D175" s="233" t="s">
        <v>210</v>
      </c>
      <c r="E175" s="234" t="s">
        <v>3600</v>
      </c>
      <c r="F175" s="235" t="s">
        <v>3601</v>
      </c>
      <c r="G175" s="236" t="s">
        <v>2976</v>
      </c>
      <c r="H175" s="237">
        <v>3</v>
      </c>
      <c r="I175" s="238"/>
      <c r="J175" s="239">
        <f>ROUND(I175*H175,2)</f>
        <v>0</v>
      </c>
      <c r="K175" s="235" t="s">
        <v>38</v>
      </c>
      <c r="L175" s="72"/>
      <c r="M175" s="240" t="s">
        <v>38</v>
      </c>
      <c r="N175" s="241" t="s">
        <v>52</v>
      </c>
      <c r="O175" s="47"/>
      <c r="P175" s="242">
        <f>O175*H175</f>
        <v>0</v>
      </c>
      <c r="Q175" s="242">
        <v>0</v>
      </c>
      <c r="R175" s="242">
        <f>Q175*H175</f>
        <v>0</v>
      </c>
      <c r="S175" s="242">
        <v>0</v>
      </c>
      <c r="T175" s="243">
        <f>S175*H175</f>
        <v>0</v>
      </c>
      <c r="AR175" s="23" t="s">
        <v>302</v>
      </c>
      <c r="AT175" s="23" t="s">
        <v>210</v>
      </c>
      <c r="AU175" s="23" t="s">
        <v>90</v>
      </c>
      <c r="AY175" s="23" t="s">
        <v>208</v>
      </c>
      <c r="BE175" s="244">
        <f>IF(N175="základní",J175,0)</f>
        <v>0</v>
      </c>
      <c r="BF175" s="244">
        <f>IF(N175="snížená",J175,0)</f>
        <v>0</v>
      </c>
      <c r="BG175" s="244">
        <f>IF(N175="zákl. přenesená",J175,0)</f>
        <v>0</v>
      </c>
      <c r="BH175" s="244">
        <f>IF(N175="sníž. přenesená",J175,0)</f>
        <v>0</v>
      </c>
      <c r="BI175" s="244">
        <f>IF(N175="nulová",J175,0)</f>
        <v>0</v>
      </c>
      <c r="BJ175" s="23" t="s">
        <v>25</v>
      </c>
      <c r="BK175" s="244">
        <f>ROUND(I175*H175,2)</f>
        <v>0</v>
      </c>
      <c r="BL175" s="23" t="s">
        <v>302</v>
      </c>
      <c r="BM175" s="23" t="s">
        <v>3602</v>
      </c>
    </row>
    <row r="176" spans="2:65" s="1" customFormat="1" ht="38.25" customHeight="1">
      <c r="B176" s="46"/>
      <c r="C176" s="233" t="s">
        <v>780</v>
      </c>
      <c r="D176" s="233" t="s">
        <v>210</v>
      </c>
      <c r="E176" s="234" t="s">
        <v>3603</v>
      </c>
      <c r="F176" s="235" t="s">
        <v>3604</v>
      </c>
      <c r="G176" s="236" t="s">
        <v>283</v>
      </c>
      <c r="H176" s="237">
        <v>0.034</v>
      </c>
      <c r="I176" s="238"/>
      <c r="J176" s="239">
        <f>ROUND(I176*H176,2)</f>
        <v>0</v>
      </c>
      <c r="K176" s="235" t="s">
        <v>214</v>
      </c>
      <c r="L176" s="72"/>
      <c r="M176" s="240" t="s">
        <v>38</v>
      </c>
      <c r="N176" s="241" t="s">
        <v>52</v>
      </c>
      <c r="O176" s="47"/>
      <c r="P176" s="242">
        <f>O176*H176</f>
        <v>0</v>
      </c>
      <c r="Q176" s="242">
        <v>0</v>
      </c>
      <c r="R176" s="242">
        <f>Q176*H176</f>
        <v>0</v>
      </c>
      <c r="S176" s="242">
        <v>0</v>
      </c>
      <c r="T176" s="243">
        <f>S176*H176</f>
        <v>0</v>
      </c>
      <c r="AR176" s="23" t="s">
        <v>302</v>
      </c>
      <c r="AT176" s="23" t="s">
        <v>210</v>
      </c>
      <c r="AU176" s="23" t="s">
        <v>90</v>
      </c>
      <c r="AY176" s="23" t="s">
        <v>208</v>
      </c>
      <c r="BE176" s="244">
        <f>IF(N176="základní",J176,0)</f>
        <v>0</v>
      </c>
      <c r="BF176" s="244">
        <f>IF(N176="snížená",J176,0)</f>
        <v>0</v>
      </c>
      <c r="BG176" s="244">
        <f>IF(N176="zákl. přenesená",J176,0)</f>
        <v>0</v>
      </c>
      <c r="BH176" s="244">
        <f>IF(N176="sníž. přenesená",J176,0)</f>
        <v>0</v>
      </c>
      <c r="BI176" s="244">
        <f>IF(N176="nulová",J176,0)</f>
        <v>0</v>
      </c>
      <c r="BJ176" s="23" t="s">
        <v>25</v>
      </c>
      <c r="BK176" s="244">
        <f>ROUND(I176*H176,2)</f>
        <v>0</v>
      </c>
      <c r="BL176" s="23" t="s">
        <v>302</v>
      </c>
      <c r="BM176" s="23" t="s">
        <v>3605</v>
      </c>
    </row>
    <row r="177" spans="2:63" s="11" customFormat="1" ht="29.85" customHeight="1">
      <c r="B177" s="217"/>
      <c r="C177" s="218"/>
      <c r="D177" s="219" t="s">
        <v>80</v>
      </c>
      <c r="E177" s="231" t="s">
        <v>3606</v>
      </c>
      <c r="F177" s="231" t="s">
        <v>3607</v>
      </c>
      <c r="G177" s="218"/>
      <c r="H177" s="218"/>
      <c r="I177" s="221"/>
      <c r="J177" s="232">
        <f>BK177</f>
        <v>0</v>
      </c>
      <c r="K177" s="218"/>
      <c r="L177" s="223"/>
      <c r="M177" s="224"/>
      <c r="N177" s="225"/>
      <c r="O177" s="225"/>
      <c r="P177" s="226">
        <f>SUM(P178:P212)</f>
        <v>0</v>
      </c>
      <c r="Q177" s="225"/>
      <c r="R177" s="226">
        <f>SUM(R178:R212)</f>
        <v>2.1781800000000002</v>
      </c>
      <c r="S177" s="225"/>
      <c r="T177" s="227">
        <f>SUM(T178:T212)</f>
        <v>0</v>
      </c>
      <c r="AR177" s="228" t="s">
        <v>90</v>
      </c>
      <c r="AT177" s="229" t="s">
        <v>80</v>
      </c>
      <c r="AU177" s="229" t="s">
        <v>25</v>
      </c>
      <c r="AY177" s="228" t="s">
        <v>208</v>
      </c>
      <c r="BK177" s="230">
        <f>SUM(BK178:BK212)</f>
        <v>0</v>
      </c>
    </row>
    <row r="178" spans="2:65" s="1" customFormat="1" ht="16.5" customHeight="1">
      <c r="B178" s="46"/>
      <c r="C178" s="233" t="s">
        <v>785</v>
      </c>
      <c r="D178" s="233" t="s">
        <v>210</v>
      </c>
      <c r="E178" s="234" t="s">
        <v>3608</v>
      </c>
      <c r="F178" s="235" t="s">
        <v>3609</v>
      </c>
      <c r="G178" s="236" t="s">
        <v>213</v>
      </c>
      <c r="H178" s="237">
        <v>16.94</v>
      </c>
      <c r="I178" s="238"/>
      <c r="J178" s="239">
        <f>ROUND(I178*H178,2)</f>
        <v>0</v>
      </c>
      <c r="K178" s="235" t="s">
        <v>214</v>
      </c>
      <c r="L178" s="72"/>
      <c r="M178" s="240" t="s">
        <v>38</v>
      </c>
      <c r="N178" s="241" t="s">
        <v>52</v>
      </c>
      <c r="O178" s="47"/>
      <c r="P178" s="242">
        <f>O178*H178</f>
        <v>0</v>
      </c>
      <c r="Q178" s="242">
        <v>0</v>
      </c>
      <c r="R178" s="242">
        <f>Q178*H178</f>
        <v>0</v>
      </c>
      <c r="S178" s="242">
        <v>0</v>
      </c>
      <c r="T178" s="243">
        <f>S178*H178</f>
        <v>0</v>
      </c>
      <c r="AR178" s="23" t="s">
        <v>302</v>
      </c>
      <c r="AT178" s="23" t="s">
        <v>210</v>
      </c>
      <c r="AU178" s="23" t="s">
        <v>90</v>
      </c>
      <c r="AY178" s="23" t="s">
        <v>208</v>
      </c>
      <c r="BE178" s="244">
        <f>IF(N178="základní",J178,0)</f>
        <v>0</v>
      </c>
      <c r="BF178" s="244">
        <f>IF(N178="snížená",J178,0)</f>
        <v>0</v>
      </c>
      <c r="BG178" s="244">
        <f>IF(N178="zákl. přenesená",J178,0)</f>
        <v>0</v>
      </c>
      <c r="BH178" s="244">
        <f>IF(N178="sníž. přenesená",J178,0)</f>
        <v>0</v>
      </c>
      <c r="BI178" s="244">
        <f>IF(N178="nulová",J178,0)</f>
        <v>0</v>
      </c>
      <c r="BJ178" s="23" t="s">
        <v>25</v>
      </c>
      <c r="BK178" s="244">
        <f>ROUND(I178*H178,2)</f>
        <v>0</v>
      </c>
      <c r="BL178" s="23" t="s">
        <v>302</v>
      </c>
      <c r="BM178" s="23" t="s">
        <v>3610</v>
      </c>
    </row>
    <row r="179" spans="2:51" s="12" customFormat="1" ht="13.5">
      <c r="B179" s="245"/>
      <c r="C179" s="246"/>
      <c r="D179" s="247" t="s">
        <v>217</v>
      </c>
      <c r="E179" s="248" t="s">
        <v>38</v>
      </c>
      <c r="F179" s="249" t="s">
        <v>3611</v>
      </c>
      <c r="G179" s="246"/>
      <c r="H179" s="250">
        <v>16.94</v>
      </c>
      <c r="I179" s="251"/>
      <c r="J179" s="246"/>
      <c r="K179" s="246"/>
      <c r="L179" s="252"/>
      <c r="M179" s="253"/>
      <c r="N179" s="254"/>
      <c r="O179" s="254"/>
      <c r="P179" s="254"/>
      <c r="Q179" s="254"/>
      <c r="R179" s="254"/>
      <c r="S179" s="254"/>
      <c r="T179" s="255"/>
      <c r="AT179" s="256" t="s">
        <v>217</v>
      </c>
      <c r="AU179" s="256" t="s">
        <v>90</v>
      </c>
      <c r="AV179" s="12" t="s">
        <v>90</v>
      </c>
      <c r="AW179" s="12" t="s">
        <v>219</v>
      </c>
      <c r="AX179" s="12" t="s">
        <v>81</v>
      </c>
      <c r="AY179" s="256" t="s">
        <v>208</v>
      </c>
    </row>
    <row r="180" spans="2:65" s="1" customFormat="1" ht="25.5" customHeight="1">
      <c r="B180" s="46"/>
      <c r="C180" s="233" t="s">
        <v>797</v>
      </c>
      <c r="D180" s="233" t="s">
        <v>210</v>
      </c>
      <c r="E180" s="234" t="s">
        <v>3612</v>
      </c>
      <c r="F180" s="235" t="s">
        <v>3613</v>
      </c>
      <c r="G180" s="236" t="s">
        <v>331</v>
      </c>
      <c r="H180" s="237">
        <v>2</v>
      </c>
      <c r="I180" s="238"/>
      <c r="J180" s="239">
        <f>ROUND(I180*H180,2)</f>
        <v>0</v>
      </c>
      <c r="K180" s="235" t="s">
        <v>214</v>
      </c>
      <c r="L180" s="72"/>
      <c r="M180" s="240" t="s">
        <v>38</v>
      </c>
      <c r="N180" s="241" t="s">
        <v>52</v>
      </c>
      <c r="O180" s="47"/>
      <c r="P180" s="242">
        <f>O180*H180</f>
        <v>0</v>
      </c>
      <c r="Q180" s="242">
        <v>0.0393</v>
      </c>
      <c r="R180" s="242">
        <f>Q180*H180</f>
        <v>0.0786</v>
      </c>
      <c r="S180" s="242">
        <v>0</v>
      </c>
      <c r="T180" s="243">
        <f>S180*H180</f>
        <v>0</v>
      </c>
      <c r="AR180" s="23" t="s">
        <v>302</v>
      </c>
      <c r="AT180" s="23" t="s">
        <v>210</v>
      </c>
      <c r="AU180" s="23" t="s">
        <v>90</v>
      </c>
      <c r="AY180" s="23" t="s">
        <v>208</v>
      </c>
      <c r="BE180" s="244">
        <f>IF(N180="základní",J180,0)</f>
        <v>0</v>
      </c>
      <c r="BF180" s="244">
        <f>IF(N180="snížená",J180,0)</f>
        <v>0</v>
      </c>
      <c r="BG180" s="244">
        <f>IF(N180="zákl. přenesená",J180,0)</f>
        <v>0</v>
      </c>
      <c r="BH180" s="244">
        <f>IF(N180="sníž. přenesená",J180,0)</f>
        <v>0</v>
      </c>
      <c r="BI180" s="244">
        <f>IF(N180="nulová",J180,0)</f>
        <v>0</v>
      </c>
      <c r="BJ180" s="23" t="s">
        <v>25</v>
      </c>
      <c r="BK180" s="244">
        <f>ROUND(I180*H180,2)</f>
        <v>0</v>
      </c>
      <c r="BL180" s="23" t="s">
        <v>302</v>
      </c>
      <c r="BM180" s="23" t="s">
        <v>3614</v>
      </c>
    </row>
    <row r="181" spans="2:65" s="1" customFormat="1" ht="25.5" customHeight="1">
      <c r="B181" s="46"/>
      <c r="C181" s="233" t="s">
        <v>802</v>
      </c>
      <c r="D181" s="233" t="s">
        <v>210</v>
      </c>
      <c r="E181" s="234" t="s">
        <v>3615</v>
      </c>
      <c r="F181" s="235" t="s">
        <v>3616</v>
      </c>
      <c r="G181" s="236" t="s">
        <v>331</v>
      </c>
      <c r="H181" s="237">
        <v>1</v>
      </c>
      <c r="I181" s="238"/>
      <c r="J181" s="239">
        <f>ROUND(I181*H181,2)</f>
        <v>0</v>
      </c>
      <c r="K181" s="235" t="s">
        <v>214</v>
      </c>
      <c r="L181" s="72"/>
      <c r="M181" s="240" t="s">
        <v>38</v>
      </c>
      <c r="N181" s="241" t="s">
        <v>52</v>
      </c>
      <c r="O181" s="47"/>
      <c r="P181" s="242">
        <f>O181*H181</f>
        <v>0</v>
      </c>
      <c r="Q181" s="242">
        <v>0.02176</v>
      </c>
      <c r="R181" s="242">
        <f>Q181*H181</f>
        <v>0.02176</v>
      </c>
      <c r="S181" s="242">
        <v>0</v>
      </c>
      <c r="T181" s="243">
        <f>S181*H181</f>
        <v>0</v>
      </c>
      <c r="AR181" s="23" t="s">
        <v>302</v>
      </c>
      <c r="AT181" s="23" t="s">
        <v>210</v>
      </c>
      <c r="AU181" s="23" t="s">
        <v>90</v>
      </c>
      <c r="AY181" s="23" t="s">
        <v>208</v>
      </c>
      <c r="BE181" s="244">
        <f>IF(N181="základní",J181,0)</f>
        <v>0</v>
      </c>
      <c r="BF181" s="244">
        <f>IF(N181="snížená",J181,0)</f>
        <v>0</v>
      </c>
      <c r="BG181" s="244">
        <f>IF(N181="zákl. přenesená",J181,0)</f>
        <v>0</v>
      </c>
      <c r="BH181" s="244">
        <f>IF(N181="sníž. přenesená",J181,0)</f>
        <v>0</v>
      </c>
      <c r="BI181" s="244">
        <f>IF(N181="nulová",J181,0)</f>
        <v>0</v>
      </c>
      <c r="BJ181" s="23" t="s">
        <v>25</v>
      </c>
      <c r="BK181" s="244">
        <f>ROUND(I181*H181,2)</f>
        <v>0</v>
      </c>
      <c r="BL181" s="23" t="s">
        <v>302</v>
      </c>
      <c r="BM181" s="23" t="s">
        <v>3617</v>
      </c>
    </row>
    <row r="182" spans="2:65" s="1" customFormat="1" ht="25.5" customHeight="1">
      <c r="B182" s="46"/>
      <c r="C182" s="233" t="s">
        <v>808</v>
      </c>
      <c r="D182" s="233" t="s">
        <v>210</v>
      </c>
      <c r="E182" s="234" t="s">
        <v>3618</v>
      </c>
      <c r="F182" s="235" t="s">
        <v>3619</v>
      </c>
      <c r="G182" s="236" t="s">
        <v>331</v>
      </c>
      <c r="H182" s="237">
        <v>1</v>
      </c>
      <c r="I182" s="238"/>
      <c r="J182" s="239">
        <f>ROUND(I182*H182,2)</f>
        <v>0</v>
      </c>
      <c r="K182" s="235" t="s">
        <v>214</v>
      </c>
      <c r="L182" s="72"/>
      <c r="M182" s="240" t="s">
        <v>38</v>
      </c>
      <c r="N182" s="241" t="s">
        <v>52</v>
      </c>
      <c r="O182" s="47"/>
      <c r="P182" s="242">
        <f>O182*H182</f>
        <v>0</v>
      </c>
      <c r="Q182" s="242">
        <v>0.0372</v>
      </c>
      <c r="R182" s="242">
        <f>Q182*H182</f>
        <v>0.0372</v>
      </c>
      <c r="S182" s="242">
        <v>0</v>
      </c>
      <c r="T182" s="243">
        <f>S182*H182</f>
        <v>0</v>
      </c>
      <c r="AR182" s="23" t="s">
        <v>302</v>
      </c>
      <c r="AT182" s="23" t="s">
        <v>210</v>
      </c>
      <c r="AU182" s="23" t="s">
        <v>90</v>
      </c>
      <c r="AY182" s="23" t="s">
        <v>208</v>
      </c>
      <c r="BE182" s="244">
        <f>IF(N182="základní",J182,0)</f>
        <v>0</v>
      </c>
      <c r="BF182" s="244">
        <f>IF(N182="snížená",J182,0)</f>
        <v>0</v>
      </c>
      <c r="BG182" s="244">
        <f>IF(N182="zákl. přenesená",J182,0)</f>
        <v>0</v>
      </c>
      <c r="BH182" s="244">
        <f>IF(N182="sníž. přenesená",J182,0)</f>
        <v>0</v>
      </c>
      <c r="BI182" s="244">
        <f>IF(N182="nulová",J182,0)</f>
        <v>0</v>
      </c>
      <c r="BJ182" s="23" t="s">
        <v>25</v>
      </c>
      <c r="BK182" s="244">
        <f>ROUND(I182*H182,2)</f>
        <v>0</v>
      </c>
      <c r="BL182" s="23" t="s">
        <v>302</v>
      </c>
      <c r="BM182" s="23" t="s">
        <v>3620</v>
      </c>
    </row>
    <row r="183" spans="2:65" s="1" customFormat="1" ht="25.5" customHeight="1">
      <c r="B183" s="46"/>
      <c r="C183" s="233" t="s">
        <v>812</v>
      </c>
      <c r="D183" s="233" t="s">
        <v>210</v>
      </c>
      <c r="E183" s="234" t="s">
        <v>3621</v>
      </c>
      <c r="F183" s="235" t="s">
        <v>3622</v>
      </c>
      <c r="G183" s="236" t="s">
        <v>331</v>
      </c>
      <c r="H183" s="237">
        <v>3</v>
      </c>
      <c r="I183" s="238"/>
      <c r="J183" s="239">
        <f>ROUND(I183*H183,2)</f>
        <v>0</v>
      </c>
      <c r="K183" s="235" t="s">
        <v>214</v>
      </c>
      <c r="L183" s="72"/>
      <c r="M183" s="240" t="s">
        <v>38</v>
      </c>
      <c r="N183" s="241" t="s">
        <v>52</v>
      </c>
      <c r="O183" s="47"/>
      <c r="P183" s="242">
        <f>O183*H183</f>
        <v>0</v>
      </c>
      <c r="Q183" s="242">
        <v>0.05436</v>
      </c>
      <c r="R183" s="242">
        <f>Q183*H183</f>
        <v>0.16308</v>
      </c>
      <c r="S183" s="242">
        <v>0</v>
      </c>
      <c r="T183" s="243">
        <f>S183*H183</f>
        <v>0</v>
      </c>
      <c r="AR183" s="23" t="s">
        <v>302</v>
      </c>
      <c r="AT183" s="23" t="s">
        <v>210</v>
      </c>
      <c r="AU183" s="23" t="s">
        <v>90</v>
      </c>
      <c r="AY183" s="23" t="s">
        <v>208</v>
      </c>
      <c r="BE183" s="244">
        <f>IF(N183="základní",J183,0)</f>
        <v>0</v>
      </c>
      <c r="BF183" s="244">
        <f>IF(N183="snížená",J183,0)</f>
        <v>0</v>
      </c>
      <c r="BG183" s="244">
        <f>IF(N183="zákl. přenesená",J183,0)</f>
        <v>0</v>
      </c>
      <c r="BH183" s="244">
        <f>IF(N183="sníž. přenesená",J183,0)</f>
        <v>0</v>
      </c>
      <c r="BI183" s="244">
        <f>IF(N183="nulová",J183,0)</f>
        <v>0</v>
      </c>
      <c r="BJ183" s="23" t="s">
        <v>25</v>
      </c>
      <c r="BK183" s="244">
        <f>ROUND(I183*H183,2)</f>
        <v>0</v>
      </c>
      <c r="BL183" s="23" t="s">
        <v>302</v>
      </c>
      <c r="BM183" s="23" t="s">
        <v>3623</v>
      </c>
    </row>
    <row r="184" spans="2:65" s="1" customFormat="1" ht="25.5" customHeight="1">
      <c r="B184" s="46"/>
      <c r="C184" s="233" t="s">
        <v>820</v>
      </c>
      <c r="D184" s="233" t="s">
        <v>210</v>
      </c>
      <c r="E184" s="234" t="s">
        <v>3624</v>
      </c>
      <c r="F184" s="235" t="s">
        <v>3625</v>
      </c>
      <c r="G184" s="236" t="s">
        <v>331</v>
      </c>
      <c r="H184" s="237">
        <v>2</v>
      </c>
      <c r="I184" s="238"/>
      <c r="J184" s="239">
        <f>ROUND(I184*H184,2)</f>
        <v>0</v>
      </c>
      <c r="K184" s="235" t="s">
        <v>214</v>
      </c>
      <c r="L184" s="72"/>
      <c r="M184" s="240" t="s">
        <v>38</v>
      </c>
      <c r="N184" s="241" t="s">
        <v>52</v>
      </c>
      <c r="O184" s="47"/>
      <c r="P184" s="242">
        <f>O184*H184</f>
        <v>0</v>
      </c>
      <c r="Q184" s="242">
        <v>0.06198</v>
      </c>
      <c r="R184" s="242">
        <f>Q184*H184</f>
        <v>0.12396</v>
      </c>
      <c r="S184" s="242">
        <v>0</v>
      </c>
      <c r="T184" s="243">
        <f>S184*H184</f>
        <v>0</v>
      </c>
      <c r="AR184" s="23" t="s">
        <v>302</v>
      </c>
      <c r="AT184" s="23" t="s">
        <v>210</v>
      </c>
      <c r="AU184" s="23" t="s">
        <v>90</v>
      </c>
      <c r="AY184" s="23" t="s">
        <v>208</v>
      </c>
      <c r="BE184" s="244">
        <f>IF(N184="základní",J184,0)</f>
        <v>0</v>
      </c>
      <c r="BF184" s="244">
        <f>IF(N184="snížená",J184,0)</f>
        <v>0</v>
      </c>
      <c r="BG184" s="244">
        <f>IF(N184="zákl. přenesená",J184,0)</f>
        <v>0</v>
      </c>
      <c r="BH184" s="244">
        <f>IF(N184="sníž. přenesená",J184,0)</f>
        <v>0</v>
      </c>
      <c r="BI184" s="244">
        <f>IF(N184="nulová",J184,0)</f>
        <v>0</v>
      </c>
      <c r="BJ184" s="23" t="s">
        <v>25</v>
      </c>
      <c r="BK184" s="244">
        <f>ROUND(I184*H184,2)</f>
        <v>0</v>
      </c>
      <c r="BL184" s="23" t="s">
        <v>302</v>
      </c>
      <c r="BM184" s="23" t="s">
        <v>3626</v>
      </c>
    </row>
    <row r="185" spans="2:65" s="1" customFormat="1" ht="25.5" customHeight="1">
      <c r="B185" s="46"/>
      <c r="C185" s="233" t="s">
        <v>825</v>
      </c>
      <c r="D185" s="233" t="s">
        <v>210</v>
      </c>
      <c r="E185" s="234" t="s">
        <v>3627</v>
      </c>
      <c r="F185" s="235" t="s">
        <v>3628</v>
      </c>
      <c r="G185" s="236" t="s">
        <v>331</v>
      </c>
      <c r="H185" s="237">
        <v>4</v>
      </c>
      <c r="I185" s="238"/>
      <c r="J185" s="239">
        <f>ROUND(I185*H185,2)</f>
        <v>0</v>
      </c>
      <c r="K185" s="235" t="s">
        <v>214</v>
      </c>
      <c r="L185" s="72"/>
      <c r="M185" s="240" t="s">
        <v>38</v>
      </c>
      <c r="N185" s="241" t="s">
        <v>52</v>
      </c>
      <c r="O185" s="47"/>
      <c r="P185" s="242">
        <f>O185*H185</f>
        <v>0</v>
      </c>
      <c r="Q185" s="242">
        <v>0.0755</v>
      </c>
      <c r="R185" s="242">
        <f>Q185*H185</f>
        <v>0.302</v>
      </c>
      <c r="S185" s="242">
        <v>0</v>
      </c>
      <c r="T185" s="243">
        <f>S185*H185</f>
        <v>0</v>
      </c>
      <c r="AR185" s="23" t="s">
        <v>302</v>
      </c>
      <c r="AT185" s="23" t="s">
        <v>210</v>
      </c>
      <c r="AU185" s="23" t="s">
        <v>90</v>
      </c>
      <c r="AY185" s="23" t="s">
        <v>208</v>
      </c>
      <c r="BE185" s="244">
        <f>IF(N185="základní",J185,0)</f>
        <v>0</v>
      </c>
      <c r="BF185" s="244">
        <f>IF(N185="snížená",J185,0)</f>
        <v>0</v>
      </c>
      <c r="BG185" s="244">
        <f>IF(N185="zákl. přenesená",J185,0)</f>
        <v>0</v>
      </c>
      <c r="BH185" s="244">
        <f>IF(N185="sníž. přenesená",J185,0)</f>
        <v>0</v>
      </c>
      <c r="BI185" s="244">
        <f>IF(N185="nulová",J185,0)</f>
        <v>0</v>
      </c>
      <c r="BJ185" s="23" t="s">
        <v>25</v>
      </c>
      <c r="BK185" s="244">
        <f>ROUND(I185*H185,2)</f>
        <v>0</v>
      </c>
      <c r="BL185" s="23" t="s">
        <v>302</v>
      </c>
      <c r="BM185" s="23" t="s">
        <v>3629</v>
      </c>
    </row>
    <row r="186" spans="2:65" s="1" customFormat="1" ht="25.5" customHeight="1">
      <c r="B186" s="46"/>
      <c r="C186" s="233" t="s">
        <v>831</v>
      </c>
      <c r="D186" s="233" t="s">
        <v>210</v>
      </c>
      <c r="E186" s="234" t="s">
        <v>3630</v>
      </c>
      <c r="F186" s="235" t="s">
        <v>3631</v>
      </c>
      <c r="G186" s="236" t="s">
        <v>331</v>
      </c>
      <c r="H186" s="237">
        <v>2</v>
      </c>
      <c r="I186" s="238"/>
      <c r="J186" s="239">
        <f>ROUND(I186*H186,2)</f>
        <v>0</v>
      </c>
      <c r="K186" s="235" t="s">
        <v>214</v>
      </c>
      <c r="L186" s="72"/>
      <c r="M186" s="240" t="s">
        <v>38</v>
      </c>
      <c r="N186" s="241" t="s">
        <v>52</v>
      </c>
      <c r="O186" s="47"/>
      <c r="P186" s="242">
        <f>O186*H186</f>
        <v>0</v>
      </c>
      <c r="Q186" s="242">
        <v>0.10374</v>
      </c>
      <c r="R186" s="242">
        <f>Q186*H186</f>
        <v>0.20748</v>
      </c>
      <c r="S186" s="242">
        <v>0</v>
      </c>
      <c r="T186" s="243">
        <f>S186*H186</f>
        <v>0</v>
      </c>
      <c r="AR186" s="23" t="s">
        <v>302</v>
      </c>
      <c r="AT186" s="23" t="s">
        <v>210</v>
      </c>
      <c r="AU186" s="23" t="s">
        <v>90</v>
      </c>
      <c r="AY186" s="23" t="s">
        <v>208</v>
      </c>
      <c r="BE186" s="244">
        <f>IF(N186="základní",J186,0)</f>
        <v>0</v>
      </c>
      <c r="BF186" s="244">
        <f>IF(N186="snížená",J186,0)</f>
        <v>0</v>
      </c>
      <c r="BG186" s="244">
        <f>IF(N186="zákl. přenesená",J186,0)</f>
        <v>0</v>
      </c>
      <c r="BH186" s="244">
        <f>IF(N186="sníž. přenesená",J186,0)</f>
        <v>0</v>
      </c>
      <c r="BI186" s="244">
        <f>IF(N186="nulová",J186,0)</f>
        <v>0</v>
      </c>
      <c r="BJ186" s="23" t="s">
        <v>25</v>
      </c>
      <c r="BK186" s="244">
        <f>ROUND(I186*H186,2)</f>
        <v>0</v>
      </c>
      <c r="BL186" s="23" t="s">
        <v>302</v>
      </c>
      <c r="BM186" s="23" t="s">
        <v>3632</v>
      </c>
    </row>
    <row r="187" spans="2:65" s="1" customFormat="1" ht="25.5" customHeight="1">
      <c r="B187" s="46"/>
      <c r="C187" s="233" t="s">
        <v>838</v>
      </c>
      <c r="D187" s="233" t="s">
        <v>210</v>
      </c>
      <c r="E187" s="234" t="s">
        <v>3633</v>
      </c>
      <c r="F187" s="235" t="s">
        <v>3634</v>
      </c>
      <c r="G187" s="236" t="s">
        <v>331</v>
      </c>
      <c r="H187" s="237">
        <v>1</v>
      </c>
      <c r="I187" s="238"/>
      <c r="J187" s="239">
        <f>ROUND(I187*H187,2)</f>
        <v>0</v>
      </c>
      <c r="K187" s="235" t="s">
        <v>214</v>
      </c>
      <c r="L187" s="72"/>
      <c r="M187" s="240" t="s">
        <v>38</v>
      </c>
      <c r="N187" s="241" t="s">
        <v>52</v>
      </c>
      <c r="O187" s="47"/>
      <c r="P187" s="242">
        <f>O187*H187</f>
        <v>0</v>
      </c>
      <c r="Q187" s="242">
        <v>0</v>
      </c>
      <c r="R187" s="242">
        <f>Q187*H187</f>
        <v>0</v>
      </c>
      <c r="S187" s="242">
        <v>0</v>
      </c>
      <c r="T187" s="243">
        <f>S187*H187</f>
        <v>0</v>
      </c>
      <c r="AR187" s="23" t="s">
        <v>302</v>
      </c>
      <c r="AT187" s="23" t="s">
        <v>210</v>
      </c>
      <c r="AU187" s="23" t="s">
        <v>90</v>
      </c>
      <c r="AY187" s="23" t="s">
        <v>208</v>
      </c>
      <c r="BE187" s="244">
        <f>IF(N187="základní",J187,0)</f>
        <v>0</v>
      </c>
      <c r="BF187" s="244">
        <f>IF(N187="snížená",J187,0)</f>
        <v>0</v>
      </c>
      <c r="BG187" s="244">
        <f>IF(N187="zákl. přenesená",J187,0)</f>
        <v>0</v>
      </c>
      <c r="BH187" s="244">
        <f>IF(N187="sníž. přenesená",J187,0)</f>
        <v>0</v>
      </c>
      <c r="BI187" s="244">
        <f>IF(N187="nulová",J187,0)</f>
        <v>0</v>
      </c>
      <c r="BJ187" s="23" t="s">
        <v>25</v>
      </c>
      <c r="BK187" s="244">
        <f>ROUND(I187*H187,2)</f>
        <v>0</v>
      </c>
      <c r="BL187" s="23" t="s">
        <v>302</v>
      </c>
      <c r="BM187" s="23" t="s">
        <v>3635</v>
      </c>
    </row>
    <row r="188" spans="2:65" s="1" customFormat="1" ht="16.5" customHeight="1">
      <c r="B188" s="46"/>
      <c r="C188" s="267" t="s">
        <v>843</v>
      </c>
      <c r="D188" s="267" t="s">
        <v>297</v>
      </c>
      <c r="E188" s="268" t="s">
        <v>3636</v>
      </c>
      <c r="F188" s="269" t="s">
        <v>3637</v>
      </c>
      <c r="G188" s="270" t="s">
        <v>2976</v>
      </c>
      <c r="H188" s="271">
        <v>1</v>
      </c>
      <c r="I188" s="272"/>
      <c r="J188" s="273">
        <f>ROUND(I188*H188,2)</f>
        <v>0</v>
      </c>
      <c r="K188" s="269" t="s">
        <v>38</v>
      </c>
      <c r="L188" s="274"/>
      <c r="M188" s="275" t="s">
        <v>38</v>
      </c>
      <c r="N188" s="276" t="s">
        <v>52</v>
      </c>
      <c r="O188" s="47"/>
      <c r="P188" s="242">
        <f>O188*H188</f>
        <v>0</v>
      </c>
      <c r="Q188" s="242">
        <v>0</v>
      </c>
      <c r="R188" s="242">
        <f>Q188*H188</f>
        <v>0</v>
      </c>
      <c r="S188" s="242">
        <v>0</v>
      </c>
      <c r="T188" s="243">
        <f>S188*H188</f>
        <v>0</v>
      </c>
      <c r="AR188" s="23" t="s">
        <v>393</v>
      </c>
      <c r="AT188" s="23" t="s">
        <v>297</v>
      </c>
      <c r="AU188" s="23" t="s">
        <v>90</v>
      </c>
      <c r="AY188" s="23" t="s">
        <v>208</v>
      </c>
      <c r="BE188" s="244">
        <f>IF(N188="základní",J188,0)</f>
        <v>0</v>
      </c>
      <c r="BF188" s="244">
        <f>IF(N188="snížená",J188,0)</f>
        <v>0</v>
      </c>
      <c r="BG188" s="244">
        <f>IF(N188="zákl. přenesená",J188,0)</f>
        <v>0</v>
      </c>
      <c r="BH188" s="244">
        <f>IF(N188="sníž. přenesená",J188,0)</f>
        <v>0</v>
      </c>
      <c r="BI188" s="244">
        <f>IF(N188="nulová",J188,0)</f>
        <v>0</v>
      </c>
      <c r="BJ188" s="23" t="s">
        <v>25</v>
      </c>
      <c r="BK188" s="244">
        <f>ROUND(I188*H188,2)</f>
        <v>0</v>
      </c>
      <c r="BL188" s="23" t="s">
        <v>302</v>
      </c>
      <c r="BM188" s="23" t="s">
        <v>3638</v>
      </c>
    </row>
    <row r="189" spans="2:65" s="1" customFormat="1" ht="25.5" customHeight="1">
      <c r="B189" s="46"/>
      <c r="C189" s="233" t="s">
        <v>848</v>
      </c>
      <c r="D189" s="233" t="s">
        <v>210</v>
      </c>
      <c r="E189" s="234" t="s">
        <v>3639</v>
      </c>
      <c r="F189" s="235" t="s">
        <v>3640</v>
      </c>
      <c r="G189" s="236" t="s">
        <v>213</v>
      </c>
      <c r="H189" s="237">
        <v>594</v>
      </c>
      <c r="I189" s="238"/>
      <c r="J189" s="239">
        <f>ROUND(I189*H189,2)</f>
        <v>0</v>
      </c>
      <c r="K189" s="235" t="s">
        <v>214</v>
      </c>
      <c r="L189" s="72"/>
      <c r="M189" s="240" t="s">
        <v>38</v>
      </c>
      <c r="N189" s="241" t="s">
        <v>52</v>
      </c>
      <c r="O189" s="47"/>
      <c r="P189" s="242">
        <f>O189*H189</f>
        <v>0</v>
      </c>
      <c r="Q189" s="242">
        <v>0</v>
      </c>
      <c r="R189" s="242">
        <f>Q189*H189</f>
        <v>0</v>
      </c>
      <c r="S189" s="242">
        <v>0</v>
      </c>
      <c r="T189" s="243">
        <f>S189*H189</f>
        <v>0</v>
      </c>
      <c r="AR189" s="23" t="s">
        <v>302</v>
      </c>
      <c r="AT189" s="23" t="s">
        <v>210</v>
      </c>
      <c r="AU189" s="23" t="s">
        <v>90</v>
      </c>
      <c r="AY189" s="23" t="s">
        <v>208</v>
      </c>
      <c r="BE189" s="244">
        <f>IF(N189="základní",J189,0)</f>
        <v>0</v>
      </c>
      <c r="BF189" s="244">
        <f>IF(N189="snížená",J189,0)</f>
        <v>0</v>
      </c>
      <c r="BG189" s="244">
        <f>IF(N189="zákl. přenesená",J189,0)</f>
        <v>0</v>
      </c>
      <c r="BH189" s="244">
        <f>IF(N189="sníž. přenesená",J189,0)</f>
        <v>0</v>
      </c>
      <c r="BI189" s="244">
        <f>IF(N189="nulová",J189,0)</f>
        <v>0</v>
      </c>
      <c r="BJ189" s="23" t="s">
        <v>25</v>
      </c>
      <c r="BK189" s="244">
        <f>ROUND(I189*H189,2)</f>
        <v>0</v>
      </c>
      <c r="BL189" s="23" t="s">
        <v>302</v>
      </c>
      <c r="BM189" s="23" t="s">
        <v>3641</v>
      </c>
    </row>
    <row r="190" spans="2:65" s="1" customFormat="1" ht="25.5" customHeight="1">
      <c r="B190" s="46"/>
      <c r="C190" s="233" t="s">
        <v>852</v>
      </c>
      <c r="D190" s="233" t="s">
        <v>210</v>
      </c>
      <c r="E190" s="234" t="s">
        <v>3642</v>
      </c>
      <c r="F190" s="235" t="s">
        <v>3643</v>
      </c>
      <c r="G190" s="236" t="s">
        <v>336</v>
      </c>
      <c r="H190" s="237">
        <v>3480</v>
      </c>
      <c r="I190" s="238"/>
      <c r="J190" s="239">
        <f>ROUND(I190*H190,2)</f>
        <v>0</v>
      </c>
      <c r="K190" s="235" t="s">
        <v>38</v>
      </c>
      <c r="L190" s="72"/>
      <c r="M190" s="240" t="s">
        <v>38</v>
      </c>
      <c r="N190" s="241" t="s">
        <v>52</v>
      </c>
      <c r="O190" s="47"/>
      <c r="P190" s="242">
        <f>O190*H190</f>
        <v>0</v>
      </c>
      <c r="Q190" s="242">
        <v>0.00011</v>
      </c>
      <c r="R190" s="242">
        <f>Q190*H190</f>
        <v>0.38280000000000003</v>
      </c>
      <c r="S190" s="242">
        <v>0</v>
      </c>
      <c r="T190" s="243">
        <f>S190*H190</f>
        <v>0</v>
      </c>
      <c r="AR190" s="23" t="s">
        <v>302</v>
      </c>
      <c r="AT190" s="23" t="s">
        <v>210</v>
      </c>
      <c r="AU190" s="23" t="s">
        <v>90</v>
      </c>
      <c r="AY190" s="23" t="s">
        <v>208</v>
      </c>
      <c r="BE190" s="244">
        <f>IF(N190="základní",J190,0)</f>
        <v>0</v>
      </c>
      <c r="BF190" s="244">
        <f>IF(N190="snížená",J190,0)</f>
        <v>0</v>
      </c>
      <c r="BG190" s="244">
        <f>IF(N190="zákl. přenesená",J190,0)</f>
        <v>0</v>
      </c>
      <c r="BH190" s="244">
        <f>IF(N190="sníž. přenesená",J190,0)</f>
        <v>0</v>
      </c>
      <c r="BI190" s="244">
        <f>IF(N190="nulová",J190,0)</f>
        <v>0</v>
      </c>
      <c r="BJ190" s="23" t="s">
        <v>25</v>
      </c>
      <c r="BK190" s="244">
        <f>ROUND(I190*H190,2)</f>
        <v>0</v>
      </c>
      <c r="BL190" s="23" t="s">
        <v>302</v>
      </c>
      <c r="BM190" s="23" t="s">
        <v>3644</v>
      </c>
    </row>
    <row r="191" spans="2:65" s="1" customFormat="1" ht="25.5" customHeight="1">
      <c r="B191" s="46"/>
      <c r="C191" s="233" t="s">
        <v>857</v>
      </c>
      <c r="D191" s="233" t="s">
        <v>210</v>
      </c>
      <c r="E191" s="234" t="s">
        <v>3645</v>
      </c>
      <c r="F191" s="235" t="s">
        <v>3646</v>
      </c>
      <c r="G191" s="236" t="s">
        <v>213</v>
      </c>
      <c r="H191" s="237">
        <v>495</v>
      </c>
      <c r="I191" s="238"/>
      <c r="J191" s="239">
        <f>ROUND(I191*H191,2)</f>
        <v>0</v>
      </c>
      <c r="K191" s="235" t="s">
        <v>38</v>
      </c>
      <c r="L191" s="72"/>
      <c r="M191" s="240" t="s">
        <v>38</v>
      </c>
      <c r="N191" s="241" t="s">
        <v>52</v>
      </c>
      <c r="O191" s="47"/>
      <c r="P191" s="242">
        <f>O191*H191</f>
        <v>0</v>
      </c>
      <c r="Q191" s="242">
        <v>0.00174</v>
      </c>
      <c r="R191" s="242">
        <f>Q191*H191</f>
        <v>0.8613</v>
      </c>
      <c r="S191" s="242">
        <v>0</v>
      </c>
      <c r="T191" s="243">
        <f>S191*H191</f>
        <v>0</v>
      </c>
      <c r="AR191" s="23" t="s">
        <v>302</v>
      </c>
      <c r="AT191" s="23" t="s">
        <v>210</v>
      </c>
      <c r="AU191" s="23" t="s">
        <v>90</v>
      </c>
      <c r="AY191" s="23" t="s">
        <v>208</v>
      </c>
      <c r="BE191" s="244">
        <f>IF(N191="základní",J191,0)</f>
        <v>0</v>
      </c>
      <c r="BF191" s="244">
        <f>IF(N191="snížená",J191,0)</f>
        <v>0</v>
      </c>
      <c r="BG191" s="244">
        <f>IF(N191="zákl. přenesená",J191,0)</f>
        <v>0</v>
      </c>
      <c r="BH191" s="244">
        <f>IF(N191="sníž. přenesená",J191,0)</f>
        <v>0</v>
      </c>
      <c r="BI191" s="244">
        <f>IF(N191="nulová",J191,0)</f>
        <v>0</v>
      </c>
      <c r="BJ191" s="23" t="s">
        <v>25</v>
      </c>
      <c r="BK191" s="244">
        <f>ROUND(I191*H191,2)</f>
        <v>0</v>
      </c>
      <c r="BL191" s="23" t="s">
        <v>302</v>
      </c>
      <c r="BM191" s="23" t="s">
        <v>3647</v>
      </c>
    </row>
    <row r="192" spans="2:65" s="1" customFormat="1" ht="25.5" customHeight="1">
      <c r="B192" s="46"/>
      <c r="C192" s="233" t="s">
        <v>862</v>
      </c>
      <c r="D192" s="233" t="s">
        <v>210</v>
      </c>
      <c r="E192" s="234" t="s">
        <v>3648</v>
      </c>
      <c r="F192" s="235" t="s">
        <v>3649</v>
      </c>
      <c r="G192" s="236" t="s">
        <v>2976</v>
      </c>
      <c r="H192" s="237">
        <v>1</v>
      </c>
      <c r="I192" s="238"/>
      <c r="J192" s="239">
        <f>ROUND(I192*H192,2)</f>
        <v>0</v>
      </c>
      <c r="K192" s="235" t="s">
        <v>38</v>
      </c>
      <c r="L192" s="72"/>
      <c r="M192" s="240" t="s">
        <v>38</v>
      </c>
      <c r="N192" s="241" t="s">
        <v>52</v>
      </c>
      <c r="O192" s="47"/>
      <c r="P192" s="242">
        <f>O192*H192</f>
        <v>0</v>
      </c>
      <c r="Q192" s="242">
        <v>0</v>
      </c>
      <c r="R192" s="242">
        <f>Q192*H192</f>
        <v>0</v>
      </c>
      <c r="S192" s="242">
        <v>0</v>
      </c>
      <c r="T192" s="243">
        <f>S192*H192</f>
        <v>0</v>
      </c>
      <c r="AR192" s="23" t="s">
        <v>302</v>
      </c>
      <c r="AT192" s="23" t="s">
        <v>210</v>
      </c>
      <c r="AU192" s="23" t="s">
        <v>90</v>
      </c>
      <c r="AY192" s="23" t="s">
        <v>208</v>
      </c>
      <c r="BE192" s="244">
        <f>IF(N192="základní",J192,0)</f>
        <v>0</v>
      </c>
      <c r="BF192" s="244">
        <f>IF(N192="snížená",J192,0)</f>
        <v>0</v>
      </c>
      <c r="BG192" s="244">
        <f>IF(N192="zákl. přenesená",J192,0)</f>
        <v>0</v>
      </c>
      <c r="BH192" s="244">
        <f>IF(N192="sníž. přenesená",J192,0)</f>
        <v>0</v>
      </c>
      <c r="BI192" s="244">
        <f>IF(N192="nulová",J192,0)</f>
        <v>0</v>
      </c>
      <c r="BJ192" s="23" t="s">
        <v>25</v>
      </c>
      <c r="BK192" s="244">
        <f>ROUND(I192*H192,2)</f>
        <v>0</v>
      </c>
      <c r="BL192" s="23" t="s">
        <v>302</v>
      </c>
      <c r="BM192" s="23" t="s">
        <v>3650</v>
      </c>
    </row>
    <row r="193" spans="2:65" s="1" customFormat="1" ht="25.5" customHeight="1">
      <c r="B193" s="46"/>
      <c r="C193" s="233" t="s">
        <v>35</v>
      </c>
      <c r="D193" s="233" t="s">
        <v>210</v>
      </c>
      <c r="E193" s="234" t="s">
        <v>3651</v>
      </c>
      <c r="F193" s="235" t="s">
        <v>3652</v>
      </c>
      <c r="G193" s="236" t="s">
        <v>2976</v>
      </c>
      <c r="H193" s="237">
        <v>1</v>
      </c>
      <c r="I193" s="238"/>
      <c r="J193" s="239">
        <f>ROUND(I193*H193,2)</f>
        <v>0</v>
      </c>
      <c r="K193" s="235" t="s">
        <v>38</v>
      </c>
      <c r="L193" s="72"/>
      <c r="M193" s="240" t="s">
        <v>38</v>
      </c>
      <c r="N193" s="241" t="s">
        <v>52</v>
      </c>
      <c r="O193" s="47"/>
      <c r="P193" s="242">
        <f>O193*H193</f>
        <v>0</v>
      </c>
      <c r="Q193" s="242">
        <v>0</v>
      </c>
      <c r="R193" s="242">
        <f>Q193*H193</f>
        <v>0</v>
      </c>
      <c r="S193" s="242">
        <v>0</v>
      </c>
      <c r="T193" s="243">
        <f>S193*H193</f>
        <v>0</v>
      </c>
      <c r="AR193" s="23" t="s">
        <v>302</v>
      </c>
      <c r="AT193" s="23" t="s">
        <v>210</v>
      </c>
      <c r="AU193" s="23" t="s">
        <v>90</v>
      </c>
      <c r="AY193" s="23" t="s">
        <v>208</v>
      </c>
      <c r="BE193" s="244">
        <f>IF(N193="základní",J193,0)</f>
        <v>0</v>
      </c>
      <c r="BF193" s="244">
        <f>IF(N193="snížená",J193,0)</f>
        <v>0</v>
      </c>
      <c r="BG193" s="244">
        <f>IF(N193="zákl. přenesená",J193,0)</f>
        <v>0</v>
      </c>
      <c r="BH193" s="244">
        <f>IF(N193="sníž. přenesená",J193,0)</f>
        <v>0</v>
      </c>
      <c r="BI193" s="244">
        <f>IF(N193="nulová",J193,0)</f>
        <v>0</v>
      </c>
      <c r="BJ193" s="23" t="s">
        <v>25</v>
      </c>
      <c r="BK193" s="244">
        <f>ROUND(I193*H193,2)</f>
        <v>0</v>
      </c>
      <c r="BL193" s="23" t="s">
        <v>302</v>
      </c>
      <c r="BM193" s="23" t="s">
        <v>3653</v>
      </c>
    </row>
    <row r="194" spans="2:65" s="1" customFormat="1" ht="25.5" customHeight="1">
      <c r="B194" s="46"/>
      <c r="C194" s="233" t="s">
        <v>984</v>
      </c>
      <c r="D194" s="233" t="s">
        <v>210</v>
      </c>
      <c r="E194" s="234" t="s">
        <v>3654</v>
      </c>
      <c r="F194" s="235" t="s">
        <v>3655</v>
      </c>
      <c r="G194" s="236" t="s">
        <v>2976</v>
      </c>
      <c r="H194" s="237">
        <v>1</v>
      </c>
      <c r="I194" s="238"/>
      <c r="J194" s="239">
        <f>ROUND(I194*H194,2)</f>
        <v>0</v>
      </c>
      <c r="K194" s="235" t="s">
        <v>38</v>
      </c>
      <c r="L194" s="72"/>
      <c r="M194" s="240" t="s">
        <v>38</v>
      </c>
      <c r="N194" s="241" t="s">
        <v>52</v>
      </c>
      <c r="O194" s="47"/>
      <c r="P194" s="242">
        <f>O194*H194</f>
        <v>0</v>
      </c>
      <c r="Q194" s="242">
        <v>0</v>
      </c>
      <c r="R194" s="242">
        <f>Q194*H194</f>
        <v>0</v>
      </c>
      <c r="S194" s="242">
        <v>0</v>
      </c>
      <c r="T194" s="243">
        <f>S194*H194</f>
        <v>0</v>
      </c>
      <c r="AR194" s="23" t="s">
        <v>302</v>
      </c>
      <c r="AT194" s="23" t="s">
        <v>210</v>
      </c>
      <c r="AU194" s="23" t="s">
        <v>90</v>
      </c>
      <c r="AY194" s="23" t="s">
        <v>208</v>
      </c>
      <c r="BE194" s="244">
        <f>IF(N194="základní",J194,0)</f>
        <v>0</v>
      </c>
      <c r="BF194" s="244">
        <f>IF(N194="snížená",J194,0)</f>
        <v>0</v>
      </c>
      <c r="BG194" s="244">
        <f>IF(N194="zákl. přenesená",J194,0)</f>
        <v>0</v>
      </c>
      <c r="BH194" s="244">
        <f>IF(N194="sníž. přenesená",J194,0)</f>
        <v>0</v>
      </c>
      <c r="BI194" s="244">
        <f>IF(N194="nulová",J194,0)</f>
        <v>0</v>
      </c>
      <c r="BJ194" s="23" t="s">
        <v>25</v>
      </c>
      <c r="BK194" s="244">
        <f>ROUND(I194*H194,2)</f>
        <v>0</v>
      </c>
      <c r="BL194" s="23" t="s">
        <v>302</v>
      </c>
      <c r="BM194" s="23" t="s">
        <v>3656</v>
      </c>
    </row>
    <row r="195" spans="2:65" s="1" customFormat="1" ht="25.5" customHeight="1">
      <c r="B195" s="46"/>
      <c r="C195" s="233" t="s">
        <v>989</v>
      </c>
      <c r="D195" s="233" t="s">
        <v>210</v>
      </c>
      <c r="E195" s="234" t="s">
        <v>3657</v>
      </c>
      <c r="F195" s="235" t="s">
        <v>3658</v>
      </c>
      <c r="G195" s="236" t="s">
        <v>2976</v>
      </c>
      <c r="H195" s="237">
        <v>1</v>
      </c>
      <c r="I195" s="238"/>
      <c r="J195" s="239">
        <f>ROUND(I195*H195,2)</f>
        <v>0</v>
      </c>
      <c r="K195" s="235" t="s">
        <v>38</v>
      </c>
      <c r="L195" s="72"/>
      <c r="M195" s="240" t="s">
        <v>38</v>
      </c>
      <c r="N195" s="241" t="s">
        <v>52</v>
      </c>
      <c r="O195" s="47"/>
      <c r="P195" s="242">
        <f>O195*H195</f>
        <v>0</v>
      </c>
      <c r="Q195" s="242">
        <v>0</v>
      </c>
      <c r="R195" s="242">
        <f>Q195*H195</f>
        <v>0</v>
      </c>
      <c r="S195" s="242">
        <v>0</v>
      </c>
      <c r="T195" s="243">
        <f>S195*H195</f>
        <v>0</v>
      </c>
      <c r="AR195" s="23" t="s">
        <v>302</v>
      </c>
      <c r="AT195" s="23" t="s">
        <v>210</v>
      </c>
      <c r="AU195" s="23" t="s">
        <v>90</v>
      </c>
      <c r="AY195" s="23" t="s">
        <v>208</v>
      </c>
      <c r="BE195" s="244">
        <f>IF(N195="základní",J195,0)</f>
        <v>0</v>
      </c>
      <c r="BF195" s="244">
        <f>IF(N195="snížená",J195,0)</f>
        <v>0</v>
      </c>
      <c r="BG195" s="244">
        <f>IF(N195="zákl. přenesená",J195,0)</f>
        <v>0</v>
      </c>
      <c r="BH195" s="244">
        <f>IF(N195="sníž. přenesená",J195,0)</f>
        <v>0</v>
      </c>
      <c r="BI195" s="244">
        <f>IF(N195="nulová",J195,0)</f>
        <v>0</v>
      </c>
      <c r="BJ195" s="23" t="s">
        <v>25</v>
      </c>
      <c r="BK195" s="244">
        <f>ROUND(I195*H195,2)</f>
        <v>0</v>
      </c>
      <c r="BL195" s="23" t="s">
        <v>302</v>
      </c>
      <c r="BM195" s="23" t="s">
        <v>3659</v>
      </c>
    </row>
    <row r="196" spans="2:65" s="1" customFormat="1" ht="25.5" customHeight="1">
      <c r="B196" s="46"/>
      <c r="C196" s="233" t="s">
        <v>995</v>
      </c>
      <c r="D196" s="233" t="s">
        <v>210</v>
      </c>
      <c r="E196" s="234" t="s">
        <v>3660</v>
      </c>
      <c r="F196" s="235" t="s">
        <v>3661</v>
      </c>
      <c r="G196" s="236" t="s">
        <v>2976</v>
      </c>
      <c r="H196" s="237">
        <v>1</v>
      </c>
      <c r="I196" s="238"/>
      <c r="J196" s="239">
        <f>ROUND(I196*H196,2)</f>
        <v>0</v>
      </c>
      <c r="K196" s="235" t="s">
        <v>38</v>
      </c>
      <c r="L196" s="72"/>
      <c r="M196" s="240" t="s">
        <v>38</v>
      </c>
      <c r="N196" s="241" t="s">
        <v>52</v>
      </c>
      <c r="O196" s="47"/>
      <c r="P196" s="242">
        <f>O196*H196</f>
        <v>0</v>
      </c>
      <c r="Q196" s="242">
        <v>0</v>
      </c>
      <c r="R196" s="242">
        <f>Q196*H196</f>
        <v>0</v>
      </c>
      <c r="S196" s="242">
        <v>0</v>
      </c>
      <c r="T196" s="243">
        <f>S196*H196</f>
        <v>0</v>
      </c>
      <c r="AR196" s="23" t="s">
        <v>302</v>
      </c>
      <c r="AT196" s="23" t="s">
        <v>210</v>
      </c>
      <c r="AU196" s="23" t="s">
        <v>90</v>
      </c>
      <c r="AY196" s="23" t="s">
        <v>208</v>
      </c>
      <c r="BE196" s="244">
        <f>IF(N196="základní",J196,0)</f>
        <v>0</v>
      </c>
      <c r="BF196" s="244">
        <f>IF(N196="snížená",J196,0)</f>
        <v>0</v>
      </c>
      <c r="BG196" s="244">
        <f>IF(N196="zákl. přenesená",J196,0)</f>
        <v>0</v>
      </c>
      <c r="BH196" s="244">
        <f>IF(N196="sníž. přenesená",J196,0)</f>
        <v>0</v>
      </c>
      <c r="BI196" s="244">
        <f>IF(N196="nulová",J196,0)</f>
        <v>0</v>
      </c>
      <c r="BJ196" s="23" t="s">
        <v>25</v>
      </c>
      <c r="BK196" s="244">
        <f>ROUND(I196*H196,2)</f>
        <v>0</v>
      </c>
      <c r="BL196" s="23" t="s">
        <v>302</v>
      </c>
      <c r="BM196" s="23" t="s">
        <v>3662</v>
      </c>
    </row>
    <row r="197" spans="2:65" s="1" customFormat="1" ht="25.5" customHeight="1">
      <c r="B197" s="46"/>
      <c r="C197" s="233" t="s">
        <v>1003</v>
      </c>
      <c r="D197" s="233" t="s">
        <v>210</v>
      </c>
      <c r="E197" s="234" t="s">
        <v>3663</v>
      </c>
      <c r="F197" s="235" t="s">
        <v>3664</v>
      </c>
      <c r="G197" s="236" t="s">
        <v>2976</v>
      </c>
      <c r="H197" s="237">
        <v>1</v>
      </c>
      <c r="I197" s="238"/>
      <c r="J197" s="239">
        <f>ROUND(I197*H197,2)</f>
        <v>0</v>
      </c>
      <c r="K197" s="235" t="s">
        <v>38</v>
      </c>
      <c r="L197" s="72"/>
      <c r="M197" s="240" t="s">
        <v>38</v>
      </c>
      <c r="N197" s="241" t="s">
        <v>52</v>
      </c>
      <c r="O197" s="47"/>
      <c r="P197" s="242">
        <f>O197*H197</f>
        <v>0</v>
      </c>
      <c r="Q197" s="242">
        <v>0</v>
      </c>
      <c r="R197" s="242">
        <f>Q197*H197</f>
        <v>0</v>
      </c>
      <c r="S197" s="242">
        <v>0</v>
      </c>
      <c r="T197" s="243">
        <f>S197*H197</f>
        <v>0</v>
      </c>
      <c r="AR197" s="23" t="s">
        <v>302</v>
      </c>
      <c r="AT197" s="23" t="s">
        <v>210</v>
      </c>
      <c r="AU197" s="23" t="s">
        <v>90</v>
      </c>
      <c r="AY197" s="23" t="s">
        <v>208</v>
      </c>
      <c r="BE197" s="244">
        <f>IF(N197="základní",J197,0)</f>
        <v>0</v>
      </c>
      <c r="BF197" s="244">
        <f>IF(N197="snížená",J197,0)</f>
        <v>0</v>
      </c>
      <c r="BG197" s="244">
        <f>IF(N197="zákl. přenesená",J197,0)</f>
        <v>0</v>
      </c>
      <c r="BH197" s="244">
        <f>IF(N197="sníž. přenesená",J197,0)</f>
        <v>0</v>
      </c>
      <c r="BI197" s="244">
        <f>IF(N197="nulová",J197,0)</f>
        <v>0</v>
      </c>
      <c r="BJ197" s="23" t="s">
        <v>25</v>
      </c>
      <c r="BK197" s="244">
        <f>ROUND(I197*H197,2)</f>
        <v>0</v>
      </c>
      <c r="BL197" s="23" t="s">
        <v>302</v>
      </c>
      <c r="BM197" s="23" t="s">
        <v>3665</v>
      </c>
    </row>
    <row r="198" spans="2:65" s="1" customFormat="1" ht="16.5" customHeight="1">
      <c r="B198" s="46"/>
      <c r="C198" s="233" t="s">
        <v>1018</v>
      </c>
      <c r="D198" s="233" t="s">
        <v>210</v>
      </c>
      <c r="E198" s="234" t="s">
        <v>3666</v>
      </c>
      <c r="F198" s="235" t="s">
        <v>3667</v>
      </c>
      <c r="G198" s="236" t="s">
        <v>336</v>
      </c>
      <c r="H198" s="237">
        <v>175</v>
      </c>
      <c r="I198" s="238"/>
      <c r="J198" s="239">
        <f>ROUND(I198*H198,2)</f>
        <v>0</v>
      </c>
      <c r="K198" s="235" t="s">
        <v>38</v>
      </c>
      <c r="L198" s="72"/>
      <c r="M198" s="240" t="s">
        <v>38</v>
      </c>
      <c r="N198" s="241" t="s">
        <v>52</v>
      </c>
      <c r="O198" s="47"/>
      <c r="P198" s="242">
        <f>O198*H198</f>
        <v>0</v>
      </c>
      <c r="Q198" s="242">
        <v>0</v>
      </c>
      <c r="R198" s="242">
        <f>Q198*H198</f>
        <v>0</v>
      </c>
      <c r="S198" s="242">
        <v>0</v>
      </c>
      <c r="T198" s="243">
        <f>S198*H198</f>
        <v>0</v>
      </c>
      <c r="AR198" s="23" t="s">
        <v>302</v>
      </c>
      <c r="AT198" s="23" t="s">
        <v>210</v>
      </c>
      <c r="AU198" s="23" t="s">
        <v>90</v>
      </c>
      <c r="AY198" s="23" t="s">
        <v>208</v>
      </c>
      <c r="BE198" s="244">
        <f>IF(N198="základní",J198,0)</f>
        <v>0</v>
      </c>
      <c r="BF198" s="244">
        <f>IF(N198="snížená",J198,0)</f>
        <v>0</v>
      </c>
      <c r="BG198" s="244">
        <f>IF(N198="zákl. přenesená",J198,0)</f>
        <v>0</v>
      </c>
      <c r="BH198" s="244">
        <f>IF(N198="sníž. přenesená",J198,0)</f>
        <v>0</v>
      </c>
      <c r="BI198" s="244">
        <f>IF(N198="nulová",J198,0)</f>
        <v>0</v>
      </c>
      <c r="BJ198" s="23" t="s">
        <v>25</v>
      </c>
      <c r="BK198" s="244">
        <f>ROUND(I198*H198,2)</f>
        <v>0</v>
      </c>
      <c r="BL198" s="23" t="s">
        <v>302</v>
      </c>
      <c r="BM198" s="23" t="s">
        <v>3668</v>
      </c>
    </row>
    <row r="199" spans="2:65" s="1" customFormat="1" ht="16.5" customHeight="1">
      <c r="B199" s="46"/>
      <c r="C199" s="233" t="s">
        <v>1023</v>
      </c>
      <c r="D199" s="233" t="s">
        <v>210</v>
      </c>
      <c r="E199" s="234" t="s">
        <v>3669</v>
      </c>
      <c r="F199" s="235" t="s">
        <v>3670</v>
      </c>
      <c r="G199" s="236" t="s">
        <v>336</v>
      </c>
      <c r="H199" s="237">
        <v>27</v>
      </c>
      <c r="I199" s="238"/>
      <c r="J199" s="239">
        <f>ROUND(I199*H199,2)</f>
        <v>0</v>
      </c>
      <c r="K199" s="235" t="s">
        <v>38</v>
      </c>
      <c r="L199" s="72"/>
      <c r="M199" s="240" t="s">
        <v>38</v>
      </c>
      <c r="N199" s="241" t="s">
        <v>52</v>
      </c>
      <c r="O199" s="47"/>
      <c r="P199" s="242">
        <f>O199*H199</f>
        <v>0</v>
      </c>
      <c r="Q199" s="242">
        <v>0</v>
      </c>
      <c r="R199" s="242">
        <f>Q199*H199</f>
        <v>0</v>
      </c>
      <c r="S199" s="242">
        <v>0</v>
      </c>
      <c r="T199" s="243">
        <f>S199*H199</f>
        <v>0</v>
      </c>
      <c r="AR199" s="23" t="s">
        <v>302</v>
      </c>
      <c r="AT199" s="23" t="s">
        <v>210</v>
      </c>
      <c r="AU199" s="23" t="s">
        <v>90</v>
      </c>
      <c r="AY199" s="23" t="s">
        <v>208</v>
      </c>
      <c r="BE199" s="244">
        <f>IF(N199="základní",J199,0)</f>
        <v>0</v>
      </c>
      <c r="BF199" s="244">
        <f>IF(N199="snížená",J199,0)</f>
        <v>0</v>
      </c>
      <c r="BG199" s="244">
        <f>IF(N199="zákl. přenesená",J199,0)</f>
        <v>0</v>
      </c>
      <c r="BH199" s="244">
        <f>IF(N199="sníž. přenesená",J199,0)</f>
        <v>0</v>
      </c>
      <c r="BI199" s="244">
        <f>IF(N199="nulová",J199,0)</f>
        <v>0</v>
      </c>
      <c r="BJ199" s="23" t="s">
        <v>25</v>
      </c>
      <c r="BK199" s="244">
        <f>ROUND(I199*H199,2)</f>
        <v>0</v>
      </c>
      <c r="BL199" s="23" t="s">
        <v>302</v>
      </c>
      <c r="BM199" s="23" t="s">
        <v>3671</v>
      </c>
    </row>
    <row r="200" spans="2:65" s="1" customFormat="1" ht="16.5" customHeight="1">
      <c r="B200" s="46"/>
      <c r="C200" s="233" t="s">
        <v>1028</v>
      </c>
      <c r="D200" s="233" t="s">
        <v>210</v>
      </c>
      <c r="E200" s="234" t="s">
        <v>3672</v>
      </c>
      <c r="F200" s="235" t="s">
        <v>3673</v>
      </c>
      <c r="G200" s="236" t="s">
        <v>336</v>
      </c>
      <c r="H200" s="237">
        <v>560</v>
      </c>
      <c r="I200" s="238"/>
      <c r="J200" s="239">
        <f>ROUND(I200*H200,2)</f>
        <v>0</v>
      </c>
      <c r="K200" s="235" t="s">
        <v>38</v>
      </c>
      <c r="L200" s="72"/>
      <c r="M200" s="240" t="s">
        <v>38</v>
      </c>
      <c r="N200" s="241" t="s">
        <v>52</v>
      </c>
      <c r="O200" s="47"/>
      <c r="P200" s="242">
        <f>O200*H200</f>
        <v>0</v>
      </c>
      <c r="Q200" s="242">
        <v>0</v>
      </c>
      <c r="R200" s="242">
        <f>Q200*H200</f>
        <v>0</v>
      </c>
      <c r="S200" s="242">
        <v>0</v>
      </c>
      <c r="T200" s="243">
        <f>S200*H200</f>
        <v>0</v>
      </c>
      <c r="AR200" s="23" t="s">
        <v>302</v>
      </c>
      <c r="AT200" s="23" t="s">
        <v>210</v>
      </c>
      <c r="AU200" s="23" t="s">
        <v>90</v>
      </c>
      <c r="AY200" s="23" t="s">
        <v>208</v>
      </c>
      <c r="BE200" s="244">
        <f>IF(N200="základní",J200,0)</f>
        <v>0</v>
      </c>
      <c r="BF200" s="244">
        <f>IF(N200="snížená",J200,0)</f>
        <v>0</v>
      </c>
      <c r="BG200" s="244">
        <f>IF(N200="zákl. přenesená",J200,0)</f>
        <v>0</v>
      </c>
      <c r="BH200" s="244">
        <f>IF(N200="sníž. přenesená",J200,0)</f>
        <v>0</v>
      </c>
      <c r="BI200" s="244">
        <f>IF(N200="nulová",J200,0)</f>
        <v>0</v>
      </c>
      <c r="BJ200" s="23" t="s">
        <v>25</v>
      </c>
      <c r="BK200" s="244">
        <f>ROUND(I200*H200,2)</f>
        <v>0</v>
      </c>
      <c r="BL200" s="23" t="s">
        <v>302</v>
      </c>
      <c r="BM200" s="23" t="s">
        <v>3674</v>
      </c>
    </row>
    <row r="201" spans="2:65" s="1" customFormat="1" ht="16.5" customHeight="1">
      <c r="B201" s="46"/>
      <c r="C201" s="233" t="s">
        <v>1034</v>
      </c>
      <c r="D201" s="233" t="s">
        <v>210</v>
      </c>
      <c r="E201" s="234" t="s">
        <v>3675</v>
      </c>
      <c r="F201" s="235" t="s">
        <v>3676</v>
      </c>
      <c r="G201" s="236" t="s">
        <v>3677</v>
      </c>
      <c r="H201" s="237">
        <v>100</v>
      </c>
      <c r="I201" s="238"/>
      <c r="J201" s="239">
        <f>ROUND(I201*H201,2)</f>
        <v>0</v>
      </c>
      <c r="K201" s="235" t="s">
        <v>38</v>
      </c>
      <c r="L201" s="72"/>
      <c r="M201" s="240" t="s">
        <v>38</v>
      </c>
      <c r="N201" s="241" t="s">
        <v>52</v>
      </c>
      <c r="O201" s="47"/>
      <c r="P201" s="242">
        <f>O201*H201</f>
        <v>0</v>
      </c>
      <c r="Q201" s="242">
        <v>0</v>
      </c>
      <c r="R201" s="242">
        <f>Q201*H201</f>
        <v>0</v>
      </c>
      <c r="S201" s="242">
        <v>0</v>
      </c>
      <c r="T201" s="243">
        <f>S201*H201</f>
        <v>0</v>
      </c>
      <c r="AR201" s="23" t="s">
        <v>302</v>
      </c>
      <c r="AT201" s="23" t="s">
        <v>210</v>
      </c>
      <c r="AU201" s="23" t="s">
        <v>90</v>
      </c>
      <c r="AY201" s="23" t="s">
        <v>208</v>
      </c>
      <c r="BE201" s="244">
        <f>IF(N201="základní",J201,0)</f>
        <v>0</v>
      </c>
      <c r="BF201" s="244">
        <f>IF(N201="snížená",J201,0)</f>
        <v>0</v>
      </c>
      <c r="BG201" s="244">
        <f>IF(N201="zákl. přenesená",J201,0)</f>
        <v>0</v>
      </c>
      <c r="BH201" s="244">
        <f>IF(N201="sníž. přenesená",J201,0)</f>
        <v>0</v>
      </c>
      <c r="BI201" s="244">
        <f>IF(N201="nulová",J201,0)</f>
        <v>0</v>
      </c>
      <c r="BJ201" s="23" t="s">
        <v>25</v>
      </c>
      <c r="BK201" s="244">
        <f>ROUND(I201*H201,2)</f>
        <v>0</v>
      </c>
      <c r="BL201" s="23" t="s">
        <v>302</v>
      </c>
      <c r="BM201" s="23" t="s">
        <v>3678</v>
      </c>
    </row>
    <row r="202" spans="2:65" s="1" customFormat="1" ht="16.5" customHeight="1">
      <c r="B202" s="46"/>
      <c r="C202" s="233" t="s">
        <v>1038</v>
      </c>
      <c r="D202" s="233" t="s">
        <v>210</v>
      </c>
      <c r="E202" s="234" t="s">
        <v>3679</v>
      </c>
      <c r="F202" s="235" t="s">
        <v>3680</v>
      </c>
      <c r="G202" s="236" t="s">
        <v>336</v>
      </c>
      <c r="H202" s="237">
        <v>38</v>
      </c>
      <c r="I202" s="238"/>
      <c r="J202" s="239">
        <f>ROUND(I202*H202,2)</f>
        <v>0</v>
      </c>
      <c r="K202" s="235" t="s">
        <v>38</v>
      </c>
      <c r="L202" s="72"/>
      <c r="M202" s="240" t="s">
        <v>38</v>
      </c>
      <c r="N202" s="241" t="s">
        <v>52</v>
      </c>
      <c r="O202" s="47"/>
      <c r="P202" s="242">
        <f>O202*H202</f>
        <v>0</v>
      </c>
      <c r="Q202" s="242">
        <v>0</v>
      </c>
      <c r="R202" s="242">
        <f>Q202*H202</f>
        <v>0</v>
      </c>
      <c r="S202" s="242">
        <v>0</v>
      </c>
      <c r="T202" s="243">
        <f>S202*H202</f>
        <v>0</v>
      </c>
      <c r="AR202" s="23" t="s">
        <v>302</v>
      </c>
      <c r="AT202" s="23" t="s">
        <v>210</v>
      </c>
      <c r="AU202" s="23" t="s">
        <v>90</v>
      </c>
      <c r="AY202" s="23" t="s">
        <v>208</v>
      </c>
      <c r="BE202" s="244">
        <f>IF(N202="základní",J202,0)</f>
        <v>0</v>
      </c>
      <c r="BF202" s="244">
        <f>IF(N202="snížená",J202,0)</f>
        <v>0</v>
      </c>
      <c r="BG202" s="244">
        <f>IF(N202="zákl. přenesená",J202,0)</f>
        <v>0</v>
      </c>
      <c r="BH202" s="244">
        <f>IF(N202="sníž. přenesená",J202,0)</f>
        <v>0</v>
      </c>
      <c r="BI202" s="244">
        <f>IF(N202="nulová",J202,0)</f>
        <v>0</v>
      </c>
      <c r="BJ202" s="23" t="s">
        <v>25</v>
      </c>
      <c r="BK202" s="244">
        <f>ROUND(I202*H202,2)</f>
        <v>0</v>
      </c>
      <c r="BL202" s="23" t="s">
        <v>302</v>
      </c>
      <c r="BM202" s="23" t="s">
        <v>3681</v>
      </c>
    </row>
    <row r="203" spans="2:65" s="1" customFormat="1" ht="16.5" customHeight="1">
      <c r="B203" s="46"/>
      <c r="C203" s="233" t="s">
        <v>1043</v>
      </c>
      <c r="D203" s="233" t="s">
        <v>210</v>
      </c>
      <c r="E203" s="234" t="s">
        <v>3682</v>
      </c>
      <c r="F203" s="235" t="s">
        <v>3683</v>
      </c>
      <c r="G203" s="236" t="s">
        <v>2976</v>
      </c>
      <c r="H203" s="237">
        <v>6</v>
      </c>
      <c r="I203" s="238"/>
      <c r="J203" s="239">
        <f>ROUND(I203*H203,2)</f>
        <v>0</v>
      </c>
      <c r="K203" s="235" t="s">
        <v>38</v>
      </c>
      <c r="L203" s="72"/>
      <c r="M203" s="240" t="s">
        <v>38</v>
      </c>
      <c r="N203" s="241" t="s">
        <v>52</v>
      </c>
      <c r="O203" s="47"/>
      <c r="P203" s="242">
        <f>O203*H203</f>
        <v>0</v>
      </c>
      <c r="Q203" s="242">
        <v>0</v>
      </c>
      <c r="R203" s="242">
        <f>Q203*H203</f>
        <v>0</v>
      </c>
      <c r="S203" s="242">
        <v>0</v>
      </c>
      <c r="T203" s="243">
        <f>S203*H203</f>
        <v>0</v>
      </c>
      <c r="AR203" s="23" t="s">
        <v>302</v>
      </c>
      <c r="AT203" s="23" t="s">
        <v>210</v>
      </c>
      <c r="AU203" s="23" t="s">
        <v>90</v>
      </c>
      <c r="AY203" s="23" t="s">
        <v>208</v>
      </c>
      <c r="BE203" s="244">
        <f>IF(N203="základní",J203,0)</f>
        <v>0</v>
      </c>
      <c r="BF203" s="244">
        <f>IF(N203="snížená",J203,0)</f>
        <v>0</v>
      </c>
      <c r="BG203" s="244">
        <f>IF(N203="zákl. přenesená",J203,0)</f>
        <v>0</v>
      </c>
      <c r="BH203" s="244">
        <f>IF(N203="sníž. přenesená",J203,0)</f>
        <v>0</v>
      </c>
      <c r="BI203" s="244">
        <f>IF(N203="nulová",J203,0)</f>
        <v>0</v>
      </c>
      <c r="BJ203" s="23" t="s">
        <v>25</v>
      </c>
      <c r="BK203" s="244">
        <f>ROUND(I203*H203,2)</f>
        <v>0</v>
      </c>
      <c r="BL203" s="23" t="s">
        <v>302</v>
      </c>
      <c r="BM203" s="23" t="s">
        <v>3684</v>
      </c>
    </row>
    <row r="204" spans="2:65" s="1" customFormat="1" ht="16.5" customHeight="1">
      <c r="B204" s="46"/>
      <c r="C204" s="233" t="s">
        <v>1051</v>
      </c>
      <c r="D204" s="233" t="s">
        <v>210</v>
      </c>
      <c r="E204" s="234" t="s">
        <v>3685</v>
      </c>
      <c r="F204" s="235" t="s">
        <v>3686</v>
      </c>
      <c r="G204" s="236" t="s">
        <v>2976</v>
      </c>
      <c r="H204" s="237">
        <v>16</v>
      </c>
      <c r="I204" s="238"/>
      <c r="J204" s="239">
        <f>ROUND(I204*H204,2)</f>
        <v>0</v>
      </c>
      <c r="K204" s="235" t="s">
        <v>38</v>
      </c>
      <c r="L204" s="72"/>
      <c r="M204" s="240" t="s">
        <v>38</v>
      </c>
      <c r="N204" s="241" t="s">
        <v>52</v>
      </c>
      <c r="O204" s="47"/>
      <c r="P204" s="242">
        <f>O204*H204</f>
        <v>0</v>
      </c>
      <c r="Q204" s="242">
        <v>0</v>
      </c>
      <c r="R204" s="242">
        <f>Q204*H204</f>
        <v>0</v>
      </c>
      <c r="S204" s="242">
        <v>0</v>
      </c>
      <c r="T204" s="243">
        <f>S204*H204</f>
        <v>0</v>
      </c>
      <c r="AR204" s="23" t="s">
        <v>302</v>
      </c>
      <c r="AT204" s="23" t="s">
        <v>210</v>
      </c>
      <c r="AU204" s="23" t="s">
        <v>90</v>
      </c>
      <c r="AY204" s="23" t="s">
        <v>208</v>
      </c>
      <c r="BE204" s="244">
        <f>IF(N204="základní",J204,0)</f>
        <v>0</v>
      </c>
      <c r="BF204" s="244">
        <f>IF(N204="snížená",J204,0)</f>
        <v>0</v>
      </c>
      <c r="BG204" s="244">
        <f>IF(N204="zákl. přenesená",J204,0)</f>
        <v>0</v>
      </c>
      <c r="BH204" s="244">
        <f>IF(N204="sníž. přenesená",J204,0)</f>
        <v>0</v>
      </c>
      <c r="BI204" s="244">
        <f>IF(N204="nulová",J204,0)</f>
        <v>0</v>
      </c>
      <c r="BJ204" s="23" t="s">
        <v>25</v>
      </c>
      <c r="BK204" s="244">
        <f>ROUND(I204*H204,2)</f>
        <v>0</v>
      </c>
      <c r="BL204" s="23" t="s">
        <v>302</v>
      </c>
      <c r="BM204" s="23" t="s">
        <v>3687</v>
      </c>
    </row>
    <row r="205" spans="2:65" s="1" customFormat="1" ht="16.5" customHeight="1">
      <c r="B205" s="46"/>
      <c r="C205" s="233" t="s">
        <v>1053</v>
      </c>
      <c r="D205" s="233" t="s">
        <v>210</v>
      </c>
      <c r="E205" s="234" t="s">
        <v>3688</v>
      </c>
      <c r="F205" s="235" t="s">
        <v>3689</v>
      </c>
      <c r="G205" s="236" t="s">
        <v>2976</v>
      </c>
      <c r="H205" s="237">
        <v>41</v>
      </c>
      <c r="I205" s="238"/>
      <c r="J205" s="239">
        <f>ROUND(I205*H205,2)</f>
        <v>0</v>
      </c>
      <c r="K205" s="235" t="s">
        <v>38</v>
      </c>
      <c r="L205" s="72"/>
      <c r="M205" s="240" t="s">
        <v>38</v>
      </c>
      <c r="N205" s="241" t="s">
        <v>52</v>
      </c>
      <c r="O205" s="47"/>
      <c r="P205" s="242">
        <f>O205*H205</f>
        <v>0</v>
      </c>
      <c r="Q205" s="242">
        <v>0</v>
      </c>
      <c r="R205" s="242">
        <f>Q205*H205</f>
        <v>0</v>
      </c>
      <c r="S205" s="242">
        <v>0</v>
      </c>
      <c r="T205" s="243">
        <f>S205*H205</f>
        <v>0</v>
      </c>
      <c r="AR205" s="23" t="s">
        <v>302</v>
      </c>
      <c r="AT205" s="23" t="s">
        <v>210</v>
      </c>
      <c r="AU205" s="23" t="s">
        <v>90</v>
      </c>
      <c r="AY205" s="23" t="s">
        <v>208</v>
      </c>
      <c r="BE205" s="244">
        <f>IF(N205="základní",J205,0)</f>
        <v>0</v>
      </c>
      <c r="BF205" s="244">
        <f>IF(N205="snížená",J205,0)</f>
        <v>0</v>
      </c>
      <c r="BG205" s="244">
        <f>IF(N205="zákl. přenesená",J205,0)</f>
        <v>0</v>
      </c>
      <c r="BH205" s="244">
        <f>IF(N205="sníž. přenesená",J205,0)</f>
        <v>0</v>
      </c>
      <c r="BI205" s="244">
        <f>IF(N205="nulová",J205,0)</f>
        <v>0</v>
      </c>
      <c r="BJ205" s="23" t="s">
        <v>25</v>
      </c>
      <c r="BK205" s="244">
        <f>ROUND(I205*H205,2)</f>
        <v>0</v>
      </c>
      <c r="BL205" s="23" t="s">
        <v>302</v>
      </c>
      <c r="BM205" s="23" t="s">
        <v>3690</v>
      </c>
    </row>
    <row r="206" spans="2:65" s="1" customFormat="1" ht="16.5" customHeight="1">
      <c r="B206" s="46"/>
      <c r="C206" s="233" t="s">
        <v>1058</v>
      </c>
      <c r="D206" s="233" t="s">
        <v>210</v>
      </c>
      <c r="E206" s="234" t="s">
        <v>3691</v>
      </c>
      <c r="F206" s="235" t="s">
        <v>3692</v>
      </c>
      <c r="G206" s="236" t="s">
        <v>574</v>
      </c>
      <c r="H206" s="237">
        <v>6</v>
      </c>
      <c r="I206" s="238"/>
      <c r="J206" s="239">
        <f>ROUND(I206*H206,2)</f>
        <v>0</v>
      </c>
      <c r="K206" s="235" t="s">
        <v>38</v>
      </c>
      <c r="L206" s="72"/>
      <c r="M206" s="240" t="s">
        <v>38</v>
      </c>
      <c r="N206" s="241" t="s">
        <v>52</v>
      </c>
      <c r="O206" s="47"/>
      <c r="P206" s="242">
        <f>O206*H206</f>
        <v>0</v>
      </c>
      <c r="Q206" s="242">
        <v>0</v>
      </c>
      <c r="R206" s="242">
        <f>Q206*H206</f>
        <v>0</v>
      </c>
      <c r="S206" s="242">
        <v>0</v>
      </c>
      <c r="T206" s="243">
        <f>S206*H206</f>
        <v>0</v>
      </c>
      <c r="AR206" s="23" t="s">
        <v>302</v>
      </c>
      <c r="AT206" s="23" t="s">
        <v>210</v>
      </c>
      <c r="AU206" s="23" t="s">
        <v>90</v>
      </c>
      <c r="AY206" s="23" t="s">
        <v>208</v>
      </c>
      <c r="BE206" s="244">
        <f>IF(N206="základní",J206,0)</f>
        <v>0</v>
      </c>
      <c r="BF206" s="244">
        <f>IF(N206="snížená",J206,0)</f>
        <v>0</v>
      </c>
      <c r="BG206" s="244">
        <f>IF(N206="zákl. přenesená",J206,0)</f>
        <v>0</v>
      </c>
      <c r="BH206" s="244">
        <f>IF(N206="sníž. přenesená",J206,0)</f>
        <v>0</v>
      </c>
      <c r="BI206" s="244">
        <f>IF(N206="nulová",J206,0)</f>
        <v>0</v>
      </c>
      <c r="BJ206" s="23" t="s">
        <v>25</v>
      </c>
      <c r="BK206" s="244">
        <f>ROUND(I206*H206,2)</f>
        <v>0</v>
      </c>
      <c r="BL206" s="23" t="s">
        <v>302</v>
      </c>
      <c r="BM206" s="23" t="s">
        <v>3693</v>
      </c>
    </row>
    <row r="207" spans="2:65" s="1" customFormat="1" ht="16.5" customHeight="1">
      <c r="B207" s="46"/>
      <c r="C207" s="233" t="s">
        <v>1064</v>
      </c>
      <c r="D207" s="233" t="s">
        <v>210</v>
      </c>
      <c r="E207" s="234" t="s">
        <v>3694</v>
      </c>
      <c r="F207" s="235" t="s">
        <v>3695</v>
      </c>
      <c r="G207" s="236" t="s">
        <v>336</v>
      </c>
      <c r="H207" s="237">
        <v>3480</v>
      </c>
      <c r="I207" s="238"/>
      <c r="J207" s="239">
        <f>ROUND(I207*H207,2)</f>
        <v>0</v>
      </c>
      <c r="K207" s="235" t="s">
        <v>38</v>
      </c>
      <c r="L207" s="72"/>
      <c r="M207" s="240" t="s">
        <v>38</v>
      </c>
      <c r="N207" s="241" t="s">
        <v>52</v>
      </c>
      <c r="O207" s="47"/>
      <c r="P207" s="242">
        <f>O207*H207</f>
        <v>0</v>
      </c>
      <c r="Q207" s="242">
        <v>0</v>
      </c>
      <c r="R207" s="242">
        <f>Q207*H207</f>
        <v>0</v>
      </c>
      <c r="S207" s="242">
        <v>0</v>
      </c>
      <c r="T207" s="243">
        <f>S207*H207</f>
        <v>0</v>
      </c>
      <c r="AR207" s="23" t="s">
        <v>302</v>
      </c>
      <c r="AT207" s="23" t="s">
        <v>210</v>
      </c>
      <c r="AU207" s="23" t="s">
        <v>90</v>
      </c>
      <c r="AY207" s="23" t="s">
        <v>208</v>
      </c>
      <c r="BE207" s="244">
        <f>IF(N207="základní",J207,0)</f>
        <v>0</v>
      </c>
      <c r="BF207" s="244">
        <f>IF(N207="snížená",J207,0)</f>
        <v>0</v>
      </c>
      <c r="BG207" s="244">
        <f>IF(N207="zákl. přenesená",J207,0)</f>
        <v>0</v>
      </c>
      <c r="BH207" s="244">
        <f>IF(N207="sníž. přenesená",J207,0)</f>
        <v>0</v>
      </c>
      <c r="BI207" s="244">
        <f>IF(N207="nulová",J207,0)</f>
        <v>0</v>
      </c>
      <c r="BJ207" s="23" t="s">
        <v>25</v>
      </c>
      <c r="BK207" s="244">
        <f>ROUND(I207*H207,2)</f>
        <v>0</v>
      </c>
      <c r="BL207" s="23" t="s">
        <v>302</v>
      </c>
      <c r="BM207" s="23" t="s">
        <v>3696</v>
      </c>
    </row>
    <row r="208" spans="2:65" s="1" customFormat="1" ht="51" customHeight="1">
      <c r="B208" s="46"/>
      <c r="C208" s="233" t="s">
        <v>1068</v>
      </c>
      <c r="D208" s="233" t="s">
        <v>210</v>
      </c>
      <c r="E208" s="234" t="s">
        <v>3697</v>
      </c>
      <c r="F208" s="235" t="s">
        <v>3698</v>
      </c>
      <c r="G208" s="236" t="s">
        <v>331</v>
      </c>
      <c r="H208" s="237">
        <v>4</v>
      </c>
      <c r="I208" s="238"/>
      <c r="J208" s="239">
        <f>ROUND(I208*H208,2)</f>
        <v>0</v>
      </c>
      <c r="K208" s="235" t="s">
        <v>38</v>
      </c>
      <c r="L208" s="72"/>
      <c r="M208" s="240" t="s">
        <v>38</v>
      </c>
      <c r="N208" s="241" t="s">
        <v>52</v>
      </c>
      <c r="O208" s="47"/>
      <c r="P208" s="242">
        <f>O208*H208</f>
        <v>0</v>
      </c>
      <c r="Q208" s="242">
        <v>0</v>
      </c>
      <c r="R208" s="242">
        <f>Q208*H208</f>
        <v>0</v>
      </c>
      <c r="S208" s="242">
        <v>0</v>
      </c>
      <c r="T208" s="243">
        <f>S208*H208</f>
        <v>0</v>
      </c>
      <c r="AR208" s="23" t="s">
        <v>215</v>
      </c>
      <c r="AT208" s="23" t="s">
        <v>210</v>
      </c>
      <c r="AU208" s="23" t="s">
        <v>90</v>
      </c>
      <c r="AY208" s="23" t="s">
        <v>208</v>
      </c>
      <c r="BE208" s="244">
        <f>IF(N208="základní",J208,0)</f>
        <v>0</v>
      </c>
      <c r="BF208" s="244">
        <f>IF(N208="snížená",J208,0)</f>
        <v>0</v>
      </c>
      <c r="BG208" s="244">
        <f>IF(N208="zákl. přenesená",J208,0)</f>
        <v>0</v>
      </c>
      <c r="BH208" s="244">
        <f>IF(N208="sníž. přenesená",J208,0)</f>
        <v>0</v>
      </c>
      <c r="BI208" s="244">
        <f>IF(N208="nulová",J208,0)</f>
        <v>0</v>
      </c>
      <c r="BJ208" s="23" t="s">
        <v>25</v>
      </c>
      <c r="BK208" s="244">
        <f>ROUND(I208*H208,2)</f>
        <v>0</v>
      </c>
      <c r="BL208" s="23" t="s">
        <v>215</v>
      </c>
      <c r="BM208" s="23" t="s">
        <v>3699</v>
      </c>
    </row>
    <row r="209" spans="2:65" s="1" customFormat="1" ht="16.5" customHeight="1">
      <c r="B209" s="46"/>
      <c r="C209" s="233" t="s">
        <v>1074</v>
      </c>
      <c r="D209" s="233" t="s">
        <v>210</v>
      </c>
      <c r="E209" s="234" t="s">
        <v>3700</v>
      </c>
      <c r="F209" s="235" t="s">
        <v>3701</v>
      </c>
      <c r="G209" s="236" t="s">
        <v>331</v>
      </c>
      <c r="H209" s="237">
        <v>4</v>
      </c>
      <c r="I209" s="238"/>
      <c r="J209" s="239">
        <f>ROUND(I209*H209,2)</f>
        <v>0</v>
      </c>
      <c r="K209" s="235" t="s">
        <v>38</v>
      </c>
      <c r="L209" s="72"/>
      <c r="M209" s="240" t="s">
        <v>38</v>
      </c>
      <c r="N209" s="241" t="s">
        <v>52</v>
      </c>
      <c r="O209" s="47"/>
      <c r="P209" s="242">
        <f>O209*H209</f>
        <v>0</v>
      </c>
      <c r="Q209" s="242">
        <v>0</v>
      </c>
      <c r="R209" s="242">
        <f>Q209*H209</f>
        <v>0</v>
      </c>
      <c r="S209" s="242">
        <v>0</v>
      </c>
      <c r="T209" s="243">
        <f>S209*H209</f>
        <v>0</v>
      </c>
      <c r="AR209" s="23" t="s">
        <v>215</v>
      </c>
      <c r="AT209" s="23" t="s">
        <v>210</v>
      </c>
      <c r="AU209" s="23" t="s">
        <v>90</v>
      </c>
      <c r="AY209" s="23" t="s">
        <v>208</v>
      </c>
      <c r="BE209" s="244">
        <f>IF(N209="základní",J209,0)</f>
        <v>0</v>
      </c>
      <c r="BF209" s="244">
        <f>IF(N209="snížená",J209,0)</f>
        <v>0</v>
      </c>
      <c r="BG209" s="244">
        <f>IF(N209="zákl. přenesená",J209,0)</f>
        <v>0</v>
      </c>
      <c r="BH209" s="244">
        <f>IF(N209="sníž. přenesená",J209,0)</f>
        <v>0</v>
      </c>
      <c r="BI209" s="244">
        <f>IF(N209="nulová",J209,0)</f>
        <v>0</v>
      </c>
      <c r="BJ209" s="23" t="s">
        <v>25</v>
      </c>
      <c r="BK209" s="244">
        <f>ROUND(I209*H209,2)</f>
        <v>0</v>
      </c>
      <c r="BL209" s="23" t="s">
        <v>215</v>
      </c>
      <c r="BM209" s="23" t="s">
        <v>3702</v>
      </c>
    </row>
    <row r="210" spans="2:65" s="1" customFormat="1" ht="16.5" customHeight="1">
      <c r="B210" s="46"/>
      <c r="C210" s="233" t="s">
        <v>1076</v>
      </c>
      <c r="D210" s="233" t="s">
        <v>210</v>
      </c>
      <c r="E210" s="234" t="s">
        <v>3703</v>
      </c>
      <c r="F210" s="235" t="s">
        <v>3704</v>
      </c>
      <c r="G210" s="236" t="s">
        <v>331</v>
      </c>
      <c r="H210" s="237">
        <v>4</v>
      </c>
      <c r="I210" s="238"/>
      <c r="J210" s="239">
        <f>ROUND(I210*H210,2)</f>
        <v>0</v>
      </c>
      <c r="K210" s="235" t="s">
        <v>38</v>
      </c>
      <c r="L210" s="72"/>
      <c r="M210" s="240" t="s">
        <v>38</v>
      </c>
      <c r="N210" s="241" t="s">
        <v>52</v>
      </c>
      <c r="O210" s="47"/>
      <c r="P210" s="242">
        <f>O210*H210</f>
        <v>0</v>
      </c>
      <c r="Q210" s="242">
        <v>0</v>
      </c>
      <c r="R210" s="242">
        <f>Q210*H210</f>
        <v>0</v>
      </c>
      <c r="S210" s="242">
        <v>0</v>
      </c>
      <c r="T210" s="243">
        <f>S210*H210</f>
        <v>0</v>
      </c>
      <c r="AR210" s="23" t="s">
        <v>215</v>
      </c>
      <c r="AT210" s="23" t="s">
        <v>210</v>
      </c>
      <c r="AU210" s="23" t="s">
        <v>90</v>
      </c>
      <c r="AY210" s="23" t="s">
        <v>208</v>
      </c>
      <c r="BE210" s="244">
        <f>IF(N210="základní",J210,0)</f>
        <v>0</v>
      </c>
      <c r="BF210" s="244">
        <f>IF(N210="snížená",J210,0)</f>
        <v>0</v>
      </c>
      <c r="BG210" s="244">
        <f>IF(N210="zákl. přenesená",J210,0)</f>
        <v>0</v>
      </c>
      <c r="BH210" s="244">
        <f>IF(N210="sníž. přenesená",J210,0)</f>
        <v>0</v>
      </c>
      <c r="BI210" s="244">
        <f>IF(N210="nulová",J210,0)</f>
        <v>0</v>
      </c>
      <c r="BJ210" s="23" t="s">
        <v>25</v>
      </c>
      <c r="BK210" s="244">
        <f>ROUND(I210*H210,2)</f>
        <v>0</v>
      </c>
      <c r="BL210" s="23" t="s">
        <v>215</v>
      </c>
      <c r="BM210" s="23" t="s">
        <v>3705</v>
      </c>
    </row>
    <row r="211" spans="2:65" s="1" customFormat="1" ht="16.5" customHeight="1">
      <c r="B211" s="46"/>
      <c r="C211" s="233" t="s">
        <v>1079</v>
      </c>
      <c r="D211" s="233" t="s">
        <v>210</v>
      </c>
      <c r="E211" s="234" t="s">
        <v>3706</v>
      </c>
      <c r="F211" s="235" t="s">
        <v>3707</v>
      </c>
      <c r="G211" s="236" t="s">
        <v>331</v>
      </c>
      <c r="H211" s="237">
        <v>4</v>
      </c>
      <c r="I211" s="238"/>
      <c r="J211" s="239">
        <f>ROUND(I211*H211,2)</f>
        <v>0</v>
      </c>
      <c r="K211" s="235" t="s">
        <v>38</v>
      </c>
      <c r="L211" s="72"/>
      <c r="M211" s="240" t="s">
        <v>38</v>
      </c>
      <c r="N211" s="241" t="s">
        <v>52</v>
      </c>
      <c r="O211" s="47"/>
      <c r="P211" s="242">
        <f>O211*H211</f>
        <v>0</v>
      </c>
      <c r="Q211" s="242">
        <v>0</v>
      </c>
      <c r="R211" s="242">
        <f>Q211*H211</f>
        <v>0</v>
      </c>
      <c r="S211" s="242">
        <v>0</v>
      </c>
      <c r="T211" s="243">
        <f>S211*H211</f>
        <v>0</v>
      </c>
      <c r="AR211" s="23" t="s">
        <v>215</v>
      </c>
      <c r="AT211" s="23" t="s">
        <v>210</v>
      </c>
      <c r="AU211" s="23" t="s">
        <v>90</v>
      </c>
      <c r="AY211" s="23" t="s">
        <v>208</v>
      </c>
      <c r="BE211" s="244">
        <f>IF(N211="základní",J211,0)</f>
        <v>0</v>
      </c>
      <c r="BF211" s="244">
        <f>IF(N211="snížená",J211,0)</f>
        <v>0</v>
      </c>
      <c r="BG211" s="244">
        <f>IF(N211="zákl. přenesená",J211,0)</f>
        <v>0</v>
      </c>
      <c r="BH211" s="244">
        <f>IF(N211="sníž. přenesená",J211,0)</f>
        <v>0</v>
      </c>
      <c r="BI211" s="244">
        <f>IF(N211="nulová",J211,0)</f>
        <v>0</v>
      </c>
      <c r="BJ211" s="23" t="s">
        <v>25</v>
      </c>
      <c r="BK211" s="244">
        <f>ROUND(I211*H211,2)</f>
        <v>0</v>
      </c>
      <c r="BL211" s="23" t="s">
        <v>215</v>
      </c>
      <c r="BM211" s="23" t="s">
        <v>3708</v>
      </c>
    </row>
    <row r="212" spans="2:65" s="1" customFormat="1" ht="38.25" customHeight="1">
      <c r="B212" s="46"/>
      <c r="C212" s="233" t="s">
        <v>1098</v>
      </c>
      <c r="D212" s="233" t="s">
        <v>210</v>
      </c>
      <c r="E212" s="234" t="s">
        <v>3709</v>
      </c>
      <c r="F212" s="235" t="s">
        <v>3710</v>
      </c>
      <c r="G212" s="236" t="s">
        <v>283</v>
      </c>
      <c r="H212" s="237">
        <v>2.178</v>
      </c>
      <c r="I212" s="238"/>
      <c r="J212" s="239">
        <f>ROUND(I212*H212,2)</f>
        <v>0</v>
      </c>
      <c r="K212" s="235" t="s">
        <v>214</v>
      </c>
      <c r="L212" s="72"/>
      <c r="M212" s="240" t="s">
        <v>38</v>
      </c>
      <c r="N212" s="241" t="s">
        <v>52</v>
      </c>
      <c r="O212" s="47"/>
      <c r="P212" s="242">
        <f>O212*H212</f>
        <v>0</v>
      </c>
      <c r="Q212" s="242">
        <v>0</v>
      </c>
      <c r="R212" s="242">
        <f>Q212*H212</f>
        <v>0</v>
      </c>
      <c r="S212" s="242">
        <v>0</v>
      </c>
      <c r="T212" s="243">
        <f>S212*H212</f>
        <v>0</v>
      </c>
      <c r="AR212" s="23" t="s">
        <v>302</v>
      </c>
      <c r="AT212" s="23" t="s">
        <v>210</v>
      </c>
      <c r="AU212" s="23" t="s">
        <v>90</v>
      </c>
      <c r="AY212" s="23" t="s">
        <v>208</v>
      </c>
      <c r="BE212" s="244">
        <f>IF(N212="základní",J212,0)</f>
        <v>0</v>
      </c>
      <c r="BF212" s="244">
        <f>IF(N212="snížená",J212,0)</f>
        <v>0</v>
      </c>
      <c r="BG212" s="244">
        <f>IF(N212="zákl. přenesená",J212,0)</f>
        <v>0</v>
      </c>
      <c r="BH212" s="244">
        <f>IF(N212="sníž. přenesená",J212,0)</f>
        <v>0</v>
      </c>
      <c r="BI212" s="244">
        <f>IF(N212="nulová",J212,0)</f>
        <v>0</v>
      </c>
      <c r="BJ212" s="23" t="s">
        <v>25</v>
      </c>
      <c r="BK212" s="244">
        <f>ROUND(I212*H212,2)</f>
        <v>0</v>
      </c>
      <c r="BL212" s="23" t="s">
        <v>302</v>
      </c>
      <c r="BM212" s="23" t="s">
        <v>3711</v>
      </c>
    </row>
    <row r="213" spans="2:63" s="11" customFormat="1" ht="29.85" customHeight="1">
      <c r="B213" s="217"/>
      <c r="C213" s="218"/>
      <c r="D213" s="219" t="s">
        <v>80</v>
      </c>
      <c r="E213" s="231" t="s">
        <v>2061</v>
      </c>
      <c r="F213" s="231" t="s">
        <v>2062</v>
      </c>
      <c r="G213" s="218"/>
      <c r="H213" s="218"/>
      <c r="I213" s="221"/>
      <c r="J213" s="232">
        <f>BK213</f>
        <v>0</v>
      </c>
      <c r="K213" s="218"/>
      <c r="L213" s="223"/>
      <c r="M213" s="224"/>
      <c r="N213" s="225"/>
      <c r="O213" s="225"/>
      <c r="P213" s="226">
        <f>SUM(P214:P216)</f>
        <v>0</v>
      </c>
      <c r="Q213" s="225"/>
      <c r="R213" s="226">
        <f>SUM(R214:R216)</f>
        <v>0.026500000000000003</v>
      </c>
      <c r="S213" s="225"/>
      <c r="T213" s="227">
        <f>SUM(T214:T216)</f>
        <v>0</v>
      </c>
      <c r="AR213" s="228" t="s">
        <v>90</v>
      </c>
      <c r="AT213" s="229" t="s">
        <v>80</v>
      </c>
      <c r="AU213" s="229" t="s">
        <v>25</v>
      </c>
      <c r="AY213" s="228" t="s">
        <v>208</v>
      </c>
      <c r="BK213" s="230">
        <f>SUM(BK214:BK216)</f>
        <v>0</v>
      </c>
    </row>
    <row r="214" spans="2:65" s="1" customFormat="1" ht="25.5" customHeight="1">
      <c r="B214" s="46"/>
      <c r="C214" s="233" t="s">
        <v>1105</v>
      </c>
      <c r="D214" s="233" t="s">
        <v>210</v>
      </c>
      <c r="E214" s="234" t="s">
        <v>3712</v>
      </c>
      <c r="F214" s="235" t="s">
        <v>3713</v>
      </c>
      <c r="G214" s="236" t="s">
        <v>1571</v>
      </c>
      <c r="H214" s="237">
        <v>25</v>
      </c>
      <c r="I214" s="238"/>
      <c r="J214" s="239">
        <f>ROUND(I214*H214,2)</f>
        <v>0</v>
      </c>
      <c r="K214" s="235" t="s">
        <v>214</v>
      </c>
      <c r="L214" s="72"/>
      <c r="M214" s="240" t="s">
        <v>38</v>
      </c>
      <c r="N214" s="241" t="s">
        <v>52</v>
      </c>
      <c r="O214" s="47"/>
      <c r="P214" s="242">
        <f>O214*H214</f>
        <v>0</v>
      </c>
      <c r="Q214" s="242">
        <v>6E-05</v>
      </c>
      <c r="R214" s="242">
        <f>Q214*H214</f>
        <v>0.0015</v>
      </c>
      <c r="S214" s="242">
        <v>0</v>
      </c>
      <c r="T214" s="243">
        <f>S214*H214</f>
        <v>0</v>
      </c>
      <c r="AR214" s="23" t="s">
        <v>302</v>
      </c>
      <c r="AT214" s="23" t="s">
        <v>210</v>
      </c>
      <c r="AU214" s="23" t="s">
        <v>90</v>
      </c>
      <c r="AY214" s="23" t="s">
        <v>208</v>
      </c>
      <c r="BE214" s="244">
        <f>IF(N214="základní",J214,0)</f>
        <v>0</v>
      </c>
      <c r="BF214" s="244">
        <f>IF(N214="snížená",J214,0)</f>
        <v>0</v>
      </c>
      <c r="BG214" s="244">
        <f>IF(N214="zákl. přenesená",J214,0)</f>
        <v>0</v>
      </c>
      <c r="BH214" s="244">
        <f>IF(N214="sníž. přenesená",J214,0)</f>
        <v>0</v>
      </c>
      <c r="BI214" s="244">
        <f>IF(N214="nulová",J214,0)</f>
        <v>0</v>
      </c>
      <c r="BJ214" s="23" t="s">
        <v>25</v>
      </c>
      <c r="BK214" s="244">
        <f>ROUND(I214*H214,2)</f>
        <v>0</v>
      </c>
      <c r="BL214" s="23" t="s">
        <v>302</v>
      </c>
      <c r="BM214" s="23" t="s">
        <v>3714</v>
      </c>
    </row>
    <row r="215" spans="2:65" s="1" customFormat="1" ht="16.5" customHeight="1">
      <c r="B215" s="46"/>
      <c r="C215" s="267" t="s">
        <v>1116</v>
      </c>
      <c r="D215" s="267" t="s">
        <v>297</v>
      </c>
      <c r="E215" s="268" t="s">
        <v>3715</v>
      </c>
      <c r="F215" s="269" t="s">
        <v>3716</v>
      </c>
      <c r="G215" s="270" t="s">
        <v>1571</v>
      </c>
      <c r="H215" s="271">
        <v>25</v>
      </c>
      <c r="I215" s="272"/>
      <c r="J215" s="273">
        <f>ROUND(I215*H215,2)</f>
        <v>0</v>
      </c>
      <c r="K215" s="269" t="s">
        <v>38</v>
      </c>
      <c r="L215" s="274"/>
      <c r="M215" s="275" t="s">
        <v>38</v>
      </c>
      <c r="N215" s="276" t="s">
        <v>52</v>
      </c>
      <c r="O215" s="47"/>
      <c r="P215" s="242">
        <f>O215*H215</f>
        <v>0</v>
      </c>
      <c r="Q215" s="242">
        <v>0.001</v>
      </c>
      <c r="R215" s="242">
        <f>Q215*H215</f>
        <v>0.025</v>
      </c>
      <c r="S215" s="242">
        <v>0</v>
      </c>
      <c r="T215" s="243">
        <f>S215*H215</f>
        <v>0</v>
      </c>
      <c r="AR215" s="23" t="s">
        <v>393</v>
      </c>
      <c r="AT215" s="23" t="s">
        <v>297</v>
      </c>
      <c r="AU215" s="23" t="s">
        <v>90</v>
      </c>
      <c r="AY215" s="23" t="s">
        <v>208</v>
      </c>
      <c r="BE215" s="244">
        <f>IF(N215="základní",J215,0)</f>
        <v>0</v>
      </c>
      <c r="BF215" s="244">
        <f>IF(N215="snížená",J215,0)</f>
        <v>0</v>
      </c>
      <c r="BG215" s="244">
        <f>IF(N215="zákl. přenesená",J215,0)</f>
        <v>0</v>
      </c>
      <c r="BH215" s="244">
        <f>IF(N215="sníž. přenesená",J215,0)</f>
        <v>0</v>
      </c>
      <c r="BI215" s="244">
        <f>IF(N215="nulová",J215,0)</f>
        <v>0</v>
      </c>
      <c r="BJ215" s="23" t="s">
        <v>25</v>
      </c>
      <c r="BK215" s="244">
        <f>ROUND(I215*H215,2)</f>
        <v>0</v>
      </c>
      <c r="BL215" s="23" t="s">
        <v>302</v>
      </c>
      <c r="BM215" s="23" t="s">
        <v>3717</v>
      </c>
    </row>
    <row r="216" spans="2:65" s="1" customFormat="1" ht="38.25" customHeight="1">
      <c r="B216" s="46"/>
      <c r="C216" s="233" t="s">
        <v>1121</v>
      </c>
      <c r="D216" s="233" t="s">
        <v>210</v>
      </c>
      <c r="E216" s="234" t="s">
        <v>2345</v>
      </c>
      <c r="F216" s="235" t="s">
        <v>2346</v>
      </c>
      <c r="G216" s="236" t="s">
        <v>283</v>
      </c>
      <c r="H216" s="237">
        <v>0.027</v>
      </c>
      <c r="I216" s="238"/>
      <c r="J216" s="239">
        <f>ROUND(I216*H216,2)</f>
        <v>0</v>
      </c>
      <c r="K216" s="235" t="s">
        <v>214</v>
      </c>
      <c r="L216" s="72"/>
      <c r="M216" s="240" t="s">
        <v>38</v>
      </c>
      <c r="N216" s="241" t="s">
        <v>52</v>
      </c>
      <c r="O216" s="47"/>
      <c r="P216" s="242">
        <f>O216*H216</f>
        <v>0</v>
      </c>
      <c r="Q216" s="242">
        <v>0</v>
      </c>
      <c r="R216" s="242">
        <f>Q216*H216</f>
        <v>0</v>
      </c>
      <c r="S216" s="242">
        <v>0</v>
      </c>
      <c r="T216" s="243">
        <f>S216*H216</f>
        <v>0</v>
      </c>
      <c r="AR216" s="23" t="s">
        <v>302</v>
      </c>
      <c r="AT216" s="23" t="s">
        <v>210</v>
      </c>
      <c r="AU216" s="23" t="s">
        <v>90</v>
      </c>
      <c r="AY216" s="23" t="s">
        <v>208</v>
      </c>
      <c r="BE216" s="244">
        <f>IF(N216="základní",J216,0)</f>
        <v>0</v>
      </c>
      <c r="BF216" s="244">
        <f>IF(N216="snížená",J216,0)</f>
        <v>0</v>
      </c>
      <c r="BG216" s="244">
        <f>IF(N216="zákl. přenesená",J216,0)</f>
        <v>0</v>
      </c>
      <c r="BH216" s="244">
        <f>IF(N216="sníž. přenesená",J216,0)</f>
        <v>0</v>
      </c>
      <c r="BI216" s="244">
        <f>IF(N216="nulová",J216,0)</f>
        <v>0</v>
      </c>
      <c r="BJ216" s="23" t="s">
        <v>25</v>
      </c>
      <c r="BK216" s="244">
        <f>ROUND(I216*H216,2)</f>
        <v>0</v>
      </c>
      <c r="BL216" s="23" t="s">
        <v>302</v>
      </c>
      <c r="BM216" s="23" t="s">
        <v>3718</v>
      </c>
    </row>
    <row r="217" spans="2:63" s="11" customFormat="1" ht="37.4" customHeight="1">
      <c r="B217" s="217"/>
      <c r="C217" s="218"/>
      <c r="D217" s="219" t="s">
        <v>80</v>
      </c>
      <c r="E217" s="220" t="s">
        <v>3012</v>
      </c>
      <c r="F217" s="220" t="s">
        <v>3013</v>
      </c>
      <c r="G217" s="218"/>
      <c r="H217" s="218"/>
      <c r="I217" s="221"/>
      <c r="J217" s="222">
        <f>BK217</f>
        <v>0</v>
      </c>
      <c r="K217" s="218"/>
      <c r="L217" s="223"/>
      <c r="M217" s="224"/>
      <c r="N217" s="225"/>
      <c r="O217" s="225"/>
      <c r="P217" s="226">
        <f>SUM(P218:P221)</f>
        <v>0</v>
      </c>
      <c r="Q217" s="225"/>
      <c r="R217" s="226">
        <f>SUM(R218:R221)</f>
        <v>0</v>
      </c>
      <c r="S217" s="225"/>
      <c r="T217" s="227">
        <f>SUM(T218:T221)</f>
        <v>0</v>
      </c>
      <c r="AR217" s="228" t="s">
        <v>215</v>
      </c>
      <c r="AT217" s="229" t="s">
        <v>80</v>
      </c>
      <c r="AU217" s="229" t="s">
        <v>81</v>
      </c>
      <c r="AY217" s="228" t="s">
        <v>208</v>
      </c>
      <c r="BK217" s="230">
        <f>SUM(BK218:BK221)</f>
        <v>0</v>
      </c>
    </row>
    <row r="218" spans="2:65" s="1" customFormat="1" ht="38.25" customHeight="1">
      <c r="B218" s="46"/>
      <c r="C218" s="233" t="s">
        <v>1126</v>
      </c>
      <c r="D218" s="233" t="s">
        <v>210</v>
      </c>
      <c r="E218" s="234" t="s">
        <v>3719</v>
      </c>
      <c r="F218" s="235" t="s">
        <v>3720</v>
      </c>
      <c r="G218" s="236" t="s">
        <v>222</v>
      </c>
      <c r="H218" s="237">
        <v>60</v>
      </c>
      <c r="I218" s="238"/>
      <c r="J218" s="239">
        <f>ROUND(I218*H218,2)</f>
        <v>0</v>
      </c>
      <c r="K218" s="235" t="s">
        <v>38</v>
      </c>
      <c r="L218" s="72"/>
      <c r="M218" s="240" t="s">
        <v>38</v>
      </c>
      <c r="N218" s="241" t="s">
        <v>52</v>
      </c>
      <c r="O218" s="47"/>
      <c r="P218" s="242">
        <f>O218*H218</f>
        <v>0</v>
      </c>
      <c r="Q218" s="242">
        <v>0</v>
      </c>
      <c r="R218" s="242">
        <f>Q218*H218</f>
        <v>0</v>
      </c>
      <c r="S218" s="242">
        <v>0</v>
      </c>
      <c r="T218" s="243">
        <f>S218*H218</f>
        <v>0</v>
      </c>
      <c r="AR218" s="23" t="s">
        <v>302</v>
      </c>
      <c r="AT218" s="23" t="s">
        <v>210</v>
      </c>
      <c r="AU218" s="23" t="s">
        <v>25</v>
      </c>
      <c r="AY218" s="23" t="s">
        <v>208</v>
      </c>
      <c r="BE218" s="244">
        <f>IF(N218="základní",J218,0)</f>
        <v>0</v>
      </c>
      <c r="BF218" s="244">
        <f>IF(N218="snížená",J218,0)</f>
        <v>0</v>
      </c>
      <c r="BG218" s="244">
        <f>IF(N218="zákl. přenesená",J218,0)</f>
        <v>0</v>
      </c>
      <c r="BH218" s="244">
        <f>IF(N218="sníž. přenesená",J218,0)</f>
        <v>0</v>
      </c>
      <c r="BI218" s="244">
        <f>IF(N218="nulová",J218,0)</f>
        <v>0</v>
      </c>
      <c r="BJ218" s="23" t="s">
        <v>25</v>
      </c>
      <c r="BK218" s="244">
        <f>ROUND(I218*H218,2)</f>
        <v>0</v>
      </c>
      <c r="BL218" s="23" t="s">
        <v>302</v>
      </c>
      <c r="BM218" s="23" t="s">
        <v>3721</v>
      </c>
    </row>
    <row r="219" spans="2:65" s="1" customFormat="1" ht="63.75" customHeight="1">
      <c r="B219" s="46"/>
      <c r="C219" s="233" t="s">
        <v>1130</v>
      </c>
      <c r="D219" s="233" t="s">
        <v>210</v>
      </c>
      <c r="E219" s="234" t="s">
        <v>3722</v>
      </c>
      <c r="F219" s="235" t="s">
        <v>3723</v>
      </c>
      <c r="G219" s="236" t="s">
        <v>222</v>
      </c>
      <c r="H219" s="237">
        <v>8</v>
      </c>
      <c r="I219" s="238"/>
      <c r="J219" s="239">
        <f>ROUND(I219*H219,2)</f>
        <v>0</v>
      </c>
      <c r="K219" s="235" t="s">
        <v>38</v>
      </c>
      <c r="L219" s="72"/>
      <c r="M219" s="240" t="s">
        <v>38</v>
      </c>
      <c r="N219" s="241" t="s">
        <v>52</v>
      </c>
      <c r="O219" s="47"/>
      <c r="P219" s="242">
        <f>O219*H219</f>
        <v>0</v>
      </c>
      <c r="Q219" s="242">
        <v>0</v>
      </c>
      <c r="R219" s="242">
        <f>Q219*H219</f>
        <v>0</v>
      </c>
      <c r="S219" s="242">
        <v>0</v>
      </c>
      <c r="T219" s="243">
        <f>S219*H219</f>
        <v>0</v>
      </c>
      <c r="AR219" s="23" t="s">
        <v>302</v>
      </c>
      <c r="AT219" s="23" t="s">
        <v>210</v>
      </c>
      <c r="AU219" s="23" t="s">
        <v>25</v>
      </c>
      <c r="AY219" s="23" t="s">
        <v>208</v>
      </c>
      <c r="BE219" s="244">
        <f>IF(N219="základní",J219,0)</f>
        <v>0</v>
      </c>
      <c r="BF219" s="244">
        <f>IF(N219="snížená",J219,0)</f>
        <v>0</v>
      </c>
      <c r="BG219" s="244">
        <f>IF(N219="zákl. přenesená",J219,0)</f>
        <v>0</v>
      </c>
      <c r="BH219" s="244">
        <f>IF(N219="sníž. přenesená",J219,0)</f>
        <v>0</v>
      </c>
      <c r="BI219" s="244">
        <f>IF(N219="nulová",J219,0)</f>
        <v>0</v>
      </c>
      <c r="BJ219" s="23" t="s">
        <v>25</v>
      </c>
      <c r="BK219" s="244">
        <f>ROUND(I219*H219,2)</f>
        <v>0</v>
      </c>
      <c r="BL219" s="23" t="s">
        <v>302</v>
      </c>
      <c r="BM219" s="23" t="s">
        <v>3724</v>
      </c>
    </row>
    <row r="220" spans="2:65" s="1" customFormat="1" ht="16.5" customHeight="1">
      <c r="B220" s="46"/>
      <c r="C220" s="233" t="s">
        <v>1134</v>
      </c>
      <c r="D220" s="233" t="s">
        <v>210</v>
      </c>
      <c r="E220" s="234" t="s">
        <v>3725</v>
      </c>
      <c r="F220" s="235" t="s">
        <v>3726</v>
      </c>
      <c r="G220" s="236" t="s">
        <v>222</v>
      </c>
      <c r="H220" s="237">
        <v>72</v>
      </c>
      <c r="I220" s="238"/>
      <c r="J220" s="239">
        <f>ROUND(I220*H220,2)</f>
        <v>0</v>
      </c>
      <c r="K220" s="235" t="s">
        <v>38</v>
      </c>
      <c r="L220" s="72"/>
      <c r="M220" s="240" t="s">
        <v>38</v>
      </c>
      <c r="N220" s="241" t="s">
        <v>52</v>
      </c>
      <c r="O220" s="47"/>
      <c r="P220" s="242">
        <f>O220*H220</f>
        <v>0</v>
      </c>
      <c r="Q220" s="242">
        <v>0</v>
      </c>
      <c r="R220" s="242">
        <f>Q220*H220</f>
        <v>0</v>
      </c>
      <c r="S220" s="242">
        <v>0</v>
      </c>
      <c r="T220" s="243">
        <f>S220*H220</f>
        <v>0</v>
      </c>
      <c r="AR220" s="23" t="s">
        <v>302</v>
      </c>
      <c r="AT220" s="23" t="s">
        <v>210</v>
      </c>
      <c r="AU220" s="23" t="s">
        <v>25</v>
      </c>
      <c r="AY220" s="23" t="s">
        <v>208</v>
      </c>
      <c r="BE220" s="244">
        <f>IF(N220="základní",J220,0)</f>
        <v>0</v>
      </c>
      <c r="BF220" s="244">
        <f>IF(N220="snížená",J220,0)</f>
        <v>0</v>
      </c>
      <c r="BG220" s="244">
        <f>IF(N220="zákl. přenesená",J220,0)</f>
        <v>0</v>
      </c>
      <c r="BH220" s="244">
        <f>IF(N220="sníž. přenesená",J220,0)</f>
        <v>0</v>
      </c>
      <c r="BI220" s="244">
        <f>IF(N220="nulová",J220,0)</f>
        <v>0</v>
      </c>
      <c r="BJ220" s="23" t="s">
        <v>25</v>
      </c>
      <c r="BK220" s="244">
        <f>ROUND(I220*H220,2)</f>
        <v>0</v>
      </c>
      <c r="BL220" s="23" t="s">
        <v>302</v>
      </c>
      <c r="BM220" s="23" t="s">
        <v>3727</v>
      </c>
    </row>
    <row r="221" spans="2:65" s="1" customFormat="1" ht="16.5" customHeight="1">
      <c r="B221" s="46"/>
      <c r="C221" s="233" t="s">
        <v>1139</v>
      </c>
      <c r="D221" s="233" t="s">
        <v>210</v>
      </c>
      <c r="E221" s="234" t="s">
        <v>3728</v>
      </c>
      <c r="F221" s="235" t="s">
        <v>3729</v>
      </c>
      <c r="G221" s="236" t="s">
        <v>222</v>
      </c>
      <c r="H221" s="237">
        <v>20</v>
      </c>
      <c r="I221" s="238"/>
      <c r="J221" s="239">
        <f>ROUND(I221*H221,2)</f>
        <v>0</v>
      </c>
      <c r="K221" s="235" t="s">
        <v>38</v>
      </c>
      <c r="L221" s="72"/>
      <c r="M221" s="240" t="s">
        <v>38</v>
      </c>
      <c r="N221" s="241" t="s">
        <v>52</v>
      </c>
      <c r="O221" s="47"/>
      <c r="P221" s="242">
        <f>O221*H221</f>
        <v>0</v>
      </c>
      <c r="Q221" s="242">
        <v>0</v>
      </c>
      <c r="R221" s="242">
        <f>Q221*H221</f>
        <v>0</v>
      </c>
      <c r="S221" s="242">
        <v>0</v>
      </c>
      <c r="T221" s="243">
        <f>S221*H221</f>
        <v>0</v>
      </c>
      <c r="AR221" s="23" t="s">
        <v>302</v>
      </c>
      <c r="AT221" s="23" t="s">
        <v>210</v>
      </c>
      <c r="AU221" s="23" t="s">
        <v>25</v>
      </c>
      <c r="AY221" s="23" t="s">
        <v>208</v>
      </c>
      <c r="BE221" s="244">
        <f>IF(N221="základní",J221,0)</f>
        <v>0</v>
      </c>
      <c r="BF221" s="244">
        <f>IF(N221="snížená",J221,0)</f>
        <v>0</v>
      </c>
      <c r="BG221" s="244">
        <f>IF(N221="zákl. přenesená",J221,0)</f>
        <v>0</v>
      </c>
      <c r="BH221" s="244">
        <f>IF(N221="sníž. přenesená",J221,0)</f>
        <v>0</v>
      </c>
      <c r="BI221" s="244">
        <f>IF(N221="nulová",J221,0)</f>
        <v>0</v>
      </c>
      <c r="BJ221" s="23" t="s">
        <v>25</v>
      </c>
      <c r="BK221" s="244">
        <f>ROUND(I221*H221,2)</f>
        <v>0</v>
      </c>
      <c r="BL221" s="23" t="s">
        <v>302</v>
      </c>
      <c r="BM221" s="23" t="s">
        <v>3730</v>
      </c>
    </row>
    <row r="222" spans="2:63" s="11" customFormat="1" ht="37.4" customHeight="1">
      <c r="B222" s="217"/>
      <c r="C222" s="218"/>
      <c r="D222" s="219" t="s">
        <v>80</v>
      </c>
      <c r="E222" s="220" t="s">
        <v>3731</v>
      </c>
      <c r="F222" s="220" t="s">
        <v>3732</v>
      </c>
      <c r="G222" s="218"/>
      <c r="H222" s="218"/>
      <c r="I222" s="221"/>
      <c r="J222" s="222">
        <f>BK222</f>
        <v>0</v>
      </c>
      <c r="K222" s="218"/>
      <c r="L222" s="223"/>
      <c r="M222" s="224"/>
      <c r="N222" s="225"/>
      <c r="O222" s="225"/>
      <c r="P222" s="226">
        <f>SUM(P223:P230)</f>
        <v>0</v>
      </c>
      <c r="Q222" s="225"/>
      <c r="R222" s="226">
        <f>SUM(R223:R230)</f>
        <v>0</v>
      </c>
      <c r="S222" s="225"/>
      <c r="T222" s="227">
        <f>SUM(T223:T230)</f>
        <v>0</v>
      </c>
      <c r="AR222" s="228" t="s">
        <v>215</v>
      </c>
      <c r="AT222" s="229" t="s">
        <v>80</v>
      </c>
      <c r="AU222" s="229" t="s">
        <v>81</v>
      </c>
      <c r="AY222" s="228" t="s">
        <v>208</v>
      </c>
      <c r="BK222" s="230">
        <f>SUM(BK223:BK230)</f>
        <v>0</v>
      </c>
    </row>
    <row r="223" spans="2:65" s="1" customFormat="1" ht="16.5" customHeight="1">
      <c r="B223" s="46"/>
      <c r="C223" s="233" t="s">
        <v>1144</v>
      </c>
      <c r="D223" s="233" t="s">
        <v>210</v>
      </c>
      <c r="E223" s="234" t="s">
        <v>3733</v>
      </c>
      <c r="F223" s="235" t="s">
        <v>3734</v>
      </c>
      <c r="G223" s="236" t="s">
        <v>2976</v>
      </c>
      <c r="H223" s="237">
        <v>2</v>
      </c>
      <c r="I223" s="238"/>
      <c r="J223" s="239">
        <f>ROUND(I223*H223,2)</f>
        <v>0</v>
      </c>
      <c r="K223" s="235" t="s">
        <v>38</v>
      </c>
      <c r="L223" s="72"/>
      <c r="M223" s="240" t="s">
        <v>38</v>
      </c>
      <c r="N223" s="241" t="s">
        <v>52</v>
      </c>
      <c r="O223" s="47"/>
      <c r="P223" s="242">
        <f>O223*H223</f>
        <v>0</v>
      </c>
      <c r="Q223" s="242">
        <v>0</v>
      </c>
      <c r="R223" s="242">
        <f>Q223*H223</f>
        <v>0</v>
      </c>
      <c r="S223" s="242">
        <v>0</v>
      </c>
      <c r="T223" s="243">
        <f>S223*H223</f>
        <v>0</v>
      </c>
      <c r="AR223" s="23" t="s">
        <v>302</v>
      </c>
      <c r="AT223" s="23" t="s">
        <v>210</v>
      </c>
      <c r="AU223" s="23" t="s">
        <v>25</v>
      </c>
      <c r="AY223" s="23" t="s">
        <v>208</v>
      </c>
      <c r="BE223" s="244">
        <f>IF(N223="základní",J223,0)</f>
        <v>0</v>
      </c>
      <c r="BF223" s="244">
        <f>IF(N223="snížená",J223,0)</f>
        <v>0</v>
      </c>
      <c r="BG223" s="244">
        <f>IF(N223="zákl. přenesená",J223,0)</f>
        <v>0</v>
      </c>
      <c r="BH223" s="244">
        <f>IF(N223="sníž. přenesená",J223,0)</f>
        <v>0</v>
      </c>
      <c r="BI223" s="244">
        <f>IF(N223="nulová",J223,0)</f>
        <v>0</v>
      </c>
      <c r="BJ223" s="23" t="s">
        <v>25</v>
      </c>
      <c r="BK223" s="244">
        <f>ROUND(I223*H223,2)</f>
        <v>0</v>
      </c>
      <c r="BL223" s="23" t="s">
        <v>302</v>
      </c>
      <c r="BM223" s="23" t="s">
        <v>3735</v>
      </c>
    </row>
    <row r="224" spans="2:65" s="1" customFormat="1" ht="16.5" customHeight="1">
      <c r="B224" s="46"/>
      <c r="C224" s="233" t="s">
        <v>1154</v>
      </c>
      <c r="D224" s="233" t="s">
        <v>210</v>
      </c>
      <c r="E224" s="234" t="s">
        <v>3736</v>
      </c>
      <c r="F224" s="235" t="s">
        <v>3737</v>
      </c>
      <c r="G224" s="236" t="s">
        <v>2976</v>
      </c>
      <c r="H224" s="237">
        <v>2</v>
      </c>
      <c r="I224" s="238"/>
      <c r="J224" s="239">
        <f>ROUND(I224*H224,2)</f>
        <v>0</v>
      </c>
      <c r="K224" s="235" t="s">
        <v>38</v>
      </c>
      <c r="L224" s="72"/>
      <c r="M224" s="240" t="s">
        <v>38</v>
      </c>
      <c r="N224" s="241" t="s">
        <v>52</v>
      </c>
      <c r="O224" s="47"/>
      <c r="P224" s="242">
        <f>O224*H224</f>
        <v>0</v>
      </c>
      <c r="Q224" s="242">
        <v>0</v>
      </c>
      <c r="R224" s="242">
        <f>Q224*H224</f>
        <v>0</v>
      </c>
      <c r="S224" s="242">
        <v>0</v>
      </c>
      <c r="T224" s="243">
        <f>S224*H224</f>
        <v>0</v>
      </c>
      <c r="AR224" s="23" t="s">
        <v>302</v>
      </c>
      <c r="AT224" s="23" t="s">
        <v>210</v>
      </c>
      <c r="AU224" s="23" t="s">
        <v>25</v>
      </c>
      <c r="AY224" s="23" t="s">
        <v>208</v>
      </c>
      <c r="BE224" s="244">
        <f>IF(N224="základní",J224,0)</f>
        <v>0</v>
      </c>
      <c r="BF224" s="244">
        <f>IF(N224="snížená",J224,0)</f>
        <v>0</v>
      </c>
      <c r="BG224" s="244">
        <f>IF(N224="zákl. přenesená",J224,0)</f>
        <v>0</v>
      </c>
      <c r="BH224" s="244">
        <f>IF(N224="sníž. přenesená",J224,0)</f>
        <v>0</v>
      </c>
      <c r="BI224" s="244">
        <f>IF(N224="nulová",J224,0)</f>
        <v>0</v>
      </c>
      <c r="BJ224" s="23" t="s">
        <v>25</v>
      </c>
      <c r="BK224" s="244">
        <f>ROUND(I224*H224,2)</f>
        <v>0</v>
      </c>
      <c r="BL224" s="23" t="s">
        <v>302</v>
      </c>
      <c r="BM224" s="23" t="s">
        <v>3738</v>
      </c>
    </row>
    <row r="225" spans="2:65" s="1" customFormat="1" ht="16.5" customHeight="1">
      <c r="B225" s="46"/>
      <c r="C225" s="233" t="s">
        <v>1159</v>
      </c>
      <c r="D225" s="233" t="s">
        <v>210</v>
      </c>
      <c r="E225" s="234" t="s">
        <v>3739</v>
      </c>
      <c r="F225" s="235" t="s">
        <v>3740</v>
      </c>
      <c r="G225" s="236" t="s">
        <v>574</v>
      </c>
      <c r="H225" s="237">
        <v>1</v>
      </c>
      <c r="I225" s="238"/>
      <c r="J225" s="239">
        <f>ROUND(I225*H225,2)</f>
        <v>0</v>
      </c>
      <c r="K225" s="235" t="s">
        <v>38</v>
      </c>
      <c r="L225" s="72"/>
      <c r="M225" s="240" t="s">
        <v>38</v>
      </c>
      <c r="N225" s="241" t="s">
        <v>52</v>
      </c>
      <c r="O225" s="47"/>
      <c r="P225" s="242">
        <f>O225*H225</f>
        <v>0</v>
      </c>
      <c r="Q225" s="242">
        <v>0</v>
      </c>
      <c r="R225" s="242">
        <f>Q225*H225</f>
        <v>0</v>
      </c>
      <c r="S225" s="242">
        <v>0</v>
      </c>
      <c r="T225" s="243">
        <f>S225*H225</f>
        <v>0</v>
      </c>
      <c r="AR225" s="23" t="s">
        <v>302</v>
      </c>
      <c r="AT225" s="23" t="s">
        <v>210</v>
      </c>
      <c r="AU225" s="23" t="s">
        <v>25</v>
      </c>
      <c r="AY225" s="23" t="s">
        <v>208</v>
      </c>
      <c r="BE225" s="244">
        <f>IF(N225="základní",J225,0)</f>
        <v>0</v>
      </c>
      <c r="BF225" s="244">
        <f>IF(N225="snížená",J225,0)</f>
        <v>0</v>
      </c>
      <c r="BG225" s="244">
        <f>IF(N225="zákl. přenesená",J225,0)</f>
        <v>0</v>
      </c>
      <c r="BH225" s="244">
        <f>IF(N225="sníž. přenesená",J225,0)</f>
        <v>0</v>
      </c>
      <c r="BI225" s="244">
        <f>IF(N225="nulová",J225,0)</f>
        <v>0</v>
      </c>
      <c r="BJ225" s="23" t="s">
        <v>25</v>
      </c>
      <c r="BK225" s="244">
        <f>ROUND(I225*H225,2)</f>
        <v>0</v>
      </c>
      <c r="BL225" s="23" t="s">
        <v>302</v>
      </c>
      <c r="BM225" s="23" t="s">
        <v>3741</v>
      </c>
    </row>
    <row r="226" spans="2:65" s="1" customFormat="1" ht="51" customHeight="1">
      <c r="B226" s="46"/>
      <c r="C226" s="233" t="s">
        <v>1169</v>
      </c>
      <c r="D226" s="233" t="s">
        <v>210</v>
      </c>
      <c r="E226" s="234" t="s">
        <v>3742</v>
      </c>
      <c r="F226" s="235" t="s">
        <v>3743</v>
      </c>
      <c r="G226" s="236" t="s">
        <v>2976</v>
      </c>
      <c r="H226" s="237">
        <v>1</v>
      </c>
      <c r="I226" s="238"/>
      <c r="J226" s="239">
        <f>ROUND(I226*H226,2)</f>
        <v>0</v>
      </c>
      <c r="K226" s="235" t="s">
        <v>38</v>
      </c>
      <c r="L226" s="72"/>
      <c r="M226" s="240" t="s">
        <v>38</v>
      </c>
      <c r="N226" s="241" t="s">
        <v>52</v>
      </c>
      <c r="O226" s="47"/>
      <c r="P226" s="242">
        <f>O226*H226</f>
        <v>0</v>
      </c>
      <c r="Q226" s="242">
        <v>0</v>
      </c>
      <c r="R226" s="242">
        <f>Q226*H226</f>
        <v>0</v>
      </c>
      <c r="S226" s="242">
        <v>0</v>
      </c>
      <c r="T226" s="243">
        <f>S226*H226</f>
        <v>0</v>
      </c>
      <c r="AR226" s="23" t="s">
        <v>302</v>
      </c>
      <c r="AT226" s="23" t="s">
        <v>210</v>
      </c>
      <c r="AU226" s="23" t="s">
        <v>25</v>
      </c>
      <c r="AY226" s="23" t="s">
        <v>208</v>
      </c>
      <c r="BE226" s="244">
        <f>IF(N226="základní",J226,0)</f>
        <v>0</v>
      </c>
      <c r="BF226" s="244">
        <f>IF(N226="snížená",J226,0)</f>
        <v>0</v>
      </c>
      <c r="BG226" s="244">
        <f>IF(N226="zákl. přenesená",J226,0)</f>
        <v>0</v>
      </c>
      <c r="BH226" s="244">
        <f>IF(N226="sníž. přenesená",J226,0)</f>
        <v>0</v>
      </c>
      <c r="BI226" s="244">
        <f>IF(N226="nulová",J226,0)</f>
        <v>0</v>
      </c>
      <c r="BJ226" s="23" t="s">
        <v>25</v>
      </c>
      <c r="BK226" s="244">
        <f>ROUND(I226*H226,2)</f>
        <v>0</v>
      </c>
      <c r="BL226" s="23" t="s">
        <v>302</v>
      </c>
      <c r="BM226" s="23" t="s">
        <v>3744</v>
      </c>
    </row>
    <row r="227" spans="2:65" s="1" customFormat="1" ht="38.25" customHeight="1">
      <c r="B227" s="46"/>
      <c r="C227" s="233" t="s">
        <v>1172</v>
      </c>
      <c r="D227" s="233" t="s">
        <v>210</v>
      </c>
      <c r="E227" s="234" t="s">
        <v>3745</v>
      </c>
      <c r="F227" s="235" t="s">
        <v>3746</v>
      </c>
      <c r="G227" s="236" t="s">
        <v>2976</v>
      </c>
      <c r="H227" s="237">
        <v>1</v>
      </c>
      <c r="I227" s="238"/>
      <c r="J227" s="239">
        <f>ROUND(I227*H227,2)</f>
        <v>0</v>
      </c>
      <c r="K227" s="235" t="s">
        <v>38</v>
      </c>
      <c r="L227" s="72"/>
      <c r="M227" s="240" t="s">
        <v>38</v>
      </c>
      <c r="N227" s="241" t="s">
        <v>52</v>
      </c>
      <c r="O227" s="47"/>
      <c r="P227" s="242">
        <f>O227*H227</f>
        <v>0</v>
      </c>
      <c r="Q227" s="242">
        <v>0</v>
      </c>
      <c r="R227" s="242">
        <f>Q227*H227</f>
        <v>0</v>
      </c>
      <c r="S227" s="242">
        <v>0</v>
      </c>
      <c r="T227" s="243">
        <f>S227*H227</f>
        <v>0</v>
      </c>
      <c r="AR227" s="23" t="s">
        <v>302</v>
      </c>
      <c r="AT227" s="23" t="s">
        <v>210</v>
      </c>
      <c r="AU227" s="23" t="s">
        <v>25</v>
      </c>
      <c r="AY227" s="23" t="s">
        <v>208</v>
      </c>
      <c r="BE227" s="244">
        <f>IF(N227="základní",J227,0)</f>
        <v>0</v>
      </c>
      <c r="BF227" s="244">
        <f>IF(N227="snížená",J227,0)</f>
        <v>0</v>
      </c>
      <c r="BG227" s="244">
        <f>IF(N227="zákl. přenesená",J227,0)</f>
        <v>0</v>
      </c>
      <c r="BH227" s="244">
        <f>IF(N227="sníž. přenesená",J227,0)</f>
        <v>0</v>
      </c>
      <c r="BI227" s="244">
        <f>IF(N227="nulová",J227,0)</f>
        <v>0</v>
      </c>
      <c r="BJ227" s="23" t="s">
        <v>25</v>
      </c>
      <c r="BK227" s="244">
        <f>ROUND(I227*H227,2)</f>
        <v>0</v>
      </c>
      <c r="BL227" s="23" t="s">
        <v>302</v>
      </c>
      <c r="BM227" s="23" t="s">
        <v>3747</v>
      </c>
    </row>
    <row r="228" spans="2:65" s="1" customFormat="1" ht="38.25" customHeight="1">
      <c r="B228" s="46"/>
      <c r="C228" s="233" t="s">
        <v>1181</v>
      </c>
      <c r="D228" s="233" t="s">
        <v>210</v>
      </c>
      <c r="E228" s="234" t="s">
        <v>3748</v>
      </c>
      <c r="F228" s="235" t="s">
        <v>3749</v>
      </c>
      <c r="G228" s="236" t="s">
        <v>2976</v>
      </c>
      <c r="H228" s="237">
        <v>1</v>
      </c>
      <c r="I228" s="238"/>
      <c r="J228" s="239">
        <f>ROUND(I228*H228,2)</f>
        <v>0</v>
      </c>
      <c r="K228" s="235" t="s">
        <v>38</v>
      </c>
      <c r="L228" s="72"/>
      <c r="M228" s="240" t="s">
        <v>38</v>
      </c>
      <c r="N228" s="241" t="s">
        <v>52</v>
      </c>
      <c r="O228" s="47"/>
      <c r="P228" s="242">
        <f>O228*H228</f>
        <v>0</v>
      </c>
      <c r="Q228" s="242">
        <v>0</v>
      </c>
      <c r="R228" s="242">
        <f>Q228*H228</f>
        <v>0</v>
      </c>
      <c r="S228" s="242">
        <v>0</v>
      </c>
      <c r="T228" s="243">
        <f>S228*H228</f>
        <v>0</v>
      </c>
      <c r="AR228" s="23" t="s">
        <v>302</v>
      </c>
      <c r="AT228" s="23" t="s">
        <v>210</v>
      </c>
      <c r="AU228" s="23" t="s">
        <v>25</v>
      </c>
      <c r="AY228" s="23" t="s">
        <v>208</v>
      </c>
      <c r="BE228" s="244">
        <f>IF(N228="základní",J228,0)</f>
        <v>0</v>
      </c>
      <c r="BF228" s="244">
        <f>IF(N228="snížená",J228,0)</f>
        <v>0</v>
      </c>
      <c r="BG228" s="244">
        <f>IF(N228="zákl. přenesená",J228,0)</f>
        <v>0</v>
      </c>
      <c r="BH228" s="244">
        <f>IF(N228="sníž. přenesená",J228,0)</f>
        <v>0</v>
      </c>
      <c r="BI228" s="244">
        <f>IF(N228="nulová",J228,0)</f>
        <v>0</v>
      </c>
      <c r="BJ228" s="23" t="s">
        <v>25</v>
      </c>
      <c r="BK228" s="244">
        <f>ROUND(I228*H228,2)</f>
        <v>0</v>
      </c>
      <c r="BL228" s="23" t="s">
        <v>302</v>
      </c>
      <c r="BM228" s="23" t="s">
        <v>3750</v>
      </c>
    </row>
    <row r="229" spans="2:65" s="1" customFormat="1" ht="16.5" customHeight="1">
      <c r="B229" s="46"/>
      <c r="C229" s="233" t="s">
        <v>1187</v>
      </c>
      <c r="D229" s="233" t="s">
        <v>210</v>
      </c>
      <c r="E229" s="234" t="s">
        <v>3751</v>
      </c>
      <c r="F229" s="235" t="s">
        <v>3752</v>
      </c>
      <c r="G229" s="236" t="s">
        <v>2976</v>
      </c>
      <c r="H229" s="237">
        <v>1</v>
      </c>
      <c r="I229" s="238"/>
      <c r="J229" s="239">
        <f>ROUND(I229*H229,2)</f>
        <v>0</v>
      </c>
      <c r="K229" s="235" t="s">
        <v>38</v>
      </c>
      <c r="L229" s="72"/>
      <c r="M229" s="240" t="s">
        <v>38</v>
      </c>
      <c r="N229" s="241" t="s">
        <v>52</v>
      </c>
      <c r="O229" s="47"/>
      <c r="P229" s="242">
        <f>O229*H229</f>
        <v>0</v>
      </c>
      <c r="Q229" s="242">
        <v>0</v>
      </c>
      <c r="R229" s="242">
        <f>Q229*H229</f>
        <v>0</v>
      </c>
      <c r="S229" s="242">
        <v>0</v>
      </c>
      <c r="T229" s="243">
        <f>S229*H229</f>
        <v>0</v>
      </c>
      <c r="AR229" s="23" t="s">
        <v>302</v>
      </c>
      <c r="AT229" s="23" t="s">
        <v>210</v>
      </c>
      <c r="AU229" s="23" t="s">
        <v>25</v>
      </c>
      <c r="AY229" s="23" t="s">
        <v>208</v>
      </c>
      <c r="BE229" s="244">
        <f>IF(N229="základní",J229,0)</f>
        <v>0</v>
      </c>
      <c r="BF229" s="244">
        <f>IF(N229="snížená",J229,0)</f>
        <v>0</v>
      </c>
      <c r="BG229" s="244">
        <f>IF(N229="zákl. přenesená",J229,0)</f>
        <v>0</v>
      </c>
      <c r="BH229" s="244">
        <f>IF(N229="sníž. přenesená",J229,0)</f>
        <v>0</v>
      </c>
      <c r="BI229" s="244">
        <f>IF(N229="nulová",J229,0)</f>
        <v>0</v>
      </c>
      <c r="BJ229" s="23" t="s">
        <v>25</v>
      </c>
      <c r="BK229" s="244">
        <f>ROUND(I229*H229,2)</f>
        <v>0</v>
      </c>
      <c r="BL229" s="23" t="s">
        <v>302</v>
      </c>
      <c r="BM229" s="23" t="s">
        <v>3753</v>
      </c>
    </row>
    <row r="230" spans="2:65" s="1" customFormat="1" ht="16.5" customHeight="1">
      <c r="B230" s="46"/>
      <c r="C230" s="233" t="s">
        <v>1192</v>
      </c>
      <c r="D230" s="233" t="s">
        <v>210</v>
      </c>
      <c r="E230" s="234" t="s">
        <v>3754</v>
      </c>
      <c r="F230" s="235" t="s">
        <v>3755</v>
      </c>
      <c r="G230" s="236" t="s">
        <v>574</v>
      </c>
      <c r="H230" s="237">
        <v>1</v>
      </c>
      <c r="I230" s="238"/>
      <c r="J230" s="239">
        <f>ROUND(I230*H230,2)</f>
        <v>0</v>
      </c>
      <c r="K230" s="235" t="s">
        <v>38</v>
      </c>
      <c r="L230" s="72"/>
      <c r="M230" s="240" t="s">
        <v>38</v>
      </c>
      <c r="N230" s="279" t="s">
        <v>52</v>
      </c>
      <c r="O230" s="280"/>
      <c r="P230" s="281">
        <f>O230*H230</f>
        <v>0</v>
      </c>
      <c r="Q230" s="281">
        <v>0</v>
      </c>
      <c r="R230" s="281">
        <f>Q230*H230</f>
        <v>0</v>
      </c>
      <c r="S230" s="281">
        <v>0</v>
      </c>
      <c r="T230" s="282">
        <f>S230*H230</f>
        <v>0</v>
      </c>
      <c r="AR230" s="23" t="s">
        <v>302</v>
      </c>
      <c r="AT230" s="23" t="s">
        <v>210</v>
      </c>
      <c r="AU230" s="23" t="s">
        <v>25</v>
      </c>
      <c r="AY230" s="23" t="s">
        <v>208</v>
      </c>
      <c r="BE230" s="244">
        <f>IF(N230="základní",J230,0)</f>
        <v>0</v>
      </c>
      <c r="BF230" s="244">
        <f>IF(N230="snížená",J230,0)</f>
        <v>0</v>
      </c>
      <c r="BG230" s="244">
        <f>IF(N230="zákl. přenesená",J230,0)</f>
        <v>0</v>
      </c>
      <c r="BH230" s="244">
        <f>IF(N230="sníž. přenesená",J230,0)</f>
        <v>0</v>
      </c>
      <c r="BI230" s="244">
        <f>IF(N230="nulová",J230,0)</f>
        <v>0</v>
      </c>
      <c r="BJ230" s="23" t="s">
        <v>25</v>
      </c>
      <c r="BK230" s="244">
        <f>ROUND(I230*H230,2)</f>
        <v>0</v>
      </c>
      <c r="BL230" s="23" t="s">
        <v>302</v>
      </c>
      <c r="BM230" s="23" t="s">
        <v>3756</v>
      </c>
    </row>
    <row r="231" spans="2:12" s="1" customFormat="1" ht="6.95" customHeight="1">
      <c r="B231" s="67"/>
      <c r="C231" s="68"/>
      <c r="D231" s="68"/>
      <c r="E231" s="68"/>
      <c r="F231" s="68"/>
      <c r="G231" s="68"/>
      <c r="H231" s="68"/>
      <c r="I231" s="178"/>
      <c r="J231" s="68"/>
      <c r="K231" s="68"/>
      <c r="L231" s="72"/>
    </row>
  </sheetData>
  <sheetProtection password="CC35" sheet="1" objects="1" scenarios="1" formatColumns="0" formatRows="0" autoFilter="0"/>
  <autoFilter ref="C84:K230"/>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8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102</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3757</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22</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ROUND(J90,2)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ROUND(SUM(BE90:BE186),2)</f>
        <v>0</v>
      </c>
      <c r="G30" s="47"/>
      <c r="H30" s="47"/>
      <c r="I30" s="170">
        <v>0.21</v>
      </c>
      <c r="J30" s="169">
        <f>ROUND(ROUND((SUM(BE90:BE186)),2)*I30,2)</f>
        <v>0</v>
      </c>
      <c r="K30" s="51"/>
    </row>
    <row r="31" spans="2:11" s="1" customFormat="1" ht="14.4" customHeight="1">
      <c r="B31" s="46"/>
      <c r="C31" s="47"/>
      <c r="D31" s="47"/>
      <c r="E31" s="55" t="s">
        <v>53</v>
      </c>
      <c r="F31" s="169">
        <f>ROUND(SUM(BF90:BF186),2)</f>
        <v>0</v>
      </c>
      <c r="G31" s="47"/>
      <c r="H31" s="47"/>
      <c r="I31" s="170">
        <v>0.15</v>
      </c>
      <c r="J31" s="169">
        <f>ROUND(ROUND((SUM(BF90:BF186)),2)*I31,2)</f>
        <v>0</v>
      </c>
      <c r="K31" s="51"/>
    </row>
    <row r="32" spans="2:11" s="1" customFormat="1" ht="14.4" customHeight="1" hidden="1">
      <c r="B32" s="46"/>
      <c r="C32" s="47"/>
      <c r="D32" s="47"/>
      <c r="E32" s="55" t="s">
        <v>54</v>
      </c>
      <c r="F32" s="169">
        <f>ROUND(SUM(BG90:BG186),2)</f>
        <v>0</v>
      </c>
      <c r="G32" s="47"/>
      <c r="H32" s="47"/>
      <c r="I32" s="170">
        <v>0.21</v>
      </c>
      <c r="J32" s="169">
        <v>0</v>
      </c>
      <c r="K32" s="51"/>
    </row>
    <row r="33" spans="2:11" s="1" customFormat="1" ht="14.4" customHeight="1" hidden="1">
      <c r="B33" s="46"/>
      <c r="C33" s="47"/>
      <c r="D33" s="47"/>
      <c r="E33" s="55" t="s">
        <v>55</v>
      </c>
      <c r="F33" s="169">
        <f>ROUND(SUM(BH90:BH186),2)</f>
        <v>0</v>
      </c>
      <c r="G33" s="47"/>
      <c r="H33" s="47"/>
      <c r="I33" s="170">
        <v>0.15</v>
      </c>
      <c r="J33" s="169">
        <v>0</v>
      </c>
      <c r="K33" s="51"/>
    </row>
    <row r="34" spans="2:11" s="1" customFormat="1" ht="14.4" customHeight="1" hidden="1">
      <c r="B34" s="46"/>
      <c r="C34" s="47"/>
      <c r="D34" s="47"/>
      <c r="E34" s="55" t="s">
        <v>56</v>
      </c>
      <c r="F34" s="169">
        <f>ROUND(SUM(BI90:BI186),2)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D.1.4.4 - Zařízení vzduchotechniky</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J90</f>
        <v>0</v>
      </c>
      <c r="K56" s="51"/>
      <c r="AU56" s="23" t="s">
        <v>155</v>
      </c>
    </row>
    <row r="57" spans="2:11" s="8" customFormat="1" ht="24.95" customHeight="1">
      <c r="B57" s="189"/>
      <c r="C57" s="190"/>
      <c r="D57" s="191" t="s">
        <v>3758</v>
      </c>
      <c r="E57" s="192"/>
      <c r="F57" s="192"/>
      <c r="G57" s="192"/>
      <c r="H57" s="192"/>
      <c r="I57" s="193"/>
      <c r="J57" s="194">
        <f>J91</f>
        <v>0</v>
      </c>
      <c r="K57" s="195"/>
    </row>
    <row r="58" spans="2:11" s="9" customFormat="1" ht="19.9" customHeight="1">
      <c r="B58" s="196"/>
      <c r="C58" s="197"/>
      <c r="D58" s="198" t="s">
        <v>3759</v>
      </c>
      <c r="E58" s="199"/>
      <c r="F58" s="199"/>
      <c r="G58" s="199"/>
      <c r="H58" s="199"/>
      <c r="I58" s="200"/>
      <c r="J58" s="201">
        <f>J92</f>
        <v>0</v>
      </c>
      <c r="K58" s="202"/>
    </row>
    <row r="59" spans="2:11" s="9" customFormat="1" ht="19.9" customHeight="1">
      <c r="B59" s="196"/>
      <c r="C59" s="197"/>
      <c r="D59" s="198" t="s">
        <v>3760</v>
      </c>
      <c r="E59" s="199"/>
      <c r="F59" s="199"/>
      <c r="G59" s="199"/>
      <c r="H59" s="199"/>
      <c r="I59" s="200"/>
      <c r="J59" s="201">
        <f>J101</f>
        <v>0</v>
      </c>
      <c r="K59" s="202"/>
    </row>
    <row r="60" spans="2:11" s="9" customFormat="1" ht="19.9" customHeight="1">
      <c r="B60" s="196"/>
      <c r="C60" s="197"/>
      <c r="D60" s="198" t="s">
        <v>3761</v>
      </c>
      <c r="E60" s="199"/>
      <c r="F60" s="199"/>
      <c r="G60" s="199"/>
      <c r="H60" s="199"/>
      <c r="I60" s="200"/>
      <c r="J60" s="201">
        <f>J109</f>
        <v>0</v>
      </c>
      <c r="K60" s="202"/>
    </row>
    <row r="61" spans="2:11" s="9" customFormat="1" ht="19.9" customHeight="1">
      <c r="B61" s="196"/>
      <c r="C61" s="197"/>
      <c r="D61" s="198" t="s">
        <v>3762</v>
      </c>
      <c r="E61" s="199"/>
      <c r="F61" s="199"/>
      <c r="G61" s="199"/>
      <c r="H61" s="199"/>
      <c r="I61" s="200"/>
      <c r="J61" s="201">
        <f>J118</f>
        <v>0</v>
      </c>
      <c r="K61" s="202"/>
    </row>
    <row r="62" spans="2:11" s="9" customFormat="1" ht="19.9" customHeight="1">
      <c r="B62" s="196"/>
      <c r="C62" s="197"/>
      <c r="D62" s="198" t="s">
        <v>3763</v>
      </c>
      <c r="E62" s="199"/>
      <c r="F62" s="199"/>
      <c r="G62" s="199"/>
      <c r="H62" s="199"/>
      <c r="I62" s="200"/>
      <c r="J62" s="201">
        <f>J126</f>
        <v>0</v>
      </c>
      <c r="K62" s="202"/>
    </row>
    <row r="63" spans="2:11" s="9" customFormat="1" ht="19.9" customHeight="1">
      <c r="B63" s="196"/>
      <c r="C63" s="197"/>
      <c r="D63" s="198" t="s">
        <v>3764</v>
      </c>
      <c r="E63" s="199"/>
      <c r="F63" s="199"/>
      <c r="G63" s="199"/>
      <c r="H63" s="199"/>
      <c r="I63" s="200"/>
      <c r="J63" s="201">
        <f>J135</f>
        <v>0</v>
      </c>
      <c r="K63" s="202"/>
    </row>
    <row r="64" spans="2:11" s="9" customFormat="1" ht="19.9" customHeight="1">
      <c r="B64" s="196"/>
      <c r="C64" s="197"/>
      <c r="D64" s="198" t="s">
        <v>3765</v>
      </c>
      <c r="E64" s="199"/>
      <c r="F64" s="199"/>
      <c r="G64" s="199"/>
      <c r="H64" s="199"/>
      <c r="I64" s="200"/>
      <c r="J64" s="201">
        <f>J148</f>
        <v>0</v>
      </c>
      <c r="K64" s="202"/>
    </row>
    <row r="65" spans="2:11" s="9" customFormat="1" ht="19.9" customHeight="1">
      <c r="B65" s="196"/>
      <c r="C65" s="197"/>
      <c r="D65" s="198" t="s">
        <v>3766</v>
      </c>
      <c r="E65" s="199"/>
      <c r="F65" s="199"/>
      <c r="G65" s="199"/>
      <c r="H65" s="199"/>
      <c r="I65" s="200"/>
      <c r="J65" s="201">
        <f>J152</f>
        <v>0</v>
      </c>
      <c r="K65" s="202"/>
    </row>
    <row r="66" spans="2:11" s="9" customFormat="1" ht="19.9" customHeight="1">
      <c r="B66" s="196"/>
      <c r="C66" s="197"/>
      <c r="D66" s="198" t="s">
        <v>3767</v>
      </c>
      <c r="E66" s="199"/>
      <c r="F66" s="199"/>
      <c r="G66" s="199"/>
      <c r="H66" s="199"/>
      <c r="I66" s="200"/>
      <c r="J66" s="201">
        <f>J161</f>
        <v>0</v>
      </c>
      <c r="K66" s="202"/>
    </row>
    <row r="67" spans="2:11" s="9" customFormat="1" ht="19.9" customHeight="1">
      <c r="B67" s="196"/>
      <c r="C67" s="197"/>
      <c r="D67" s="198" t="s">
        <v>3768</v>
      </c>
      <c r="E67" s="199"/>
      <c r="F67" s="199"/>
      <c r="G67" s="199"/>
      <c r="H67" s="199"/>
      <c r="I67" s="200"/>
      <c r="J67" s="201">
        <f>J165</f>
        <v>0</v>
      </c>
      <c r="K67" s="202"/>
    </row>
    <row r="68" spans="2:11" s="9" customFormat="1" ht="19.9" customHeight="1">
      <c r="B68" s="196"/>
      <c r="C68" s="197"/>
      <c r="D68" s="198" t="s">
        <v>3769</v>
      </c>
      <c r="E68" s="199"/>
      <c r="F68" s="199"/>
      <c r="G68" s="199"/>
      <c r="H68" s="199"/>
      <c r="I68" s="200"/>
      <c r="J68" s="201">
        <f>J168</f>
        <v>0</v>
      </c>
      <c r="K68" s="202"/>
    </row>
    <row r="69" spans="2:11" s="9" customFormat="1" ht="19.9" customHeight="1">
      <c r="B69" s="196"/>
      <c r="C69" s="197"/>
      <c r="D69" s="198" t="s">
        <v>3770</v>
      </c>
      <c r="E69" s="199"/>
      <c r="F69" s="199"/>
      <c r="G69" s="199"/>
      <c r="H69" s="199"/>
      <c r="I69" s="200"/>
      <c r="J69" s="201">
        <f>J171</f>
        <v>0</v>
      </c>
      <c r="K69" s="202"/>
    </row>
    <row r="70" spans="2:11" s="9" customFormat="1" ht="19.9" customHeight="1">
      <c r="B70" s="196"/>
      <c r="C70" s="197"/>
      <c r="D70" s="198" t="s">
        <v>3771</v>
      </c>
      <c r="E70" s="199"/>
      <c r="F70" s="199"/>
      <c r="G70" s="199"/>
      <c r="H70" s="199"/>
      <c r="I70" s="200"/>
      <c r="J70" s="201">
        <f>J175</f>
        <v>0</v>
      </c>
      <c r="K70" s="202"/>
    </row>
    <row r="71" spans="2:11" s="1" customFormat="1" ht="21.8" customHeight="1">
      <c r="B71" s="46"/>
      <c r="C71" s="47"/>
      <c r="D71" s="47"/>
      <c r="E71" s="47"/>
      <c r="F71" s="47"/>
      <c r="G71" s="47"/>
      <c r="H71" s="47"/>
      <c r="I71" s="156"/>
      <c r="J71" s="47"/>
      <c r="K71" s="51"/>
    </row>
    <row r="72" spans="2:11" s="1" customFormat="1" ht="6.95" customHeight="1">
      <c r="B72" s="67"/>
      <c r="C72" s="68"/>
      <c r="D72" s="68"/>
      <c r="E72" s="68"/>
      <c r="F72" s="68"/>
      <c r="G72" s="68"/>
      <c r="H72" s="68"/>
      <c r="I72" s="178"/>
      <c r="J72" s="68"/>
      <c r="K72" s="69"/>
    </row>
    <row r="76" spans="2:12" s="1" customFormat="1" ht="6.95" customHeight="1">
      <c r="B76" s="70"/>
      <c r="C76" s="71"/>
      <c r="D76" s="71"/>
      <c r="E76" s="71"/>
      <c r="F76" s="71"/>
      <c r="G76" s="71"/>
      <c r="H76" s="71"/>
      <c r="I76" s="181"/>
      <c r="J76" s="71"/>
      <c r="K76" s="71"/>
      <c r="L76" s="72"/>
    </row>
    <row r="77" spans="2:12" s="1" customFormat="1" ht="36.95" customHeight="1">
      <c r="B77" s="46"/>
      <c r="C77" s="73" t="s">
        <v>192</v>
      </c>
      <c r="D77" s="74"/>
      <c r="E77" s="74"/>
      <c r="F77" s="74"/>
      <c r="G77" s="74"/>
      <c r="H77" s="74"/>
      <c r="I77" s="203"/>
      <c r="J77" s="74"/>
      <c r="K77" s="74"/>
      <c r="L77" s="72"/>
    </row>
    <row r="78" spans="2:12" s="1" customFormat="1" ht="6.95" customHeight="1">
      <c r="B78" s="46"/>
      <c r="C78" s="74"/>
      <c r="D78" s="74"/>
      <c r="E78" s="74"/>
      <c r="F78" s="74"/>
      <c r="G78" s="74"/>
      <c r="H78" s="74"/>
      <c r="I78" s="203"/>
      <c r="J78" s="74"/>
      <c r="K78" s="74"/>
      <c r="L78" s="72"/>
    </row>
    <row r="79" spans="2:12" s="1" customFormat="1" ht="14.4" customHeight="1">
      <c r="B79" s="46"/>
      <c r="C79" s="76" t="s">
        <v>18</v>
      </c>
      <c r="D79" s="74"/>
      <c r="E79" s="74"/>
      <c r="F79" s="74"/>
      <c r="G79" s="74"/>
      <c r="H79" s="74"/>
      <c r="I79" s="203"/>
      <c r="J79" s="74"/>
      <c r="K79" s="74"/>
      <c r="L79" s="72"/>
    </row>
    <row r="80" spans="2:12" s="1" customFormat="1" ht="16.5" customHeight="1">
      <c r="B80" s="46"/>
      <c r="C80" s="74"/>
      <c r="D80" s="74"/>
      <c r="E80" s="204" t="str">
        <f>E7</f>
        <v>Střední odborné učiliště Domažlice</v>
      </c>
      <c r="F80" s="76"/>
      <c r="G80" s="76"/>
      <c r="H80" s="76"/>
      <c r="I80" s="203"/>
      <c r="J80" s="74"/>
      <c r="K80" s="74"/>
      <c r="L80" s="72"/>
    </row>
    <row r="81" spans="2:12" s="1" customFormat="1" ht="14.4" customHeight="1">
      <c r="B81" s="46"/>
      <c r="C81" s="76" t="s">
        <v>149</v>
      </c>
      <c r="D81" s="74"/>
      <c r="E81" s="74"/>
      <c r="F81" s="74"/>
      <c r="G81" s="74"/>
      <c r="H81" s="74"/>
      <c r="I81" s="203"/>
      <c r="J81" s="74"/>
      <c r="K81" s="74"/>
      <c r="L81" s="72"/>
    </row>
    <row r="82" spans="2:12" s="1" customFormat="1" ht="17.25" customHeight="1">
      <c r="B82" s="46"/>
      <c r="C82" s="74"/>
      <c r="D82" s="74"/>
      <c r="E82" s="82" t="str">
        <f>E9</f>
        <v>D.1.4.4 - Zařízení vzduchotechniky</v>
      </c>
      <c r="F82" s="74"/>
      <c r="G82" s="74"/>
      <c r="H82" s="74"/>
      <c r="I82" s="203"/>
      <c r="J82" s="74"/>
      <c r="K82" s="74"/>
      <c r="L82" s="72"/>
    </row>
    <row r="83" spans="2:12" s="1" customFormat="1" ht="6.95" customHeight="1">
      <c r="B83" s="46"/>
      <c r="C83" s="74"/>
      <c r="D83" s="74"/>
      <c r="E83" s="74"/>
      <c r="F83" s="74"/>
      <c r="G83" s="74"/>
      <c r="H83" s="74"/>
      <c r="I83" s="203"/>
      <c r="J83" s="74"/>
      <c r="K83" s="74"/>
      <c r="L83" s="72"/>
    </row>
    <row r="84" spans="2:12" s="1" customFormat="1" ht="18" customHeight="1">
      <c r="B84" s="46"/>
      <c r="C84" s="76" t="s">
        <v>26</v>
      </c>
      <c r="D84" s="74"/>
      <c r="E84" s="74"/>
      <c r="F84" s="205" t="str">
        <f>F12</f>
        <v>Rohova ulice, parc.č. 946/4, 640/3</v>
      </c>
      <c r="G84" s="74"/>
      <c r="H84" s="74"/>
      <c r="I84" s="206" t="s">
        <v>28</v>
      </c>
      <c r="J84" s="85" t="str">
        <f>IF(J12="","",J12)</f>
        <v>4. 6. 2017</v>
      </c>
      <c r="K84" s="74"/>
      <c r="L84" s="72"/>
    </row>
    <row r="85" spans="2:12" s="1" customFormat="1" ht="6.95" customHeight="1">
      <c r="B85" s="46"/>
      <c r="C85" s="74"/>
      <c r="D85" s="74"/>
      <c r="E85" s="74"/>
      <c r="F85" s="74"/>
      <c r="G85" s="74"/>
      <c r="H85" s="74"/>
      <c r="I85" s="203"/>
      <c r="J85" s="74"/>
      <c r="K85" s="74"/>
      <c r="L85" s="72"/>
    </row>
    <row r="86" spans="2:12" s="1" customFormat="1" ht="13.5">
      <c r="B86" s="46"/>
      <c r="C86" s="76" t="s">
        <v>36</v>
      </c>
      <c r="D86" s="74"/>
      <c r="E86" s="74"/>
      <c r="F86" s="205" t="str">
        <f>E15</f>
        <v>Plzeňský kraj</v>
      </c>
      <c r="G86" s="74"/>
      <c r="H86" s="74"/>
      <c r="I86" s="206" t="s">
        <v>43</v>
      </c>
      <c r="J86" s="205" t="str">
        <f>E21</f>
        <v>Sladký &amp; Partners s.r.o., Nad Šárkou 60, Praha</v>
      </c>
      <c r="K86" s="74"/>
      <c r="L86" s="72"/>
    </row>
    <row r="87" spans="2:12" s="1" customFormat="1" ht="14.4" customHeight="1">
      <c r="B87" s="46"/>
      <c r="C87" s="76" t="s">
        <v>41</v>
      </c>
      <c r="D87" s="74"/>
      <c r="E87" s="74"/>
      <c r="F87" s="205" t="str">
        <f>IF(E18="","",E18)</f>
        <v/>
      </c>
      <c r="G87" s="74"/>
      <c r="H87" s="74"/>
      <c r="I87" s="203"/>
      <c r="J87" s="74"/>
      <c r="K87" s="74"/>
      <c r="L87" s="72"/>
    </row>
    <row r="88" spans="2:12" s="1" customFormat="1" ht="10.3" customHeight="1">
      <c r="B88" s="46"/>
      <c r="C88" s="74"/>
      <c r="D88" s="74"/>
      <c r="E88" s="74"/>
      <c r="F88" s="74"/>
      <c r="G88" s="74"/>
      <c r="H88" s="74"/>
      <c r="I88" s="203"/>
      <c r="J88" s="74"/>
      <c r="K88" s="74"/>
      <c r="L88" s="72"/>
    </row>
    <row r="89" spans="2:20" s="10" customFormat="1" ht="29.25" customHeight="1">
      <c r="B89" s="207"/>
      <c r="C89" s="208" t="s">
        <v>193</v>
      </c>
      <c r="D89" s="209" t="s">
        <v>66</v>
      </c>
      <c r="E89" s="209" t="s">
        <v>62</v>
      </c>
      <c r="F89" s="209" t="s">
        <v>194</v>
      </c>
      <c r="G89" s="209" t="s">
        <v>195</v>
      </c>
      <c r="H89" s="209" t="s">
        <v>196</v>
      </c>
      <c r="I89" s="210" t="s">
        <v>197</v>
      </c>
      <c r="J89" s="209" t="s">
        <v>153</v>
      </c>
      <c r="K89" s="211" t="s">
        <v>198</v>
      </c>
      <c r="L89" s="212"/>
      <c r="M89" s="102" t="s">
        <v>199</v>
      </c>
      <c r="N89" s="103" t="s">
        <v>51</v>
      </c>
      <c r="O89" s="103" t="s">
        <v>200</v>
      </c>
      <c r="P89" s="103" t="s">
        <v>201</v>
      </c>
      <c r="Q89" s="103" t="s">
        <v>202</v>
      </c>
      <c r="R89" s="103" t="s">
        <v>203</v>
      </c>
      <c r="S89" s="103" t="s">
        <v>204</v>
      </c>
      <c r="T89" s="104" t="s">
        <v>205</v>
      </c>
    </row>
    <row r="90" spans="2:63" s="1" customFormat="1" ht="29.25" customHeight="1">
      <c r="B90" s="46"/>
      <c r="C90" s="108" t="s">
        <v>154</v>
      </c>
      <c r="D90" s="74"/>
      <c r="E90" s="74"/>
      <c r="F90" s="74"/>
      <c r="G90" s="74"/>
      <c r="H90" s="74"/>
      <c r="I90" s="203"/>
      <c r="J90" s="213">
        <f>BK90</f>
        <v>0</v>
      </c>
      <c r="K90" s="74"/>
      <c r="L90" s="72"/>
      <c r="M90" s="105"/>
      <c r="N90" s="106"/>
      <c r="O90" s="106"/>
      <c r="P90" s="214">
        <f>P91</f>
        <v>0</v>
      </c>
      <c r="Q90" s="106"/>
      <c r="R90" s="214">
        <f>R91</f>
        <v>0</v>
      </c>
      <c r="S90" s="106"/>
      <c r="T90" s="215">
        <f>T91</f>
        <v>0</v>
      </c>
      <c r="AT90" s="23" t="s">
        <v>80</v>
      </c>
      <c r="AU90" s="23" t="s">
        <v>155</v>
      </c>
      <c r="BK90" s="216">
        <f>BK91</f>
        <v>0</v>
      </c>
    </row>
    <row r="91" spans="2:63" s="11" customFormat="1" ht="37.4" customHeight="1">
      <c r="B91" s="217"/>
      <c r="C91" s="218"/>
      <c r="D91" s="219" t="s">
        <v>80</v>
      </c>
      <c r="E91" s="220" t="s">
        <v>3772</v>
      </c>
      <c r="F91" s="220" t="s">
        <v>3773</v>
      </c>
      <c r="G91" s="218"/>
      <c r="H91" s="218"/>
      <c r="I91" s="221"/>
      <c r="J91" s="222">
        <f>BK91</f>
        <v>0</v>
      </c>
      <c r="K91" s="218"/>
      <c r="L91" s="223"/>
      <c r="M91" s="224"/>
      <c r="N91" s="225"/>
      <c r="O91" s="225"/>
      <c r="P91" s="226">
        <f>P92+P101+P109+P118+P126+P135+P148+P152+P161+P165+P168+P171+P175</f>
        <v>0</v>
      </c>
      <c r="Q91" s="225"/>
      <c r="R91" s="226">
        <f>R92+R101+R109+R118+R126+R135+R148+R152+R161+R165+R168+R171+R175</f>
        <v>0</v>
      </c>
      <c r="S91" s="225"/>
      <c r="T91" s="227">
        <f>T92+T101+T109+T118+T126+T135+T148+T152+T161+T165+T168+T171+T175</f>
        <v>0</v>
      </c>
      <c r="AR91" s="228" t="s">
        <v>25</v>
      </c>
      <c r="AT91" s="229" t="s">
        <v>80</v>
      </c>
      <c r="AU91" s="229" t="s">
        <v>81</v>
      </c>
      <c r="AY91" s="228" t="s">
        <v>208</v>
      </c>
      <c r="BK91" s="230">
        <f>BK92+BK101+BK109+BK118+BK126+BK135+BK148+BK152+BK161+BK165+BK168+BK171+BK175</f>
        <v>0</v>
      </c>
    </row>
    <row r="92" spans="2:63" s="11" customFormat="1" ht="19.9" customHeight="1">
      <c r="B92" s="217"/>
      <c r="C92" s="218"/>
      <c r="D92" s="219" t="s">
        <v>80</v>
      </c>
      <c r="E92" s="231" t="s">
        <v>3774</v>
      </c>
      <c r="F92" s="231" t="s">
        <v>3775</v>
      </c>
      <c r="G92" s="218"/>
      <c r="H92" s="218"/>
      <c r="I92" s="221"/>
      <c r="J92" s="232">
        <f>BK92</f>
        <v>0</v>
      </c>
      <c r="K92" s="218"/>
      <c r="L92" s="223"/>
      <c r="M92" s="224"/>
      <c r="N92" s="225"/>
      <c r="O92" s="225"/>
      <c r="P92" s="226">
        <f>SUM(P93:P100)</f>
        <v>0</v>
      </c>
      <c r="Q92" s="225"/>
      <c r="R92" s="226">
        <f>SUM(R93:R100)</f>
        <v>0</v>
      </c>
      <c r="S92" s="225"/>
      <c r="T92" s="227">
        <f>SUM(T93:T100)</f>
        <v>0</v>
      </c>
      <c r="AR92" s="228" t="s">
        <v>25</v>
      </c>
      <c r="AT92" s="229" t="s">
        <v>80</v>
      </c>
      <c r="AU92" s="229" t="s">
        <v>25</v>
      </c>
      <c r="AY92" s="228" t="s">
        <v>208</v>
      </c>
      <c r="BK92" s="230">
        <f>SUM(BK93:BK100)</f>
        <v>0</v>
      </c>
    </row>
    <row r="93" spans="2:65" s="1" customFormat="1" ht="25.5" customHeight="1">
      <c r="B93" s="46"/>
      <c r="C93" s="233" t="s">
        <v>25</v>
      </c>
      <c r="D93" s="233" t="s">
        <v>210</v>
      </c>
      <c r="E93" s="234" t="s">
        <v>3776</v>
      </c>
      <c r="F93" s="235" t="s">
        <v>3777</v>
      </c>
      <c r="G93" s="236" t="s">
        <v>2976</v>
      </c>
      <c r="H93" s="237">
        <v>1</v>
      </c>
      <c r="I93" s="238"/>
      <c r="J93" s="239">
        <f>ROUND(I93*H93,2)</f>
        <v>0</v>
      </c>
      <c r="K93" s="235" t="s">
        <v>38</v>
      </c>
      <c r="L93" s="72"/>
      <c r="M93" s="240" t="s">
        <v>38</v>
      </c>
      <c r="N93" s="241" t="s">
        <v>52</v>
      </c>
      <c r="O93" s="47"/>
      <c r="P93" s="242">
        <f>O93*H93</f>
        <v>0</v>
      </c>
      <c r="Q93" s="242">
        <v>0</v>
      </c>
      <c r="R93" s="242">
        <f>Q93*H93</f>
        <v>0</v>
      </c>
      <c r="S93" s="242">
        <v>0</v>
      </c>
      <c r="T93" s="243">
        <f>S93*H93</f>
        <v>0</v>
      </c>
      <c r="AR93" s="23" t="s">
        <v>302</v>
      </c>
      <c r="AT93" s="23" t="s">
        <v>210</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302</v>
      </c>
      <c r="BM93" s="23" t="s">
        <v>3778</v>
      </c>
    </row>
    <row r="94" spans="2:65" s="1" customFormat="1" ht="16.5" customHeight="1">
      <c r="B94" s="46"/>
      <c r="C94" s="233" t="s">
        <v>90</v>
      </c>
      <c r="D94" s="233" t="s">
        <v>210</v>
      </c>
      <c r="E94" s="234" t="s">
        <v>3779</v>
      </c>
      <c r="F94" s="235" t="s">
        <v>3780</v>
      </c>
      <c r="G94" s="236" t="s">
        <v>2976</v>
      </c>
      <c r="H94" s="237">
        <v>2</v>
      </c>
      <c r="I94" s="238"/>
      <c r="J94" s="239">
        <f>ROUND(I94*H94,2)</f>
        <v>0</v>
      </c>
      <c r="K94" s="235" t="s">
        <v>38</v>
      </c>
      <c r="L94" s="72"/>
      <c r="M94" s="240" t="s">
        <v>38</v>
      </c>
      <c r="N94" s="241" t="s">
        <v>52</v>
      </c>
      <c r="O94" s="47"/>
      <c r="P94" s="242">
        <f>O94*H94</f>
        <v>0</v>
      </c>
      <c r="Q94" s="242">
        <v>0</v>
      </c>
      <c r="R94" s="242">
        <f>Q94*H94</f>
        <v>0</v>
      </c>
      <c r="S94" s="242">
        <v>0</v>
      </c>
      <c r="T94" s="243">
        <f>S94*H94</f>
        <v>0</v>
      </c>
      <c r="AR94" s="23" t="s">
        <v>302</v>
      </c>
      <c r="AT94" s="23" t="s">
        <v>210</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302</v>
      </c>
      <c r="BM94" s="23" t="s">
        <v>3781</v>
      </c>
    </row>
    <row r="95" spans="2:65" s="1" customFormat="1" ht="16.5" customHeight="1">
      <c r="B95" s="46"/>
      <c r="C95" s="233" t="s">
        <v>225</v>
      </c>
      <c r="D95" s="233" t="s">
        <v>210</v>
      </c>
      <c r="E95" s="234" t="s">
        <v>3782</v>
      </c>
      <c r="F95" s="235" t="s">
        <v>3783</v>
      </c>
      <c r="G95" s="236" t="s">
        <v>2976</v>
      </c>
      <c r="H95" s="237">
        <v>1</v>
      </c>
      <c r="I95" s="238"/>
      <c r="J95" s="239">
        <f>ROUND(I95*H95,2)</f>
        <v>0</v>
      </c>
      <c r="K95" s="235" t="s">
        <v>38</v>
      </c>
      <c r="L95" s="72"/>
      <c r="M95" s="240" t="s">
        <v>38</v>
      </c>
      <c r="N95" s="241" t="s">
        <v>52</v>
      </c>
      <c r="O95" s="47"/>
      <c r="P95" s="242">
        <f>O95*H95</f>
        <v>0</v>
      </c>
      <c r="Q95" s="242">
        <v>0</v>
      </c>
      <c r="R95" s="242">
        <f>Q95*H95</f>
        <v>0</v>
      </c>
      <c r="S95" s="242">
        <v>0</v>
      </c>
      <c r="T95" s="243">
        <f>S95*H95</f>
        <v>0</v>
      </c>
      <c r="AR95" s="23" t="s">
        <v>302</v>
      </c>
      <c r="AT95" s="23" t="s">
        <v>210</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302</v>
      </c>
      <c r="BM95" s="23" t="s">
        <v>3784</v>
      </c>
    </row>
    <row r="96" spans="2:65" s="1" customFormat="1" ht="16.5" customHeight="1">
      <c r="B96" s="46"/>
      <c r="C96" s="233" t="s">
        <v>215</v>
      </c>
      <c r="D96" s="233" t="s">
        <v>210</v>
      </c>
      <c r="E96" s="234" t="s">
        <v>3785</v>
      </c>
      <c r="F96" s="235" t="s">
        <v>3786</v>
      </c>
      <c r="G96" s="236" t="s">
        <v>2976</v>
      </c>
      <c r="H96" s="237">
        <v>9</v>
      </c>
      <c r="I96" s="238"/>
      <c r="J96" s="239">
        <f>ROUND(I96*H96,2)</f>
        <v>0</v>
      </c>
      <c r="K96" s="235" t="s">
        <v>38</v>
      </c>
      <c r="L96" s="72"/>
      <c r="M96" s="240" t="s">
        <v>38</v>
      </c>
      <c r="N96" s="241" t="s">
        <v>52</v>
      </c>
      <c r="O96" s="47"/>
      <c r="P96" s="242">
        <f>O96*H96</f>
        <v>0</v>
      </c>
      <c r="Q96" s="242">
        <v>0</v>
      </c>
      <c r="R96" s="242">
        <f>Q96*H96</f>
        <v>0</v>
      </c>
      <c r="S96" s="242">
        <v>0</v>
      </c>
      <c r="T96" s="243">
        <f>S96*H96</f>
        <v>0</v>
      </c>
      <c r="AR96" s="23" t="s">
        <v>302</v>
      </c>
      <c r="AT96" s="23" t="s">
        <v>210</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302</v>
      </c>
      <c r="BM96" s="23" t="s">
        <v>3787</v>
      </c>
    </row>
    <row r="97" spans="2:65" s="1" customFormat="1" ht="16.5" customHeight="1">
      <c r="B97" s="46"/>
      <c r="C97" s="233" t="s">
        <v>237</v>
      </c>
      <c r="D97" s="233" t="s">
        <v>210</v>
      </c>
      <c r="E97" s="234" t="s">
        <v>3788</v>
      </c>
      <c r="F97" s="235" t="s">
        <v>3789</v>
      </c>
      <c r="G97" s="236" t="s">
        <v>3790</v>
      </c>
      <c r="H97" s="237">
        <v>12.6</v>
      </c>
      <c r="I97" s="238"/>
      <c r="J97" s="239">
        <f>ROUND(I97*H97,2)</f>
        <v>0</v>
      </c>
      <c r="K97" s="235" t="s">
        <v>38</v>
      </c>
      <c r="L97" s="72"/>
      <c r="M97" s="240" t="s">
        <v>38</v>
      </c>
      <c r="N97" s="241" t="s">
        <v>52</v>
      </c>
      <c r="O97" s="47"/>
      <c r="P97" s="242">
        <f>O97*H97</f>
        <v>0</v>
      </c>
      <c r="Q97" s="242">
        <v>0</v>
      </c>
      <c r="R97" s="242">
        <f>Q97*H97</f>
        <v>0</v>
      </c>
      <c r="S97" s="242">
        <v>0</v>
      </c>
      <c r="T97" s="243">
        <f>S97*H97</f>
        <v>0</v>
      </c>
      <c r="AR97" s="23" t="s">
        <v>302</v>
      </c>
      <c r="AT97" s="23" t="s">
        <v>210</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302</v>
      </c>
      <c r="BM97" s="23" t="s">
        <v>3791</v>
      </c>
    </row>
    <row r="98" spans="2:65" s="1" customFormat="1" ht="16.5" customHeight="1">
      <c r="B98" s="46"/>
      <c r="C98" s="233" t="s">
        <v>241</v>
      </c>
      <c r="D98" s="233" t="s">
        <v>210</v>
      </c>
      <c r="E98" s="234" t="s">
        <v>3792</v>
      </c>
      <c r="F98" s="235" t="s">
        <v>3793</v>
      </c>
      <c r="G98" s="236" t="s">
        <v>2976</v>
      </c>
      <c r="H98" s="237">
        <v>1</v>
      </c>
      <c r="I98" s="238"/>
      <c r="J98" s="239">
        <f>ROUND(I98*H98,2)</f>
        <v>0</v>
      </c>
      <c r="K98" s="235" t="s">
        <v>38</v>
      </c>
      <c r="L98" s="72"/>
      <c r="M98" s="240" t="s">
        <v>38</v>
      </c>
      <c r="N98" s="241" t="s">
        <v>52</v>
      </c>
      <c r="O98" s="47"/>
      <c r="P98" s="242">
        <f>O98*H98</f>
        <v>0</v>
      </c>
      <c r="Q98" s="242">
        <v>0</v>
      </c>
      <c r="R98" s="242">
        <f>Q98*H98</f>
        <v>0</v>
      </c>
      <c r="S98" s="242">
        <v>0</v>
      </c>
      <c r="T98" s="243">
        <f>S98*H98</f>
        <v>0</v>
      </c>
      <c r="AR98" s="23" t="s">
        <v>302</v>
      </c>
      <c r="AT98" s="23" t="s">
        <v>210</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302</v>
      </c>
      <c r="BM98" s="23" t="s">
        <v>3794</v>
      </c>
    </row>
    <row r="99" spans="2:65" s="1" customFormat="1" ht="25.5" customHeight="1">
      <c r="B99" s="46"/>
      <c r="C99" s="233" t="s">
        <v>249</v>
      </c>
      <c r="D99" s="233" t="s">
        <v>210</v>
      </c>
      <c r="E99" s="234" t="s">
        <v>3795</v>
      </c>
      <c r="F99" s="235" t="s">
        <v>3796</v>
      </c>
      <c r="G99" s="236" t="s">
        <v>3790</v>
      </c>
      <c r="H99" s="237">
        <v>24</v>
      </c>
      <c r="I99" s="238"/>
      <c r="J99" s="239">
        <f>ROUND(I99*H99,2)</f>
        <v>0</v>
      </c>
      <c r="K99" s="235" t="s">
        <v>38</v>
      </c>
      <c r="L99" s="72"/>
      <c r="M99" s="240" t="s">
        <v>38</v>
      </c>
      <c r="N99" s="241" t="s">
        <v>52</v>
      </c>
      <c r="O99" s="47"/>
      <c r="P99" s="242">
        <f>O99*H99</f>
        <v>0</v>
      </c>
      <c r="Q99" s="242">
        <v>0</v>
      </c>
      <c r="R99" s="242">
        <f>Q99*H99</f>
        <v>0</v>
      </c>
      <c r="S99" s="242">
        <v>0</v>
      </c>
      <c r="T99" s="243">
        <f>S99*H99</f>
        <v>0</v>
      </c>
      <c r="AR99" s="23" t="s">
        <v>302</v>
      </c>
      <c r="AT99" s="23" t="s">
        <v>210</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302</v>
      </c>
      <c r="BM99" s="23" t="s">
        <v>3797</v>
      </c>
    </row>
    <row r="100" spans="2:65" s="1" customFormat="1" ht="25.5" customHeight="1">
      <c r="B100" s="46"/>
      <c r="C100" s="233" t="s">
        <v>253</v>
      </c>
      <c r="D100" s="233" t="s">
        <v>210</v>
      </c>
      <c r="E100" s="234" t="s">
        <v>3798</v>
      </c>
      <c r="F100" s="235" t="s">
        <v>3799</v>
      </c>
      <c r="G100" s="236" t="s">
        <v>2976</v>
      </c>
      <c r="H100" s="237">
        <v>1</v>
      </c>
      <c r="I100" s="238"/>
      <c r="J100" s="239">
        <f>ROUND(I100*H100,2)</f>
        <v>0</v>
      </c>
      <c r="K100" s="235" t="s">
        <v>38</v>
      </c>
      <c r="L100" s="72"/>
      <c r="M100" s="240" t="s">
        <v>38</v>
      </c>
      <c r="N100" s="241" t="s">
        <v>52</v>
      </c>
      <c r="O100" s="47"/>
      <c r="P100" s="242">
        <f>O100*H100</f>
        <v>0</v>
      </c>
      <c r="Q100" s="242">
        <v>0</v>
      </c>
      <c r="R100" s="242">
        <f>Q100*H100</f>
        <v>0</v>
      </c>
      <c r="S100" s="242">
        <v>0</v>
      </c>
      <c r="T100" s="243">
        <f>S100*H100</f>
        <v>0</v>
      </c>
      <c r="AR100" s="23" t="s">
        <v>302</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302</v>
      </c>
      <c r="BM100" s="23" t="s">
        <v>3800</v>
      </c>
    </row>
    <row r="101" spans="2:63" s="11" customFormat="1" ht="29.85" customHeight="1">
      <c r="B101" s="217"/>
      <c r="C101" s="218"/>
      <c r="D101" s="219" t="s">
        <v>80</v>
      </c>
      <c r="E101" s="231" t="s">
        <v>3801</v>
      </c>
      <c r="F101" s="231" t="s">
        <v>3802</v>
      </c>
      <c r="G101" s="218"/>
      <c r="H101" s="218"/>
      <c r="I101" s="221"/>
      <c r="J101" s="232">
        <f>BK101</f>
        <v>0</v>
      </c>
      <c r="K101" s="218"/>
      <c r="L101" s="223"/>
      <c r="M101" s="224"/>
      <c r="N101" s="225"/>
      <c r="O101" s="225"/>
      <c r="P101" s="226">
        <f>SUM(P102:P108)</f>
        <v>0</v>
      </c>
      <c r="Q101" s="225"/>
      <c r="R101" s="226">
        <f>SUM(R102:R108)</f>
        <v>0</v>
      </c>
      <c r="S101" s="225"/>
      <c r="T101" s="227">
        <f>SUM(T102:T108)</f>
        <v>0</v>
      </c>
      <c r="AR101" s="228" t="s">
        <v>25</v>
      </c>
      <c r="AT101" s="229" t="s">
        <v>80</v>
      </c>
      <c r="AU101" s="229" t="s">
        <v>25</v>
      </c>
      <c r="AY101" s="228" t="s">
        <v>208</v>
      </c>
      <c r="BK101" s="230">
        <f>SUM(BK102:BK108)</f>
        <v>0</v>
      </c>
    </row>
    <row r="102" spans="2:65" s="1" customFormat="1" ht="25.5" customHeight="1">
      <c r="B102" s="46"/>
      <c r="C102" s="233" t="s">
        <v>257</v>
      </c>
      <c r="D102" s="233" t="s">
        <v>210</v>
      </c>
      <c r="E102" s="234" t="s">
        <v>3803</v>
      </c>
      <c r="F102" s="235" t="s">
        <v>3804</v>
      </c>
      <c r="G102" s="236" t="s">
        <v>2976</v>
      </c>
      <c r="H102" s="237">
        <v>1</v>
      </c>
      <c r="I102" s="238"/>
      <c r="J102" s="239">
        <f>ROUND(I102*H102,2)</f>
        <v>0</v>
      </c>
      <c r="K102" s="235" t="s">
        <v>38</v>
      </c>
      <c r="L102" s="72"/>
      <c r="M102" s="240" t="s">
        <v>38</v>
      </c>
      <c r="N102" s="241" t="s">
        <v>52</v>
      </c>
      <c r="O102" s="47"/>
      <c r="P102" s="242">
        <f>O102*H102</f>
        <v>0</v>
      </c>
      <c r="Q102" s="242">
        <v>0</v>
      </c>
      <c r="R102" s="242">
        <f>Q102*H102</f>
        <v>0</v>
      </c>
      <c r="S102" s="242">
        <v>0</v>
      </c>
      <c r="T102" s="243">
        <f>S102*H102</f>
        <v>0</v>
      </c>
      <c r="AR102" s="23" t="s">
        <v>302</v>
      </c>
      <c r="AT102" s="23" t="s">
        <v>210</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302</v>
      </c>
      <c r="BM102" s="23" t="s">
        <v>3805</v>
      </c>
    </row>
    <row r="103" spans="2:65" s="1" customFormat="1" ht="16.5" customHeight="1">
      <c r="B103" s="46"/>
      <c r="C103" s="233" t="s">
        <v>30</v>
      </c>
      <c r="D103" s="233" t="s">
        <v>210</v>
      </c>
      <c r="E103" s="234" t="s">
        <v>3806</v>
      </c>
      <c r="F103" s="235" t="s">
        <v>3807</v>
      </c>
      <c r="G103" s="236" t="s">
        <v>2976</v>
      </c>
      <c r="H103" s="237">
        <v>2</v>
      </c>
      <c r="I103" s="238"/>
      <c r="J103" s="239">
        <f>ROUND(I103*H103,2)</f>
        <v>0</v>
      </c>
      <c r="K103" s="235" t="s">
        <v>38</v>
      </c>
      <c r="L103" s="72"/>
      <c r="M103" s="240" t="s">
        <v>38</v>
      </c>
      <c r="N103" s="241" t="s">
        <v>52</v>
      </c>
      <c r="O103" s="47"/>
      <c r="P103" s="242">
        <f>O103*H103</f>
        <v>0</v>
      </c>
      <c r="Q103" s="242">
        <v>0</v>
      </c>
      <c r="R103" s="242">
        <f>Q103*H103</f>
        <v>0</v>
      </c>
      <c r="S103" s="242">
        <v>0</v>
      </c>
      <c r="T103" s="243">
        <f>S103*H103</f>
        <v>0</v>
      </c>
      <c r="AR103" s="23" t="s">
        <v>302</v>
      </c>
      <c r="AT103" s="23" t="s">
        <v>210</v>
      </c>
      <c r="AU103" s="23" t="s">
        <v>90</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302</v>
      </c>
      <c r="BM103" s="23" t="s">
        <v>3808</v>
      </c>
    </row>
    <row r="104" spans="2:65" s="1" customFormat="1" ht="16.5" customHeight="1">
      <c r="B104" s="46"/>
      <c r="C104" s="233" t="s">
        <v>270</v>
      </c>
      <c r="D104" s="233" t="s">
        <v>210</v>
      </c>
      <c r="E104" s="234" t="s">
        <v>3809</v>
      </c>
      <c r="F104" s="235" t="s">
        <v>3810</v>
      </c>
      <c r="G104" s="236" t="s">
        <v>2976</v>
      </c>
      <c r="H104" s="237">
        <v>1</v>
      </c>
      <c r="I104" s="238"/>
      <c r="J104" s="239">
        <f>ROUND(I104*H104,2)</f>
        <v>0</v>
      </c>
      <c r="K104" s="235" t="s">
        <v>38</v>
      </c>
      <c r="L104" s="72"/>
      <c r="M104" s="240" t="s">
        <v>38</v>
      </c>
      <c r="N104" s="241" t="s">
        <v>52</v>
      </c>
      <c r="O104" s="47"/>
      <c r="P104" s="242">
        <f>O104*H104</f>
        <v>0</v>
      </c>
      <c r="Q104" s="242">
        <v>0</v>
      </c>
      <c r="R104" s="242">
        <f>Q104*H104</f>
        <v>0</v>
      </c>
      <c r="S104" s="242">
        <v>0</v>
      </c>
      <c r="T104" s="243">
        <f>S104*H104</f>
        <v>0</v>
      </c>
      <c r="AR104" s="23" t="s">
        <v>302</v>
      </c>
      <c r="AT104" s="23" t="s">
        <v>210</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302</v>
      </c>
      <c r="BM104" s="23" t="s">
        <v>3811</v>
      </c>
    </row>
    <row r="105" spans="2:65" s="1" customFormat="1" ht="16.5" customHeight="1">
      <c r="B105" s="46"/>
      <c r="C105" s="233" t="s">
        <v>276</v>
      </c>
      <c r="D105" s="233" t="s">
        <v>210</v>
      </c>
      <c r="E105" s="234" t="s">
        <v>3812</v>
      </c>
      <c r="F105" s="235" t="s">
        <v>3813</v>
      </c>
      <c r="G105" s="236" t="s">
        <v>2976</v>
      </c>
      <c r="H105" s="237">
        <v>4</v>
      </c>
      <c r="I105" s="238"/>
      <c r="J105" s="239">
        <f>ROUND(I105*H105,2)</f>
        <v>0</v>
      </c>
      <c r="K105" s="235" t="s">
        <v>38</v>
      </c>
      <c r="L105" s="72"/>
      <c r="M105" s="240" t="s">
        <v>38</v>
      </c>
      <c r="N105" s="241" t="s">
        <v>52</v>
      </c>
      <c r="O105" s="47"/>
      <c r="P105" s="242">
        <f>O105*H105</f>
        <v>0</v>
      </c>
      <c r="Q105" s="242">
        <v>0</v>
      </c>
      <c r="R105" s="242">
        <f>Q105*H105</f>
        <v>0</v>
      </c>
      <c r="S105" s="242">
        <v>0</v>
      </c>
      <c r="T105" s="243">
        <f>S105*H105</f>
        <v>0</v>
      </c>
      <c r="AR105" s="23" t="s">
        <v>302</v>
      </c>
      <c r="AT105" s="23" t="s">
        <v>210</v>
      </c>
      <c r="AU105" s="23" t="s">
        <v>90</v>
      </c>
      <c r="AY105" s="23" t="s">
        <v>208</v>
      </c>
      <c r="BE105" s="244">
        <f>IF(N105="základní",J105,0)</f>
        <v>0</v>
      </c>
      <c r="BF105" s="244">
        <f>IF(N105="snížená",J105,0)</f>
        <v>0</v>
      </c>
      <c r="BG105" s="244">
        <f>IF(N105="zákl. přenesená",J105,0)</f>
        <v>0</v>
      </c>
      <c r="BH105" s="244">
        <f>IF(N105="sníž. přenesená",J105,0)</f>
        <v>0</v>
      </c>
      <c r="BI105" s="244">
        <f>IF(N105="nulová",J105,0)</f>
        <v>0</v>
      </c>
      <c r="BJ105" s="23" t="s">
        <v>25</v>
      </c>
      <c r="BK105" s="244">
        <f>ROUND(I105*H105,2)</f>
        <v>0</v>
      </c>
      <c r="BL105" s="23" t="s">
        <v>302</v>
      </c>
      <c r="BM105" s="23" t="s">
        <v>3814</v>
      </c>
    </row>
    <row r="106" spans="2:65" s="1" customFormat="1" ht="16.5" customHeight="1">
      <c r="B106" s="46"/>
      <c r="C106" s="233" t="s">
        <v>280</v>
      </c>
      <c r="D106" s="233" t="s">
        <v>210</v>
      </c>
      <c r="E106" s="234" t="s">
        <v>3815</v>
      </c>
      <c r="F106" s="235" t="s">
        <v>3789</v>
      </c>
      <c r="G106" s="236" t="s">
        <v>3790</v>
      </c>
      <c r="H106" s="237">
        <v>4.5</v>
      </c>
      <c r="I106" s="238"/>
      <c r="J106" s="239">
        <f>ROUND(I106*H106,2)</f>
        <v>0</v>
      </c>
      <c r="K106" s="235" t="s">
        <v>38</v>
      </c>
      <c r="L106" s="72"/>
      <c r="M106" s="240" t="s">
        <v>38</v>
      </c>
      <c r="N106" s="241" t="s">
        <v>52</v>
      </c>
      <c r="O106" s="47"/>
      <c r="P106" s="242">
        <f>O106*H106</f>
        <v>0</v>
      </c>
      <c r="Q106" s="242">
        <v>0</v>
      </c>
      <c r="R106" s="242">
        <f>Q106*H106</f>
        <v>0</v>
      </c>
      <c r="S106" s="242">
        <v>0</v>
      </c>
      <c r="T106" s="243">
        <f>S106*H106</f>
        <v>0</v>
      </c>
      <c r="AR106" s="23" t="s">
        <v>302</v>
      </c>
      <c r="AT106" s="23" t="s">
        <v>210</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302</v>
      </c>
      <c r="BM106" s="23" t="s">
        <v>3816</v>
      </c>
    </row>
    <row r="107" spans="2:65" s="1" customFormat="1" ht="25.5" customHeight="1">
      <c r="B107" s="46"/>
      <c r="C107" s="233" t="s">
        <v>286</v>
      </c>
      <c r="D107" s="233" t="s">
        <v>210</v>
      </c>
      <c r="E107" s="234" t="s">
        <v>3817</v>
      </c>
      <c r="F107" s="235" t="s">
        <v>3796</v>
      </c>
      <c r="G107" s="236" t="s">
        <v>3790</v>
      </c>
      <c r="H107" s="237">
        <v>15</v>
      </c>
      <c r="I107" s="238"/>
      <c r="J107" s="239">
        <f>ROUND(I107*H107,2)</f>
        <v>0</v>
      </c>
      <c r="K107" s="235" t="s">
        <v>38</v>
      </c>
      <c r="L107" s="72"/>
      <c r="M107" s="240" t="s">
        <v>38</v>
      </c>
      <c r="N107" s="241" t="s">
        <v>52</v>
      </c>
      <c r="O107" s="47"/>
      <c r="P107" s="242">
        <f>O107*H107</f>
        <v>0</v>
      </c>
      <c r="Q107" s="242">
        <v>0</v>
      </c>
      <c r="R107" s="242">
        <f>Q107*H107</f>
        <v>0</v>
      </c>
      <c r="S107" s="242">
        <v>0</v>
      </c>
      <c r="T107" s="243">
        <f>S107*H107</f>
        <v>0</v>
      </c>
      <c r="AR107" s="23" t="s">
        <v>302</v>
      </c>
      <c r="AT107" s="23" t="s">
        <v>210</v>
      </c>
      <c r="AU107" s="23" t="s">
        <v>90</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302</v>
      </c>
      <c r="BM107" s="23" t="s">
        <v>3818</v>
      </c>
    </row>
    <row r="108" spans="2:65" s="1" customFormat="1" ht="25.5" customHeight="1">
      <c r="B108" s="46"/>
      <c r="C108" s="233" t="s">
        <v>10</v>
      </c>
      <c r="D108" s="233" t="s">
        <v>210</v>
      </c>
      <c r="E108" s="234" t="s">
        <v>3819</v>
      </c>
      <c r="F108" s="235" t="s">
        <v>3799</v>
      </c>
      <c r="G108" s="236" t="s">
        <v>2976</v>
      </c>
      <c r="H108" s="237">
        <v>1</v>
      </c>
      <c r="I108" s="238"/>
      <c r="J108" s="239">
        <f>ROUND(I108*H108,2)</f>
        <v>0</v>
      </c>
      <c r="K108" s="235" t="s">
        <v>38</v>
      </c>
      <c r="L108" s="72"/>
      <c r="M108" s="240" t="s">
        <v>38</v>
      </c>
      <c r="N108" s="241" t="s">
        <v>52</v>
      </c>
      <c r="O108" s="47"/>
      <c r="P108" s="242">
        <f>O108*H108</f>
        <v>0</v>
      </c>
      <c r="Q108" s="242">
        <v>0</v>
      </c>
      <c r="R108" s="242">
        <f>Q108*H108</f>
        <v>0</v>
      </c>
      <c r="S108" s="242">
        <v>0</v>
      </c>
      <c r="T108" s="243">
        <f>S108*H108</f>
        <v>0</v>
      </c>
      <c r="AR108" s="23" t="s">
        <v>302</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302</v>
      </c>
      <c r="BM108" s="23" t="s">
        <v>3820</v>
      </c>
    </row>
    <row r="109" spans="2:63" s="11" customFormat="1" ht="29.85" customHeight="1">
      <c r="B109" s="217"/>
      <c r="C109" s="218"/>
      <c r="D109" s="219" t="s">
        <v>80</v>
      </c>
      <c r="E109" s="231" t="s">
        <v>3821</v>
      </c>
      <c r="F109" s="231" t="s">
        <v>3822</v>
      </c>
      <c r="G109" s="218"/>
      <c r="H109" s="218"/>
      <c r="I109" s="221"/>
      <c r="J109" s="232">
        <f>BK109</f>
        <v>0</v>
      </c>
      <c r="K109" s="218"/>
      <c r="L109" s="223"/>
      <c r="M109" s="224"/>
      <c r="N109" s="225"/>
      <c r="O109" s="225"/>
      <c r="P109" s="226">
        <f>SUM(P110:P117)</f>
        <v>0</v>
      </c>
      <c r="Q109" s="225"/>
      <c r="R109" s="226">
        <f>SUM(R110:R117)</f>
        <v>0</v>
      </c>
      <c r="S109" s="225"/>
      <c r="T109" s="227">
        <f>SUM(T110:T117)</f>
        <v>0</v>
      </c>
      <c r="AR109" s="228" t="s">
        <v>25</v>
      </c>
      <c r="AT109" s="229" t="s">
        <v>80</v>
      </c>
      <c r="AU109" s="229" t="s">
        <v>25</v>
      </c>
      <c r="AY109" s="228" t="s">
        <v>208</v>
      </c>
      <c r="BK109" s="230">
        <f>SUM(BK110:BK117)</f>
        <v>0</v>
      </c>
    </row>
    <row r="110" spans="2:65" s="1" customFormat="1" ht="25.5" customHeight="1">
      <c r="B110" s="46"/>
      <c r="C110" s="233" t="s">
        <v>302</v>
      </c>
      <c r="D110" s="233" t="s">
        <v>210</v>
      </c>
      <c r="E110" s="234" t="s">
        <v>3823</v>
      </c>
      <c r="F110" s="235" t="s">
        <v>3824</v>
      </c>
      <c r="G110" s="236" t="s">
        <v>2976</v>
      </c>
      <c r="H110" s="237">
        <v>1</v>
      </c>
      <c r="I110" s="238"/>
      <c r="J110" s="239">
        <f>ROUND(I110*H110,2)</f>
        <v>0</v>
      </c>
      <c r="K110" s="235" t="s">
        <v>38</v>
      </c>
      <c r="L110" s="72"/>
      <c r="M110" s="240" t="s">
        <v>38</v>
      </c>
      <c r="N110" s="241" t="s">
        <v>52</v>
      </c>
      <c r="O110" s="47"/>
      <c r="P110" s="242">
        <f>O110*H110</f>
        <v>0</v>
      </c>
      <c r="Q110" s="242">
        <v>0</v>
      </c>
      <c r="R110" s="242">
        <f>Q110*H110</f>
        <v>0</v>
      </c>
      <c r="S110" s="242">
        <v>0</v>
      </c>
      <c r="T110" s="243">
        <f>S110*H110</f>
        <v>0</v>
      </c>
      <c r="AR110" s="23" t="s">
        <v>302</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302</v>
      </c>
      <c r="BM110" s="23" t="s">
        <v>3825</v>
      </c>
    </row>
    <row r="111" spans="2:65" s="1" customFormat="1" ht="16.5" customHeight="1">
      <c r="B111" s="46"/>
      <c r="C111" s="233" t="s">
        <v>314</v>
      </c>
      <c r="D111" s="233" t="s">
        <v>210</v>
      </c>
      <c r="E111" s="234" t="s">
        <v>3826</v>
      </c>
      <c r="F111" s="235" t="s">
        <v>3827</v>
      </c>
      <c r="G111" s="236" t="s">
        <v>2976</v>
      </c>
      <c r="H111" s="237">
        <v>2</v>
      </c>
      <c r="I111" s="238"/>
      <c r="J111" s="239">
        <f>ROUND(I111*H111,2)</f>
        <v>0</v>
      </c>
      <c r="K111" s="235" t="s">
        <v>38</v>
      </c>
      <c r="L111" s="72"/>
      <c r="M111" s="240" t="s">
        <v>38</v>
      </c>
      <c r="N111" s="241" t="s">
        <v>52</v>
      </c>
      <c r="O111" s="47"/>
      <c r="P111" s="242">
        <f>O111*H111</f>
        <v>0</v>
      </c>
      <c r="Q111" s="242">
        <v>0</v>
      </c>
      <c r="R111" s="242">
        <f>Q111*H111</f>
        <v>0</v>
      </c>
      <c r="S111" s="242">
        <v>0</v>
      </c>
      <c r="T111" s="243">
        <f>S111*H111</f>
        <v>0</v>
      </c>
      <c r="AR111" s="23" t="s">
        <v>302</v>
      </c>
      <c r="AT111" s="23" t="s">
        <v>210</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302</v>
      </c>
      <c r="BM111" s="23" t="s">
        <v>3828</v>
      </c>
    </row>
    <row r="112" spans="2:65" s="1" customFormat="1" ht="16.5" customHeight="1">
      <c r="B112" s="46"/>
      <c r="C112" s="233" t="s">
        <v>319</v>
      </c>
      <c r="D112" s="233" t="s">
        <v>210</v>
      </c>
      <c r="E112" s="234" t="s">
        <v>3829</v>
      </c>
      <c r="F112" s="235" t="s">
        <v>3830</v>
      </c>
      <c r="G112" s="236" t="s">
        <v>2976</v>
      </c>
      <c r="H112" s="237">
        <v>1</v>
      </c>
      <c r="I112" s="238"/>
      <c r="J112" s="239">
        <f>ROUND(I112*H112,2)</f>
        <v>0</v>
      </c>
      <c r="K112" s="235" t="s">
        <v>38</v>
      </c>
      <c r="L112" s="72"/>
      <c r="M112" s="240" t="s">
        <v>38</v>
      </c>
      <c r="N112" s="241" t="s">
        <v>52</v>
      </c>
      <c r="O112" s="47"/>
      <c r="P112" s="242">
        <f>O112*H112</f>
        <v>0</v>
      </c>
      <c r="Q112" s="242">
        <v>0</v>
      </c>
      <c r="R112" s="242">
        <f>Q112*H112</f>
        <v>0</v>
      </c>
      <c r="S112" s="242">
        <v>0</v>
      </c>
      <c r="T112" s="243">
        <f>S112*H112</f>
        <v>0</v>
      </c>
      <c r="AR112" s="23" t="s">
        <v>302</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302</v>
      </c>
      <c r="BM112" s="23" t="s">
        <v>3831</v>
      </c>
    </row>
    <row r="113" spans="2:65" s="1" customFormat="1" ht="16.5" customHeight="1">
      <c r="B113" s="46"/>
      <c r="C113" s="233" t="s">
        <v>324</v>
      </c>
      <c r="D113" s="233" t="s">
        <v>210</v>
      </c>
      <c r="E113" s="234" t="s">
        <v>3832</v>
      </c>
      <c r="F113" s="235" t="s">
        <v>3786</v>
      </c>
      <c r="G113" s="236" t="s">
        <v>2976</v>
      </c>
      <c r="H113" s="237">
        <v>8</v>
      </c>
      <c r="I113" s="238"/>
      <c r="J113" s="239">
        <f>ROUND(I113*H113,2)</f>
        <v>0</v>
      </c>
      <c r="K113" s="235" t="s">
        <v>38</v>
      </c>
      <c r="L113" s="72"/>
      <c r="M113" s="240" t="s">
        <v>38</v>
      </c>
      <c r="N113" s="241" t="s">
        <v>52</v>
      </c>
      <c r="O113" s="47"/>
      <c r="P113" s="242">
        <f>O113*H113</f>
        <v>0</v>
      </c>
      <c r="Q113" s="242">
        <v>0</v>
      </c>
      <c r="R113" s="242">
        <f>Q113*H113</f>
        <v>0</v>
      </c>
      <c r="S113" s="242">
        <v>0</v>
      </c>
      <c r="T113" s="243">
        <f>S113*H113</f>
        <v>0</v>
      </c>
      <c r="AR113" s="23" t="s">
        <v>302</v>
      </c>
      <c r="AT113" s="23" t="s">
        <v>210</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302</v>
      </c>
      <c r="BM113" s="23" t="s">
        <v>3833</v>
      </c>
    </row>
    <row r="114" spans="2:65" s="1" customFormat="1" ht="16.5" customHeight="1">
      <c r="B114" s="46"/>
      <c r="C114" s="233" t="s">
        <v>328</v>
      </c>
      <c r="D114" s="233" t="s">
        <v>210</v>
      </c>
      <c r="E114" s="234" t="s">
        <v>3834</v>
      </c>
      <c r="F114" s="235" t="s">
        <v>3789</v>
      </c>
      <c r="G114" s="236" t="s">
        <v>3790</v>
      </c>
      <c r="H114" s="237">
        <v>8.4</v>
      </c>
      <c r="I114" s="238"/>
      <c r="J114" s="239">
        <f>ROUND(I114*H114,2)</f>
        <v>0</v>
      </c>
      <c r="K114" s="235" t="s">
        <v>38</v>
      </c>
      <c r="L114" s="72"/>
      <c r="M114" s="240" t="s">
        <v>38</v>
      </c>
      <c r="N114" s="241" t="s">
        <v>52</v>
      </c>
      <c r="O114" s="47"/>
      <c r="P114" s="242">
        <f>O114*H114</f>
        <v>0</v>
      </c>
      <c r="Q114" s="242">
        <v>0</v>
      </c>
      <c r="R114" s="242">
        <f>Q114*H114</f>
        <v>0</v>
      </c>
      <c r="S114" s="242">
        <v>0</v>
      </c>
      <c r="T114" s="243">
        <f>S114*H114</f>
        <v>0</v>
      </c>
      <c r="AR114" s="23" t="s">
        <v>302</v>
      </c>
      <c r="AT114" s="23" t="s">
        <v>210</v>
      </c>
      <c r="AU114" s="23" t="s">
        <v>90</v>
      </c>
      <c r="AY114" s="23" t="s">
        <v>208</v>
      </c>
      <c r="BE114" s="244">
        <f>IF(N114="základní",J114,0)</f>
        <v>0</v>
      </c>
      <c r="BF114" s="244">
        <f>IF(N114="snížená",J114,0)</f>
        <v>0</v>
      </c>
      <c r="BG114" s="244">
        <f>IF(N114="zákl. přenesená",J114,0)</f>
        <v>0</v>
      </c>
      <c r="BH114" s="244">
        <f>IF(N114="sníž. přenesená",J114,0)</f>
        <v>0</v>
      </c>
      <c r="BI114" s="244">
        <f>IF(N114="nulová",J114,0)</f>
        <v>0</v>
      </c>
      <c r="BJ114" s="23" t="s">
        <v>25</v>
      </c>
      <c r="BK114" s="244">
        <f>ROUND(I114*H114,2)</f>
        <v>0</v>
      </c>
      <c r="BL114" s="23" t="s">
        <v>302</v>
      </c>
      <c r="BM114" s="23" t="s">
        <v>3835</v>
      </c>
    </row>
    <row r="115" spans="2:65" s="1" customFormat="1" ht="25.5" customHeight="1">
      <c r="B115" s="46"/>
      <c r="C115" s="233" t="s">
        <v>9</v>
      </c>
      <c r="D115" s="233" t="s">
        <v>210</v>
      </c>
      <c r="E115" s="234" t="s">
        <v>3836</v>
      </c>
      <c r="F115" s="235" t="s">
        <v>3837</v>
      </c>
      <c r="G115" s="236" t="s">
        <v>2976</v>
      </c>
      <c r="H115" s="237">
        <v>1</v>
      </c>
      <c r="I115" s="238"/>
      <c r="J115" s="239">
        <f>ROUND(I115*H115,2)</f>
        <v>0</v>
      </c>
      <c r="K115" s="235" t="s">
        <v>38</v>
      </c>
      <c r="L115" s="72"/>
      <c r="M115" s="240" t="s">
        <v>38</v>
      </c>
      <c r="N115" s="241" t="s">
        <v>52</v>
      </c>
      <c r="O115" s="47"/>
      <c r="P115" s="242">
        <f>O115*H115</f>
        <v>0</v>
      </c>
      <c r="Q115" s="242">
        <v>0</v>
      </c>
      <c r="R115" s="242">
        <f>Q115*H115</f>
        <v>0</v>
      </c>
      <c r="S115" s="242">
        <v>0</v>
      </c>
      <c r="T115" s="243">
        <f>S115*H115</f>
        <v>0</v>
      </c>
      <c r="AR115" s="23" t="s">
        <v>302</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302</v>
      </c>
      <c r="BM115" s="23" t="s">
        <v>3838</v>
      </c>
    </row>
    <row r="116" spans="2:65" s="1" customFormat="1" ht="25.5" customHeight="1">
      <c r="B116" s="46"/>
      <c r="C116" s="233" t="s">
        <v>340</v>
      </c>
      <c r="D116" s="233" t="s">
        <v>210</v>
      </c>
      <c r="E116" s="234" t="s">
        <v>3839</v>
      </c>
      <c r="F116" s="235" t="s">
        <v>3840</v>
      </c>
      <c r="G116" s="236" t="s">
        <v>3790</v>
      </c>
      <c r="H116" s="237">
        <v>23</v>
      </c>
      <c r="I116" s="238"/>
      <c r="J116" s="239">
        <f>ROUND(I116*H116,2)</f>
        <v>0</v>
      </c>
      <c r="K116" s="235" t="s">
        <v>38</v>
      </c>
      <c r="L116" s="72"/>
      <c r="M116" s="240" t="s">
        <v>38</v>
      </c>
      <c r="N116" s="241" t="s">
        <v>52</v>
      </c>
      <c r="O116" s="47"/>
      <c r="P116" s="242">
        <f>O116*H116</f>
        <v>0</v>
      </c>
      <c r="Q116" s="242">
        <v>0</v>
      </c>
      <c r="R116" s="242">
        <f>Q116*H116</f>
        <v>0</v>
      </c>
      <c r="S116" s="242">
        <v>0</v>
      </c>
      <c r="T116" s="243">
        <f>S116*H116</f>
        <v>0</v>
      </c>
      <c r="AR116" s="23" t="s">
        <v>302</v>
      </c>
      <c r="AT116" s="23" t="s">
        <v>210</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302</v>
      </c>
      <c r="BM116" s="23" t="s">
        <v>3841</v>
      </c>
    </row>
    <row r="117" spans="2:65" s="1" customFormat="1" ht="25.5" customHeight="1">
      <c r="B117" s="46"/>
      <c r="C117" s="233" t="s">
        <v>348</v>
      </c>
      <c r="D117" s="233" t="s">
        <v>210</v>
      </c>
      <c r="E117" s="234" t="s">
        <v>3842</v>
      </c>
      <c r="F117" s="235" t="s">
        <v>3799</v>
      </c>
      <c r="G117" s="236" t="s">
        <v>2976</v>
      </c>
      <c r="H117" s="237">
        <v>1</v>
      </c>
      <c r="I117" s="238"/>
      <c r="J117" s="239">
        <f>ROUND(I117*H117,2)</f>
        <v>0</v>
      </c>
      <c r="K117" s="235" t="s">
        <v>38</v>
      </c>
      <c r="L117" s="72"/>
      <c r="M117" s="240" t="s">
        <v>38</v>
      </c>
      <c r="N117" s="241" t="s">
        <v>52</v>
      </c>
      <c r="O117" s="47"/>
      <c r="P117" s="242">
        <f>O117*H117</f>
        <v>0</v>
      </c>
      <c r="Q117" s="242">
        <v>0</v>
      </c>
      <c r="R117" s="242">
        <f>Q117*H117</f>
        <v>0</v>
      </c>
      <c r="S117" s="242">
        <v>0</v>
      </c>
      <c r="T117" s="243">
        <f>S117*H117</f>
        <v>0</v>
      </c>
      <c r="AR117" s="23" t="s">
        <v>302</v>
      </c>
      <c r="AT117" s="23" t="s">
        <v>210</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302</v>
      </c>
      <c r="BM117" s="23" t="s">
        <v>3843</v>
      </c>
    </row>
    <row r="118" spans="2:63" s="11" customFormat="1" ht="29.85" customHeight="1">
      <c r="B118" s="217"/>
      <c r="C118" s="218"/>
      <c r="D118" s="219" t="s">
        <v>80</v>
      </c>
      <c r="E118" s="231" t="s">
        <v>3844</v>
      </c>
      <c r="F118" s="231" t="s">
        <v>3845</v>
      </c>
      <c r="G118" s="218"/>
      <c r="H118" s="218"/>
      <c r="I118" s="221"/>
      <c r="J118" s="232">
        <f>BK118</f>
        <v>0</v>
      </c>
      <c r="K118" s="218"/>
      <c r="L118" s="223"/>
      <c r="M118" s="224"/>
      <c r="N118" s="225"/>
      <c r="O118" s="225"/>
      <c r="P118" s="226">
        <f>SUM(P119:P125)</f>
        <v>0</v>
      </c>
      <c r="Q118" s="225"/>
      <c r="R118" s="226">
        <f>SUM(R119:R125)</f>
        <v>0</v>
      </c>
      <c r="S118" s="225"/>
      <c r="T118" s="227">
        <f>SUM(T119:T125)</f>
        <v>0</v>
      </c>
      <c r="AR118" s="228" t="s">
        <v>25</v>
      </c>
      <c r="AT118" s="229" t="s">
        <v>80</v>
      </c>
      <c r="AU118" s="229" t="s">
        <v>25</v>
      </c>
      <c r="AY118" s="228" t="s">
        <v>208</v>
      </c>
      <c r="BK118" s="230">
        <f>SUM(BK119:BK125)</f>
        <v>0</v>
      </c>
    </row>
    <row r="119" spans="2:65" s="1" customFormat="1" ht="25.5" customHeight="1">
      <c r="B119" s="46"/>
      <c r="C119" s="233" t="s">
        <v>352</v>
      </c>
      <c r="D119" s="233" t="s">
        <v>210</v>
      </c>
      <c r="E119" s="234" t="s">
        <v>3846</v>
      </c>
      <c r="F119" s="235" t="s">
        <v>3847</v>
      </c>
      <c r="G119" s="236" t="s">
        <v>2976</v>
      </c>
      <c r="H119" s="237">
        <v>1</v>
      </c>
      <c r="I119" s="238"/>
      <c r="J119" s="239">
        <f>ROUND(I119*H119,2)</f>
        <v>0</v>
      </c>
      <c r="K119" s="235" t="s">
        <v>38</v>
      </c>
      <c r="L119" s="72"/>
      <c r="M119" s="240" t="s">
        <v>38</v>
      </c>
      <c r="N119" s="241" t="s">
        <v>52</v>
      </c>
      <c r="O119" s="47"/>
      <c r="P119" s="242">
        <f>O119*H119</f>
        <v>0</v>
      </c>
      <c r="Q119" s="242">
        <v>0</v>
      </c>
      <c r="R119" s="242">
        <f>Q119*H119</f>
        <v>0</v>
      </c>
      <c r="S119" s="242">
        <v>0</v>
      </c>
      <c r="T119" s="243">
        <f>S119*H119</f>
        <v>0</v>
      </c>
      <c r="AR119" s="23" t="s">
        <v>302</v>
      </c>
      <c r="AT119" s="23" t="s">
        <v>210</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302</v>
      </c>
      <c r="BM119" s="23" t="s">
        <v>3848</v>
      </c>
    </row>
    <row r="120" spans="2:65" s="1" customFormat="1" ht="16.5" customHeight="1">
      <c r="B120" s="46"/>
      <c r="C120" s="233" t="s">
        <v>357</v>
      </c>
      <c r="D120" s="233" t="s">
        <v>210</v>
      </c>
      <c r="E120" s="234" t="s">
        <v>3849</v>
      </c>
      <c r="F120" s="235" t="s">
        <v>3850</v>
      </c>
      <c r="G120" s="236" t="s">
        <v>2976</v>
      </c>
      <c r="H120" s="237">
        <v>2</v>
      </c>
      <c r="I120" s="238"/>
      <c r="J120" s="239">
        <f>ROUND(I120*H120,2)</f>
        <v>0</v>
      </c>
      <c r="K120" s="235" t="s">
        <v>38</v>
      </c>
      <c r="L120" s="72"/>
      <c r="M120" s="240" t="s">
        <v>38</v>
      </c>
      <c r="N120" s="241" t="s">
        <v>52</v>
      </c>
      <c r="O120" s="47"/>
      <c r="P120" s="242">
        <f>O120*H120</f>
        <v>0</v>
      </c>
      <c r="Q120" s="242">
        <v>0</v>
      </c>
      <c r="R120" s="242">
        <f>Q120*H120</f>
        <v>0</v>
      </c>
      <c r="S120" s="242">
        <v>0</v>
      </c>
      <c r="T120" s="243">
        <f>S120*H120</f>
        <v>0</v>
      </c>
      <c r="AR120" s="23" t="s">
        <v>302</v>
      </c>
      <c r="AT120" s="23" t="s">
        <v>210</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302</v>
      </c>
      <c r="BM120" s="23" t="s">
        <v>3851</v>
      </c>
    </row>
    <row r="121" spans="2:65" s="1" customFormat="1" ht="16.5" customHeight="1">
      <c r="B121" s="46"/>
      <c r="C121" s="233" t="s">
        <v>362</v>
      </c>
      <c r="D121" s="233" t="s">
        <v>210</v>
      </c>
      <c r="E121" s="234" t="s">
        <v>3852</v>
      </c>
      <c r="F121" s="235" t="s">
        <v>3853</v>
      </c>
      <c r="G121" s="236" t="s">
        <v>2976</v>
      </c>
      <c r="H121" s="237">
        <v>1</v>
      </c>
      <c r="I121" s="238"/>
      <c r="J121" s="239">
        <f>ROUND(I121*H121,2)</f>
        <v>0</v>
      </c>
      <c r="K121" s="235" t="s">
        <v>38</v>
      </c>
      <c r="L121" s="72"/>
      <c r="M121" s="240" t="s">
        <v>38</v>
      </c>
      <c r="N121" s="241" t="s">
        <v>52</v>
      </c>
      <c r="O121" s="47"/>
      <c r="P121" s="242">
        <f>O121*H121</f>
        <v>0</v>
      </c>
      <c r="Q121" s="242">
        <v>0</v>
      </c>
      <c r="R121" s="242">
        <f>Q121*H121</f>
        <v>0</v>
      </c>
      <c r="S121" s="242">
        <v>0</v>
      </c>
      <c r="T121" s="243">
        <f>S121*H121</f>
        <v>0</v>
      </c>
      <c r="AR121" s="23" t="s">
        <v>302</v>
      </c>
      <c r="AT121" s="23" t="s">
        <v>210</v>
      </c>
      <c r="AU121" s="23" t="s">
        <v>90</v>
      </c>
      <c r="AY121" s="23" t="s">
        <v>208</v>
      </c>
      <c r="BE121" s="244">
        <f>IF(N121="základní",J121,0)</f>
        <v>0</v>
      </c>
      <c r="BF121" s="244">
        <f>IF(N121="snížená",J121,0)</f>
        <v>0</v>
      </c>
      <c r="BG121" s="244">
        <f>IF(N121="zákl. přenesená",J121,0)</f>
        <v>0</v>
      </c>
      <c r="BH121" s="244">
        <f>IF(N121="sníž. přenesená",J121,0)</f>
        <v>0</v>
      </c>
      <c r="BI121" s="244">
        <f>IF(N121="nulová",J121,0)</f>
        <v>0</v>
      </c>
      <c r="BJ121" s="23" t="s">
        <v>25</v>
      </c>
      <c r="BK121" s="244">
        <f>ROUND(I121*H121,2)</f>
        <v>0</v>
      </c>
      <c r="BL121" s="23" t="s">
        <v>302</v>
      </c>
      <c r="BM121" s="23" t="s">
        <v>3854</v>
      </c>
    </row>
    <row r="122" spans="2:65" s="1" customFormat="1" ht="16.5" customHeight="1">
      <c r="B122" s="46"/>
      <c r="C122" s="233" t="s">
        <v>369</v>
      </c>
      <c r="D122" s="233" t="s">
        <v>210</v>
      </c>
      <c r="E122" s="234" t="s">
        <v>3855</v>
      </c>
      <c r="F122" s="235" t="s">
        <v>3786</v>
      </c>
      <c r="G122" s="236" t="s">
        <v>2976</v>
      </c>
      <c r="H122" s="237">
        <v>8</v>
      </c>
      <c r="I122" s="238"/>
      <c r="J122" s="239">
        <f>ROUND(I122*H122,2)</f>
        <v>0</v>
      </c>
      <c r="K122" s="235" t="s">
        <v>38</v>
      </c>
      <c r="L122" s="72"/>
      <c r="M122" s="240" t="s">
        <v>38</v>
      </c>
      <c r="N122" s="241" t="s">
        <v>52</v>
      </c>
      <c r="O122" s="47"/>
      <c r="P122" s="242">
        <f>O122*H122</f>
        <v>0</v>
      </c>
      <c r="Q122" s="242">
        <v>0</v>
      </c>
      <c r="R122" s="242">
        <f>Q122*H122</f>
        <v>0</v>
      </c>
      <c r="S122" s="242">
        <v>0</v>
      </c>
      <c r="T122" s="243">
        <f>S122*H122</f>
        <v>0</v>
      </c>
      <c r="AR122" s="23" t="s">
        <v>302</v>
      </c>
      <c r="AT122" s="23" t="s">
        <v>210</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302</v>
      </c>
      <c r="BM122" s="23" t="s">
        <v>3856</v>
      </c>
    </row>
    <row r="123" spans="2:65" s="1" customFormat="1" ht="16.5" customHeight="1">
      <c r="B123" s="46"/>
      <c r="C123" s="233" t="s">
        <v>374</v>
      </c>
      <c r="D123" s="233" t="s">
        <v>210</v>
      </c>
      <c r="E123" s="234" t="s">
        <v>3857</v>
      </c>
      <c r="F123" s="235" t="s">
        <v>3789</v>
      </c>
      <c r="G123" s="236" t="s">
        <v>3790</v>
      </c>
      <c r="H123" s="237">
        <v>6</v>
      </c>
      <c r="I123" s="238"/>
      <c r="J123" s="239">
        <f>ROUND(I123*H123,2)</f>
        <v>0</v>
      </c>
      <c r="K123" s="235" t="s">
        <v>38</v>
      </c>
      <c r="L123" s="72"/>
      <c r="M123" s="240" t="s">
        <v>38</v>
      </c>
      <c r="N123" s="241" t="s">
        <v>52</v>
      </c>
      <c r="O123" s="47"/>
      <c r="P123" s="242">
        <f>O123*H123</f>
        <v>0</v>
      </c>
      <c r="Q123" s="242">
        <v>0</v>
      </c>
      <c r="R123" s="242">
        <f>Q123*H123</f>
        <v>0</v>
      </c>
      <c r="S123" s="242">
        <v>0</v>
      </c>
      <c r="T123" s="243">
        <f>S123*H123</f>
        <v>0</v>
      </c>
      <c r="AR123" s="23" t="s">
        <v>302</v>
      </c>
      <c r="AT123" s="23" t="s">
        <v>210</v>
      </c>
      <c r="AU123" s="23" t="s">
        <v>90</v>
      </c>
      <c r="AY123" s="23" t="s">
        <v>208</v>
      </c>
      <c r="BE123" s="244">
        <f>IF(N123="základní",J123,0)</f>
        <v>0</v>
      </c>
      <c r="BF123" s="244">
        <f>IF(N123="snížená",J123,0)</f>
        <v>0</v>
      </c>
      <c r="BG123" s="244">
        <f>IF(N123="zákl. přenesená",J123,0)</f>
        <v>0</v>
      </c>
      <c r="BH123" s="244">
        <f>IF(N123="sníž. přenesená",J123,0)</f>
        <v>0</v>
      </c>
      <c r="BI123" s="244">
        <f>IF(N123="nulová",J123,0)</f>
        <v>0</v>
      </c>
      <c r="BJ123" s="23" t="s">
        <v>25</v>
      </c>
      <c r="BK123" s="244">
        <f>ROUND(I123*H123,2)</f>
        <v>0</v>
      </c>
      <c r="BL123" s="23" t="s">
        <v>302</v>
      </c>
      <c r="BM123" s="23" t="s">
        <v>3858</v>
      </c>
    </row>
    <row r="124" spans="2:65" s="1" customFormat="1" ht="25.5" customHeight="1">
      <c r="B124" s="46"/>
      <c r="C124" s="233" t="s">
        <v>380</v>
      </c>
      <c r="D124" s="233" t="s">
        <v>210</v>
      </c>
      <c r="E124" s="234" t="s">
        <v>3859</v>
      </c>
      <c r="F124" s="235" t="s">
        <v>3796</v>
      </c>
      <c r="G124" s="236" t="s">
        <v>3790</v>
      </c>
      <c r="H124" s="237">
        <v>23</v>
      </c>
      <c r="I124" s="238"/>
      <c r="J124" s="239">
        <f>ROUND(I124*H124,2)</f>
        <v>0</v>
      </c>
      <c r="K124" s="235" t="s">
        <v>38</v>
      </c>
      <c r="L124" s="72"/>
      <c r="M124" s="240" t="s">
        <v>38</v>
      </c>
      <c r="N124" s="241" t="s">
        <v>52</v>
      </c>
      <c r="O124" s="47"/>
      <c r="P124" s="242">
        <f>O124*H124</f>
        <v>0</v>
      </c>
      <c r="Q124" s="242">
        <v>0</v>
      </c>
      <c r="R124" s="242">
        <f>Q124*H124</f>
        <v>0</v>
      </c>
      <c r="S124" s="242">
        <v>0</v>
      </c>
      <c r="T124" s="243">
        <f>S124*H124</f>
        <v>0</v>
      </c>
      <c r="AR124" s="23" t="s">
        <v>302</v>
      </c>
      <c r="AT124" s="23" t="s">
        <v>210</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302</v>
      </c>
      <c r="BM124" s="23" t="s">
        <v>3860</v>
      </c>
    </row>
    <row r="125" spans="2:65" s="1" customFormat="1" ht="25.5" customHeight="1">
      <c r="B125" s="46"/>
      <c r="C125" s="233" t="s">
        <v>384</v>
      </c>
      <c r="D125" s="233" t="s">
        <v>210</v>
      </c>
      <c r="E125" s="234" t="s">
        <v>3861</v>
      </c>
      <c r="F125" s="235" t="s">
        <v>3799</v>
      </c>
      <c r="G125" s="236" t="s">
        <v>2976</v>
      </c>
      <c r="H125" s="237">
        <v>1</v>
      </c>
      <c r="I125" s="238"/>
      <c r="J125" s="239">
        <f>ROUND(I125*H125,2)</f>
        <v>0</v>
      </c>
      <c r="K125" s="235" t="s">
        <v>38</v>
      </c>
      <c r="L125" s="72"/>
      <c r="M125" s="240" t="s">
        <v>38</v>
      </c>
      <c r="N125" s="241" t="s">
        <v>52</v>
      </c>
      <c r="O125" s="47"/>
      <c r="P125" s="242">
        <f>O125*H125</f>
        <v>0</v>
      </c>
      <c r="Q125" s="242">
        <v>0</v>
      </c>
      <c r="R125" s="242">
        <f>Q125*H125</f>
        <v>0</v>
      </c>
      <c r="S125" s="242">
        <v>0</v>
      </c>
      <c r="T125" s="243">
        <f>S125*H125</f>
        <v>0</v>
      </c>
      <c r="AR125" s="23" t="s">
        <v>302</v>
      </c>
      <c r="AT125" s="23" t="s">
        <v>210</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302</v>
      </c>
      <c r="BM125" s="23" t="s">
        <v>3862</v>
      </c>
    </row>
    <row r="126" spans="2:63" s="11" customFormat="1" ht="29.85" customHeight="1">
      <c r="B126" s="217"/>
      <c r="C126" s="218"/>
      <c r="D126" s="219" t="s">
        <v>80</v>
      </c>
      <c r="E126" s="231" t="s">
        <v>3863</v>
      </c>
      <c r="F126" s="231" t="s">
        <v>3864</v>
      </c>
      <c r="G126" s="218"/>
      <c r="H126" s="218"/>
      <c r="I126" s="221"/>
      <c r="J126" s="232">
        <f>BK126</f>
        <v>0</v>
      </c>
      <c r="K126" s="218"/>
      <c r="L126" s="223"/>
      <c r="M126" s="224"/>
      <c r="N126" s="225"/>
      <c r="O126" s="225"/>
      <c r="P126" s="226">
        <f>SUM(P127:P134)</f>
        <v>0</v>
      </c>
      <c r="Q126" s="225"/>
      <c r="R126" s="226">
        <f>SUM(R127:R134)</f>
        <v>0</v>
      </c>
      <c r="S126" s="225"/>
      <c r="T126" s="227">
        <f>SUM(T127:T134)</f>
        <v>0</v>
      </c>
      <c r="AR126" s="228" t="s">
        <v>25</v>
      </c>
      <c r="AT126" s="229" t="s">
        <v>80</v>
      </c>
      <c r="AU126" s="229" t="s">
        <v>25</v>
      </c>
      <c r="AY126" s="228" t="s">
        <v>208</v>
      </c>
      <c r="BK126" s="230">
        <f>SUM(BK127:BK134)</f>
        <v>0</v>
      </c>
    </row>
    <row r="127" spans="2:65" s="1" customFormat="1" ht="25.5" customHeight="1">
      <c r="B127" s="46"/>
      <c r="C127" s="233" t="s">
        <v>389</v>
      </c>
      <c r="D127" s="233" t="s">
        <v>210</v>
      </c>
      <c r="E127" s="234" t="s">
        <v>3865</v>
      </c>
      <c r="F127" s="235" t="s">
        <v>3866</v>
      </c>
      <c r="G127" s="236" t="s">
        <v>2976</v>
      </c>
      <c r="H127" s="237">
        <v>1</v>
      </c>
      <c r="I127" s="238"/>
      <c r="J127" s="239">
        <f>ROUND(I127*H127,2)</f>
        <v>0</v>
      </c>
      <c r="K127" s="235" t="s">
        <v>38</v>
      </c>
      <c r="L127" s="72"/>
      <c r="M127" s="240" t="s">
        <v>38</v>
      </c>
      <c r="N127" s="241" t="s">
        <v>52</v>
      </c>
      <c r="O127" s="47"/>
      <c r="P127" s="242">
        <f>O127*H127</f>
        <v>0</v>
      </c>
      <c r="Q127" s="242">
        <v>0</v>
      </c>
      <c r="R127" s="242">
        <f>Q127*H127</f>
        <v>0</v>
      </c>
      <c r="S127" s="242">
        <v>0</v>
      </c>
      <c r="T127" s="243">
        <f>S127*H127</f>
        <v>0</v>
      </c>
      <c r="AR127" s="23" t="s">
        <v>302</v>
      </c>
      <c r="AT127" s="23" t="s">
        <v>210</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302</v>
      </c>
      <c r="BM127" s="23" t="s">
        <v>3867</v>
      </c>
    </row>
    <row r="128" spans="2:65" s="1" customFormat="1" ht="16.5" customHeight="1">
      <c r="B128" s="46"/>
      <c r="C128" s="233" t="s">
        <v>393</v>
      </c>
      <c r="D128" s="233" t="s">
        <v>210</v>
      </c>
      <c r="E128" s="234" t="s">
        <v>3868</v>
      </c>
      <c r="F128" s="235" t="s">
        <v>3869</v>
      </c>
      <c r="G128" s="236" t="s">
        <v>2976</v>
      </c>
      <c r="H128" s="237">
        <v>2</v>
      </c>
      <c r="I128" s="238"/>
      <c r="J128" s="239">
        <f>ROUND(I128*H128,2)</f>
        <v>0</v>
      </c>
      <c r="K128" s="235" t="s">
        <v>38</v>
      </c>
      <c r="L128" s="72"/>
      <c r="M128" s="240" t="s">
        <v>38</v>
      </c>
      <c r="N128" s="241" t="s">
        <v>52</v>
      </c>
      <c r="O128" s="47"/>
      <c r="P128" s="242">
        <f>O128*H128</f>
        <v>0</v>
      </c>
      <c r="Q128" s="242">
        <v>0</v>
      </c>
      <c r="R128" s="242">
        <f>Q128*H128</f>
        <v>0</v>
      </c>
      <c r="S128" s="242">
        <v>0</v>
      </c>
      <c r="T128" s="243">
        <f>S128*H128</f>
        <v>0</v>
      </c>
      <c r="AR128" s="23" t="s">
        <v>302</v>
      </c>
      <c r="AT128" s="23" t="s">
        <v>210</v>
      </c>
      <c r="AU128" s="23" t="s">
        <v>90</v>
      </c>
      <c r="AY128" s="23" t="s">
        <v>208</v>
      </c>
      <c r="BE128" s="244">
        <f>IF(N128="základní",J128,0)</f>
        <v>0</v>
      </c>
      <c r="BF128" s="244">
        <f>IF(N128="snížená",J128,0)</f>
        <v>0</v>
      </c>
      <c r="BG128" s="244">
        <f>IF(N128="zákl. přenesená",J128,0)</f>
        <v>0</v>
      </c>
      <c r="BH128" s="244">
        <f>IF(N128="sníž. přenesená",J128,0)</f>
        <v>0</v>
      </c>
      <c r="BI128" s="244">
        <f>IF(N128="nulová",J128,0)</f>
        <v>0</v>
      </c>
      <c r="BJ128" s="23" t="s">
        <v>25</v>
      </c>
      <c r="BK128" s="244">
        <f>ROUND(I128*H128,2)</f>
        <v>0</v>
      </c>
      <c r="BL128" s="23" t="s">
        <v>302</v>
      </c>
      <c r="BM128" s="23" t="s">
        <v>3870</v>
      </c>
    </row>
    <row r="129" spans="2:65" s="1" customFormat="1" ht="16.5" customHeight="1">
      <c r="B129" s="46"/>
      <c r="C129" s="233" t="s">
        <v>401</v>
      </c>
      <c r="D129" s="233" t="s">
        <v>210</v>
      </c>
      <c r="E129" s="234" t="s">
        <v>3871</v>
      </c>
      <c r="F129" s="235" t="s">
        <v>3872</v>
      </c>
      <c r="G129" s="236" t="s">
        <v>2976</v>
      </c>
      <c r="H129" s="237">
        <v>1</v>
      </c>
      <c r="I129" s="238"/>
      <c r="J129" s="239">
        <f>ROUND(I129*H129,2)</f>
        <v>0</v>
      </c>
      <c r="K129" s="235" t="s">
        <v>38</v>
      </c>
      <c r="L129" s="72"/>
      <c r="M129" s="240" t="s">
        <v>38</v>
      </c>
      <c r="N129" s="241" t="s">
        <v>52</v>
      </c>
      <c r="O129" s="47"/>
      <c r="P129" s="242">
        <f>O129*H129</f>
        <v>0</v>
      </c>
      <c r="Q129" s="242">
        <v>0</v>
      </c>
      <c r="R129" s="242">
        <f>Q129*H129</f>
        <v>0</v>
      </c>
      <c r="S129" s="242">
        <v>0</v>
      </c>
      <c r="T129" s="243">
        <f>S129*H129</f>
        <v>0</v>
      </c>
      <c r="AR129" s="23" t="s">
        <v>302</v>
      </c>
      <c r="AT129" s="23" t="s">
        <v>210</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302</v>
      </c>
      <c r="BM129" s="23" t="s">
        <v>3873</v>
      </c>
    </row>
    <row r="130" spans="2:65" s="1" customFormat="1" ht="16.5" customHeight="1">
      <c r="B130" s="46"/>
      <c r="C130" s="233" t="s">
        <v>412</v>
      </c>
      <c r="D130" s="233" t="s">
        <v>210</v>
      </c>
      <c r="E130" s="234" t="s">
        <v>3874</v>
      </c>
      <c r="F130" s="235" t="s">
        <v>3875</v>
      </c>
      <c r="G130" s="236" t="s">
        <v>2976</v>
      </c>
      <c r="H130" s="237">
        <v>2</v>
      </c>
      <c r="I130" s="238"/>
      <c r="J130" s="239">
        <f>ROUND(I130*H130,2)</f>
        <v>0</v>
      </c>
      <c r="K130" s="235" t="s">
        <v>38</v>
      </c>
      <c r="L130" s="72"/>
      <c r="M130" s="240" t="s">
        <v>38</v>
      </c>
      <c r="N130" s="241" t="s">
        <v>52</v>
      </c>
      <c r="O130" s="47"/>
      <c r="P130" s="242">
        <f>O130*H130</f>
        <v>0</v>
      </c>
      <c r="Q130" s="242">
        <v>0</v>
      </c>
      <c r="R130" s="242">
        <f>Q130*H130</f>
        <v>0</v>
      </c>
      <c r="S130" s="242">
        <v>0</v>
      </c>
      <c r="T130" s="243">
        <f>S130*H130</f>
        <v>0</v>
      </c>
      <c r="AR130" s="23" t="s">
        <v>302</v>
      </c>
      <c r="AT130" s="23" t="s">
        <v>210</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302</v>
      </c>
      <c r="BM130" s="23" t="s">
        <v>3876</v>
      </c>
    </row>
    <row r="131" spans="2:65" s="1" customFormat="1" ht="16.5" customHeight="1">
      <c r="B131" s="46"/>
      <c r="C131" s="233" t="s">
        <v>416</v>
      </c>
      <c r="D131" s="233" t="s">
        <v>210</v>
      </c>
      <c r="E131" s="234" t="s">
        <v>3877</v>
      </c>
      <c r="F131" s="235" t="s">
        <v>3789</v>
      </c>
      <c r="G131" s="236" t="s">
        <v>3790</v>
      </c>
      <c r="H131" s="237">
        <v>2.2</v>
      </c>
      <c r="I131" s="238"/>
      <c r="J131" s="239">
        <f>ROUND(I131*H131,2)</f>
        <v>0</v>
      </c>
      <c r="K131" s="235" t="s">
        <v>38</v>
      </c>
      <c r="L131" s="72"/>
      <c r="M131" s="240" t="s">
        <v>38</v>
      </c>
      <c r="N131" s="241" t="s">
        <v>52</v>
      </c>
      <c r="O131" s="47"/>
      <c r="P131" s="242">
        <f>O131*H131</f>
        <v>0</v>
      </c>
      <c r="Q131" s="242">
        <v>0</v>
      </c>
      <c r="R131" s="242">
        <f>Q131*H131</f>
        <v>0</v>
      </c>
      <c r="S131" s="242">
        <v>0</v>
      </c>
      <c r="T131" s="243">
        <f>S131*H131</f>
        <v>0</v>
      </c>
      <c r="AR131" s="23" t="s">
        <v>302</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302</v>
      </c>
      <c r="BM131" s="23" t="s">
        <v>3878</v>
      </c>
    </row>
    <row r="132" spans="2:65" s="1" customFormat="1" ht="25.5" customHeight="1">
      <c r="B132" s="46"/>
      <c r="C132" s="233" t="s">
        <v>422</v>
      </c>
      <c r="D132" s="233" t="s">
        <v>210</v>
      </c>
      <c r="E132" s="234" t="s">
        <v>3879</v>
      </c>
      <c r="F132" s="235" t="s">
        <v>3880</v>
      </c>
      <c r="G132" s="236" t="s">
        <v>2976</v>
      </c>
      <c r="H132" s="237">
        <v>1</v>
      </c>
      <c r="I132" s="238"/>
      <c r="J132" s="239">
        <f>ROUND(I132*H132,2)</f>
        <v>0</v>
      </c>
      <c r="K132" s="235" t="s">
        <v>38</v>
      </c>
      <c r="L132" s="72"/>
      <c r="M132" s="240" t="s">
        <v>38</v>
      </c>
      <c r="N132" s="241" t="s">
        <v>52</v>
      </c>
      <c r="O132" s="47"/>
      <c r="P132" s="242">
        <f>O132*H132</f>
        <v>0</v>
      </c>
      <c r="Q132" s="242">
        <v>0</v>
      </c>
      <c r="R132" s="242">
        <f>Q132*H132</f>
        <v>0</v>
      </c>
      <c r="S132" s="242">
        <v>0</v>
      </c>
      <c r="T132" s="243">
        <f>S132*H132</f>
        <v>0</v>
      </c>
      <c r="AR132" s="23" t="s">
        <v>302</v>
      </c>
      <c r="AT132" s="23" t="s">
        <v>210</v>
      </c>
      <c r="AU132" s="23" t="s">
        <v>90</v>
      </c>
      <c r="AY132" s="23" t="s">
        <v>208</v>
      </c>
      <c r="BE132" s="244">
        <f>IF(N132="základní",J132,0)</f>
        <v>0</v>
      </c>
      <c r="BF132" s="244">
        <f>IF(N132="snížená",J132,0)</f>
        <v>0</v>
      </c>
      <c r="BG132" s="244">
        <f>IF(N132="zákl. přenesená",J132,0)</f>
        <v>0</v>
      </c>
      <c r="BH132" s="244">
        <f>IF(N132="sníž. přenesená",J132,0)</f>
        <v>0</v>
      </c>
      <c r="BI132" s="244">
        <f>IF(N132="nulová",J132,0)</f>
        <v>0</v>
      </c>
      <c r="BJ132" s="23" t="s">
        <v>25</v>
      </c>
      <c r="BK132" s="244">
        <f>ROUND(I132*H132,2)</f>
        <v>0</v>
      </c>
      <c r="BL132" s="23" t="s">
        <v>302</v>
      </c>
      <c r="BM132" s="23" t="s">
        <v>3881</v>
      </c>
    </row>
    <row r="133" spans="2:65" s="1" customFormat="1" ht="25.5" customHeight="1">
      <c r="B133" s="46"/>
      <c r="C133" s="233" t="s">
        <v>432</v>
      </c>
      <c r="D133" s="233" t="s">
        <v>210</v>
      </c>
      <c r="E133" s="234" t="s">
        <v>3882</v>
      </c>
      <c r="F133" s="235" t="s">
        <v>3883</v>
      </c>
      <c r="G133" s="236" t="s">
        <v>3790</v>
      </c>
      <c r="H133" s="237">
        <v>7</v>
      </c>
      <c r="I133" s="238"/>
      <c r="J133" s="239">
        <f>ROUND(I133*H133,2)</f>
        <v>0</v>
      </c>
      <c r="K133" s="235" t="s">
        <v>38</v>
      </c>
      <c r="L133" s="72"/>
      <c r="M133" s="240" t="s">
        <v>38</v>
      </c>
      <c r="N133" s="241" t="s">
        <v>52</v>
      </c>
      <c r="O133" s="47"/>
      <c r="P133" s="242">
        <f>O133*H133</f>
        <v>0</v>
      </c>
      <c r="Q133" s="242">
        <v>0</v>
      </c>
      <c r="R133" s="242">
        <f>Q133*H133</f>
        <v>0</v>
      </c>
      <c r="S133" s="242">
        <v>0</v>
      </c>
      <c r="T133" s="243">
        <f>S133*H133</f>
        <v>0</v>
      </c>
      <c r="AR133" s="23" t="s">
        <v>302</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302</v>
      </c>
      <c r="BM133" s="23" t="s">
        <v>3884</v>
      </c>
    </row>
    <row r="134" spans="2:65" s="1" customFormat="1" ht="25.5" customHeight="1">
      <c r="B134" s="46"/>
      <c r="C134" s="233" t="s">
        <v>443</v>
      </c>
      <c r="D134" s="233" t="s">
        <v>210</v>
      </c>
      <c r="E134" s="234" t="s">
        <v>3885</v>
      </c>
      <c r="F134" s="235" t="s">
        <v>3799</v>
      </c>
      <c r="G134" s="236" t="s">
        <v>2976</v>
      </c>
      <c r="H134" s="237">
        <v>1</v>
      </c>
      <c r="I134" s="238"/>
      <c r="J134" s="239">
        <f>ROUND(I134*H134,2)</f>
        <v>0</v>
      </c>
      <c r="K134" s="235" t="s">
        <v>38</v>
      </c>
      <c r="L134" s="72"/>
      <c r="M134" s="240" t="s">
        <v>38</v>
      </c>
      <c r="N134" s="241" t="s">
        <v>52</v>
      </c>
      <c r="O134" s="47"/>
      <c r="P134" s="242">
        <f>O134*H134</f>
        <v>0</v>
      </c>
      <c r="Q134" s="242">
        <v>0</v>
      </c>
      <c r="R134" s="242">
        <f>Q134*H134</f>
        <v>0</v>
      </c>
      <c r="S134" s="242">
        <v>0</v>
      </c>
      <c r="T134" s="243">
        <f>S134*H134</f>
        <v>0</v>
      </c>
      <c r="AR134" s="23" t="s">
        <v>302</v>
      </c>
      <c r="AT134" s="23" t="s">
        <v>210</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302</v>
      </c>
      <c r="BM134" s="23" t="s">
        <v>3886</v>
      </c>
    </row>
    <row r="135" spans="2:63" s="11" customFormat="1" ht="29.85" customHeight="1">
      <c r="B135" s="217"/>
      <c r="C135" s="218"/>
      <c r="D135" s="219" t="s">
        <v>80</v>
      </c>
      <c r="E135" s="231" t="s">
        <v>3887</v>
      </c>
      <c r="F135" s="231" t="s">
        <v>3888</v>
      </c>
      <c r="G135" s="218"/>
      <c r="H135" s="218"/>
      <c r="I135" s="221"/>
      <c r="J135" s="232">
        <f>BK135</f>
        <v>0</v>
      </c>
      <c r="K135" s="218"/>
      <c r="L135" s="223"/>
      <c r="M135" s="224"/>
      <c r="N135" s="225"/>
      <c r="O135" s="225"/>
      <c r="P135" s="226">
        <f>SUM(P136:P147)</f>
        <v>0</v>
      </c>
      <c r="Q135" s="225"/>
      <c r="R135" s="226">
        <f>SUM(R136:R147)</f>
        <v>0</v>
      </c>
      <c r="S135" s="225"/>
      <c r="T135" s="227">
        <f>SUM(T136:T147)</f>
        <v>0</v>
      </c>
      <c r="AR135" s="228" t="s">
        <v>25</v>
      </c>
      <c r="AT135" s="229" t="s">
        <v>80</v>
      </c>
      <c r="AU135" s="229" t="s">
        <v>25</v>
      </c>
      <c r="AY135" s="228" t="s">
        <v>208</v>
      </c>
      <c r="BK135" s="230">
        <f>SUM(BK136:BK147)</f>
        <v>0</v>
      </c>
    </row>
    <row r="136" spans="2:65" s="1" customFormat="1" ht="38.25" customHeight="1">
      <c r="B136" s="46"/>
      <c r="C136" s="233" t="s">
        <v>448</v>
      </c>
      <c r="D136" s="233" t="s">
        <v>210</v>
      </c>
      <c r="E136" s="234" t="s">
        <v>3889</v>
      </c>
      <c r="F136" s="235" t="s">
        <v>3890</v>
      </c>
      <c r="G136" s="236" t="s">
        <v>2976</v>
      </c>
      <c r="H136" s="237">
        <v>1</v>
      </c>
      <c r="I136" s="238"/>
      <c r="J136" s="239">
        <f>ROUND(I136*H136,2)</f>
        <v>0</v>
      </c>
      <c r="K136" s="235" t="s">
        <v>38</v>
      </c>
      <c r="L136" s="72"/>
      <c r="M136" s="240" t="s">
        <v>38</v>
      </c>
      <c r="N136" s="241" t="s">
        <v>52</v>
      </c>
      <c r="O136" s="47"/>
      <c r="P136" s="242">
        <f>O136*H136</f>
        <v>0</v>
      </c>
      <c r="Q136" s="242">
        <v>0</v>
      </c>
      <c r="R136" s="242">
        <f>Q136*H136</f>
        <v>0</v>
      </c>
      <c r="S136" s="242">
        <v>0</v>
      </c>
      <c r="T136" s="243">
        <f>S136*H136</f>
        <v>0</v>
      </c>
      <c r="AR136" s="23" t="s">
        <v>302</v>
      </c>
      <c r="AT136" s="23" t="s">
        <v>210</v>
      </c>
      <c r="AU136" s="23" t="s">
        <v>90</v>
      </c>
      <c r="AY136" s="23" t="s">
        <v>208</v>
      </c>
      <c r="BE136" s="244">
        <f>IF(N136="základní",J136,0)</f>
        <v>0</v>
      </c>
      <c r="BF136" s="244">
        <f>IF(N136="snížená",J136,0)</f>
        <v>0</v>
      </c>
      <c r="BG136" s="244">
        <f>IF(N136="zákl. přenesená",J136,0)</f>
        <v>0</v>
      </c>
      <c r="BH136" s="244">
        <f>IF(N136="sníž. přenesená",J136,0)</f>
        <v>0</v>
      </c>
      <c r="BI136" s="244">
        <f>IF(N136="nulová",J136,0)</f>
        <v>0</v>
      </c>
      <c r="BJ136" s="23" t="s">
        <v>25</v>
      </c>
      <c r="BK136" s="244">
        <f>ROUND(I136*H136,2)</f>
        <v>0</v>
      </c>
      <c r="BL136" s="23" t="s">
        <v>302</v>
      </c>
      <c r="BM136" s="23" t="s">
        <v>3891</v>
      </c>
    </row>
    <row r="137" spans="2:65" s="1" customFormat="1" ht="16.5" customHeight="1">
      <c r="B137" s="46"/>
      <c r="C137" s="233" t="s">
        <v>453</v>
      </c>
      <c r="D137" s="233" t="s">
        <v>210</v>
      </c>
      <c r="E137" s="234" t="s">
        <v>3892</v>
      </c>
      <c r="F137" s="235" t="s">
        <v>3893</v>
      </c>
      <c r="G137" s="236" t="s">
        <v>2976</v>
      </c>
      <c r="H137" s="237">
        <v>2</v>
      </c>
      <c r="I137" s="238"/>
      <c r="J137" s="239">
        <f>ROUND(I137*H137,2)</f>
        <v>0</v>
      </c>
      <c r="K137" s="235" t="s">
        <v>38</v>
      </c>
      <c r="L137" s="72"/>
      <c r="M137" s="240" t="s">
        <v>38</v>
      </c>
      <c r="N137" s="241" t="s">
        <v>52</v>
      </c>
      <c r="O137" s="47"/>
      <c r="P137" s="242">
        <f>O137*H137</f>
        <v>0</v>
      </c>
      <c r="Q137" s="242">
        <v>0</v>
      </c>
      <c r="R137" s="242">
        <f>Q137*H137</f>
        <v>0</v>
      </c>
      <c r="S137" s="242">
        <v>0</v>
      </c>
      <c r="T137" s="243">
        <f>S137*H137</f>
        <v>0</v>
      </c>
      <c r="AR137" s="23" t="s">
        <v>302</v>
      </c>
      <c r="AT137" s="23" t="s">
        <v>210</v>
      </c>
      <c r="AU137" s="23" t="s">
        <v>90</v>
      </c>
      <c r="AY137" s="23" t="s">
        <v>208</v>
      </c>
      <c r="BE137" s="244">
        <f>IF(N137="základní",J137,0)</f>
        <v>0</v>
      </c>
      <c r="BF137" s="244">
        <f>IF(N137="snížená",J137,0)</f>
        <v>0</v>
      </c>
      <c r="BG137" s="244">
        <f>IF(N137="zákl. přenesená",J137,0)</f>
        <v>0</v>
      </c>
      <c r="BH137" s="244">
        <f>IF(N137="sníž. přenesená",J137,0)</f>
        <v>0</v>
      </c>
      <c r="BI137" s="244">
        <f>IF(N137="nulová",J137,0)</f>
        <v>0</v>
      </c>
      <c r="BJ137" s="23" t="s">
        <v>25</v>
      </c>
      <c r="BK137" s="244">
        <f>ROUND(I137*H137,2)</f>
        <v>0</v>
      </c>
      <c r="BL137" s="23" t="s">
        <v>302</v>
      </c>
      <c r="BM137" s="23" t="s">
        <v>3894</v>
      </c>
    </row>
    <row r="138" spans="2:65" s="1" customFormat="1" ht="16.5" customHeight="1">
      <c r="B138" s="46"/>
      <c r="C138" s="233" t="s">
        <v>457</v>
      </c>
      <c r="D138" s="233" t="s">
        <v>210</v>
      </c>
      <c r="E138" s="234" t="s">
        <v>3895</v>
      </c>
      <c r="F138" s="235" t="s">
        <v>3896</v>
      </c>
      <c r="G138" s="236" t="s">
        <v>2976</v>
      </c>
      <c r="H138" s="237">
        <v>1</v>
      </c>
      <c r="I138" s="238"/>
      <c r="J138" s="239">
        <f>ROUND(I138*H138,2)</f>
        <v>0</v>
      </c>
      <c r="K138" s="235" t="s">
        <v>38</v>
      </c>
      <c r="L138" s="72"/>
      <c r="M138" s="240" t="s">
        <v>38</v>
      </c>
      <c r="N138" s="241" t="s">
        <v>52</v>
      </c>
      <c r="O138" s="47"/>
      <c r="P138" s="242">
        <f>O138*H138</f>
        <v>0</v>
      </c>
      <c r="Q138" s="242">
        <v>0</v>
      </c>
      <c r="R138" s="242">
        <f>Q138*H138</f>
        <v>0</v>
      </c>
      <c r="S138" s="242">
        <v>0</v>
      </c>
      <c r="T138" s="243">
        <f>S138*H138</f>
        <v>0</v>
      </c>
      <c r="AR138" s="23" t="s">
        <v>302</v>
      </c>
      <c r="AT138" s="23" t="s">
        <v>210</v>
      </c>
      <c r="AU138" s="23" t="s">
        <v>90</v>
      </c>
      <c r="AY138" s="23" t="s">
        <v>208</v>
      </c>
      <c r="BE138" s="244">
        <f>IF(N138="základní",J138,0)</f>
        <v>0</v>
      </c>
      <c r="BF138" s="244">
        <f>IF(N138="snížená",J138,0)</f>
        <v>0</v>
      </c>
      <c r="BG138" s="244">
        <f>IF(N138="zákl. přenesená",J138,0)</f>
        <v>0</v>
      </c>
      <c r="BH138" s="244">
        <f>IF(N138="sníž. přenesená",J138,0)</f>
        <v>0</v>
      </c>
      <c r="BI138" s="244">
        <f>IF(N138="nulová",J138,0)</f>
        <v>0</v>
      </c>
      <c r="BJ138" s="23" t="s">
        <v>25</v>
      </c>
      <c r="BK138" s="244">
        <f>ROUND(I138*H138,2)</f>
        <v>0</v>
      </c>
      <c r="BL138" s="23" t="s">
        <v>302</v>
      </c>
      <c r="BM138" s="23" t="s">
        <v>3897</v>
      </c>
    </row>
    <row r="139" spans="2:65" s="1" customFormat="1" ht="25.5" customHeight="1">
      <c r="B139" s="46"/>
      <c r="C139" s="233" t="s">
        <v>461</v>
      </c>
      <c r="D139" s="233" t="s">
        <v>210</v>
      </c>
      <c r="E139" s="234" t="s">
        <v>3898</v>
      </c>
      <c r="F139" s="235" t="s">
        <v>3899</v>
      </c>
      <c r="G139" s="236" t="s">
        <v>2976</v>
      </c>
      <c r="H139" s="237">
        <v>1</v>
      </c>
      <c r="I139" s="238"/>
      <c r="J139" s="239">
        <f>ROUND(I139*H139,2)</f>
        <v>0</v>
      </c>
      <c r="K139" s="235" t="s">
        <v>38</v>
      </c>
      <c r="L139" s="72"/>
      <c r="M139" s="240" t="s">
        <v>38</v>
      </c>
      <c r="N139" s="241" t="s">
        <v>52</v>
      </c>
      <c r="O139" s="47"/>
      <c r="P139" s="242">
        <f>O139*H139</f>
        <v>0</v>
      </c>
      <c r="Q139" s="242">
        <v>0</v>
      </c>
      <c r="R139" s="242">
        <f>Q139*H139</f>
        <v>0</v>
      </c>
      <c r="S139" s="242">
        <v>0</v>
      </c>
      <c r="T139" s="243">
        <f>S139*H139</f>
        <v>0</v>
      </c>
      <c r="AR139" s="23" t="s">
        <v>302</v>
      </c>
      <c r="AT139" s="23" t="s">
        <v>210</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302</v>
      </c>
      <c r="BM139" s="23" t="s">
        <v>3900</v>
      </c>
    </row>
    <row r="140" spans="2:65" s="1" customFormat="1" ht="25.5" customHeight="1">
      <c r="B140" s="46"/>
      <c r="C140" s="233" t="s">
        <v>465</v>
      </c>
      <c r="D140" s="233" t="s">
        <v>210</v>
      </c>
      <c r="E140" s="234" t="s">
        <v>3901</v>
      </c>
      <c r="F140" s="235" t="s">
        <v>3902</v>
      </c>
      <c r="G140" s="236" t="s">
        <v>2976</v>
      </c>
      <c r="H140" s="237">
        <v>1</v>
      </c>
      <c r="I140" s="238"/>
      <c r="J140" s="239">
        <f>ROUND(I140*H140,2)</f>
        <v>0</v>
      </c>
      <c r="K140" s="235" t="s">
        <v>38</v>
      </c>
      <c r="L140" s="72"/>
      <c r="M140" s="240" t="s">
        <v>38</v>
      </c>
      <c r="N140" s="241" t="s">
        <v>52</v>
      </c>
      <c r="O140" s="47"/>
      <c r="P140" s="242">
        <f>O140*H140</f>
        <v>0</v>
      </c>
      <c r="Q140" s="242">
        <v>0</v>
      </c>
      <c r="R140" s="242">
        <f>Q140*H140</f>
        <v>0</v>
      </c>
      <c r="S140" s="242">
        <v>0</v>
      </c>
      <c r="T140" s="243">
        <f>S140*H140</f>
        <v>0</v>
      </c>
      <c r="AR140" s="23" t="s">
        <v>302</v>
      </c>
      <c r="AT140" s="23" t="s">
        <v>210</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302</v>
      </c>
      <c r="BM140" s="23" t="s">
        <v>3903</v>
      </c>
    </row>
    <row r="141" spans="2:65" s="1" customFormat="1" ht="25.5" customHeight="1">
      <c r="B141" s="46"/>
      <c r="C141" s="233" t="s">
        <v>473</v>
      </c>
      <c r="D141" s="233" t="s">
        <v>210</v>
      </c>
      <c r="E141" s="234" t="s">
        <v>3904</v>
      </c>
      <c r="F141" s="235" t="s">
        <v>3905</v>
      </c>
      <c r="G141" s="236" t="s">
        <v>2976</v>
      </c>
      <c r="H141" s="237">
        <v>1</v>
      </c>
      <c r="I141" s="238"/>
      <c r="J141" s="239">
        <f>ROUND(I141*H141,2)</f>
        <v>0</v>
      </c>
      <c r="K141" s="235" t="s">
        <v>38</v>
      </c>
      <c r="L141" s="72"/>
      <c r="M141" s="240" t="s">
        <v>38</v>
      </c>
      <c r="N141" s="241" t="s">
        <v>52</v>
      </c>
      <c r="O141" s="47"/>
      <c r="P141" s="242">
        <f>O141*H141</f>
        <v>0</v>
      </c>
      <c r="Q141" s="242">
        <v>0</v>
      </c>
      <c r="R141" s="242">
        <f>Q141*H141</f>
        <v>0</v>
      </c>
      <c r="S141" s="242">
        <v>0</v>
      </c>
      <c r="T141" s="243">
        <f>S141*H141</f>
        <v>0</v>
      </c>
      <c r="AR141" s="23" t="s">
        <v>302</v>
      </c>
      <c r="AT141" s="23" t="s">
        <v>210</v>
      </c>
      <c r="AU141" s="23" t="s">
        <v>90</v>
      </c>
      <c r="AY141" s="23" t="s">
        <v>208</v>
      </c>
      <c r="BE141" s="244">
        <f>IF(N141="základní",J141,0)</f>
        <v>0</v>
      </c>
      <c r="BF141" s="244">
        <f>IF(N141="snížená",J141,0)</f>
        <v>0</v>
      </c>
      <c r="BG141" s="244">
        <f>IF(N141="zákl. přenesená",J141,0)</f>
        <v>0</v>
      </c>
      <c r="BH141" s="244">
        <f>IF(N141="sníž. přenesená",J141,0)</f>
        <v>0</v>
      </c>
      <c r="BI141" s="244">
        <f>IF(N141="nulová",J141,0)</f>
        <v>0</v>
      </c>
      <c r="BJ141" s="23" t="s">
        <v>25</v>
      </c>
      <c r="BK141" s="244">
        <f>ROUND(I141*H141,2)</f>
        <v>0</v>
      </c>
      <c r="BL141" s="23" t="s">
        <v>302</v>
      </c>
      <c r="BM141" s="23" t="s">
        <v>3906</v>
      </c>
    </row>
    <row r="142" spans="2:65" s="1" customFormat="1" ht="25.5" customHeight="1">
      <c r="B142" s="46"/>
      <c r="C142" s="233" t="s">
        <v>486</v>
      </c>
      <c r="D142" s="233" t="s">
        <v>210</v>
      </c>
      <c r="E142" s="234" t="s">
        <v>3907</v>
      </c>
      <c r="F142" s="235" t="s">
        <v>3908</v>
      </c>
      <c r="G142" s="236" t="s">
        <v>2976</v>
      </c>
      <c r="H142" s="237">
        <v>1</v>
      </c>
      <c r="I142" s="238"/>
      <c r="J142" s="239">
        <f>ROUND(I142*H142,2)</f>
        <v>0</v>
      </c>
      <c r="K142" s="235" t="s">
        <v>38</v>
      </c>
      <c r="L142" s="72"/>
      <c r="M142" s="240" t="s">
        <v>38</v>
      </c>
      <c r="N142" s="241" t="s">
        <v>52</v>
      </c>
      <c r="O142" s="47"/>
      <c r="P142" s="242">
        <f>O142*H142</f>
        <v>0</v>
      </c>
      <c r="Q142" s="242">
        <v>0</v>
      </c>
      <c r="R142" s="242">
        <f>Q142*H142</f>
        <v>0</v>
      </c>
      <c r="S142" s="242">
        <v>0</v>
      </c>
      <c r="T142" s="243">
        <f>S142*H142</f>
        <v>0</v>
      </c>
      <c r="AR142" s="23" t="s">
        <v>302</v>
      </c>
      <c r="AT142" s="23" t="s">
        <v>210</v>
      </c>
      <c r="AU142" s="23" t="s">
        <v>90</v>
      </c>
      <c r="AY142" s="23" t="s">
        <v>208</v>
      </c>
      <c r="BE142" s="244">
        <f>IF(N142="základní",J142,0)</f>
        <v>0</v>
      </c>
      <c r="BF142" s="244">
        <f>IF(N142="snížená",J142,0)</f>
        <v>0</v>
      </c>
      <c r="BG142" s="244">
        <f>IF(N142="zákl. přenesená",J142,0)</f>
        <v>0</v>
      </c>
      <c r="BH142" s="244">
        <f>IF(N142="sníž. přenesená",J142,0)</f>
        <v>0</v>
      </c>
      <c r="BI142" s="244">
        <f>IF(N142="nulová",J142,0)</f>
        <v>0</v>
      </c>
      <c r="BJ142" s="23" t="s">
        <v>25</v>
      </c>
      <c r="BK142" s="244">
        <f>ROUND(I142*H142,2)</f>
        <v>0</v>
      </c>
      <c r="BL142" s="23" t="s">
        <v>302</v>
      </c>
      <c r="BM142" s="23" t="s">
        <v>3909</v>
      </c>
    </row>
    <row r="143" spans="2:65" s="1" customFormat="1" ht="25.5" customHeight="1">
      <c r="B143" s="46"/>
      <c r="C143" s="233" t="s">
        <v>498</v>
      </c>
      <c r="D143" s="233" t="s">
        <v>210</v>
      </c>
      <c r="E143" s="234" t="s">
        <v>3910</v>
      </c>
      <c r="F143" s="235" t="s">
        <v>3911</v>
      </c>
      <c r="G143" s="236" t="s">
        <v>2976</v>
      </c>
      <c r="H143" s="237">
        <v>1</v>
      </c>
      <c r="I143" s="238"/>
      <c r="J143" s="239">
        <f>ROUND(I143*H143,2)</f>
        <v>0</v>
      </c>
      <c r="K143" s="235" t="s">
        <v>38</v>
      </c>
      <c r="L143" s="72"/>
      <c r="M143" s="240" t="s">
        <v>38</v>
      </c>
      <c r="N143" s="241" t="s">
        <v>52</v>
      </c>
      <c r="O143" s="47"/>
      <c r="P143" s="242">
        <f>O143*H143</f>
        <v>0</v>
      </c>
      <c r="Q143" s="242">
        <v>0</v>
      </c>
      <c r="R143" s="242">
        <f>Q143*H143</f>
        <v>0</v>
      </c>
      <c r="S143" s="242">
        <v>0</v>
      </c>
      <c r="T143" s="243">
        <f>S143*H143</f>
        <v>0</v>
      </c>
      <c r="AR143" s="23" t="s">
        <v>302</v>
      </c>
      <c r="AT143" s="23" t="s">
        <v>210</v>
      </c>
      <c r="AU143" s="23" t="s">
        <v>90</v>
      </c>
      <c r="AY143" s="23" t="s">
        <v>208</v>
      </c>
      <c r="BE143" s="244">
        <f>IF(N143="základní",J143,0)</f>
        <v>0</v>
      </c>
      <c r="BF143" s="244">
        <f>IF(N143="snížená",J143,0)</f>
        <v>0</v>
      </c>
      <c r="BG143" s="244">
        <f>IF(N143="zákl. přenesená",J143,0)</f>
        <v>0</v>
      </c>
      <c r="BH143" s="244">
        <f>IF(N143="sníž. přenesená",J143,0)</f>
        <v>0</v>
      </c>
      <c r="BI143" s="244">
        <f>IF(N143="nulová",J143,0)</f>
        <v>0</v>
      </c>
      <c r="BJ143" s="23" t="s">
        <v>25</v>
      </c>
      <c r="BK143" s="244">
        <f>ROUND(I143*H143,2)</f>
        <v>0</v>
      </c>
      <c r="BL143" s="23" t="s">
        <v>302</v>
      </c>
      <c r="BM143" s="23" t="s">
        <v>3912</v>
      </c>
    </row>
    <row r="144" spans="2:65" s="1" customFormat="1" ht="25.5" customHeight="1">
      <c r="B144" s="46"/>
      <c r="C144" s="233" t="s">
        <v>502</v>
      </c>
      <c r="D144" s="233" t="s">
        <v>210</v>
      </c>
      <c r="E144" s="234" t="s">
        <v>3913</v>
      </c>
      <c r="F144" s="235" t="s">
        <v>3840</v>
      </c>
      <c r="G144" s="236" t="s">
        <v>3790</v>
      </c>
      <c r="H144" s="237">
        <v>6</v>
      </c>
      <c r="I144" s="238"/>
      <c r="J144" s="239">
        <f>ROUND(I144*H144,2)</f>
        <v>0</v>
      </c>
      <c r="K144" s="235" t="s">
        <v>38</v>
      </c>
      <c r="L144" s="72"/>
      <c r="M144" s="240" t="s">
        <v>38</v>
      </c>
      <c r="N144" s="241" t="s">
        <v>52</v>
      </c>
      <c r="O144" s="47"/>
      <c r="P144" s="242">
        <f>O144*H144</f>
        <v>0</v>
      </c>
      <c r="Q144" s="242">
        <v>0</v>
      </c>
      <c r="R144" s="242">
        <f>Q144*H144</f>
        <v>0</v>
      </c>
      <c r="S144" s="242">
        <v>0</v>
      </c>
      <c r="T144" s="243">
        <f>S144*H144</f>
        <v>0</v>
      </c>
      <c r="AR144" s="23" t="s">
        <v>302</v>
      </c>
      <c r="AT144" s="23" t="s">
        <v>210</v>
      </c>
      <c r="AU144" s="23" t="s">
        <v>90</v>
      </c>
      <c r="AY144" s="23" t="s">
        <v>208</v>
      </c>
      <c r="BE144" s="244">
        <f>IF(N144="základní",J144,0)</f>
        <v>0</v>
      </c>
      <c r="BF144" s="244">
        <f>IF(N144="snížená",J144,0)</f>
        <v>0</v>
      </c>
      <c r="BG144" s="244">
        <f>IF(N144="zákl. přenesená",J144,0)</f>
        <v>0</v>
      </c>
      <c r="BH144" s="244">
        <f>IF(N144="sníž. přenesená",J144,0)</f>
        <v>0</v>
      </c>
      <c r="BI144" s="244">
        <f>IF(N144="nulová",J144,0)</f>
        <v>0</v>
      </c>
      <c r="BJ144" s="23" t="s">
        <v>25</v>
      </c>
      <c r="BK144" s="244">
        <f>ROUND(I144*H144,2)</f>
        <v>0</v>
      </c>
      <c r="BL144" s="23" t="s">
        <v>302</v>
      </c>
      <c r="BM144" s="23" t="s">
        <v>3914</v>
      </c>
    </row>
    <row r="145" spans="2:65" s="1" customFormat="1" ht="25.5" customHeight="1">
      <c r="B145" s="46"/>
      <c r="C145" s="233" t="s">
        <v>507</v>
      </c>
      <c r="D145" s="233" t="s">
        <v>210</v>
      </c>
      <c r="E145" s="234" t="s">
        <v>3915</v>
      </c>
      <c r="F145" s="235" t="s">
        <v>3916</v>
      </c>
      <c r="G145" s="236" t="s">
        <v>3790</v>
      </c>
      <c r="H145" s="237">
        <v>15</v>
      </c>
      <c r="I145" s="238"/>
      <c r="J145" s="239">
        <f>ROUND(I145*H145,2)</f>
        <v>0</v>
      </c>
      <c r="K145" s="235" t="s">
        <v>38</v>
      </c>
      <c r="L145" s="72"/>
      <c r="M145" s="240" t="s">
        <v>38</v>
      </c>
      <c r="N145" s="241" t="s">
        <v>52</v>
      </c>
      <c r="O145" s="47"/>
      <c r="P145" s="242">
        <f>O145*H145</f>
        <v>0</v>
      </c>
      <c r="Q145" s="242">
        <v>0</v>
      </c>
      <c r="R145" s="242">
        <f>Q145*H145</f>
        <v>0</v>
      </c>
      <c r="S145" s="242">
        <v>0</v>
      </c>
      <c r="T145" s="243">
        <f>S145*H145</f>
        <v>0</v>
      </c>
      <c r="AR145" s="23" t="s">
        <v>302</v>
      </c>
      <c r="AT145" s="23" t="s">
        <v>210</v>
      </c>
      <c r="AU145" s="23" t="s">
        <v>90</v>
      </c>
      <c r="AY145" s="23" t="s">
        <v>208</v>
      </c>
      <c r="BE145" s="244">
        <f>IF(N145="základní",J145,0)</f>
        <v>0</v>
      </c>
      <c r="BF145" s="244">
        <f>IF(N145="snížená",J145,0)</f>
        <v>0</v>
      </c>
      <c r="BG145" s="244">
        <f>IF(N145="zákl. přenesená",J145,0)</f>
        <v>0</v>
      </c>
      <c r="BH145" s="244">
        <f>IF(N145="sníž. přenesená",J145,0)</f>
        <v>0</v>
      </c>
      <c r="BI145" s="244">
        <f>IF(N145="nulová",J145,0)</f>
        <v>0</v>
      </c>
      <c r="BJ145" s="23" t="s">
        <v>25</v>
      </c>
      <c r="BK145" s="244">
        <f>ROUND(I145*H145,2)</f>
        <v>0</v>
      </c>
      <c r="BL145" s="23" t="s">
        <v>302</v>
      </c>
      <c r="BM145" s="23" t="s">
        <v>3917</v>
      </c>
    </row>
    <row r="146" spans="2:65" s="1" customFormat="1" ht="16.5" customHeight="1">
      <c r="B146" s="46"/>
      <c r="C146" s="233" t="s">
        <v>521</v>
      </c>
      <c r="D146" s="233" t="s">
        <v>210</v>
      </c>
      <c r="E146" s="234" t="s">
        <v>3918</v>
      </c>
      <c r="F146" s="235" t="s">
        <v>3919</v>
      </c>
      <c r="G146" s="236" t="s">
        <v>2976</v>
      </c>
      <c r="H146" s="237">
        <v>1</v>
      </c>
      <c r="I146" s="238"/>
      <c r="J146" s="239">
        <f>ROUND(I146*H146,2)</f>
        <v>0</v>
      </c>
      <c r="K146" s="235" t="s">
        <v>38</v>
      </c>
      <c r="L146" s="72"/>
      <c r="M146" s="240" t="s">
        <v>38</v>
      </c>
      <c r="N146" s="241" t="s">
        <v>52</v>
      </c>
      <c r="O146" s="47"/>
      <c r="P146" s="242">
        <f>O146*H146</f>
        <v>0</v>
      </c>
      <c r="Q146" s="242">
        <v>0</v>
      </c>
      <c r="R146" s="242">
        <f>Q146*H146</f>
        <v>0</v>
      </c>
      <c r="S146" s="242">
        <v>0</v>
      </c>
      <c r="T146" s="243">
        <f>S146*H146</f>
        <v>0</v>
      </c>
      <c r="AR146" s="23" t="s">
        <v>302</v>
      </c>
      <c r="AT146" s="23" t="s">
        <v>210</v>
      </c>
      <c r="AU146" s="23" t="s">
        <v>90</v>
      </c>
      <c r="AY146" s="23" t="s">
        <v>208</v>
      </c>
      <c r="BE146" s="244">
        <f>IF(N146="základní",J146,0)</f>
        <v>0</v>
      </c>
      <c r="BF146" s="244">
        <f>IF(N146="snížená",J146,0)</f>
        <v>0</v>
      </c>
      <c r="BG146" s="244">
        <f>IF(N146="zákl. přenesená",J146,0)</f>
        <v>0</v>
      </c>
      <c r="BH146" s="244">
        <f>IF(N146="sníž. přenesená",J146,0)</f>
        <v>0</v>
      </c>
      <c r="BI146" s="244">
        <f>IF(N146="nulová",J146,0)</f>
        <v>0</v>
      </c>
      <c r="BJ146" s="23" t="s">
        <v>25</v>
      </c>
      <c r="BK146" s="244">
        <f>ROUND(I146*H146,2)</f>
        <v>0</v>
      </c>
      <c r="BL146" s="23" t="s">
        <v>302</v>
      </c>
      <c r="BM146" s="23" t="s">
        <v>3920</v>
      </c>
    </row>
    <row r="147" spans="2:65" s="1" customFormat="1" ht="25.5" customHeight="1">
      <c r="B147" s="46"/>
      <c r="C147" s="233" t="s">
        <v>530</v>
      </c>
      <c r="D147" s="233" t="s">
        <v>210</v>
      </c>
      <c r="E147" s="234" t="s">
        <v>3921</v>
      </c>
      <c r="F147" s="235" t="s">
        <v>3799</v>
      </c>
      <c r="G147" s="236" t="s">
        <v>2976</v>
      </c>
      <c r="H147" s="237">
        <v>1</v>
      </c>
      <c r="I147" s="238"/>
      <c r="J147" s="239">
        <f>ROUND(I147*H147,2)</f>
        <v>0</v>
      </c>
      <c r="K147" s="235" t="s">
        <v>38</v>
      </c>
      <c r="L147" s="72"/>
      <c r="M147" s="240" t="s">
        <v>38</v>
      </c>
      <c r="N147" s="241" t="s">
        <v>52</v>
      </c>
      <c r="O147" s="47"/>
      <c r="P147" s="242">
        <f>O147*H147</f>
        <v>0</v>
      </c>
      <c r="Q147" s="242">
        <v>0</v>
      </c>
      <c r="R147" s="242">
        <f>Q147*H147</f>
        <v>0</v>
      </c>
      <c r="S147" s="242">
        <v>0</v>
      </c>
      <c r="T147" s="243">
        <f>S147*H147</f>
        <v>0</v>
      </c>
      <c r="AR147" s="23" t="s">
        <v>302</v>
      </c>
      <c r="AT147" s="23" t="s">
        <v>210</v>
      </c>
      <c r="AU147" s="23" t="s">
        <v>90</v>
      </c>
      <c r="AY147" s="23" t="s">
        <v>208</v>
      </c>
      <c r="BE147" s="244">
        <f>IF(N147="základní",J147,0)</f>
        <v>0</v>
      </c>
      <c r="BF147" s="244">
        <f>IF(N147="snížená",J147,0)</f>
        <v>0</v>
      </c>
      <c r="BG147" s="244">
        <f>IF(N147="zákl. přenesená",J147,0)</f>
        <v>0</v>
      </c>
      <c r="BH147" s="244">
        <f>IF(N147="sníž. přenesená",J147,0)</f>
        <v>0</v>
      </c>
      <c r="BI147" s="244">
        <f>IF(N147="nulová",J147,0)</f>
        <v>0</v>
      </c>
      <c r="BJ147" s="23" t="s">
        <v>25</v>
      </c>
      <c r="BK147" s="244">
        <f>ROUND(I147*H147,2)</f>
        <v>0</v>
      </c>
      <c r="BL147" s="23" t="s">
        <v>302</v>
      </c>
      <c r="BM147" s="23" t="s">
        <v>3922</v>
      </c>
    </row>
    <row r="148" spans="2:63" s="11" customFormat="1" ht="29.85" customHeight="1">
      <c r="B148" s="217"/>
      <c r="C148" s="218"/>
      <c r="D148" s="219" t="s">
        <v>80</v>
      </c>
      <c r="E148" s="231" t="s">
        <v>3923</v>
      </c>
      <c r="F148" s="231" t="s">
        <v>3924</v>
      </c>
      <c r="G148" s="218"/>
      <c r="H148" s="218"/>
      <c r="I148" s="221"/>
      <c r="J148" s="232">
        <f>BK148</f>
        <v>0</v>
      </c>
      <c r="K148" s="218"/>
      <c r="L148" s="223"/>
      <c r="M148" s="224"/>
      <c r="N148" s="225"/>
      <c r="O148" s="225"/>
      <c r="P148" s="226">
        <f>SUM(P149:P151)</f>
        <v>0</v>
      </c>
      <c r="Q148" s="225"/>
      <c r="R148" s="226">
        <f>SUM(R149:R151)</f>
        <v>0</v>
      </c>
      <c r="S148" s="225"/>
      <c r="T148" s="227">
        <f>SUM(T149:T151)</f>
        <v>0</v>
      </c>
      <c r="AR148" s="228" t="s">
        <v>25</v>
      </c>
      <c r="AT148" s="229" t="s">
        <v>80</v>
      </c>
      <c r="AU148" s="229" t="s">
        <v>25</v>
      </c>
      <c r="AY148" s="228" t="s">
        <v>208</v>
      </c>
      <c r="BK148" s="230">
        <f>SUM(BK149:BK151)</f>
        <v>0</v>
      </c>
    </row>
    <row r="149" spans="2:65" s="1" customFormat="1" ht="38.25" customHeight="1">
      <c r="B149" s="46"/>
      <c r="C149" s="233" t="s">
        <v>538</v>
      </c>
      <c r="D149" s="233" t="s">
        <v>210</v>
      </c>
      <c r="E149" s="234" t="s">
        <v>3925</v>
      </c>
      <c r="F149" s="235" t="s">
        <v>3926</v>
      </c>
      <c r="G149" s="236" t="s">
        <v>2976</v>
      </c>
      <c r="H149" s="237">
        <v>4</v>
      </c>
      <c r="I149" s="238"/>
      <c r="J149" s="239">
        <f>ROUND(I149*H149,2)</f>
        <v>0</v>
      </c>
      <c r="K149" s="235" t="s">
        <v>38</v>
      </c>
      <c r="L149" s="72"/>
      <c r="M149" s="240" t="s">
        <v>38</v>
      </c>
      <c r="N149" s="241" t="s">
        <v>52</v>
      </c>
      <c r="O149" s="47"/>
      <c r="P149" s="242">
        <f>O149*H149</f>
        <v>0</v>
      </c>
      <c r="Q149" s="242">
        <v>0</v>
      </c>
      <c r="R149" s="242">
        <f>Q149*H149</f>
        <v>0</v>
      </c>
      <c r="S149" s="242">
        <v>0</v>
      </c>
      <c r="T149" s="243">
        <f>S149*H149</f>
        <v>0</v>
      </c>
      <c r="AR149" s="23" t="s">
        <v>302</v>
      </c>
      <c r="AT149" s="23" t="s">
        <v>210</v>
      </c>
      <c r="AU149" s="23" t="s">
        <v>90</v>
      </c>
      <c r="AY149" s="23" t="s">
        <v>208</v>
      </c>
      <c r="BE149" s="244">
        <f>IF(N149="základní",J149,0)</f>
        <v>0</v>
      </c>
      <c r="BF149" s="244">
        <f>IF(N149="snížená",J149,0)</f>
        <v>0</v>
      </c>
      <c r="BG149" s="244">
        <f>IF(N149="zákl. přenesená",J149,0)</f>
        <v>0</v>
      </c>
      <c r="BH149" s="244">
        <f>IF(N149="sníž. přenesená",J149,0)</f>
        <v>0</v>
      </c>
      <c r="BI149" s="244">
        <f>IF(N149="nulová",J149,0)</f>
        <v>0</v>
      </c>
      <c r="BJ149" s="23" t="s">
        <v>25</v>
      </c>
      <c r="BK149" s="244">
        <f>ROUND(I149*H149,2)</f>
        <v>0</v>
      </c>
      <c r="BL149" s="23" t="s">
        <v>302</v>
      </c>
      <c r="BM149" s="23" t="s">
        <v>3927</v>
      </c>
    </row>
    <row r="150" spans="2:65" s="1" customFormat="1" ht="16.5" customHeight="1">
      <c r="B150" s="46"/>
      <c r="C150" s="233" t="s">
        <v>545</v>
      </c>
      <c r="D150" s="233" t="s">
        <v>210</v>
      </c>
      <c r="E150" s="234" t="s">
        <v>3928</v>
      </c>
      <c r="F150" s="235" t="s">
        <v>3929</v>
      </c>
      <c r="G150" s="236" t="s">
        <v>2976</v>
      </c>
      <c r="H150" s="237">
        <v>4</v>
      </c>
      <c r="I150" s="238"/>
      <c r="J150" s="239">
        <f>ROUND(I150*H150,2)</f>
        <v>0</v>
      </c>
      <c r="K150" s="235" t="s">
        <v>38</v>
      </c>
      <c r="L150" s="72"/>
      <c r="M150" s="240" t="s">
        <v>38</v>
      </c>
      <c r="N150" s="241" t="s">
        <v>52</v>
      </c>
      <c r="O150" s="47"/>
      <c r="P150" s="242">
        <f>O150*H150</f>
        <v>0</v>
      </c>
      <c r="Q150" s="242">
        <v>0</v>
      </c>
      <c r="R150" s="242">
        <f>Q150*H150</f>
        <v>0</v>
      </c>
      <c r="S150" s="242">
        <v>0</v>
      </c>
      <c r="T150" s="243">
        <f>S150*H150</f>
        <v>0</v>
      </c>
      <c r="AR150" s="23" t="s">
        <v>302</v>
      </c>
      <c r="AT150" s="23" t="s">
        <v>210</v>
      </c>
      <c r="AU150" s="23" t="s">
        <v>90</v>
      </c>
      <c r="AY150" s="23" t="s">
        <v>208</v>
      </c>
      <c r="BE150" s="244">
        <f>IF(N150="základní",J150,0)</f>
        <v>0</v>
      </c>
      <c r="BF150" s="244">
        <f>IF(N150="snížená",J150,0)</f>
        <v>0</v>
      </c>
      <c r="BG150" s="244">
        <f>IF(N150="zákl. přenesená",J150,0)</f>
        <v>0</v>
      </c>
      <c r="BH150" s="244">
        <f>IF(N150="sníž. přenesená",J150,0)</f>
        <v>0</v>
      </c>
      <c r="BI150" s="244">
        <f>IF(N150="nulová",J150,0)</f>
        <v>0</v>
      </c>
      <c r="BJ150" s="23" t="s">
        <v>25</v>
      </c>
      <c r="BK150" s="244">
        <f>ROUND(I150*H150,2)</f>
        <v>0</v>
      </c>
      <c r="BL150" s="23" t="s">
        <v>302</v>
      </c>
      <c r="BM150" s="23" t="s">
        <v>3930</v>
      </c>
    </row>
    <row r="151" spans="2:65" s="1" customFormat="1" ht="16.5" customHeight="1">
      <c r="B151" s="46"/>
      <c r="C151" s="233" t="s">
        <v>549</v>
      </c>
      <c r="D151" s="233" t="s">
        <v>210</v>
      </c>
      <c r="E151" s="234" t="s">
        <v>3931</v>
      </c>
      <c r="F151" s="235" t="s">
        <v>3932</v>
      </c>
      <c r="G151" s="236" t="s">
        <v>3790</v>
      </c>
      <c r="H151" s="237">
        <v>2</v>
      </c>
      <c r="I151" s="238"/>
      <c r="J151" s="239">
        <f>ROUND(I151*H151,2)</f>
        <v>0</v>
      </c>
      <c r="K151" s="235" t="s">
        <v>38</v>
      </c>
      <c r="L151" s="72"/>
      <c r="M151" s="240" t="s">
        <v>38</v>
      </c>
      <c r="N151" s="241" t="s">
        <v>52</v>
      </c>
      <c r="O151" s="47"/>
      <c r="P151" s="242">
        <f>O151*H151</f>
        <v>0</v>
      </c>
      <c r="Q151" s="242">
        <v>0</v>
      </c>
      <c r="R151" s="242">
        <f>Q151*H151</f>
        <v>0</v>
      </c>
      <c r="S151" s="242">
        <v>0</v>
      </c>
      <c r="T151" s="243">
        <f>S151*H151</f>
        <v>0</v>
      </c>
      <c r="AR151" s="23" t="s">
        <v>302</v>
      </c>
      <c r="AT151" s="23" t="s">
        <v>210</v>
      </c>
      <c r="AU151" s="23" t="s">
        <v>90</v>
      </c>
      <c r="AY151" s="23" t="s">
        <v>208</v>
      </c>
      <c r="BE151" s="244">
        <f>IF(N151="základní",J151,0)</f>
        <v>0</v>
      </c>
      <c r="BF151" s="244">
        <f>IF(N151="snížená",J151,0)</f>
        <v>0</v>
      </c>
      <c r="BG151" s="244">
        <f>IF(N151="zákl. přenesená",J151,0)</f>
        <v>0</v>
      </c>
      <c r="BH151" s="244">
        <f>IF(N151="sníž. přenesená",J151,0)</f>
        <v>0</v>
      </c>
      <c r="BI151" s="244">
        <f>IF(N151="nulová",J151,0)</f>
        <v>0</v>
      </c>
      <c r="BJ151" s="23" t="s">
        <v>25</v>
      </c>
      <c r="BK151" s="244">
        <f>ROUND(I151*H151,2)</f>
        <v>0</v>
      </c>
      <c r="BL151" s="23" t="s">
        <v>302</v>
      </c>
      <c r="BM151" s="23" t="s">
        <v>3933</v>
      </c>
    </row>
    <row r="152" spans="2:63" s="11" customFormat="1" ht="29.85" customHeight="1">
      <c r="B152" s="217"/>
      <c r="C152" s="218"/>
      <c r="D152" s="219" t="s">
        <v>80</v>
      </c>
      <c r="E152" s="231" t="s">
        <v>3934</v>
      </c>
      <c r="F152" s="231" t="s">
        <v>3935</v>
      </c>
      <c r="G152" s="218"/>
      <c r="H152" s="218"/>
      <c r="I152" s="221"/>
      <c r="J152" s="232">
        <f>BK152</f>
        <v>0</v>
      </c>
      <c r="K152" s="218"/>
      <c r="L152" s="223"/>
      <c r="M152" s="224"/>
      <c r="N152" s="225"/>
      <c r="O152" s="225"/>
      <c r="P152" s="226">
        <f>SUM(P153:P160)</f>
        <v>0</v>
      </c>
      <c r="Q152" s="225"/>
      <c r="R152" s="226">
        <f>SUM(R153:R160)</f>
        <v>0</v>
      </c>
      <c r="S152" s="225"/>
      <c r="T152" s="227">
        <f>SUM(T153:T160)</f>
        <v>0</v>
      </c>
      <c r="AR152" s="228" t="s">
        <v>25</v>
      </c>
      <c r="AT152" s="229" t="s">
        <v>80</v>
      </c>
      <c r="AU152" s="229" t="s">
        <v>25</v>
      </c>
      <c r="AY152" s="228" t="s">
        <v>208</v>
      </c>
      <c r="BK152" s="230">
        <f>SUM(BK153:BK160)</f>
        <v>0</v>
      </c>
    </row>
    <row r="153" spans="2:65" s="1" customFormat="1" ht="38.25" customHeight="1">
      <c r="B153" s="46"/>
      <c r="C153" s="233" t="s">
        <v>555</v>
      </c>
      <c r="D153" s="233" t="s">
        <v>210</v>
      </c>
      <c r="E153" s="234" t="s">
        <v>3936</v>
      </c>
      <c r="F153" s="235" t="s">
        <v>3937</v>
      </c>
      <c r="G153" s="236" t="s">
        <v>2976</v>
      </c>
      <c r="H153" s="237">
        <v>1</v>
      </c>
      <c r="I153" s="238"/>
      <c r="J153" s="239">
        <f>ROUND(I153*H153,2)</f>
        <v>0</v>
      </c>
      <c r="K153" s="235" t="s">
        <v>38</v>
      </c>
      <c r="L153" s="72"/>
      <c r="M153" s="240" t="s">
        <v>38</v>
      </c>
      <c r="N153" s="241" t="s">
        <v>52</v>
      </c>
      <c r="O153" s="47"/>
      <c r="P153" s="242">
        <f>O153*H153</f>
        <v>0</v>
      </c>
      <c r="Q153" s="242">
        <v>0</v>
      </c>
      <c r="R153" s="242">
        <f>Q153*H153</f>
        <v>0</v>
      </c>
      <c r="S153" s="242">
        <v>0</v>
      </c>
      <c r="T153" s="243">
        <f>S153*H153</f>
        <v>0</v>
      </c>
      <c r="AR153" s="23" t="s">
        <v>302</v>
      </c>
      <c r="AT153" s="23" t="s">
        <v>210</v>
      </c>
      <c r="AU153" s="23" t="s">
        <v>90</v>
      </c>
      <c r="AY153" s="23" t="s">
        <v>208</v>
      </c>
      <c r="BE153" s="244">
        <f>IF(N153="základní",J153,0)</f>
        <v>0</v>
      </c>
      <c r="BF153" s="244">
        <f>IF(N153="snížená",J153,0)</f>
        <v>0</v>
      </c>
      <c r="BG153" s="244">
        <f>IF(N153="zákl. přenesená",J153,0)</f>
        <v>0</v>
      </c>
      <c r="BH153" s="244">
        <f>IF(N153="sníž. přenesená",J153,0)</f>
        <v>0</v>
      </c>
      <c r="BI153" s="244">
        <f>IF(N153="nulová",J153,0)</f>
        <v>0</v>
      </c>
      <c r="BJ153" s="23" t="s">
        <v>25</v>
      </c>
      <c r="BK153" s="244">
        <f>ROUND(I153*H153,2)</f>
        <v>0</v>
      </c>
      <c r="BL153" s="23" t="s">
        <v>302</v>
      </c>
      <c r="BM153" s="23" t="s">
        <v>3938</v>
      </c>
    </row>
    <row r="154" spans="2:65" s="1" customFormat="1" ht="51" customHeight="1">
      <c r="B154" s="46"/>
      <c r="C154" s="233" t="s">
        <v>566</v>
      </c>
      <c r="D154" s="233" t="s">
        <v>210</v>
      </c>
      <c r="E154" s="234" t="s">
        <v>3939</v>
      </c>
      <c r="F154" s="235" t="s">
        <v>3940</v>
      </c>
      <c r="G154" s="236" t="s">
        <v>2976</v>
      </c>
      <c r="H154" s="237">
        <v>1</v>
      </c>
      <c r="I154" s="238"/>
      <c r="J154" s="239">
        <f>ROUND(I154*H154,2)</f>
        <v>0</v>
      </c>
      <c r="K154" s="235" t="s">
        <v>38</v>
      </c>
      <c r="L154" s="72"/>
      <c r="M154" s="240" t="s">
        <v>38</v>
      </c>
      <c r="N154" s="241" t="s">
        <v>52</v>
      </c>
      <c r="O154" s="47"/>
      <c r="P154" s="242">
        <f>O154*H154</f>
        <v>0</v>
      </c>
      <c r="Q154" s="242">
        <v>0</v>
      </c>
      <c r="R154" s="242">
        <f>Q154*H154</f>
        <v>0</v>
      </c>
      <c r="S154" s="242">
        <v>0</v>
      </c>
      <c r="T154" s="243">
        <f>S154*H154</f>
        <v>0</v>
      </c>
      <c r="AR154" s="23" t="s">
        <v>302</v>
      </c>
      <c r="AT154" s="23" t="s">
        <v>210</v>
      </c>
      <c r="AU154" s="23" t="s">
        <v>90</v>
      </c>
      <c r="AY154" s="23" t="s">
        <v>208</v>
      </c>
      <c r="BE154" s="244">
        <f>IF(N154="základní",J154,0)</f>
        <v>0</v>
      </c>
      <c r="BF154" s="244">
        <f>IF(N154="snížená",J154,0)</f>
        <v>0</v>
      </c>
      <c r="BG154" s="244">
        <f>IF(N154="zákl. přenesená",J154,0)</f>
        <v>0</v>
      </c>
      <c r="BH154" s="244">
        <f>IF(N154="sníž. přenesená",J154,0)</f>
        <v>0</v>
      </c>
      <c r="BI154" s="244">
        <f>IF(N154="nulová",J154,0)</f>
        <v>0</v>
      </c>
      <c r="BJ154" s="23" t="s">
        <v>25</v>
      </c>
      <c r="BK154" s="244">
        <f>ROUND(I154*H154,2)</f>
        <v>0</v>
      </c>
      <c r="BL154" s="23" t="s">
        <v>302</v>
      </c>
      <c r="BM154" s="23" t="s">
        <v>3941</v>
      </c>
    </row>
    <row r="155" spans="2:65" s="1" customFormat="1" ht="25.5" customHeight="1">
      <c r="B155" s="46"/>
      <c r="C155" s="233" t="s">
        <v>571</v>
      </c>
      <c r="D155" s="233" t="s">
        <v>210</v>
      </c>
      <c r="E155" s="234" t="s">
        <v>3942</v>
      </c>
      <c r="F155" s="235" t="s">
        <v>3943</v>
      </c>
      <c r="G155" s="236" t="s">
        <v>2976</v>
      </c>
      <c r="H155" s="237">
        <v>1</v>
      </c>
      <c r="I155" s="238"/>
      <c r="J155" s="239">
        <f>ROUND(I155*H155,2)</f>
        <v>0</v>
      </c>
      <c r="K155" s="235" t="s">
        <v>38</v>
      </c>
      <c r="L155" s="72"/>
      <c r="M155" s="240" t="s">
        <v>38</v>
      </c>
      <c r="N155" s="241" t="s">
        <v>52</v>
      </c>
      <c r="O155" s="47"/>
      <c r="P155" s="242">
        <f>O155*H155</f>
        <v>0</v>
      </c>
      <c r="Q155" s="242">
        <v>0</v>
      </c>
      <c r="R155" s="242">
        <f>Q155*H155</f>
        <v>0</v>
      </c>
      <c r="S155" s="242">
        <v>0</v>
      </c>
      <c r="T155" s="243">
        <f>S155*H155</f>
        <v>0</v>
      </c>
      <c r="AR155" s="23" t="s">
        <v>302</v>
      </c>
      <c r="AT155" s="23" t="s">
        <v>210</v>
      </c>
      <c r="AU155" s="23" t="s">
        <v>90</v>
      </c>
      <c r="AY155" s="23" t="s">
        <v>208</v>
      </c>
      <c r="BE155" s="244">
        <f>IF(N155="základní",J155,0)</f>
        <v>0</v>
      </c>
      <c r="BF155" s="244">
        <f>IF(N155="snížená",J155,0)</f>
        <v>0</v>
      </c>
      <c r="BG155" s="244">
        <f>IF(N155="zákl. přenesená",J155,0)</f>
        <v>0</v>
      </c>
      <c r="BH155" s="244">
        <f>IF(N155="sníž. přenesená",J155,0)</f>
        <v>0</v>
      </c>
      <c r="BI155" s="244">
        <f>IF(N155="nulová",J155,0)</f>
        <v>0</v>
      </c>
      <c r="BJ155" s="23" t="s">
        <v>25</v>
      </c>
      <c r="BK155" s="244">
        <f>ROUND(I155*H155,2)</f>
        <v>0</v>
      </c>
      <c r="BL155" s="23" t="s">
        <v>302</v>
      </c>
      <c r="BM155" s="23" t="s">
        <v>3944</v>
      </c>
    </row>
    <row r="156" spans="2:65" s="1" customFormat="1" ht="25.5" customHeight="1">
      <c r="B156" s="46"/>
      <c r="C156" s="233" t="s">
        <v>577</v>
      </c>
      <c r="D156" s="233" t="s">
        <v>210</v>
      </c>
      <c r="E156" s="234" t="s">
        <v>3945</v>
      </c>
      <c r="F156" s="235" t="s">
        <v>3946</v>
      </c>
      <c r="G156" s="236" t="s">
        <v>336</v>
      </c>
      <c r="H156" s="237">
        <v>20</v>
      </c>
      <c r="I156" s="238"/>
      <c r="J156" s="239">
        <f>ROUND(I156*H156,2)</f>
        <v>0</v>
      </c>
      <c r="K156" s="235" t="s">
        <v>38</v>
      </c>
      <c r="L156" s="72"/>
      <c r="M156" s="240" t="s">
        <v>38</v>
      </c>
      <c r="N156" s="241" t="s">
        <v>52</v>
      </c>
      <c r="O156" s="47"/>
      <c r="P156" s="242">
        <f>O156*H156</f>
        <v>0</v>
      </c>
      <c r="Q156" s="242">
        <v>0</v>
      </c>
      <c r="R156" s="242">
        <f>Q156*H156</f>
        <v>0</v>
      </c>
      <c r="S156" s="242">
        <v>0</v>
      </c>
      <c r="T156" s="243">
        <f>S156*H156</f>
        <v>0</v>
      </c>
      <c r="AR156" s="23" t="s">
        <v>302</v>
      </c>
      <c r="AT156" s="23" t="s">
        <v>210</v>
      </c>
      <c r="AU156" s="23" t="s">
        <v>90</v>
      </c>
      <c r="AY156" s="23" t="s">
        <v>208</v>
      </c>
      <c r="BE156" s="244">
        <f>IF(N156="základní",J156,0)</f>
        <v>0</v>
      </c>
      <c r="BF156" s="244">
        <f>IF(N156="snížená",J156,0)</f>
        <v>0</v>
      </c>
      <c r="BG156" s="244">
        <f>IF(N156="zákl. přenesená",J156,0)</f>
        <v>0</v>
      </c>
      <c r="BH156" s="244">
        <f>IF(N156="sníž. přenesená",J156,0)</f>
        <v>0</v>
      </c>
      <c r="BI156" s="244">
        <f>IF(N156="nulová",J156,0)</f>
        <v>0</v>
      </c>
      <c r="BJ156" s="23" t="s">
        <v>25</v>
      </c>
      <c r="BK156" s="244">
        <f>ROUND(I156*H156,2)</f>
        <v>0</v>
      </c>
      <c r="BL156" s="23" t="s">
        <v>302</v>
      </c>
      <c r="BM156" s="23" t="s">
        <v>3947</v>
      </c>
    </row>
    <row r="157" spans="2:65" s="1" customFormat="1" ht="25.5" customHeight="1">
      <c r="B157" s="46"/>
      <c r="C157" s="233" t="s">
        <v>585</v>
      </c>
      <c r="D157" s="233" t="s">
        <v>210</v>
      </c>
      <c r="E157" s="234" t="s">
        <v>3948</v>
      </c>
      <c r="F157" s="235" t="s">
        <v>3949</v>
      </c>
      <c r="G157" s="236" t="s">
        <v>2976</v>
      </c>
      <c r="H157" s="237">
        <v>1</v>
      </c>
      <c r="I157" s="238"/>
      <c r="J157" s="239">
        <f>ROUND(I157*H157,2)</f>
        <v>0</v>
      </c>
      <c r="K157" s="235" t="s">
        <v>38</v>
      </c>
      <c r="L157" s="72"/>
      <c r="M157" s="240" t="s">
        <v>38</v>
      </c>
      <c r="N157" s="241" t="s">
        <v>52</v>
      </c>
      <c r="O157" s="47"/>
      <c r="P157" s="242">
        <f>O157*H157</f>
        <v>0</v>
      </c>
      <c r="Q157" s="242">
        <v>0</v>
      </c>
      <c r="R157" s="242">
        <f>Q157*H157</f>
        <v>0</v>
      </c>
      <c r="S157" s="242">
        <v>0</v>
      </c>
      <c r="T157" s="243">
        <f>S157*H157</f>
        <v>0</v>
      </c>
      <c r="AR157" s="23" t="s">
        <v>302</v>
      </c>
      <c r="AT157" s="23" t="s">
        <v>210</v>
      </c>
      <c r="AU157" s="23" t="s">
        <v>90</v>
      </c>
      <c r="AY157" s="23" t="s">
        <v>208</v>
      </c>
      <c r="BE157" s="244">
        <f>IF(N157="základní",J157,0)</f>
        <v>0</v>
      </c>
      <c r="BF157" s="244">
        <f>IF(N157="snížená",J157,0)</f>
        <v>0</v>
      </c>
      <c r="BG157" s="244">
        <f>IF(N157="zákl. přenesená",J157,0)</f>
        <v>0</v>
      </c>
      <c r="BH157" s="244">
        <f>IF(N157="sníž. přenesená",J157,0)</f>
        <v>0</v>
      </c>
      <c r="BI157" s="244">
        <f>IF(N157="nulová",J157,0)</f>
        <v>0</v>
      </c>
      <c r="BJ157" s="23" t="s">
        <v>25</v>
      </c>
      <c r="BK157" s="244">
        <f>ROUND(I157*H157,2)</f>
        <v>0</v>
      </c>
      <c r="BL157" s="23" t="s">
        <v>302</v>
      </c>
      <c r="BM157" s="23" t="s">
        <v>3950</v>
      </c>
    </row>
    <row r="158" spans="2:65" s="1" customFormat="1" ht="16.5" customHeight="1">
      <c r="B158" s="46"/>
      <c r="C158" s="233" t="s">
        <v>591</v>
      </c>
      <c r="D158" s="233" t="s">
        <v>210</v>
      </c>
      <c r="E158" s="234" t="s">
        <v>3951</v>
      </c>
      <c r="F158" s="235" t="s">
        <v>3952</v>
      </c>
      <c r="G158" s="236" t="s">
        <v>2976</v>
      </c>
      <c r="H158" s="237">
        <v>1</v>
      </c>
      <c r="I158" s="238"/>
      <c r="J158" s="239">
        <f>ROUND(I158*H158,2)</f>
        <v>0</v>
      </c>
      <c r="K158" s="235" t="s">
        <v>38</v>
      </c>
      <c r="L158" s="72"/>
      <c r="M158" s="240" t="s">
        <v>38</v>
      </c>
      <c r="N158" s="241" t="s">
        <v>52</v>
      </c>
      <c r="O158" s="47"/>
      <c r="P158" s="242">
        <f>O158*H158</f>
        <v>0</v>
      </c>
      <c r="Q158" s="242">
        <v>0</v>
      </c>
      <c r="R158" s="242">
        <f>Q158*H158</f>
        <v>0</v>
      </c>
      <c r="S158" s="242">
        <v>0</v>
      </c>
      <c r="T158" s="243">
        <f>S158*H158</f>
        <v>0</v>
      </c>
      <c r="AR158" s="23" t="s">
        <v>302</v>
      </c>
      <c r="AT158" s="23" t="s">
        <v>210</v>
      </c>
      <c r="AU158" s="23" t="s">
        <v>90</v>
      </c>
      <c r="AY158" s="23" t="s">
        <v>208</v>
      </c>
      <c r="BE158" s="244">
        <f>IF(N158="základní",J158,0)</f>
        <v>0</v>
      </c>
      <c r="BF158" s="244">
        <f>IF(N158="snížená",J158,0)</f>
        <v>0</v>
      </c>
      <c r="BG158" s="244">
        <f>IF(N158="zákl. přenesená",J158,0)</f>
        <v>0</v>
      </c>
      <c r="BH158" s="244">
        <f>IF(N158="sníž. přenesená",J158,0)</f>
        <v>0</v>
      </c>
      <c r="BI158" s="244">
        <f>IF(N158="nulová",J158,0)</f>
        <v>0</v>
      </c>
      <c r="BJ158" s="23" t="s">
        <v>25</v>
      </c>
      <c r="BK158" s="244">
        <f>ROUND(I158*H158,2)</f>
        <v>0</v>
      </c>
      <c r="BL158" s="23" t="s">
        <v>302</v>
      </c>
      <c r="BM158" s="23" t="s">
        <v>3953</v>
      </c>
    </row>
    <row r="159" spans="2:65" s="1" customFormat="1" ht="16.5" customHeight="1">
      <c r="B159" s="46"/>
      <c r="C159" s="233" t="s">
        <v>596</v>
      </c>
      <c r="D159" s="233" t="s">
        <v>210</v>
      </c>
      <c r="E159" s="234" t="s">
        <v>3954</v>
      </c>
      <c r="F159" s="235" t="s">
        <v>3955</v>
      </c>
      <c r="G159" s="236" t="s">
        <v>2976</v>
      </c>
      <c r="H159" s="237">
        <v>1</v>
      </c>
      <c r="I159" s="238"/>
      <c r="J159" s="239">
        <f>ROUND(I159*H159,2)</f>
        <v>0</v>
      </c>
      <c r="K159" s="235" t="s">
        <v>38</v>
      </c>
      <c r="L159" s="72"/>
      <c r="M159" s="240" t="s">
        <v>38</v>
      </c>
      <c r="N159" s="241" t="s">
        <v>52</v>
      </c>
      <c r="O159" s="47"/>
      <c r="P159" s="242">
        <f>O159*H159</f>
        <v>0</v>
      </c>
      <c r="Q159" s="242">
        <v>0</v>
      </c>
      <c r="R159" s="242">
        <f>Q159*H159</f>
        <v>0</v>
      </c>
      <c r="S159" s="242">
        <v>0</v>
      </c>
      <c r="T159" s="243">
        <f>S159*H159</f>
        <v>0</v>
      </c>
      <c r="AR159" s="23" t="s">
        <v>302</v>
      </c>
      <c r="AT159" s="23" t="s">
        <v>210</v>
      </c>
      <c r="AU159" s="23" t="s">
        <v>90</v>
      </c>
      <c r="AY159" s="23" t="s">
        <v>208</v>
      </c>
      <c r="BE159" s="244">
        <f>IF(N159="základní",J159,0)</f>
        <v>0</v>
      </c>
      <c r="BF159" s="244">
        <f>IF(N159="snížená",J159,0)</f>
        <v>0</v>
      </c>
      <c r="BG159" s="244">
        <f>IF(N159="zákl. přenesená",J159,0)</f>
        <v>0</v>
      </c>
      <c r="BH159" s="244">
        <f>IF(N159="sníž. přenesená",J159,0)</f>
        <v>0</v>
      </c>
      <c r="BI159" s="244">
        <f>IF(N159="nulová",J159,0)</f>
        <v>0</v>
      </c>
      <c r="BJ159" s="23" t="s">
        <v>25</v>
      </c>
      <c r="BK159" s="244">
        <f>ROUND(I159*H159,2)</f>
        <v>0</v>
      </c>
      <c r="BL159" s="23" t="s">
        <v>302</v>
      </c>
      <c r="BM159" s="23" t="s">
        <v>3956</v>
      </c>
    </row>
    <row r="160" spans="2:65" s="1" customFormat="1" ht="16.5" customHeight="1">
      <c r="B160" s="46"/>
      <c r="C160" s="233" t="s">
        <v>600</v>
      </c>
      <c r="D160" s="233" t="s">
        <v>210</v>
      </c>
      <c r="E160" s="234" t="s">
        <v>3957</v>
      </c>
      <c r="F160" s="235" t="s">
        <v>3958</v>
      </c>
      <c r="G160" s="236" t="s">
        <v>3790</v>
      </c>
      <c r="H160" s="237">
        <v>1</v>
      </c>
      <c r="I160" s="238"/>
      <c r="J160" s="239">
        <f>ROUND(I160*H160,2)</f>
        <v>0</v>
      </c>
      <c r="K160" s="235" t="s">
        <v>38</v>
      </c>
      <c r="L160" s="72"/>
      <c r="M160" s="240" t="s">
        <v>38</v>
      </c>
      <c r="N160" s="241" t="s">
        <v>52</v>
      </c>
      <c r="O160" s="47"/>
      <c r="P160" s="242">
        <f>O160*H160</f>
        <v>0</v>
      </c>
      <c r="Q160" s="242">
        <v>0</v>
      </c>
      <c r="R160" s="242">
        <f>Q160*H160</f>
        <v>0</v>
      </c>
      <c r="S160" s="242">
        <v>0</v>
      </c>
      <c r="T160" s="243">
        <f>S160*H160</f>
        <v>0</v>
      </c>
      <c r="AR160" s="23" t="s">
        <v>302</v>
      </c>
      <c r="AT160" s="23" t="s">
        <v>210</v>
      </c>
      <c r="AU160" s="23" t="s">
        <v>90</v>
      </c>
      <c r="AY160" s="23" t="s">
        <v>208</v>
      </c>
      <c r="BE160" s="244">
        <f>IF(N160="základní",J160,0)</f>
        <v>0</v>
      </c>
      <c r="BF160" s="244">
        <f>IF(N160="snížená",J160,0)</f>
        <v>0</v>
      </c>
      <c r="BG160" s="244">
        <f>IF(N160="zákl. přenesená",J160,0)</f>
        <v>0</v>
      </c>
      <c r="BH160" s="244">
        <f>IF(N160="sníž. přenesená",J160,0)</f>
        <v>0</v>
      </c>
      <c r="BI160" s="244">
        <f>IF(N160="nulová",J160,0)</f>
        <v>0</v>
      </c>
      <c r="BJ160" s="23" t="s">
        <v>25</v>
      </c>
      <c r="BK160" s="244">
        <f>ROUND(I160*H160,2)</f>
        <v>0</v>
      </c>
      <c r="BL160" s="23" t="s">
        <v>302</v>
      </c>
      <c r="BM160" s="23" t="s">
        <v>3959</v>
      </c>
    </row>
    <row r="161" spans="2:63" s="11" customFormat="1" ht="29.85" customHeight="1">
      <c r="B161" s="217"/>
      <c r="C161" s="218"/>
      <c r="D161" s="219" t="s">
        <v>80</v>
      </c>
      <c r="E161" s="231" t="s">
        <v>3960</v>
      </c>
      <c r="F161" s="231" t="s">
        <v>3961</v>
      </c>
      <c r="G161" s="218"/>
      <c r="H161" s="218"/>
      <c r="I161" s="221"/>
      <c r="J161" s="232">
        <f>BK161</f>
        <v>0</v>
      </c>
      <c r="K161" s="218"/>
      <c r="L161" s="223"/>
      <c r="M161" s="224"/>
      <c r="N161" s="225"/>
      <c r="O161" s="225"/>
      <c r="P161" s="226">
        <f>SUM(P162:P164)</f>
        <v>0</v>
      </c>
      <c r="Q161" s="225"/>
      <c r="R161" s="226">
        <f>SUM(R162:R164)</f>
        <v>0</v>
      </c>
      <c r="S161" s="225"/>
      <c r="T161" s="227">
        <f>SUM(T162:T164)</f>
        <v>0</v>
      </c>
      <c r="AR161" s="228" t="s">
        <v>25</v>
      </c>
      <c r="AT161" s="229" t="s">
        <v>80</v>
      </c>
      <c r="AU161" s="229" t="s">
        <v>25</v>
      </c>
      <c r="AY161" s="228" t="s">
        <v>208</v>
      </c>
      <c r="BK161" s="230">
        <f>SUM(BK162:BK164)</f>
        <v>0</v>
      </c>
    </row>
    <row r="162" spans="2:65" s="1" customFormat="1" ht="38.25" customHeight="1">
      <c r="B162" s="46"/>
      <c r="C162" s="233" t="s">
        <v>606</v>
      </c>
      <c r="D162" s="233" t="s">
        <v>210</v>
      </c>
      <c r="E162" s="234" t="s">
        <v>3962</v>
      </c>
      <c r="F162" s="235" t="s">
        <v>3963</v>
      </c>
      <c r="G162" s="236" t="s">
        <v>2976</v>
      </c>
      <c r="H162" s="237">
        <v>2</v>
      </c>
      <c r="I162" s="238"/>
      <c r="J162" s="239">
        <f>ROUND(I162*H162,2)</f>
        <v>0</v>
      </c>
      <c r="K162" s="235" t="s">
        <v>38</v>
      </c>
      <c r="L162" s="72"/>
      <c r="M162" s="240" t="s">
        <v>38</v>
      </c>
      <c r="N162" s="241" t="s">
        <v>52</v>
      </c>
      <c r="O162" s="47"/>
      <c r="P162" s="242">
        <f>O162*H162</f>
        <v>0</v>
      </c>
      <c r="Q162" s="242">
        <v>0</v>
      </c>
      <c r="R162" s="242">
        <f>Q162*H162</f>
        <v>0</v>
      </c>
      <c r="S162" s="242">
        <v>0</v>
      </c>
      <c r="T162" s="243">
        <f>S162*H162</f>
        <v>0</v>
      </c>
      <c r="AR162" s="23" t="s">
        <v>302</v>
      </c>
      <c r="AT162" s="23" t="s">
        <v>210</v>
      </c>
      <c r="AU162" s="23" t="s">
        <v>90</v>
      </c>
      <c r="AY162" s="23" t="s">
        <v>208</v>
      </c>
      <c r="BE162" s="244">
        <f>IF(N162="základní",J162,0)</f>
        <v>0</v>
      </c>
      <c r="BF162" s="244">
        <f>IF(N162="snížená",J162,0)</f>
        <v>0</v>
      </c>
      <c r="BG162" s="244">
        <f>IF(N162="zákl. přenesená",J162,0)</f>
        <v>0</v>
      </c>
      <c r="BH162" s="244">
        <f>IF(N162="sníž. přenesená",J162,0)</f>
        <v>0</v>
      </c>
      <c r="BI162" s="244">
        <f>IF(N162="nulová",J162,0)</f>
        <v>0</v>
      </c>
      <c r="BJ162" s="23" t="s">
        <v>25</v>
      </c>
      <c r="BK162" s="244">
        <f>ROUND(I162*H162,2)</f>
        <v>0</v>
      </c>
      <c r="BL162" s="23" t="s">
        <v>302</v>
      </c>
      <c r="BM162" s="23" t="s">
        <v>3964</v>
      </c>
    </row>
    <row r="163" spans="2:65" s="1" customFormat="1" ht="51" customHeight="1">
      <c r="B163" s="46"/>
      <c r="C163" s="233" t="s">
        <v>611</v>
      </c>
      <c r="D163" s="233" t="s">
        <v>210</v>
      </c>
      <c r="E163" s="234" t="s">
        <v>3965</v>
      </c>
      <c r="F163" s="235" t="s">
        <v>3966</v>
      </c>
      <c r="G163" s="236" t="s">
        <v>2976</v>
      </c>
      <c r="H163" s="237">
        <v>2</v>
      </c>
      <c r="I163" s="238"/>
      <c r="J163" s="239">
        <f>ROUND(I163*H163,2)</f>
        <v>0</v>
      </c>
      <c r="K163" s="235" t="s">
        <v>38</v>
      </c>
      <c r="L163" s="72"/>
      <c r="M163" s="240" t="s">
        <v>38</v>
      </c>
      <c r="N163" s="241" t="s">
        <v>52</v>
      </c>
      <c r="O163" s="47"/>
      <c r="P163" s="242">
        <f>O163*H163</f>
        <v>0</v>
      </c>
      <c r="Q163" s="242">
        <v>0</v>
      </c>
      <c r="R163" s="242">
        <f>Q163*H163</f>
        <v>0</v>
      </c>
      <c r="S163" s="242">
        <v>0</v>
      </c>
      <c r="T163" s="243">
        <f>S163*H163</f>
        <v>0</v>
      </c>
      <c r="AR163" s="23" t="s">
        <v>302</v>
      </c>
      <c r="AT163" s="23" t="s">
        <v>210</v>
      </c>
      <c r="AU163" s="23" t="s">
        <v>90</v>
      </c>
      <c r="AY163" s="23" t="s">
        <v>208</v>
      </c>
      <c r="BE163" s="244">
        <f>IF(N163="základní",J163,0)</f>
        <v>0</v>
      </c>
      <c r="BF163" s="244">
        <f>IF(N163="snížená",J163,0)</f>
        <v>0</v>
      </c>
      <c r="BG163" s="244">
        <f>IF(N163="zákl. přenesená",J163,0)</f>
        <v>0</v>
      </c>
      <c r="BH163" s="244">
        <f>IF(N163="sníž. přenesená",J163,0)</f>
        <v>0</v>
      </c>
      <c r="BI163" s="244">
        <f>IF(N163="nulová",J163,0)</f>
        <v>0</v>
      </c>
      <c r="BJ163" s="23" t="s">
        <v>25</v>
      </c>
      <c r="BK163" s="244">
        <f>ROUND(I163*H163,2)</f>
        <v>0</v>
      </c>
      <c r="BL163" s="23" t="s">
        <v>302</v>
      </c>
      <c r="BM163" s="23" t="s">
        <v>3967</v>
      </c>
    </row>
    <row r="164" spans="2:65" s="1" customFormat="1" ht="25.5" customHeight="1">
      <c r="B164" s="46"/>
      <c r="C164" s="233" t="s">
        <v>617</v>
      </c>
      <c r="D164" s="233" t="s">
        <v>210</v>
      </c>
      <c r="E164" s="234" t="s">
        <v>3968</v>
      </c>
      <c r="F164" s="235" t="s">
        <v>3969</v>
      </c>
      <c r="G164" s="236" t="s">
        <v>336</v>
      </c>
      <c r="H164" s="237">
        <v>25</v>
      </c>
      <c r="I164" s="238"/>
      <c r="J164" s="239">
        <f>ROUND(I164*H164,2)</f>
        <v>0</v>
      </c>
      <c r="K164" s="235" t="s">
        <v>38</v>
      </c>
      <c r="L164" s="72"/>
      <c r="M164" s="240" t="s">
        <v>38</v>
      </c>
      <c r="N164" s="241" t="s">
        <v>52</v>
      </c>
      <c r="O164" s="47"/>
      <c r="P164" s="242">
        <f>O164*H164</f>
        <v>0</v>
      </c>
      <c r="Q164" s="242">
        <v>0</v>
      </c>
      <c r="R164" s="242">
        <f>Q164*H164</f>
        <v>0</v>
      </c>
      <c r="S164" s="242">
        <v>0</v>
      </c>
      <c r="T164" s="243">
        <f>S164*H164</f>
        <v>0</v>
      </c>
      <c r="AR164" s="23" t="s">
        <v>302</v>
      </c>
      <c r="AT164" s="23" t="s">
        <v>210</v>
      </c>
      <c r="AU164" s="23" t="s">
        <v>90</v>
      </c>
      <c r="AY164" s="23" t="s">
        <v>208</v>
      </c>
      <c r="BE164" s="244">
        <f>IF(N164="základní",J164,0)</f>
        <v>0</v>
      </c>
      <c r="BF164" s="244">
        <f>IF(N164="snížená",J164,0)</f>
        <v>0</v>
      </c>
      <c r="BG164" s="244">
        <f>IF(N164="zákl. přenesená",J164,0)</f>
        <v>0</v>
      </c>
      <c r="BH164" s="244">
        <f>IF(N164="sníž. přenesená",J164,0)</f>
        <v>0</v>
      </c>
      <c r="BI164" s="244">
        <f>IF(N164="nulová",J164,0)</f>
        <v>0</v>
      </c>
      <c r="BJ164" s="23" t="s">
        <v>25</v>
      </c>
      <c r="BK164" s="244">
        <f>ROUND(I164*H164,2)</f>
        <v>0</v>
      </c>
      <c r="BL164" s="23" t="s">
        <v>302</v>
      </c>
      <c r="BM164" s="23" t="s">
        <v>3970</v>
      </c>
    </row>
    <row r="165" spans="2:63" s="11" customFormat="1" ht="29.85" customHeight="1">
      <c r="B165" s="217"/>
      <c r="C165" s="218"/>
      <c r="D165" s="219" t="s">
        <v>80</v>
      </c>
      <c r="E165" s="231" t="s">
        <v>3971</v>
      </c>
      <c r="F165" s="231" t="s">
        <v>3972</v>
      </c>
      <c r="G165" s="218"/>
      <c r="H165" s="218"/>
      <c r="I165" s="221"/>
      <c r="J165" s="232">
        <f>BK165</f>
        <v>0</v>
      </c>
      <c r="K165" s="218"/>
      <c r="L165" s="223"/>
      <c r="M165" s="224"/>
      <c r="N165" s="225"/>
      <c r="O165" s="225"/>
      <c r="P165" s="226">
        <f>SUM(P166:P167)</f>
        <v>0</v>
      </c>
      <c r="Q165" s="225"/>
      <c r="R165" s="226">
        <f>SUM(R166:R167)</f>
        <v>0</v>
      </c>
      <c r="S165" s="225"/>
      <c r="T165" s="227">
        <f>SUM(T166:T167)</f>
        <v>0</v>
      </c>
      <c r="AR165" s="228" t="s">
        <v>25</v>
      </c>
      <c r="AT165" s="229" t="s">
        <v>80</v>
      </c>
      <c r="AU165" s="229" t="s">
        <v>25</v>
      </c>
      <c r="AY165" s="228" t="s">
        <v>208</v>
      </c>
      <c r="BK165" s="230">
        <f>SUM(BK166:BK167)</f>
        <v>0</v>
      </c>
    </row>
    <row r="166" spans="2:65" s="1" customFormat="1" ht="38.25" customHeight="1">
      <c r="B166" s="46"/>
      <c r="C166" s="233" t="s">
        <v>621</v>
      </c>
      <c r="D166" s="233" t="s">
        <v>210</v>
      </c>
      <c r="E166" s="234" t="s">
        <v>3973</v>
      </c>
      <c r="F166" s="235" t="s">
        <v>3974</v>
      </c>
      <c r="G166" s="236" t="s">
        <v>2976</v>
      </c>
      <c r="H166" s="237">
        <v>1</v>
      </c>
      <c r="I166" s="238"/>
      <c r="J166" s="239">
        <f>ROUND(I166*H166,2)</f>
        <v>0</v>
      </c>
      <c r="K166" s="235" t="s">
        <v>38</v>
      </c>
      <c r="L166" s="72"/>
      <c r="M166" s="240" t="s">
        <v>38</v>
      </c>
      <c r="N166" s="241" t="s">
        <v>52</v>
      </c>
      <c r="O166" s="47"/>
      <c r="P166" s="242">
        <f>O166*H166</f>
        <v>0</v>
      </c>
      <c r="Q166" s="242">
        <v>0</v>
      </c>
      <c r="R166" s="242">
        <f>Q166*H166</f>
        <v>0</v>
      </c>
      <c r="S166" s="242">
        <v>0</v>
      </c>
      <c r="T166" s="243">
        <f>S166*H166</f>
        <v>0</v>
      </c>
      <c r="AR166" s="23" t="s">
        <v>302</v>
      </c>
      <c r="AT166" s="23" t="s">
        <v>210</v>
      </c>
      <c r="AU166" s="23" t="s">
        <v>90</v>
      </c>
      <c r="AY166" s="23" t="s">
        <v>208</v>
      </c>
      <c r="BE166" s="244">
        <f>IF(N166="základní",J166,0)</f>
        <v>0</v>
      </c>
      <c r="BF166" s="244">
        <f>IF(N166="snížená",J166,0)</f>
        <v>0</v>
      </c>
      <c r="BG166" s="244">
        <f>IF(N166="zákl. přenesená",J166,0)</f>
        <v>0</v>
      </c>
      <c r="BH166" s="244">
        <f>IF(N166="sníž. přenesená",J166,0)</f>
        <v>0</v>
      </c>
      <c r="BI166" s="244">
        <f>IF(N166="nulová",J166,0)</f>
        <v>0</v>
      </c>
      <c r="BJ166" s="23" t="s">
        <v>25</v>
      </c>
      <c r="BK166" s="244">
        <f>ROUND(I166*H166,2)</f>
        <v>0</v>
      </c>
      <c r="BL166" s="23" t="s">
        <v>302</v>
      </c>
      <c r="BM166" s="23" t="s">
        <v>3975</v>
      </c>
    </row>
    <row r="167" spans="2:65" s="1" customFormat="1" ht="51" customHeight="1">
      <c r="B167" s="46"/>
      <c r="C167" s="233" t="s">
        <v>626</v>
      </c>
      <c r="D167" s="233" t="s">
        <v>210</v>
      </c>
      <c r="E167" s="234" t="s">
        <v>3976</v>
      </c>
      <c r="F167" s="235" t="s">
        <v>3977</v>
      </c>
      <c r="G167" s="236" t="s">
        <v>2976</v>
      </c>
      <c r="H167" s="237">
        <v>1</v>
      </c>
      <c r="I167" s="238"/>
      <c r="J167" s="239">
        <f>ROUND(I167*H167,2)</f>
        <v>0</v>
      </c>
      <c r="K167" s="235" t="s">
        <v>38</v>
      </c>
      <c r="L167" s="72"/>
      <c r="M167" s="240" t="s">
        <v>38</v>
      </c>
      <c r="N167" s="241" t="s">
        <v>52</v>
      </c>
      <c r="O167" s="47"/>
      <c r="P167" s="242">
        <f>O167*H167</f>
        <v>0</v>
      </c>
      <c r="Q167" s="242">
        <v>0</v>
      </c>
      <c r="R167" s="242">
        <f>Q167*H167</f>
        <v>0</v>
      </c>
      <c r="S167" s="242">
        <v>0</v>
      </c>
      <c r="T167" s="243">
        <f>S167*H167</f>
        <v>0</v>
      </c>
      <c r="AR167" s="23" t="s">
        <v>302</v>
      </c>
      <c r="AT167" s="23" t="s">
        <v>210</v>
      </c>
      <c r="AU167" s="23" t="s">
        <v>90</v>
      </c>
      <c r="AY167" s="23" t="s">
        <v>208</v>
      </c>
      <c r="BE167" s="244">
        <f>IF(N167="základní",J167,0)</f>
        <v>0</v>
      </c>
      <c r="BF167" s="244">
        <f>IF(N167="snížená",J167,0)</f>
        <v>0</v>
      </c>
      <c r="BG167" s="244">
        <f>IF(N167="zákl. přenesená",J167,0)</f>
        <v>0</v>
      </c>
      <c r="BH167" s="244">
        <f>IF(N167="sníž. přenesená",J167,0)</f>
        <v>0</v>
      </c>
      <c r="BI167" s="244">
        <f>IF(N167="nulová",J167,0)</f>
        <v>0</v>
      </c>
      <c r="BJ167" s="23" t="s">
        <v>25</v>
      </c>
      <c r="BK167" s="244">
        <f>ROUND(I167*H167,2)</f>
        <v>0</v>
      </c>
      <c r="BL167" s="23" t="s">
        <v>302</v>
      </c>
      <c r="BM167" s="23" t="s">
        <v>3978</v>
      </c>
    </row>
    <row r="168" spans="2:63" s="11" customFormat="1" ht="29.85" customHeight="1">
      <c r="B168" s="217"/>
      <c r="C168" s="218"/>
      <c r="D168" s="219" t="s">
        <v>80</v>
      </c>
      <c r="E168" s="231" t="s">
        <v>3979</v>
      </c>
      <c r="F168" s="231" t="s">
        <v>3980</v>
      </c>
      <c r="G168" s="218"/>
      <c r="H168" s="218"/>
      <c r="I168" s="221"/>
      <c r="J168" s="232">
        <f>BK168</f>
        <v>0</v>
      </c>
      <c r="K168" s="218"/>
      <c r="L168" s="223"/>
      <c r="M168" s="224"/>
      <c r="N168" s="225"/>
      <c r="O168" s="225"/>
      <c r="P168" s="226">
        <f>SUM(P169:P170)</f>
        <v>0</v>
      </c>
      <c r="Q168" s="225"/>
      <c r="R168" s="226">
        <f>SUM(R169:R170)</f>
        <v>0</v>
      </c>
      <c r="S168" s="225"/>
      <c r="T168" s="227">
        <f>SUM(T169:T170)</f>
        <v>0</v>
      </c>
      <c r="AR168" s="228" t="s">
        <v>25</v>
      </c>
      <c r="AT168" s="229" t="s">
        <v>80</v>
      </c>
      <c r="AU168" s="229" t="s">
        <v>25</v>
      </c>
      <c r="AY168" s="228" t="s">
        <v>208</v>
      </c>
      <c r="BK168" s="230">
        <f>SUM(BK169:BK170)</f>
        <v>0</v>
      </c>
    </row>
    <row r="169" spans="2:65" s="1" customFormat="1" ht="16.5" customHeight="1">
      <c r="B169" s="46"/>
      <c r="C169" s="233" t="s">
        <v>631</v>
      </c>
      <c r="D169" s="233" t="s">
        <v>210</v>
      </c>
      <c r="E169" s="234" t="s">
        <v>3981</v>
      </c>
      <c r="F169" s="235" t="s">
        <v>3982</v>
      </c>
      <c r="G169" s="236" t="s">
        <v>2976</v>
      </c>
      <c r="H169" s="237">
        <v>1</v>
      </c>
      <c r="I169" s="238"/>
      <c r="J169" s="239">
        <f>ROUND(I169*H169,2)</f>
        <v>0</v>
      </c>
      <c r="K169" s="235" t="s">
        <v>38</v>
      </c>
      <c r="L169" s="72"/>
      <c r="M169" s="240" t="s">
        <v>38</v>
      </c>
      <c r="N169" s="241" t="s">
        <v>52</v>
      </c>
      <c r="O169" s="47"/>
      <c r="P169" s="242">
        <f>O169*H169</f>
        <v>0</v>
      </c>
      <c r="Q169" s="242">
        <v>0</v>
      </c>
      <c r="R169" s="242">
        <f>Q169*H169</f>
        <v>0</v>
      </c>
      <c r="S169" s="242">
        <v>0</v>
      </c>
      <c r="T169" s="243">
        <f>S169*H169</f>
        <v>0</v>
      </c>
      <c r="AR169" s="23" t="s">
        <v>302</v>
      </c>
      <c r="AT169" s="23" t="s">
        <v>210</v>
      </c>
      <c r="AU169" s="23" t="s">
        <v>90</v>
      </c>
      <c r="AY169" s="23" t="s">
        <v>208</v>
      </c>
      <c r="BE169" s="244">
        <f>IF(N169="základní",J169,0)</f>
        <v>0</v>
      </c>
      <c r="BF169" s="244">
        <f>IF(N169="snížená",J169,0)</f>
        <v>0</v>
      </c>
      <c r="BG169" s="244">
        <f>IF(N169="zákl. přenesená",J169,0)</f>
        <v>0</v>
      </c>
      <c r="BH169" s="244">
        <f>IF(N169="sníž. přenesená",J169,0)</f>
        <v>0</v>
      </c>
      <c r="BI169" s="244">
        <f>IF(N169="nulová",J169,0)</f>
        <v>0</v>
      </c>
      <c r="BJ169" s="23" t="s">
        <v>25</v>
      </c>
      <c r="BK169" s="244">
        <f>ROUND(I169*H169,2)</f>
        <v>0</v>
      </c>
      <c r="BL169" s="23" t="s">
        <v>302</v>
      </c>
      <c r="BM169" s="23" t="s">
        <v>3983</v>
      </c>
    </row>
    <row r="170" spans="2:65" s="1" customFormat="1" ht="16.5" customHeight="1">
      <c r="B170" s="46"/>
      <c r="C170" s="233" t="s">
        <v>638</v>
      </c>
      <c r="D170" s="233" t="s">
        <v>210</v>
      </c>
      <c r="E170" s="234" t="s">
        <v>3984</v>
      </c>
      <c r="F170" s="235" t="s">
        <v>3985</v>
      </c>
      <c r="G170" s="236" t="s">
        <v>3790</v>
      </c>
      <c r="H170" s="237">
        <v>2</v>
      </c>
      <c r="I170" s="238"/>
      <c r="J170" s="239">
        <f>ROUND(I170*H170,2)</f>
        <v>0</v>
      </c>
      <c r="K170" s="235" t="s">
        <v>38</v>
      </c>
      <c r="L170" s="72"/>
      <c r="M170" s="240" t="s">
        <v>38</v>
      </c>
      <c r="N170" s="241" t="s">
        <v>52</v>
      </c>
      <c r="O170" s="47"/>
      <c r="P170" s="242">
        <f>O170*H170</f>
        <v>0</v>
      </c>
      <c r="Q170" s="242">
        <v>0</v>
      </c>
      <c r="R170" s="242">
        <f>Q170*H170</f>
        <v>0</v>
      </c>
      <c r="S170" s="242">
        <v>0</v>
      </c>
      <c r="T170" s="243">
        <f>S170*H170</f>
        <v>0</v>
      </c>
      <c r="AR170" s="23" t="s">
        <v>302</v>
      </c>
      <c r="AT170" s="23" t="s">
        <v>210</v>
      </c>
      <c r="AU170" s="23" t="s">
        <v>90</v>
      </c>
      <c r="AY170" s="23" t="s">
        <v>208</v>
      </c>
      <c r="BE170" s="244">
        <f>IF(N170="základní",J170,0)</f>
        <v>0</v>
      </c>
      <c r="BF170" s="244">
        <f>IF(N170="snížená",J170,0)</f>
        <v>0</v>
      </c>
      <c r="BG170" s="244">
        <f>IF(N170="zákl. přenesená",J170,0)</f>
        <v>0</v>
      </c>
      <c r="BH170" s="244">
        <f>IF(N170="sníž. přenesená",J170,0)</f>
        <v>0</v>
      </c>
      <c r="BI170" s="244">
        <f>IF(N170="nulová",J170,0)</f>
        <v>0</v>
      </c>
      <c r="BJ170" s="23" t="s">
        <v>25</v>
      </c>
      <c r="BK170" s="244">
        <f>ROUND(I170*H170,2)</f>
        <v>0</v>
      </c>
      <c r="BL170" s="23" t="s">
        <v>302</v>
      </c>
      <c r="BM170" s="23" t="s">
        <v>3986</v>
      </c>
    </row>
    <row r="171" spans="2:63" s="11" customFormat="1" ht="29.85" customHeight="1">
      <c r="B171" s="217"/>
      <c r="C171" s="218"/>
      <c r="D171" s="219" t="s">
        <v>80</v>
      </c>
      <c r="E171" s="231" t="s">
        <v>3987</v>
      </c>
      <c r="F171" s="231" t="s">
        <v>3988</v>
      </c>
      <c r="G171" s="218"/>
      <c r="H171" s="218"/>
      <c r="I171" s="221"/>
      <c r="J171" s="232">
        <f>BK171</f>
        <v>0</v>
      </c>
      <c r="K171" s="218"/>
      <c r="L171" s="223"/>
      <c r="M171" s="224"/>
      <c r="N171" s="225"/>
      <c r="O171" s="225"/>
      <c r="P171" s="226">
        <f>SUM(P172:P174)</f>
        <v>0</v>
      </c>
      <c r="Q171" s="225"/>
      <c r="R171" s="226">
        <f>SUM(R172:R174)</f>
        <v>0</v>
      </c>
      <c r="S171" s="225"/>
      <c r="T171" s="227">
        <f>SUM(T172:T174)</f>
        <v>0</v>
      </c>
      <c r="AR171" s="228" t="s">
        <v>25</v>
      </c>
      <c r="AT171" s="229" t="s">
        <v>80</v>
      </c>
      <c r="AU171" s="229" t="s">
        <v>25</v>
      </c>
      <c r="AY171" s="228" t="s">
        <v>208</v>
      </c>
      <c r="BK171" s="230">
        <f>SUM(BK172:BK174)</f>
        <v>0</v>
      </c>
    </row>
    <row r="172" spans="2:65" s="1" customFormat="1" ht="25.5" customHeight="1">
      <c r="B172" s="46"/>
      <c r="C172" s="233" t="s">
        <v>642</v>
      </c>
      <c r="D172" s="233" t="s">
        <v>210</v>
      </c>
      <c r="E172" s="234" t="s">
        <v>3989</v>
      </c>
      <c r="F172" s="235" t="s">
        <v>3990</v>
      </c>
      <c r="G172" s="236" t="s">
        <v>2976</v>
      </c>
      <c r="H172" s="237">
        <v>8</v>
      </c>
      <c r="I172" s="238"/>
      <c r="J172" s="239">
        <f>ROUND(I172*H172,2)</f>
        <v>0</v>
      </c>
      <c r="K172" s="235" t="s">
        <v>38</v>
      </c>
      <c r="L172" s="72"/>
      <c r="M172" s="240" t="s">
        <v>38</v>
      </c>
      <c r="N172" s="241" t="s">
        <v>52</v>
      </c>
      <c r="O172" s="47"/>
      <c r="P172" s="242">
        <f>O172*H172</f>
        <v>0</v>
      </c>
      <c r="Q172" s="242">
        <v>0</v>
      </c>
      <c r="R172" s="242">
        <f>Q172*H172</f>
        <v>0</v>
      </c>
      <c r="S172" s="242">
        <v>0</v>
      </c>
      <c r="T172" s="243">
        <f>S172*H172</f>
        <v>0</v>
      </c>
      <c r="AR172" s="23" t="s">
        <v>302</v>
      </c>
      <c r="AT172" s="23" t="s">
        <v>210</v>
      </c>
      <c r="AU172" s="23" t="s">
        <v>90</v>
      </c>
      <c r="AY172" s="23" t="s">
        <v>208</v>
      </c>
      <c r="BE172" s="244">
        <f>IF(N172="základní",J172,0)</f>
        <v>0</v>
      </c>
      <c r="BF172" s="244">
        <f>IF(N172="snížená",J172,0)</f>
        <v>0</v>
      </c>
      <c r="BG172" s="244">
        <f>IF(N172="zákl. přenesená",J172,0)</f>
        <v>0</v>
      </c>
      <c r="BH172" s="244">
        <f>IF(N172="sníž. přenesená",J172,0)</f>
        <v>0</v>
      </c>
      <c r="BI172" s="244">
        <f>IF(N172="nulová",J172,0)</f>
        <v>0</v>
      </c>
      <c r="BJ172" s="23" t="s">
        <v>25</v>
      </c>
      <c r="BK172" s="244">
        <f>ROUND(I172*H172,2)</f>
        <v>0</v>
      </c>
      <c r="BL172" s="23" t="s">
        <v>302</v>
      </c>
      <c r="BM172" s="23" t="s">
        <v>3991</v>
      </c>
    </row>
    <row r="173" spans="2:65" s="1" customFormat="1" ht="25.5" customHeight="1">
      <c r="B173" s="46"/>
      <c r="C173" s="233" t="s">
        <v>647</v>
      </c>
      <c r="D173" s="233" t="s">
        <v>210</v>
      </c>
      <c r="E173" s="234" t="s">
        <v>3992</v>
      </c>
      <c r="F173" s="235" t="s">
        <v>3993</v>
      </c>
      <c r="G173" s="236" t="s">
        <v>3790</v>
      </c>
      <c r="H173" s="237">
        <v>4</v>
      </c>
      <c r="I173" s="238"/>
      <c r="J173" s="239">
        <f>ROUND(I173*H173,2)</f>
        <v>0</v>
      </c>
      <c r="K173" s="235" t="s">
        <v>38</v>
      </c>
      <c r="L173" s="72"/>
      <c r="M173" s="240" t="s">
        <v>38</v>
      </c>
      <c r="N173" s="241" t="s">
        <v>52</v>
      </c>
      <c r="O173" s="47"/>
      <c r="P173" s="242">
        <f>O173*H173</f>
        <v>0</v>
      </c>
      <c r="Q173" s="242">
        <v>0</v>
      </c>
      <c r="R173" s="242">
        <f>Q173*H173</f>
        <v>0</v>
      </c>
      <c r="S173" s="242">
        <v>0</v>
      </c>
      <c r="T173" s="243">
        <f>S173*H173</f>
        <v>0</v>
      </c>
      <c r="AR173" s="23" t="s">
        <v>302</v>
      </c>
      <c r="AT173" s="23" t="s">
        <v>210</v>
      </c>
      <c r="AU173" s="23" t="s">
        <v>90</v>
      </c>
      <c r="AY173" s="23" t="s">
        <v>208</v>
      </c>
      <c r="BE173" s="244">
        <f>IF(N173="základní",J173,0)</f>
        <v>0</v>
      </c>
      <c r="BF173" s="244">
        <f>IF(N173="snížená",J173,0)</f>
        <v>0</v>
      </c>
      <c r="BG173" s="244">
        <f>IF(N173="zákl. přenesená",J173,0)</f>
        <v>0</v>
      </c>
      <c r="BH173" s="244">
        <f>IF(N173="sníž. přenesená",J173,0)</f>
        <v>0</v>
      </c>
      <c r="BI173" s="244">
        <f>IF(N173="nulová",J173,0)</f>
        <v>0</v>
      </c>
      <c r="BJ173" s="23" t="s">
        <v>25</v>
      </c>
      <c r="BK173" s="244">
        <f>ROUND(I173*H173,2)</f>
        <v>0</v>
      </c>
      <c r="BL173" s="23" t="s">
        <v>302</v>
      </c>
      <c r="BM173" s="23" t="s">
        <v>3994</v>
      </c>
    </row>
    <row r="174" spans="2:65" s="1" customFormat="1" ht="16.5" customHeight="1">
      <c r="B174" s="46"/>
      <c r="C174" s="233" t="s">
        <v>651</v>
      </c>
      <c r="D174" s="233" t="s">
        <v>210</v>
      </c>
      <c r="E174" s="234" t="s">
        <v>3995</v>
      </c>
      <c r="F174" s="235" t="s">
        <v>3996</v>
      </c>
      <c r="G174" s="236" t="s">
        <v>2976</v>
      </c>
      <c r="H174" s="237">
        <v>3</v>
      </c>
      <c r="I174" s="238"/>
      <c r="J174" s="239">
        <f>ROUND(I174*H174,2)</f>
        <v>0</v>
      </c>
      <c r="K174" s="235" t="s">
        <v>38</v>
      </c>
      <c r="L174" s="72"/>
      <c r="M174" s="240" t="s">
        <v>38</v>
      </c>
      <c r="N174" s="241" t="s">
        <v>52</v>
      </c>
      <c r="O174" s="47"/>
      <c r="P174" s="242">
        <f>O174*H174</f>
        <v>0</v>
      </c>
      <c r="Q174" s="242">
        <v>0</v>
      </c>
      <c r="R174" s="242">
        <f>Q174*H174</f>
        <v>0</v>
      </c>
      <c r="S174" s="242">
        <v>0</v>
      </c>
      <c r="T174" s="243">
        <f>S174*H174</f>
        <v>0</v>
      </c>
      <c r="AR174" s="23" t="s">
        <v>302</v>
      </c>
      <c r="AT174" s="23" t="s">
        <v>210</v>
      </c>
      <c r="AU174" s="23" t="s">
        <v>90</v>
      </c>
      <c r="AY174" s="23" t="s">
        <v>208</v>
      </c>
      <c r="BE174" s="244">
        <f>IF(N174="základní",J174,0)</f>
        <v>0</v>
      </c>
      <c r="BF174" s="244">
        <f>IF(N174="snížená",J174,0)</f>
        <v>0</v>
      </c>
      <c r="BG174" s="244">
        <f>IF(N174="zákl. přenesená",J174,0)</f>
        <v>0</v>
      </c>
      <c r="BH174" s="244">
        <f>IF(N174="sníž. přenesená",J174,0)</f>
        <v>0</v>
      </c>
      <c r="BI174" s="244">
        <f>IF(N174="nulová",J174,0)</f>
        <v>0</v>
      </c>
      <c r="BJ174" s="23" t="s">
        <v>25</v>
      </c>
      <c r="BK174" s="244">
        <f>ROUND(I174*H174,2)</f>
        <v>0</v>
      </c>
      <c r="BL174" s="23" t="s">
        <v>302</v>
      </c>
      <c r="BM174" s="23" t="s">
        <v>3997</v>
      </c>
    </row>
    <row r="175" spans="2:63" s="11" customFormat="1" ht="29.85" customHeight="1">
      <c r="B175" s="217"/>
      <c r="C175" s="218"/>
      <c r="D175" s="219" t="s">
        <v>80</v>
      </c>
      <c r="E175" s="231" t="s">
        <v>3998</v>
      </c>
      <c r="F175" s="231" t="s">
        <v>3013</v>
      </c>
      <c r="G175" s="218"/>
      <c r="H175" s="218"/>
      <c r="I175" s="221"/>
      <c r="J175" s="232">
        <f>BK175</f>
        <v>0</v>
      </c>
      <c r="K175" s="218"/>
      <c r="L175" s="223"/>
      <c r="M175" s="224"/>
      <c r="N175" s="225"/>
      <c r="O175" s="225"/>
      <c r="P175" s="226">
        <f>SUM(P176:P186)</f>
        <v>0</v>
      </c>
      <c r="Q175" s="225"/>
      <c r="R175" s="226">
        <f>SUM(R176:R186)</f>
        <v>0</v>
      </c>
      <c r="S175" s="225"/>
      <c r="T175" s="227">
        <f>SUM(T176:T186)</f>
        <v>0</v>
      </c>
      <c r="AR175" s="228" t="s">
        <v>25</v>
      </c>
      <c r="AT175" s="229" t="s">
        <v>80</v>
      </c>
      <c r="AU175" s="229" t="s">
        <v>25</v>
      </c>
      <c r="AY175" s="228" t="s">
        <v>208</v>
      </c>
      <c r="BK175" s="230">
        <f>SUM(BK176:BK186)</f>
        <v>0</v>
      </c>
    </row>
    <row r="176" spans="2:65" s="1" customFormat="1" ht="38.25" customHeight="1">
      <c r="B176" s="46"/>
      <c r="C176" s="233" t="s">
        <v>655</v>
      </c>
      <c r="D176" s="233" t="s">
        <v>210</v>
      </c>
      <c r="E176" s="234" t="s">
        <v>3999</v>
      </c>
      <c r="F176" s="235" t="s">
        <v>4000</v>
      </c>
      <c r="G176" s="236" t="s">
        <v>2976</v>
      </c>
      <c r="H176" s="237">
        <v>1</v>
      </c>
      <c r="I176" s="238"/>
      <c r="J176" s="239">
        <f>ROUND(I176*H176,2)</f>
        <v>0</v>
      </c>
      <c r="K176" s="235" t="s">
        <v>38</v>
      </c>
      <c r="L176" s="72"/>
      <c r="M176" s="240" t="s">
        <v>38</v>
      </c>
      <c r="N176" s="241" t="s">
        <v>52</v>
      </c>
      <c r="O176" s="47"/>
      <c r="P176" s="242">
        <f>O176*H176</f>
        <v>0</v>
      </c>
      <c r="Q176" s="242">
        <v>0</v>
      </c>
      <c r="R176" s="242">
        <f>Q176*H176</f>
        <v>0</v>
      </c>
      <c r="S176" s="242">
        <v>0</v>
      </c>
      <c r="T176" s="243">
        <f>S176*H176</f>
        <v>0</v>
      </c>
      <c r="AR176" s="23" t="s">
        <v>302</v>
      </c>
      <c r="AT176" s="23" t="s">
        <v>210</v>
      </c>
      <c r="AU176" s="23" t="s">
        <v>90</v>
      </c>
      <c r="AY176" s="23" t="s">
        <v>208</v>
      </c>
      <c r="BE176" s="244">
        <f>IF(N176="základní",J176,0)</f>
        <v>0</v>
      </c>
      <c r="BF176" s="244">
        <f>IF(N176="snížená",J176,0)</f>
        <v>0</v>
      </c>
      <c r="BG176" s="244">
        <f>IF(N176="zákl. přenesená",J176,0)</f>
        <v>0</v>
      </c>
      <c r="BH176" s="244">
        <f>IF(N176="sníž. přenesená",J176,0)</f>
        <v>0</v>
      </c>
      <c r="BI176" s="244">
        <f>IF(N176="nulová",J176,0)</f>
        <v>0</v>
      </c>
      <c r="BJ176" s="23" t="s">
        <v>25</v>
      </c>
      <c r="BK176" s="244">
        <f>ROUND(I176*H176,2)</f>
        <v>0</v>
      </c>
      <c r="BL176" s="23" t="s">
        <v>302</v>
      </c>
      <c r="BM176" s="23" t="s">
        <v>4001</v>
      </c>
    </row>
    <row r="177" spans="2:65" s="1" customFormat="1" ht="38.25" customHeight="1">
      <c r="B177" s="46"/>
      <c r="C177" s="233" t="s">
        <v>659</v>
      </c>
      <c r="D177" s="233" t="s">
        <v>210</v>
      </c>
      <c r="E177" s="234" t="s">
        <v>4002</v>
      </c>
      <c r="F177" s="235" t="s">
        <v>3720</v>
      </c>
      <c r="G177" s="236" t="s">
        <v>222</v>
      </c>
      <c r="H177" s="237">
        <v>14</v>
      </c>
      <c r="I177" s="238"/>
      <c r="J177" s="239">
        <f>ROUND(I177*H177,2)</f>
        <v>0</v>
      </c>
      <c r="K177" s="235" t="s">
        <v>38</v>
      </c>
      <c r="L177" s="72"/>
      <c r="M177" s="240" t="s">
        <v>38</v>
      </c>
      <c r="N177" s="241" t="s">
        <v>52</v>
      </c>
      <c r="O177" s="47"/>
      <c r="P177" s="242">
        <f>O177*H177</f>
        <v>0</v>
      </c>
      <c r="Q177" s="242">
        <v>0</v>
      </c>
      <c r="R177" s="242">
        <f>Q177*H177</f>
        <v>0</v>
      </c>
      <c r="S177" s="242">
        <v>0</v>
      </c>
      <c r="T177" s="243">
        <f>S177*H177</f>
        <v>0</v>
      </c>
      <c r="AR177" s="23" t="s">
        <v>302</v>
      </c>
      <c r="AT177" s="23" t="s">
        <v>210</v>
      </c>
      <c r="AU177" s="23" t="s">
        <v>90</v>
      </c>
      <c r="AY177" s="23" t="s">
        <v>208</v>
      </c>
      <c r="BE177" s="244">
        <f>IF(N177="základní",J177,0)</f>
        <v>0</v>
      </c>
      <c r="BF177" s="244">
        <f>IF(N177="snížená",J177,0)</f>
        <v>0</v>
      </c>
      <c r="BG177" s="244">
        <f>IF(N177="zákl. přenesená",J177,0)</f>
        <v>0</v>
      </c>
      <c r="BH177" s="244">
        <f>IF(N177="sníž. přenesená",J177,0)</f>
        <v>0</v>
      </c>
      <c r="BI177" s="244">
        <f>IF(N177="nulová",J177,0)</f>
        <v>0</v>
      </c>
      <c r="BJ177" s="23" t="s">
        <v>25</v>
      </c>
      <c r="BK177" s="244">
        <f>ROUND(I177*H177,2)</f>
        <v>0</v>
      </c>
      <c r="BL177" s="23" t="s">
        <v>302</v>
      </c>
      <c r="BM177" s="23" t="s">
        <v>4003</v>
      </c>
    </row>
    <row r="178" spans="2:65" s="1" customFormat="1" ht="63.75" customHeight="1">
      <c r="B178" s="46"/>
      <c r="C178" s="233" t="s">
        <v>664</v>
      </c>
      <c r="D178" s="233" t="s">
        <v>210</v>
      </c>
      <c r="E178" s="234" t="s">
        <v>4004</v>
      </c>
      <c r="F178" s="235" t="s">
        <v>3723</v>
      </c>
      <c r="G178" s="236" t="s">
        <v>222</v>
      </c>
      <c r="H178" s="237">
        <v>16</v>
      </c>
      <c r="I178" s="238"/>
      <c r="J178" s="239">
        <f>ROUND(I178*H178,2)</f>
        <v>0</v>
      </c>
      <c r="K178" s="235" t="s">
        <v>38</v>
      </c>
      <c r="L178" s="72"/>
      <c r="M178" s="240" t="s">
        <v>38</v>
      </c>
      <c r="N178" s="241" t="s">
        <v>52</v>
      </c>
      <c r="O178" s="47"/>
      <c r="P178" s="242">
        <f>O178*H178</f>
        <v>0</v>
      </c>
      <c r="Q178" s="242">
        <v>0</v>
      </c>
      <c r="R178" s="242">
        <f>Q178*H178</f>
        <v>0</v>
      </c>
      <c r="S178" s="242">
        <v>0</v>
      </c>
      <c r="T178" s="243">
        <f>S178*H178</f>
        <v>0</v>
      </c>
      <c r="AR178" s="23" t="s">
        <v>302</v>
      </c>
      <c r="AT178" s="23" t="s">
        <v>210</v>
      </c>
      <c r="AU178" s="23" t="s">
        <v>90</v>
      </c>
      <c r="AY178" s="23" t="s">
        <v>208</v>
      </c>
      <c r="BE178" s="244">
        <f>IF(N178="základní",J178,0)</f>
        <v>0</v>
      </c>
      <c r="BF178" s="244">
        <f>IF(N178="snížená",J178,0)</f>
        <v>0</v>
      </c>
      <c r="BG178" s="244">
        <f>IF(N178="zákl. přenesená",J178,0)</f>
        <v>0</v>
      </c>
      <c r="BH178" s="244">
        <f>IF(N178="sníž. přenesená",J178,0)</f>
        <v>0</v>
      </c>
      <c r="BI178" s="244">
        <f>IF(N178="nulová",J178,0)</f>
        <v>0</v>
      </c>
      <c r="BJ178" s="23" t="s">
        <v>25</v>
      </c>
      <c r="BK178" s="244">
        <f>ROUND(I178*H178,2)</f>
        <v>0</v>
      </c>
      <c r="BL178" s="23" t="s">
        <v>302</v>
      </c>
      <c r="BM178" s="23" t="s">
        <v>4005</v>
      </c>
    </row>
    <row r="179" spans="2:65" s="1" customFormat="1" ht="16.5" customHeight="1">
      <c r="B179" s="46"/>
      <c r="C179" s="233" t="s">
        <v>674</v>
      </c>
      <c r="D179" s="233" t="s">
        <v>210</v>
      </c>
      <c r="E179" s="234" t="s">
        <v>4006</v>
      </c>
      <c r="F179" s="235" t="s">
        <v>3726</v>
      </c>
      <c r="G179" s="236" t="s">
        <v>222</v>
      </c>
      <c r="H179" s="237">
        <v>72</v>
      </c>
      <c r="I179" s="238"/>
      <c r="J179" s="239">
        <f>ROUND(I179*H179,2)</f>
        <v>0</v>
      </c>
      <c r="K179" s="235" t="s">
        <v>38</v>
      </c>
      <c r="L179" s="72"/>
      <c r="M179" s="240" t="s">
        <v>38</v>
      </c>
      <c r="N179" s="241" t="s">
        <v>52</v>
      </c>
      <c r="O179" s="47"/>
      <c r="P179" s="242">
        <f>O179*H179</f>
        <v>0</v>
      </c>
      <c r="Q179" s="242">
        <v>0</v>
      </c>
      <c r="R179" s="242">
        <f>Q179*H179</f>
        <v>0</v>
      </c>
      <c r="S179" s="242">
        <v>0</v>
      </c>
      <c r="T179" s="243">
        <f>S179*H179</f>
        <v>0</v>
      </c>
      <c r="AR179" s="23" t="s">
        <v>302</v>
      </c>
      <c r="AT179" s="23" t="s">
        <v>210</v>
      </c>
      <c r="AU179" s="23" t="s">
        <v>90</v>
      </c>
      <c r="AY179" s="23" t="s">
        <v>208</v>
      </c>
      <c r="BE179" s="244">
        <f>IF(N179="základní",J179,0)</f>
        <v>0</v>
      </c>
      <c r="BF179" s="244">
        <f>IF(N179="snížená",J179,0)</f>
        <v>0</v>
      </c>
      <c r="BG179" s="244">
        <f>IF(N179="zákl. přenesená",J179,0)</f>
        <v>0</v>
      </c>
      <c r="BH179" s="244">
        <f>IF(N179="sníž. přenesená",J179,0)</f>
        <v>0</v>
      </c>
      <c r="BI179" s="244">
        <f>IF(N179="nulová",J179,0)</f>
        <v>0</v>
      </c>
      <c r="BJ179" s="23" t="s">
        <v>25</v>
      </c>
      <c r="BK179" s="244">
        <f>ROUND(I179*H179,2)</f>
        <v>0</v>
      </c>
      <c r="BL179" s="23" t="s">
        <v>302</v>
      </c>
      <c r="BM179" s="23" t="s">
        <v>4007</v>
      </c>
    </row>
    <row r="180" spans="2:65" s="1" customFormat="1" ht="16.5" customHeight="1">
      <c r="B180" s="46"/>
      <c r="C180" s="233" t="s">
        <v>683</v>
      </c>
      <c r="D180" s="233" t="s">
        <v>210</v>
      </c>
      <c r="E180" s="234" t="s">
        <v>4008</v>
      </c>
      <c r="F180" s="235" t="s">
        <v>4009</v>
      </c>
      <c r="G180" s="236" t="s">
        <v>222</v>
      </c>
      <c r="H180" s="237">
        <v>8</v>
      </c>
      <c r="I180" s="238"/>
      <c r="J180" s="239">
        <f>ROUND(I180*H180,2)</f>
        <v>0</v>
      </c>
      <c r="K180" s="235" t="s">
        <v>38</v>
      </c>
      <c r="L180" s="72"/>
      <c r="M180" s="240" t="s">
        <v>38</v>
      </c>
      <c r="N180" s="241" t="s">
        <v>52</v>
      </c>
      <c r="O180" s="47"/>
      <c r="P180" s="242">
        <f>O180*H180</f>
        <v>0</v>
      </c>
      <c r="Q180" s="242">
        <v>0</v>
      </c>
      <c r="R180" s="242">
        <f>Q180*H180</f>
        <v>0</v>
      </c>
      <c r="S180" s="242">
        <v>0</v>
      </c>
      <c r="T180" s="243">
        <f>S180*H180</f>
        <v>0</v>
      </c>
      <c r="AR180" s="23" t="s">
        <v>302</v>
      </c>
      <c r="AT180" s="23" t="s">
        <v>210</v>
      </c>
      <c r="AU180" s="23" t="s">
        <v>90</v>
      </c>
      <c r="AY180" s="23" t="s">
        <v>208</v>
      </c>
      <c r="BE180" s="244">
        <f>IF(N180="základní",J180,0)</f>
        <v>0</v>
      </c>
      <c r="BF180" s="244">
        <f>IF(N180="snížená",J180,0)</f>
        <v>0</v>
      </c>
      <c r="BG180" s="244">
        <f>IF(N180="zákl. přenesená",J180,0)</f>
        <v>0</v>
      </c>
      <c r="BH180" s="244">
        <f>IF(N180="sníž. přenesená",J180,0)</f>
        <v>0</v>
      </c>
      <c r="BI180" s="244">
        <f>IF(N180="nulová",J180,0)</f>
        <v>0</v>
      </c>
      <c r="BJ180" s="23" t="s">
        <v>25</v>
      </c>
      <c r="BK180" s="244">
        <f>ROUND(I180*H180,2)</f>
        <v>0</v>
      </c>
      <c r="BL180" s="23" t="s">
        <v>302</v>
      </c>
      <c r="BM180" s="23" t="s">
        <v>4010</v>
      </c>
    </row>
    <row r="181" spans="2:65" s="1" customFormat="1" ht="38.25" customHeight="1">
      <c r="B181" s="46"/>
      <c r="C181" s="233" t="s">
        <v>687</v>
      </c>
      <c r="D181" s="233" t="s">
        <v>210</v>
      </c>
      <c r="E181" s="234" t="s">
        <v>4011</v>
      </c>
      <c r="F181" s="235" t="s">
        <v>4012</v>
      </c>
      <c r="G181" s="236" t="s">
        <v>2976</v>
      </c>
      <c r="H181" s="237">
        <v>1</v>
      </c>
      <c r="I181" s="238"/>
      <c r="J181" s="239">
        <f>ROUND(I181*H181,2)</f>
        <v>0</v>
      </c>
      <c r="K181" s="235" t="s">
        <v>38</v>
      </c>
      <c r="L181" s="72"/>
      <c r="M181" s="240" t="s">
        <v>38</v>
      </c>
      <c r="N181" s="241" t="s">
        <v>52</v>
      </c>
      <c r="O181" s="47"/>
      <c r="P181" s="242">
        <f>O181*H181</f>
        <v>0</v>
      </c>
      <c r="Q181" s="242">
        <v>0</v>
      </c>
      <c r="R181" s="242">
        <f>Q181*H181</f>
        <v>0</v>
      </c>
      <c r="S181" s="242">
        <v>0</v>
      </c>
      <c r="T181" s="243">
        <f>S181*H181</f>
        <v>0</v>
      </c>
      <c r="AR181" s="23" t="s">
        <v>302</v>
      </c>
      <c r="AT181" s="23" t="s">
        <v>210</v>
      </c>
      <c r="AU181" s="23" t="s">
        <v>90</v>
      </c>
      <c r="AY181" s="23" t="s">
        <v>208</v>
      </c>
      <c r="BE181" s="244">
        <f>IF(N181="základní",J181,0)</f>
        <v>0</v>
      </c>
      <c r="BF181" s="244">
        <f>IF(N181="snížená",J181,0)</f>
        <v>0</v>
      </c>
      <c r="BG181" s="244">
        <f>IF(N181="zákl. přenesená",J181,0)</f>
        <v>0</v>
      </c>
      <c r="BH181" s="244">
        <f>IF(N181="sníž. přenesená",J181,0)</f>
        <v>0</v>
      </c>
      <c r="BI181" s="244">
        <f>IF(N181="nulová",J181,0)</f>
        <v>0</v>
      </c>
      <c r="BJ181" s="23" t="s">
        <v>25</v>
      </c>
      <c r="BK181" s="244">
        <f>ROUND(I181*H181,2)</f>
        <v>0</v>
      </c>
      <c r="BL181" s="23" t="s">
        <v>302</v>
      </c>
      <c r="BM181" s="23" t="s">
        <v>4013</v>
      </c>
    </row>
    <row r="182" spans="2:65" s="1" customFormat="1" ht="51" customHeight="1">
      <c r="B182" s="46"/>
      <c r="C182" s="233" t="s">
        <v>697</v>
      </c>
      <c r="D182" s="233" t="s">
        <v>210</v>
      </c>
      <c r="E182" s="234" t="s">
        <v>4014</v>
      </c>
      <c r="F182" s="235" t="s">
        <v>4015</v>
      </c>
      <c r="G182" s="236" t="s">
        <v>2976</v>
      </c>
      <c r="H182" s="237">
        <v>1</v>
      </c>
      <c r="I182" s="238"/>
      <c r="J182" s="239">
        <f>ROUND(I182*H182,2)</f>
        <v>0</v>
      </c>
      <c r="K182" s="235" t="s">
        <v>38</v>
      </c>
      <c r="L182" s="72"/>
      <c r="M182" s="240" t="s">
        <v>38</v>
      </c>
      <c r="N182" s="241" t="s">
        <v>52</v>
      </c>
      <c r="O182" s="47"/>
      <c r="P182" s="242">
        <f>O182*H182</f>
        <v>0</v>
      </c>
      <c r="Q182" s="242">
        <v>0</v>
      </c>
      <c r="R182" s="242">
        <f>Q182*H182</f>
        <v>0</v>
      </c>
      <c r="S182" s="242">
        <v>0</v>
      </c>
      <c r="T182" s="243">
        <f>S182*H182</f>
        <v>0</v>
      </c>
      <c r="AR182" s="23" t="s">
        <v>302</v>
      </c>
      <c r="AT182" s="23" t="s">
        <v>210</v>
      </c>
      <c r="AU182" s="23" t="s">
        <v>90</v>
      </c>
      <c r="AY182" s="23" t="s">
        <v>208</v>
      </c>
      <c r="BE182" s="244">
        <f>IF(N182="základní",J182,0)</f>
        <v>0</v>
      </c>
      <c r="BF182" s="244">
        <f>IF(N182="snížená",J182,0)</f>
        <v>0</v>
      </c>
      <c r="BG182" s="244">
        <f>IF(N182="zákl. přenesená",J182,0)</f>
        <v>0</v>
      </c>
      <c r="BH182" s="244">
        <f>IF(N182="sníž. přenesená",J182,0)</f>
        <v>0</v>
      </c>
      <c r="BI182" s="244">
        <f>IF(N182="nulová",J182,0)</f>
        <v>0</v>
      </c>
      <c r="BJ182" s="23" t="s">
        <v>25</v>
      </c>
      <c r="BK182" s="244">
        <f>ROUND(I182*H182,2)</f>
        <v>0</v>
      </c>
      <c r="BL182" s="23" t="s">
        <v>302</v>
      </c>
      <c r="BM182" s="23" t="s">
        <v>4016</v>
      </c>
    </row>
    <row r="183" spans="2:65" s="1" customFormat="1" ht="38.25" customHeight="1">
      <c r="B183" s="46"/>
      <c r="C183" s="233" t="s">
        <v>701</v>
      </c>
      <c r="D183" s="233" t="s">
        <v>210</v>
      </c>
      <c r="E183" s="234" t="s">
        <v>4017</v>
      </c>
      <c r="F183" s="235" t="s">
        <v>3746</v>
      </c>
      <c r="G183" s="236" t="s">
        <v>2976</v>
      </c>
      <c r="H183" s="237">
        <v>1</v>
      </c>
      <c r="I183" s="238"/>
      <c r="J183" s="239">
        <f>ROUND(I183*H183,2)</f>
        <v>0</v>
      </c>
      <c r="K183" s="235" t="s">
        <v>38</v>
      </c>
      <c r="L183" s="72"/>
      <c r="M183" s="240" t="s">
        <v>38</v>
      </c>
      <c r="N183" s="241" t="s">
        <v>52</v>
      </c>
      <c r="O183" s="47"/>
      <c r="P183" s="242">
        <f>O183*H183</f>
        <v>0</v>
      </c>
      <c r="Q183" s="242">
        <v>0</v>
      </c>
      <c r="R183" s="242">
        <f>Q183*H183</f>
        <v>0</v>
      </c>
      <c r="S183" s="242">
        <v>0</v>
      </c>
      <c r="T183" s="243">
        <f>S183*H183</f>
        <v>0</v>
      </c>
      <c r="AR183" s="23" t="s">
        <v>302</v>
      </c>
      <c r="AT183" s="23" t="s">
        <v>210</v>
      </c>
      <c r="AU183" s="23" t="s">
        <v>90</v>
      </c>
      <c r="AY183" s="23" t="s">
        <v>208</v>
      </c>
      <c r="BE183" s="244">
        <f>IF(N183="základní",J183,0)</f>
        <v>0</v>
      </c>
      <c r="BF183" s="244">
        <f>IF(N183="snížená",J183,0)</f>
        <v>0</v>
      </c>
      <c r="BG183" s="244">
        <f>IF(N183="zákl. přenesená",J183,0)</f>
        <v>0</v>
      </c>
      <c r="BH183" s="244">
        <f>IF(N183="sníž. přenesená",J183,0)</f>
        <v>0</v>
      </c>
      <c r="BI183" s="244">
        <f>IF(N183="nulová",J183,0)</f>
        <v>0</v>
      </c>
      <c r="BJ183" s="23" t="s">
        <v>25</v>
      </c>
      <c r="BK183" s="244">
        <f>ROUND(I183*H183,2)</f>
        <v>0</v>
      </c>
      <c r="BL183" s="23" t="s">
        <v>302</v>
      </c>
      <c r="BM183" s="23" t="s">
        <v>4018</v>
      </c>
    </row>
    <row r="184" spans="2:65" s="1" customFormat="1" ht="38.25" customHeight="1">
      <c r="B184" s="46"/>
      <c r="C184" s="233" t="s">
        <v>706</v>
      </c>
      <c r="D184" s="233" t="s">
        <v>210</v>
      </c>
      <c r="E184" s="234" t="s">
        <v>4019</v>
      </c>
      <c r="F184" s="235" t="s">
        <v>3749</v>
      </c>
      <c r="G184" s="236" t="s">
        <v>2976</v>
      </c>
      <c r="H184" s="237">
        <v>1</v>
      </c>
      <c r="I184" s="238"/>
      <c r="J184" s="239">
        <f>ROUND(I184*H184,2)</f>
        <v>0</v>
      </c>
      <c r="K184" s="235" t="s">
        <v>38</v>
      </c>
      <c r="L184" s="72"/>
      <c r="M184" s="240" t="s">
        <v>38</v>
      </c>
      <c r="N184" s="241" t="s">
        <v>52</v>
      </c>
      <c r="O184" s="47"/>
      <c r="P184" s="242">
        <f>O184*H184</f>
        <v>0</v>
      </c>
      <c r="Q184" s="242">
        <v>0</v>
      </c>
      <c r="R184" s="242">
        <f>Q184*H184</f>
        <v>0</v>
      </c>
      <c r="S184" s="242">
        <v>0</v>
      </c>
      <c r="T184" s="243">
        <f>S184*H184</f>
        <v>0</v>
      </c>
      <c r="AR184" s="23" t="s">
        <v>302</v>
      </c>
      <c r="AT184" s="23" t="s">
        <v>210</v>
      </c>
      <c r="AU184" s="23" t="s">
        <v>90</v>
      </c>
      <c r="AY184" s="23" t="s">
        <v>208</v>
      </c>
      <c r="BE184" s="244">
        <f>IF(N184="základní",J184,0)</f>
        <v>0</v>
      </c>
      <c r="BF184" s="244">
        <f>IF(N184="snížená",J184,0)</f>
        <v>0</v>
      </c>
      <c r="BG184" s="244">
        <f>IF(N184="zákl. přenesená",J184,0)</f>
        <v>0</v>
      </c>
      <c r="BH184" s="244">
        <f>IF(N184="sníž. přenesená",J184,0)</f>
        <v>0</v>
      </c>
      <c r="BI184" s="244">
        <f>IF(N184="nulová",J184,0)</f>
        <v>0</v>
      </c>
      <c r="BJ184" s="23" t="s">
        <v>25</v>
      </c>
      <c r="BK184" s="244">
        <f>ROUND(I184*H184,2)</f>
        <v>0</v>
      </c>
      <c r="BL184" s="23" t="s">
        <v>302</v>
      </c>
      <c r="BM184" s="23" t="s">
        <v>4020</v>
      </c>
    </row>
    <row r="185" spans="2:65" s="1" customFormat="1" ht="16.5" customHeight="1">
      <c r="B185" s="46"/>
      <c r="C185" s="233" t="s">
        <v>739</v>
      </c>
      <c r="D185" s="233" t="s">
        <v>210</v>
      </c>
      <c r="E185" s="234" t="s">
        <v>4021</v>
      </c>
      <c r="F185" s="235" t="s">
        <v>3752</v>
      </c>
      <c r="G185" s="236" t="s">
        <v>2976</v>
      </c>
      <c r="H185" s="237">
        <v>1</v>
      </c>
      <c r="I185" s="238"/>
      <c r="J185" s="239">
        <f>ROUND(I185*H185,2)</f>
        <v>0</v>
      </c>
      <c r="K185" s="235" t="s">
        <v>38</v>
      </c>
      <c r="L185" s="72"/>
      <c r="M185" s="240" t="s">
        <v>38</v>
      </c>
      <c r="N185" s="241" t="s">
        <v>52</v>
      </c>
      <c r="O185" s="47"/>
      <c r="P185" s="242">
        <f>O185*H185</f>
        <v>0</v>
      </c>
      <c r="Q185" s="242">
        <v>0</v>
      </c>
      <c r="R185" s="242">
        <f>Q185*H185</f>
        <v>0</v>
      </c>
      <c r="S185" s="242">
        <v>0</v>
      </c>
      <c r="T185" s="243">
        <f>S185*H185</f>
        <v>0</v>
      </c>
      <c r="AR185" s="23" t="s">
        <v>302</v>
      </c>
      <c r="AT185" s="23" t="s">
        <v>210</v>
      </c>
      <c r="AU185" s="23" t="s">
        <v>90</v>
      </c>
      <c r="AY185" s="23" t="s">
        <v>208</v>
      </c>
      <c r="BE185" s="244">
        <f>IF(N185="základní",J185,0)</f>
        <v>0</v>
      </c>
      <c r="BF185" s="244">
        <f>IF(N185="snížená",J185,0)</f>
        <v>0</v>
      </c>
      <c r="BG185" s="244">
        <f>IF(N185="zákl. přenesená",J185,0)</f>
        <v>0</v>
      </c>
      <c r="BH185" s="244">
        <f>IF(N185="sníž. přenesená",J185,0)</f>
        <v>0</v>
      </c>
      <c r="BI185" s="244">
        <f>IF(N185="nulová",J185,0)</f>
        <v>0</v>
      </c>
      <c r="BJ185" s="23" t="s">
        <v>25</v>
      </c>
      <c r="BK185" s="244">
        <f>ROUND(I185*H185,2)</f>
        <v>0</v>
      </c>
      <c r="BL185" s="23" t="s">
        <v>302</v>
      </c>
      <c r="BM185" s="23" t="s">
        <v>4022</v>
      </c>
    </row>
    <row r="186" spans="2:65" s="1" customFormat="1" ht="16.5" customHeight="1">
      <c r="B186" s="46"/>
      <c r="C186" s="233" t="s">
        <v>767</v>
      </c>
      <c r="D186" s="233" t="s">
        <v>210</v>
      </c>
      <c r="E186" s="234" t="s">
        <v>4023</v>
      </c>
      <c r="F186" s="235" t="s">
        <v>3755</v>
      </c>
      <c r="G186" s="236" t="s">
        <v>2976</v>
      </c>
      <c r="H186" s="237">
        <v>1</v>
      </c>
      <c r="I186" s="238"/>
      <c r="J186" s="239">
        <f>ROUND(I186*H186,2)</f>
        <v>0</v>
      </c>
      <c r="K186" s="235" t="s">
        <v>38</v>
      </c>
      <c r="L186" s="72"/>
      <c r="M186" s="240" t="s">
        <v>38</v>
      </c>
      <c r="N186" s="279" t="s">
        <v>52</v>
      </c>
      <c r="O186" s="280"/>
      <c r="P186" s="281">
        <f>O186*H186</f>
        <v>0</v>
      </c>
      <c r="Q186" s="281">
        <v>0</v>
      </c>
      <c r="R186" s="281">
        <f>Q186*H186</f>
        <v>0</v>
      </c>
      <c r="S186" s="281">
        <v>0</v>
      </c>
      <c r="T186" s="282">
        <f>S186*H186</f>
        <v>0</v>
      </c>
      <c r="AR186" s="23" t="s">
        <v>302</v>
      </c>
      <c r="AT186" s="23" t="s">
        <v>210</v>
      </c>
      <c r="AU186" s="23" t="s">
        <v>90</v>
      </c>
      <c r="AY186" s="23" t="s">
        <v>208</v>
      </c>
      <c r="BE186" s="244">
        <f>IF(N186="základní",J186,0)</f>
        <v>0</v>
      </c>
      <c r="BF186" s="244">
        <f>IF(N186="snížená",J186,0)</f>
        <v>0</v>
      </c>
      <c r="BG186" s="244">
        <f>IF(N186="zákl. přenesená",J186,0)</f>
        <v>0</v>
      </c>
      <c r="BH186" s="244">
        <f>IF(N186="sníž. přenesená",J186,0)</f>
        <v>0</v>
      </c>
      <c r="BI186" s="244">
        <f>IF(N186="nulová",J186,0)</f>
        <v>0</v>
      </c>
      <c r="BJ186" s="23" t="s">
        <v>25</v>
      </c>
      <c r="BK186" s="244">
        <f>ROUND(I186*H186,2)</f>
        <v>0</v>
      </c>
      <c r="BL186" s="23" t="s">
        <v>302</v>
      </c>
      <c r="BM186" s="23" t="s">
        <v>4024</v>
      </c>
    </row>
    <row r="187" spans="2:12" s="1" customFormat="1" ht="6.95" customHeight="1">
      <c r="B187" s="67"/>
      <c r="C187" s="68"/>
      <c r="D187" s="68"/>
      <c r="E187" s="68"/>
      <c r="F187" s="68"/>
      <c r="G187" s="68"/>
      <c r="H187" s="68"/>
      <c r="I187" s="178"/>
      <c r="J187" s="68"/>
      <c r="K187" s="68"/>
      <c r="L187" s="72"/>
    </row>
  </sheetData>
  <sheetProtection password="CC35" sheet="1" objects="1" scenarios="1" formatColumns="0" formatRows="0" autoFilter="0"/>
  <autoFilter ref="C89:K186"/>
  <mergeCells count="10">
    <mergeCell ref="E7:H7"/>
    <mergeCell ref="E9:H9"/>
    <mergeCell ref="E24:H24"/>
    <mergeCell ref="E45:H45"/>
    <mergeCell ref="E47:H47"/>
    <mergeCell ref="J51:J52"/>
    <mergeCell ref="E80:H80"/>
    <mergeCell ref="E82:H82"/>
    <mergeCell ref="G1:H1"/>
    <mergeCell ref="L2:V2"/>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31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105</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4025</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38</v>
      </c>
      <c r="G11" s="47"/>
      <c r="H11" s="47"/>
      <c r="I11" s="158" t="s">
        <v>23</v>
      </c>
      <c r="J11" s="34" t="s">
        <v>38</v>
      </c>
      <c r="K11" s="51"/>
    </row>
    <row r="12" spans="2:11" s="1" customFormat="1" ht="14.4" customHeight="1">
      <c r="B12" s="46"/>
      <c r="C12" s="47"/>
      <c r="D12" s="39" t="s">
        <v>26</v>
      </c>
      <c r="E12" s="47"/>
      <c r="F12" s="34" t="s">
        <v>4026</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tr">
        <f>IF('Rekapitulace stavby'!AN10="","",'Rekapitulace stavby'!AN10)</f>
        <v/>
      </c>
      <c r="K14" s="51"/>
    </row>
    <row r="15" spans="2:11" s="1" customFormat="1" ht="18" customHeight="1">
      <c r="B15" s="46"/>
      <c r="C15" s="47"/>
      <c r="D15" s="47"/>
      <c r="E15" s="34" t="str">
        <f>IF('Rekapitulace stavby'!E11="","",'Rekapitulace stavby'!E11)</f>
        <v>Plzeňský kraj</v>
      </c>
      <c r="F15" s="47"/>
      <c r="G15" s="47"/>
      <c r="H15" s="47"/>
      <c r="I15" s="158" t="s">
        <v>40</v>
      </c>
      <c r="J15" s="34" t="str">
        <f>IF('Rekapitulace stavby'!AN11="","",'Rekapitulace stavby'!AN11)</f>
        <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ROUND(J90,2)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ROUND(SUM(BE90:BE313),2)</f>
        <v>0</v>
      </c>
      <c r="G30" s="47"/>
      <c r="H30" s="47"/>
      <c r="I30" s="170">
        <v>0.21</v>
      </c>
      <c r="J30" s="169">
        <f>ROUND(ROUND((SUM(BE90:BE313)),2)*I30,2)</f>
        <v>0</v>
      </c>
      <c r="K30" s="51"/>
    </row>
    <row r="31" spans="2:11" s="1" customFormat="1" ht="14.4" customHeight="1">
      <c r="B31" s="46"/>
      <c r="C31" s="47"/>
      <c r="D31" s="47"/>
      <c r="E31" s="55" t="s">
        <v>53</v>
      </c>
      <c r="F31" s="169">
        <f>ROUND(SUM(BF90:BF313),2)</f>
        <v>0</v>
      </c>
      <c r="G31" s="47"/>
      <c r="H31" s="47"/>
      <c r="I31" s="170">
        <v>0.15</v>
      </c>
      <c r="J31" s="169">
        <f>ROUND(ROUND((SUM(BF90:BF313)),2)*I31,2)</f>
        <v>0</v>
      </c>
      <c r="K31" s="51"/>
    </row>
    <row r="32" spans="2:11" s="1" customFormat="1" ht="14.4" customHeight="1" hidden="1">
      <c r="B32" s="46"/>
      <c r="C32" s="47"/>
      <c r="D32" s="47"/>
      <c r="E32" s="55" t="s">
        <v>54</v>
      </c>
      <c r="F32" s="169">
        <f>ROUND(SUM(BG90:BG313),2)</f>
        <v>0</v>
      </c>
      <c r="G32" s="47"/>
      <c r="H32" s="47"/>
      <c r="I32" s="170">
        <v>0.21</v>
      </c>
      <c r="J32" s="169">
        <v>0</v>
      </c>
      <c r="K32" s="51"/>
    </row>
    <row r="33" spans="2:11" s="1" customFormat="1" ht="14.4" customHeight="1" hidden="1">
      <c r="B33" s="46"/>
      <c r="C33" s="47"/>
      <c r="D33" s="47"/>
      <c r="E33" s="55" t="s">
        <v>55</v>
      </c>
      <c r="F33" s="169">
        <f>ROUND(SUM(BH90:BH313),2)</f>
        <v>0</v>
      </c>
      <c r="G33" s="47"/>
      <c r="H33" s="47"/>
      <c r="I33" s="170">
        <v>0.15</v>
      </c>
      <c r="J33" s="169">
        <v>0</v>
      </c>
      <c r="K33" s="51"/>
    </row>
    <row r="34" spans="2:11" s="1" customFormat="1" ht="14.4" customHeight="1" hidden="1">
      <c r="B34" s="46"/>
      <c r="C34" s="47"/>
      <c r="D34" s="47"/>
      <c r="E34" s="55" t="s">
        <v>56</v>
      </c>
      <c r="F34" s="169">
        <f>ROUND(SUM(BI90:BI313),2)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 xml:space="preserve">D.1.4.5 - Zařízení silnoproudé elektroinstalace </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 xml:space="preserve"> </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J90</f>
        <v>0</v>
      </c>
      <c r="K56" s="51"/>
      <c r="AU56" s="23" t="s">
        <v>155</v>
      </c>
    </row>
    <row r="57" spans="2:11" s="8" customFormat="1" ht="24.95" customHeight="1">
      <c r="B57" s="189"/>
      <c r="C57" s="190"/>
      <c r="D57" s="191" t="s">
        <v>156</v>
      </c>
      <c r="E57" s="192"/>
      <c r="F57" s="192"/>
      <c r="G57" s="192"/>
      <c r="H57" s="192"/>
      <c r="I57" s="193"/>
      <c r="J57" s="194">
        <f>J91</f>
        <v>0</v>
      </c>
      <c r="K57" s="195"/>
    </row>
    <row r="58" spans="2:11" s="9" customFormat="1" ht="19.9" customHeight="1">
      <c r="B58" s="196"/>
      <c r="C58" s="197"/>
      <c r="D58" s="198" t="s">
        <v>157</v>
      </c>
      <c r="E58" s="199"/>
      <c r="F58" s="199"/>
      <c r="G58" s="199"/>
      <c r="H58" s="199"/>
      <c r="I58" s="200"/>
      <c r="J58" s="201">
        <f>J92</f>
        <v>0</v>
      </c>
      <c r="K58" s="202"/>
    </row>
    <row r="59" spans="2:11" s="9" customFormat="1" ht="19.9" customHeight="1">
      <c r="B59" s="196"/>
      <c r="C59" s="197"/>
      <c r="D59" s="198" t="s">
        <v>2673</v>
      </c>
      <c r="E59" s="199"/>
      <c r="F59" s="199"/>
      <c r="G59" s="199"/>
      <c r="H59" s="199"/>
      <c r="I59" s="200"/>
      <c r="J59" s="201">
        <f>J109</f>
        <v>0</v>
      </c>
      <c r="K59" s="202"/>
    </row>
    <row r="60" spans="2:11" s="9" customFormat="1" ht="19.9" customHeight="1">
      <c r="B60" s="196"/>
      <c r="C60" s="197"/>
      <c r="D60" s="198" t="s">
        <v>2674</v>
      </c>
      <c r="E60" s="199"/>
      <c r="F60" s="199"/>
      <c r="G60" s="199"/>
      <c r="H60" s="199"/>
      <c r="I60" s="200"/>
      <c r="J60" s="201">
        <f>J112</f>
        <v>0</v>
      </c>
      <c r="K60" s="202"/>
    </row>
    <row r="61" spans="2:11" s="9" customFormat="1" ht="19.9" customHeight="1">
      <c r="B61" s="196"/>
      <c r="C61" s="197"/>
      <c r="D61" s="198" t="s">
        <v>171</v>
      </c>
      <c r="E61" s="199"/>
      <c r="F61" s="199"/>
      <c r="G61" s="199"/>
      <c r="H61" s="199"/>
      <c r="I61" s="200"/>
      <c r="J61" s="201">
        <f>J115</f>
        <v>0</v>
      </c>
      <c r="K61" s="202"/>
    </row>
    <row r="62" spans="2:11" s="8" customFormat="1" ht="24.95" customHeight="1">
      <c r="B62" s="189"/>
      <c r="C62" s="190"/>
      <c r="D62" s="191" t="s">
        <v>172</v>
      </c>
      <c r="E62" s="192"/>
      <c r="F62" s="192"/>
      <c r="G62" s="192"/>
      <c r="H62" s="192"/>
      <c r="I62" s="193"/>
      <c r="J62" s="194">
        <f>J117</f>
        <v>0</v>
      </c>
      <c r="K62" s="195"/>
    </row>
    <row r="63" spans="2:11" s="9" customFormat="1" ht="19.9" customHeight="1">
      <c r="B63" s="196"/>
      <c r="C63" s="197"/>
      <c r="D63" s="198" t="s">
        <v>4027</v>
      </c>
      <c r="E63" s="199"/>
      <c r="F63" s="199"/>
      <c r="G63" s="199"/>
      <c r="H63" s="199"/>
      <c r="I63" s="200"/>
      <c r="J63" s="201">
        <f>J118</f>
        <v>0</v>
      </c>
      <c r="K63" s="202"/>
    </row>
    <row r="64" spans="2:11" s="9" customFormat="1" ht="19.9" customHeight="1">
      <c r="B64" s="196"/>
      <c r="C64" s="197"/>
      <c r="D64" s="198" t="s">
        <v>4028</v>
      </c>
      <c r="E64" s="199"/>
      <c r="F64" s="199"/>
      <c r="G64" s="199"/>
      <c r="H64" s="199"/>
      <c r="I64" s="200"/>
      <c r="J64" s="201">
        <f>J130</f>
        <v>0</v>
      </c>
      <c r="K64" s="202"/>
    </row>
    <row r="65" spans="2:11" s="9" customFormat="1" ht="19.9" customHeight="1">
      <c r="B65" s="196"/>
      <c r="C65" s="197"/>
      <c r="D65" s="198" t="s">
        <v>4029</v>
      </c>
      <c r="E65" s="199"/>
      <c r="F65" s="199"/>
      <c r="G65" s="199"/>
      <c r="H65" s="199"/>
      <c r="I65" s="200"/>
      <c r="J65" s="201">
        <f>J189</f>
        <v>0</v>
      </c>
      <c r="K65" s="202"/>
    </row>
    <row r="66" spans="2:11" s="9" customFormat="1" ht="19.9" customHeight="1">
      <c r="B66" s="196"/>
      <c r="C66" s="197"/>
      <c r="D66" s="198" t="s">
        <v>4030</v>
      </c>
      <c r="E66" s="199"/>
      <c r="F66" s="199"/>
      <c r="G66" s="199"/>
      <c r="H66" s="199"/>
      <c r="I66" s="200"/>
      <c r="J66" s="201">
        <f>J222</f>
        <v>0</v>
      </c>
      <c r="K66" s="202"/>
    </row>
    <row r="67" spans="2:11" s="9" customFormat="1" ht="19.9" customHeight="1">
      <c r="B67" s="196"/>
      <c r="C67" s="197"/>
      <c r="D67" s="198" t="s">
        <v>4031</v>
      </c>
      <c r="E67" s="199"/>
      <c r="F67" s="199"/>
      <c r="G67" s="199"/>
      <c r="H67" s="199"/>
      <c r="I67" s="200"/>
      <c r="J67" s="201">
        <f>J231</f>
        <v>0</v>
      </c>
      <c r="K67" s="202"/>
    </row>
    <row r="68" spans="2:11" s="9" customFormat="1" ht="19.9" customHeight="1">
      <c r="B68" s="196"/>
      <c r="C68" s="197"/>
      <c r="D68" s="198" t="s">
        <v>4032</v>
      </c>
      <c r="E68" s="199"/>
      <c r="F68" s="199"/>
      <c r="G68" s="199"/>
      <c r="H68" s="199"/>
      <c r="I68" s="200"/>
      <c r="J68" s="201">
        <f>J270</f>
        <v>0</v>
      </c>
      <c r="K68" s="202"/>
    </row>
    <row r="69" spans="2:11" s="9" customFormat="1" ht="19.9" customHeight="1">
      <c r="B69" s="196"/>
      <c r="C69" s="197"/>
      <c r="D69" s="198" t="s">
        <v>4033</v>
      </c>
      <c r="E69" s="199"/>
      <c r="F69" s="199"/>
      <c r="G69" s="199"/>
      <c r="H69" s="199"/>
      <c r="I69" s="200"/>
      <c r="J69" s="201">
        <f>J301</f>
        <v>0</v>
      </c>
      <c r="K69" s="202"/>
    </row>
    <row r="70" spans="2:11" s="8" customFormat="1" ht="24.95" customHeight="1">
      <c r="B70" s="189"/>
      <c r="C70" s="190"/>
      <c r="D70" s="191" t="s">
        <v>2678</v>
      </c>
      <c r="E70" s="192"/>
      <c r="F70" s="192"/>
      <c r="G70" s="192"/>
      <c r="H70" s="192"/>
      <c r="I70" s="193"/>
      <c r="J70" s="194">
        <f>J310</f>
        <v>0</v>
      </c>
      <c r="K70" s="195"/>
    </row>
    <row r="71" spans="2:11" s="1" customFormat="1" ht="21.8" customHeight="1">
      <c r="B71" s="46"/>
      <c r="C71" s="47"/>
      <c r="D71" s="47"/>
      <c r="E71" s="47"/>
      <c r="F71" s="47"/>
      <c r="G71" s="47"/>
      <c r="H71" s="47"/>
      <c r="I71" s="156"/>
      <c r="J71" s="47"/>
      <c r="K71" s="51"/>
    </row>
    <row r="72" spans="2:11" s="1" customFormat="1" ht="6.95" customHeight="1">
      <c r="B72" s="67"/>
      <c r="C72" s="68"/>
      <c r="D72" s="68"/>
      <c r="E72" s="68"/>
      <c r="F72" s="68"/>
      <c r="G72" s="68"/>
      <c r="H72" s="68"/>
      <c r="I72" s="178"/>
      <c r="J72" s="68"/>
      <c r="K72" s="69"/>
    </row>
    <row r="76" spans="2:12" s="1" customFormat="1" ht="6.95" customHeight="1">
      <c r="B76" s="70"/>
      <c r="C76" s="71"/>
      <c r="D76" s="71"/>
      <c r="E76" s="71"/>
      <c r="F76" s="71"/>
      <c r="G76" s="71"/>
      <c r="H76" s="71"/>
      <c r="I76" s="181"/>
      <c r="J76" s="71"/>
      <c r="K76" s="71"/>
      <c r="L76" s="72"/>
    </row>
    <row r="77" spans="2:12" s="1" customFormat="1" ht="36.95" customHeight="1">
      <c r="B77" s="46"/>
      <c r="C77" s="73" t="s">
        <v>192</v>
      </c>
      <c r="D77" s="74"/>
      <c r="E77" s="74"/>
      <c r="F77" s="74"/>
      <c r="G77" s="74"/>
      <c r="H77" s="74"/>
      <c r="I77" s="203"/>
      <c r="J77" s="74"/>
      <c r="K77" s="74"/>
      <c r="L77" s="72"/>
    </row>
    <row r="78" spans="2:12" s="1" customFormat="1" ht="6.95" customHeight="1">
      <c r="B78" s="46"/>
      <c r="C78" s="74"/>
      <c r="D78" s="74"/>
      <c r="E78" s="74"/>
      <c r="F78" s="74"/>
      <c r="G78" s="74"/>
      <c r="H78" s="74"/>
      <c r="I78" s="203"/>
      <c r="J78" s="74"/>
      <c r="K78" s="74"/>
      <c r="L78" s="72"/>
    </row>
    <row r="79" spans="2:12" s="1" customFormat="1" ht="14.4" customHeight="1">
      <c r="B79" s="46"/>
      <c r="C79" s="76" t="s">
        <v>18</v>
      </c>
      <c r="D79" s="74"/>
      <c r="E79" s="74"/>
      <c r="F79" s="74"/>
      <c r="G79" s="74"/>
      <c r="H79" s="74"/>
      <c r="I79" s="203"/>
      <c r="J79" s="74"/>
      <c r="K79" s="74"/>
      <c r="L79" s="72"/>
    </row>
    <row r="80" spans="2:12" s="1" customFormat="1" ht="16.5" customHeight="1">
      <c r="B80" s="46"/>
      <c r="C80" s="74"/>
      <c r="D80" s="74"/>
      <c r="E80" s="204" t="str">
        <f>E7</f>
        <v>Střední odborné učiliště Domažlice</v>
      </c>
      <c r="F80" s="76"/>
      <c r="G80" s="76"/>
      <c r="H80" s="76"/>
      <c r="I80" s="203"/>
      <c r="J80" s="74"/>
      <c r="K80" s="74"/>
      <c r="L80" s="72"/>
    </row>
    <row r="81" spans="2:12" s="1" customFormat="1" ht="14.4" customHeight="1">
      <c r="B81" s="46"/>
      <c r="C81" s="76" t="s">
        <v>149</v>
      </c>
      <c r="D81" s="74"/>
      <c r="E81" s="74"/>
      <c r="F81" s="74"/>
      <c r="G81" s="74"/>
      <c r="H81" s="74"/>
      <c r="I81" s="203"/>
      <c r="J81" s="74"/>
      <c r="K81" s="74"/>
      <c r="L81" s="72"/>
    </row>
    <row r="82" spans="2:12" s="1" customFormat="1" ht="17.25" customHeight="1">
      <c r="B82" s="46"/>
      <c r="C82" s="74"/>
      <c r="D82" s="74"/>
      <c r="E82" s="82" t="str">
        <f>E9</f>
        <v xml:space="preserve">D.1.4.5 - Zařízení silnoproudé elektroinstalace </v>
      </c>
      <c r="F82" s="74"/>
      <c r="G82" s="74"/>
      <c r="H82" s="74"/>
      <c r="I82" s="203"/>
      <c r="J82" s="74"/>
      <c r="K82" s="74"/>
      <c r="L82" s="72"/>
    </row>
    <row r="83" spans="2:12" s="1" customFormat="1" ht="6.95" customHeight="1">
      <c r="B83" s="46"/>
      <c r="C83" s="74"/>
      <c r="D83" s="74"/>
      <c r="E83" s="74"/>
      <c r="F83" s="74"/>
      <c r="G83" s="74"/>
      <c r="H83" s="74"/>
      <c r="I83" s="203"/>
      <c r="J83" s="74"/>
      <c r="K83" s="74"/>
      <c r="L83" s="72"/>
    </row>
    <row r="84" spans="2:12" s="1" customFormat="1" ht="18" customHeight="1">
      <c r="B84" s="46"/>
      <c r="C84" s="76" t="s">
        <v>26</v>
      </c>
      <c r="D84" s="74"/>
      <c r="E84" s="74"/>
      <c r="F84" s="205" t="str">
        <f>F12</f>
        <v xml:space="preserve"> </v>
      </c>
      <c r="G84" s="74"/>
      <c r="H84" s="74"/>
      <c r="I84" s="206" t="s">
        <v>28</v>
      </c>
      <c r="J84" s="85" t="str">
        <f>IF(J12="","",J12)</f>
        <v>4. 6. 2017</v>
      </c>
      <c r="K84" s="74"/>
      <c r="L84" s="72"/>
    </row>
    <row r="85" spans="2:12" s="1" customFormat="1" ht="6.95" customHeight="1">
      <c r="B85" s="46"/>
      <c r="C85" s="74"/>
      <c r="D85" s="74"/>
      <c r="E85" s="74"/>
      <c r="F85" s="74"/>
      <c r="G85" s="74"/>
      <c r="H85" s="74"/>
      <c r="I85" s="203"/>
      <c r="J85" s="74"/>
      <c r="K85" s="74"/>
      <c r="L85" s="72"/>
    </row>
    <row r="86" spans="2:12" s="1" customFormat="1" ht="13.5">
      <c r="B86" s="46"/>
      <c r="C86" s="76" t="s">
        <v>36</v>
      </c>
      <c r="D86" s="74"/>
      <c r="E86" s="74"/>
      <c r="F86" s="205" t="str">
        <f>E15</f>
        <v>Plzeňský kraj</v>
      </c>
      <c r="G86" s="74"/>
      <c r="H86" s="74"/>
      <c r="I86" s="206" t="s">
        <v>43</v>
      </c>
      <c r="J86" s="205" t="str">
        <f>E21</f>
        <v>Sladký &amp; Partners s.r.o., Nad Šárkou 60, Praha</v>
      </c>
      <c r="K86" s="74"/>
      <c r="L86" s="72"/>
    </row>
    <row r="87" spans="2:12" s="1" customFormat="1" ht="14.4" customHeight="1">
      <c r="B87" s="46"/>
      <c r="C87" s="76" t="s">
        <v>41</v>
      </c>
      <c r="D87" s="74"/>
      <c r="E87" s="74"/>
      <c r="F87" s="205" t="str">
        <f>IF(E18="","",E18)</f>
        <v/>
      </c>
      <c r="G87" s="74"/>
      <c r="H87" s="74"/>
      <c r="I87" s="203"/>
      <c r="J87" s="74"/>
      <c r="K87" s="74"/>
      <c r="L87" s="72"/>
    </row>
    <row r="88" spans="2:12" s="1" customFormat="1" ht="10.3" customHeight="1">
      <c r="B88" s="46"/>
      <c r="C88" s="74"/>
      <c r="D88" s="74"/>
      <c r="E88" s="74"/>
      <c r="F88" s="74"/>
      <c r="G88" s="74"/>
      <c r="H88" s="74"/>
      <c r="I88" s="203"/>
      <c r="J88" s="74"/>
      <c r="K88" s="74"/>
      <c r="L88" s="72"/>
    </row>
    <row r="89" spans="2:20" s="10" customFormat="1" ht="29.25" customHeight="1">
      <c r="B89" s="207"/>
      <c r="C89" s="208" t="s">
        <v>193</v>
      </c>
      <c r="D89" s="209" t="s">
        <v>66</v>
      </c>
      <c r="E89" s="209" t="s">
        <v>62</v>
      </c>
      <c r="F89" s="209" t="s">
        <v>194</v>
      </c>
      <c r="G89" s="209" t="s">
        <v>195</v>
      </c>
      <c r="H89" s="209" t="s">
        <v>196</v>
      </c>
      <c r="I89" s="210" t="s">
        <v>197</v>
      </c>
      <c r="J89" s="209" t="s">
        <v>153</v>
      </c>
      <c r="K89" s="211" t="s">
        <v>198</v>
      </c>
      <c r="L89" s="212"/>
      <c r="M89" s="102" t="s">
        <v>199</v>
      </c>
      <c r="N89" s="103" t="s">
        <v>51</v>
      </c>
      <c r="O89" s="103" t="s">
        <v>200</v>
      </c>
      <c r="P89" s="103" t="s">
        <v>201</v>
      </c>
      <c r="Q89" s="103" t="s">
        <v>202</v>
      </c>
      <c r="R89" s="103" t="s">
        <v>203</v>
      </c>
      <c r="S89" s="103" t="s">
        <v>204</v>
      </c>
      <c r="T89" s="104" t="s">
        <v>205</v>
      </c>
    </row>
    <row r="90" spans="2:63" s="1" customFormat="1" ht="29.25" customHeight="1">
      <c r="B90" s="46"/>
      <c r="C90" s="108" t="s">
        <v>154</v>
      </c>
      <c r="D90" s="74"/>
      <c r="E90" s="74"/>
      <c r="F90" s="74"/>
      <c r="G90" s="74"/>
      <c r="H90" s="74"/>
      <c r="I90" s="203"/>
      <c r="J90" s="213">
        <f>BK90</f>
        <v>0</v>
      </c>
      <c r="K90" s="74"/>
      <c r="L90" s="72"/>
      <c r="M90" s="105"/>
      <c r="N90" s="106"/>
      <c r="O90" s="106"/>
      <c r="P90" s="214">
        <f>P91+P117+P310</f>
        <v>0</v>
      </c>
      <c r="Q90" s="106"/>
      <c r="R90" s="214">
        <f>R91+R117+R310</f>
        <v>7.990598</v>
      </c>
      <c r="S90" s="106"/>
      <c r="T90" s="215">
        <f>T91+T117+T310</f>
        <v>0</v>
      </c>
      <c r="AT90" s="23" t="s">
        <v>80</v>
      </c>
      <c r="AU90" s="23" t="s">
        <v>155</v>
      </c>
      <c r="BK90" s="216">
        <f>BK91+BK117+BK310</f>
        <v>0</v>
      </c>
    </row>
    <row r="91" spans="2:63" s="11" customFormat="1" ht="37.4" customHeight="1">
      <c r="B91" s="217"/>
      <c r="C91" s="218"/>
      <c r="D91" s="219" t="s">
        <v>80</v>
      </c>
      <c r="E91" s="220" t="s">
        <v>206</v>
      </c>
      <c r="F91" s="220" t="s">
        <v>207</v>
      </c>
      <c r="G91" s="218"/>
      <c r="H91" s="218"/>
      <c r="I91" s="221"/>
      <c r="J91" s="222">
        <f>BK91</f>
        <v>0</v>
      </c>
      <c r="K91" s="218"/>
      <c r="L91" s="223"/>
      <c r="M91" s="224"/>
      <c r="N91" s="225"/>
      <c r="O91" s="225"/>
      <c r="P91" s="226">
        <f>P92+P109+P112+P115</f>
        <v>0</v>
      </c>
      <c r="Q91" s="225"/>
      <c r="R91" s="226">
        <f>R92+R109+R112+R115</f>
        <v>5.916148</v>
      </c>
      <c r="S91" s="225"/>
      <c r="T91" s="227">
        <f>T92+T109+T112+T115</f>
        <v>0</v>
      </c>
      <c r="AR91" s="228" t="s">
        <v>25</v>
      </c>
      <c r="AT91" s="229" t="s">
        <v>80</v>
      </c>
      <c r="AU91" s="229" t="s">
        <v>81</v>
      </c>
      <c r="AY91" s="228" t="s">
        <v>208</v>
      </c>
      <c r="BK91" s="230">
        <f>BK92+BK109+BK112+BK115</f>
        <v>0</v>
      </c>
    </row>
    <row r="92" spans="2:63" s="11" customFormat="1" ht="19.9" customHeight="1">
      <c r="B92" s="217"/>
      <c r="C92" s="218"/>
      <c r="D92" s="219" t="s">
        <v>80</v>
      </c>
      <c r="E92" s="231" t="s">
        <v>25</v>
      </c>
      <c r="F92" s="231" t="s">
        <v>209</v>
      </c>
      <c r="G92" s="218"/>
      <c r="H92" s="218"/>
      <c r="I92" s="221"/>
      <c r="J92" s="232">
        <f>BK92</f>
        <v>0</v>
      </c>
      <c r="K92" s="218"/>
      <c r="L92" s="223"/>
      <c r="M92" s="224"/>
      <c r="N92" s="225"/>
      <c r="O92" s="225"/>
      <c r="P92" s="226">
        <f>SUM(P93:P108)</f>
        <v>0</v>
      </c>
      <c r="Q92" s="225"/>
      <c r="R92" s="226">
        <f>SUM(R93:R108)</f>
        <v>2.548</v>
      </c>
      <c r="S92" s="225"/>
      <c r="T92" s="227">
        <f>SUM(T93:T108)</f>
        <v>0</v>
      </c>
      <c r="AR92" s="228" t="s">
        <v>25</v>
      </c>
      <c r="AT92" s="229" t="s">
        <v>80</v>
      </c>
      <c r="AU92" s="229" t="s">
        <v>25</v>
      </c>
      <c r="AY92" s="228" t="s">
        <v>208</v>
      </c>
      <c r="BK92" s="230">
        <f>SUM(BK93:BK108)</f>
        <v>0</v>
      </c>
    </row>
    <row r="93" spans="2:65" s="1" customFormat="1" ht="25.5" customHeight="1">
      <c r="B93" s="46"/>
      <c r="C93" s="233" t="s">
        <v>25</v>
      </c>
      <c r="D93" s="233" t="s">
        <v>210</v>
      </c>
      <c r="E93" s="234" t="s">
        <v>242</v>
      </c>
      <c r="F93" s="235" t="s">
        <v>243</v>
      </c>
      <c r="G93" s="236" t="s">
        <v>232</v>
      </c>
      <c r="H93" s="237">
        <v>8.4</v>
      </c>
      <c r="I93" s="238"/>
      <c r="J93" s="239">
        <f>ROUND(I93*H93,2)</f>
        <v>0</v>
      </c>
      <c r="K93" s="235" t="s">
        <v>214</v>
      </c>
      <c r="L93" s="72"/>
      <c r="M93" s="240" t="s">
        <v>38</v>
      </c>
      <c r="N93" s="241" t="s">
        <v>52</v>
      </c>
      <c r="O93" s="47"/>
      <c r="P93" s="242">
        <f>O93*H93</f>
        <v>0</v>
      </c>
      <c r="Q93" s="242">
        <v>0</v>
      </c>
      <c r="R93" s="242">
        <f>Q93*H93</f>
        <v>0</v>
      </c>
      <c r="S93" s="242">
        <v>0</v>
      </c>
      <c r="T93" s="243">
        <f>S93*H93</f>
        <v>0</v>
      </c>
      <c r="AR93" s="23" t="s">
        <v>215</v>
      </c>
      <c r="AT93" s="23" t="s">
        <v>210</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215</v>
      </c>
      <c r="BM93" s="23" t="s">
        <v>4034</v>
      </c>
    </row>
    <row r="94" spans="2:51" s="12" customFormat="1" ht="13.5">
      <c r="B94" s="245"/>
      <c r="C94" s="246"/>
      <c r="D94" s="247" t="s">
        <v>217</v>
      </c>
      <c r="E94" s="248" t="s">
        <v>38</v>
      </c>
      <c r="F94" s="249" t="s">
        <v>4035</v>
      </c>
      <c r="G94" s="246"/>
      <c r="H94" s="250">
        <v>8.4</v>
      </c>
      <c r="I94" s="251"/>
      <c r="J94" s="246"/>
      <c r="K94" s="246"/>
      <c r="L94" s="252"/>
      <c r="M94" s="253"/>
      <c r="N94" s="254"/>
      <c r="O94" s="254"/>
      <c r="P94" s="254"/>
      <c r="Q94" s="254"/>
      <c r="R94" s="254"/>
      <c r="S94" s="254"/>
      <c r="T94" s="255"/>
      <c r="AT94" s="256" t="s">
        <v>217</v>
      </c>
      <c r="AU94" s="256" t="s">
        <v>90</v>
      </c>
      <c r="AV94" s="12" t="s">
        <v>90</v>
      </c>
      <c r="AW94" s="12" t="s">
        <v>219</v>
      </c>
      <c r="AX94" s="12" t="s">
        <v>81</v>
      </c>
      <c r="AY94" s="256" t="s">
        <v>208</v>
      </c>
    </row>
    <row r="95" spans="2:65" s="1" customFormat="1" ht="38.25" customHeight="1">
      <c r="B95" s="46"/>
      <c r="C95" s="233" t="s">
        <v>90</v>
      </c>
      <c r="D95" s="233" t="s">
        <v>210</v>
      </c>
      <c r="E95" s="234" t="s">
        <v>250</v>
      </c>
      <c r="F95" s="235" t="s">
        <v>251</v>
      </c>
      <c r="G95" s="236" t="s">
        <v>232</v>
      </c>
      <c r="H95" s="237">
        <v>8.4</v>
      </c>
      <c r="I95" s="238"/>
      <c r="J95" s="239">
        <f>ROUND(I95*H95,2)</f>
        <v>0</v>
      </c>
      <c r="K95" s="235" t="s">
        <v>214</v>
      </c>
      <c r="L95" s="72"/>
      <c r="M95" s="240" t="s">
        <v>38</v>
      </c>
      <c r="N95" s="241" t="s">
        <v>52</v>
      </c>
      <c r="O95" s="47"/>
      <c r="P95" s="242">
        <f>O95*H95</f>
        <v>0</v>
      </c>
      <c r="Q95" s="242">
        <v>0</v>
      </c>
      <c r="R95" s="242">
        <f>Q95*H95</f>
        <v>0</v>
      </c>
      <c r="S95" s="242">
        <v>0</v>
      </c>
      <c r="T95" s="243">
        <f>S95*H95</f>
        <v>0</v>
      </c>
      <c r="AR95" s="23" t="s">
        <v>215</v>
      </c>
      <c r="AT95" s="23" t="s">
        <v>210</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215</v>
      </c>
      <c r="BM95" s="23" t="s">
        <v>4036</v>
      </c>
    </row>
    <row r="96" spans="2:65" s="1" customFormat="1" ht="16.5" customHeight="1">
      <c r="B96" s="46"/>
      <c r="C96" s="233" t="s">
        <v>225</v>
      </c>
      <c r="D96" s="233" t="s">
        <v>210</v>
      </c>
      <c r="E96" s="234" t="s">
        <v>258</v>
      </c>
      <c r="F96" s="235" t="s">
        <v>259</v>
      </c>
      <c r="G96" s="236" t="s">
        <v>232</v>
      </c>
      <c r="H96" s="237">
        <v>1.4</v>
      </c>
      <c r="I96" s="238"/>
      <c r="J96" s="239">
        <f>ROUND(I96*H96,2)</f>
        <v>0</v>
      </c>
      <c r="K96" s="235" t="s">
        <v>214</v>
      </c>
      <c r="L96" s="72"/>
      <c r="M96" s="240" t="s">
        <v>38</v>
      </c>
      <c r="N96" s="241" t="s">
        <v>52</v>
      </c>
      <c r="O96" s="47"/>
      <c r="P96" s="242">
        <f>O96*H96</f>
        <v>0</v>
      </c>
      <c r="Q96" s="242">
        <v>0</v>
      </c>
      <c r="R96" s="242">
        <f>Q96*H96</f>
        <v>0</v>
      </c>
      <c r="S96" s="242">
        <v>0</v>
      </c>
      <c r="T96" s="243">
        <f>S96*H96</f>
        <v>0</v>
      </c>
      <c r="AR96" s="23" t="s">
        <v>215</v>
      </c>
      <c r="AT96" s="23" t="s">
        <v>210</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215</v>
      </c>
      <c r="BM96" s="23" t="s">
        <v>4037</v>
      </c>
    </row>
    <row r="97" spans="2:65" s="1" customFormat="1" ht="51" customHeight="1">
      <c r="B97" s="46"/>
      <c r="C97" s="233" t="s">
        <v>215</v>
      </c>
      <c r="D97" s="233" t="s">
        <v>210</v>
      </c>
      <c r="E97" s="234" t="s">
        <v>267</v>
      </c>
      <c r="F97" s="235" t="s">
        <v>268</v>
      </c>
      <c r="G97" s="236" t="s">
        <v>232</v>
      </c>
      <c r="H97" s="237">
        <v>14</v>
      </c>
      <c r="I97" s="238"/>
      <c r="J97" s="239">
        <f>ROUND(I97*H97,2)</f>
        <v>0</v>
      </c>
      <c r="K97" s="235" t="s">
        <v>214</v>
      </c>
      <c r="L97" s="72"/>
      <c r="M97" s="240" t="s">
        <v>38</v>
      </c>
      <c r="N97" s="241" t="s">
        <v>52</v>
      </c>
      <c r="O97" s="47"/>
      <c r="P97" s="242">
        <f>O97*H97</f>
        <v>0</v>
      </c>
      <c r="Q97" s="242">
        <v>0</v>
      </c>
      <c r="R97" s="242">
        <f>Q97*H97</f>
        <v>0</v>
      </c>
      <c r="S97" s="242">
        <v>0</v>
      </c>
      <c r="T97" s="243">
        <f>S97*H97</f>
        <v>0</v>
      </c>
      <c r="AR97" s="23" t="s">
        <v>215</v>
      </c>
      <c r="AT97" s="23" t="s">
        <v>210</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215</v>
      </c>
      <c r="BM97" s="23" t="s">
        <v>4038</v>
      </c>
    </row>
    <row r="98" spans="2:51" s="12" customFormat="1" ht="13.5">
      <c r="B98" s="245"/>
      <c r="C98" s="246"/>
      <c r="D98" s="247" t="s">
        <v>217</v>
      </c>
      <c r="E98" s="246"/>
      <c r="F98" s="249" t="s">
        <v>4039</v>
      </c>
      <c r="G98" s="246"/>
      <c r="H98" s="250">
        <v>14</v>
      </c>
      <c r="I98" s="251"/>
      <c r="J98" s="246"/>
      <c r="K98" s="246"/>
      <c r="L98" s="252"/>
      <c r="M98" s="253"/>
      <c r="N98" s="254"/>
      <c r="O98" s="254"/>
      <c r="P98" s="254"/>
      <c r="Q98" s="254"/>
      <c r="R98" s="254"/>
      <c r="S98" s="254"/>
      <c r="T98" s="255"/>
      <c r="AT98" s="256" t="s">
        <v>217</v>
      </c>
      <c r="AU98" s="256" t="s">
        <v>90</v>
      </c>
      <c r="AV98" s="12" t="s">
        <v>90</v>
      </c>
      <c r="AW98" s="12" t="s">
        <v>6</v>
      </c>
      <c r="AX98" s="12" t="s">
        <v>25</v>
      </c>
      <c r="AY98" s="256" t="s">
        <v>208</v>
      </c>
    </row>
    <row r="99" spans="2:65" s="1" customFormat="1" ht="25.5" customHeight="1">
      <c r="B99" s="46"/>
      <c r="C99" s="233" t="s">
        <v>237</v>
      </c>
      <c r="D99" s="233" t="s">
        <v>210</v>
      </c>
      <c r="E99" s="234" t="s">
        <v>271</v>
      </c>
      <c r="F99" s="235" t="s">
        <v>272</v>
      </c>
      <c r="G99" s="236" t="s">
        <v>232</v>
      </c>
      <c r="H99" s="237">
        <v>1.4</v>
      </c>
      <c r="I99" s="238"/>
      <c r="J99" s="239">
        <f>ROUND(I99*H99,2)</f>
        <v>0</v>
      </c>
      <c r="K99" s="235" t="s">
        <v>214</v>
      </c>
      <c r="L99" s="72"/>
      <c r="M99" s="240" t="s">
        <v>38</v>
      </c>
      <c r="N99" s="241" t="s">
        <v>52</v>
      </c>
      <c r="O99" s="47"/>
      <c r="P99" s="242">
        <f>O99*H99</f>
        <v>0</v>
      </c>
      <c r="Q99" s="242">
        <v>0</v>
      </c>
      <c r="R99" s="242">
        <f>Q99*H99</f>
        <v>0</v>
      </c>
      <c r="S99" s="242">
        <v>0</v>
      </c>
      <c r="T99" s="243">
        <f>S99*H99</f>
        <v>0</v>
      </c>
      <c r="AR99" s="23" t="s">
        <v>215</v>
      </c>
      <c r="AT99" s="23" t="s">
        <v>210</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215</v>
      </c>
      <c r="BM99" s="23" t="s">
        <v>4040</v>
      </c>
    </row>
    <row r="100" spans="2:65" s="1" customFormat="1" ht="16.5" customHeight="1">
      <c r="B100" s="46"/>
      <c r="C100" s="233" t="s">
        <v>241</v>
      </c>
      <c r="D100" s="233" t="s">
        <v>210</v>
      </c>
      <c r="E100" s="234" t="s">
        <v>277</v>
      </c>
      <c r="F100" s="235" t="s">
        <v>278</v>
      </c>
      <c r="G100" s="236" t="s">
        <v>232</v>
      </c>
      <c r="H100" s="237">
        <v>1.4</v>
      </c>
      <c r="I100" s="238"/>
      <c r="J100" s="239">
        <f>ROUND(I100*H100,2)</f>
        <v>0</v>
      </c>
      <c r="K100" s="235" t="s">
        <v>214</v>
      </c>
      <c r="L100" s="72"/>
      <c r="M100" s="240" t="s">
        <v>38</v>
      </c>
      <c r="N100" s="241" t="s">
        <v>52</v>
      </c>
      <c r="O100" s="47"/>
      <c r="P100" s="242">
        <f>O100*H100</f>
        <v>0</v>
      </c>
      <c r="Q100" s="242">
        <v>0</v>
      </c>
      <c r="R100" s="242">
        <f>Q100*H100</f>
        <v>0</v>
      </c>
      <c r="S100" s="242">
        <v>0</v>
      </c>
      <c r="T100" s="243">
        <f>S100*H100</f>
        <v>0</v>
      </c>
      <c r="AR100" s="23" t="s">
        <v>215</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215</v>
      </c>
      <c r="BM100" s="23" t="s">
        <v>4041</v>
      </c>
    </row>
    <row r="101" spans="2:65" s="1" customFormat="1" ht="16.5" customHeight="1">
      <c r="B101" s="46"/>
      <c r="C101" s="233" t="s">
        <v>249</v>
      </c>
      <c r="D101" s="233" t="s">
        <v>210</v>
      </c>
      <c r="E101" s="234" t="s">
        <v>281</v>
      </c>
      <c r="F101" s="235" t="s">
        <v>282</v>
      </c>
      <c r="G101" s="236" t="s">
        <v>283</v>
      </c>
      <c r="H101" s="237">
        <v>1.4</v>
      </c>
      <c r="I101" s="238"/>
      <c r="J101" s="239">
        <f>ROUND(I101*H101,2)</f>
        <v>0</v>
      </c>
      <c r="K101" s="235" t="s">
        <v>214</v>
      </c>
      <c r="L101" s="72"/>
      <c r="M101" s="240" t="s">
        <v>38</v>
      </c>
      <c r="N101" s="241" t="s">
        <v>52</v>
      </c>
      <c r="O101" s="47"/>
      <c r="P101" s="242">
        <f>O101*H101</f>
        <v>0</v>
      </c>
      <c r="Q101" s="242">
        <v>0</v>
      </c>
      <c r="R101" s="242">
        <f>Q101*H101</f>
        <v>0</v>
      </c>
      <c r="S101" s="242">
        <v>0</v>
      </c>
      <c r="T101" s="243">
        <f>S101*H101</f>
        <v>0</v>
      </c>
      <c r="AR101" s="23" t="s">
        <v>215</v>
      </c>
      <c r="AT101" s="23" t="s">
        <v>210</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215</v>
      </c>
      <c r="BM101" s="23" t="s">
        <v>4042</v>
      </c>
    </row>
    <row r="102" spans="2:65" s="1" customFormat="1" ht="25.5" customHeight="1">
      <c r="B102" s="46"/>
      <c r="C102" s="233" t="s">
        <v>253</v>
      </c>
      <c r="D102" s="233" t="s">
        <v>210</v>
      </c>
      <c r="E102" s="234" t="s">
        <v>287</v>
      </c>
      <c r="F102" s="235" t="s">
        <v>288</v>
      </c>
      <c r="G102" s="236" t="s">
        <v>232</v>
      </c>
      <c r="H102" s="237">
        <v>7</v>
      </c>
      <c r="I102" s="238"/>
      <c r="J102" s="239">
        <f>ROUND(I102*H102,2)</f>
        <v>0</v>
      </c>
      <c r="K102" s="235" t="s">
        <v>214</v>
      </c>
      <c r="L102" s="72"/>
      <c r="M102" s="240" t="s">
        <v>38</v>
      </c>
      <c r="N102" s="241" t="s">
        <v>52</v>
      </c>
      <c r="O102" s="47"/>
      <c r="P102" s="242">
        <f>O102*H102</f>
        <v>0</v>
      </c>
      <c r="Q102" s="242">
        <v>0</v>
      </c>
      <c r="R102" s="242">
        <f>Q102*H102</f>
        <v>0</v>
      </c>
      <c r="S102" s="242">
        <v>0</v>
      </c>
      <c r="T102" s="243">
        <f>S102*H102</f>
        <v>0</v>
      </c>
      <c r="AR102" s="23" t="s">
        <v>215</v>
      </c>
      <c r="AT102" s="23" t="s">
        <v>210</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215</v>
      </c>
      <c r="BM102" s="23" t="s">
        <v>4043</v>
      </c>
    </row>
    <row r="103" spans="2:51" s="12" customFormat="1" ht="13.5">
      <c r="B103" s="245"/>
      <c r="C103" s="246"/>
      <c r="D103" s="247" t="s">
        <v>217</v>
      </c>
      <c r="E103" s="248" t="s">
        <v>38</v>
      </c>
      <c r="F103" s="249" t="s">
        <v>4044</v>
      </c>
      <c r="G103" s="246"/>
      <c r="H103" s="250">
        <v>7</v>
      </c>
      <c r="I103" s="251"/>
      <c r="J103" s="246"/>
      <c r="K103" s="246"/>
      <c r="L103" s="252"/>
      <c r="M103" s="253"/>
      <c r="N103" s="254"/>
      <c r="O103" s="254"/>
      <c r="P103" s="254"/>
      <c r="Q103" s="254"/>
      <c r="R103" s="254"/>
      <c r="S103" s="254"/>
      <c r="T103" s="255"/>
      <c r="AT103" s="256" t="s">
        <v>217</v>
      </c>
      <c r="AU103" s="256" t="s">
        <v>90</v>
      </c>
      <c r="AV103" s="12" t="s">
        <v>90</v>
      </c>
      <c r="AW103" s="12" t="s">
        <v>219</v>
      </c>
      <c r="AX103" s="12" t="s">
        <v>81</v>
      </c>
      <c r="AY103" s="256" t="s">
        <v>208</v>
      </c>
    </row>
    <row r="104" spans="2:65" s="1" customFormat="1" ht="25.5" customHeight="1">
      <c r="B104" s="46"/>
      <c r="C104" s="233" t="s">
        <v>257</v>
      </c>
      <c r="D104" s="233" t="s">
        <v>210</v>
      </c>
      <c r="E104" s="234" t="s">
        <v>4045</v>
      </c>
      <c r="F104" s="235" t="s">
        <v>4046</v>
      </c>
      <c r="G104" s="236" t="s">
        <v>232</v>
      </c>
      <c r="H104" s="237">
        <v>1.4</v>
      </c>
      <c r="I104" s="238"/>
      <c r="J104" s="239">
        <f>ROUND(I104*H104,2)</f>
        <v>0</v>
      </c>
      <c r="K104" s="235" t="s">
        <v>214</v>
      </c>
      <c r="L104" s="72"/>
      <c r="M104" s="240" t="s">
        <v>38</v>
      </c>
      <c r="N104" s="241" t="s">
        <v>52</v>
      </c>
      <c r="O104" s="47"/>
      <c r="P104" s="242">
        <f>O104*H104</f>
        <v>0</v>
      </c>
      <c r="Q104" s="242">
        <v>0</v>
      </c>
      <c r="R104" s="242">
        <f>Q104*H104</f>
        <v>0</v>
      </c>
      <c r="S104" s="242">
        <v>0</v>
      </c>
      <c r="T104" s="243">
        <f>S104*H104</f>
        <v>0</v>
      </c>
      <c r="AR104" s="23" t="s">
        <v>215</v>
      </c>
      <c r="AT104" s="23" t="s">
        <v>210</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215</v>
      </c>
      <c r="BM104" s="23" t="s">
        <v>4047</v>
      </c>
    </row>
    <row r="105" spans="2:51" s="13" customFormat="1" ht="13.5">
      <c r="B105" s="257"/>
      <c r="C105" s="258"/>
      <c r="D105" s="247" t="s">
        <v>217</v>
      </c>
      <c r="E105" s="259" t="s">
        <v>38</v>
      </c>
      <c r="F105" s="260" t="s">
        <v>4048</v>
      </c>
      <c r="G105" s="258"/>
      <c r="H105" s="259" t="s">
        <v>38</v>
      </c>
      <c r="I105" s="261"/>
      <c r="J105" s="258"/>
      <c r="K105" s="258"/>
      <c r="L105" s="262"/>
      <c r="M105" s="263"/>
      <c r="N105" s="264"/>
      <c r="O105" s="264"/>
      <c r="P105" s="264"/>
      <c r="Q105" s="264"/>
      <c r="R105" s="264"/>
      <c r="S105" s="264"/>
      <c r="T105" s="265"/>
      <c r="AT105" s="266" t="s">
        <v>217</v>
      </c>
      <c r="AU105" s="266" t="s">
        <v>90</v>
      </c>
      <c r="AV105" s="13" t="s">
        <v>25</v>
      </c>
      <c r="AW105" s="13" t="s">
        <v>219</v>
      </c>
      <c r="AX105" s="13" t="s">
        <v>81</v>
      </c>
      <c r="AY105" s="266" t="s">
        <v>208</v>
      </c>
    </row>
    <row r="106" spans="2:51" s="12" customFormat="1" ht="13.5">
      <c r="B106" s="245"/>
      <c r="C106" s="246"/>
      <c r="D106" s="247" t="s">
        <v>217</v>
      </c>
      <c r="E106" s="248" t="s">
        <v>38</v>
      </c>
      <c r="F106" s="249" t="s">
        <v>4049</v>
      </c>
      <c r="G106" s="246"/>
      <c r="H106" s="250">
        <v>1.4</v>
      </c>
      <c r="I106" s="251"/>
      <c r="J106" s="246"/>
      <c r="K106" s="246"/>
      <c r="L106" s="252"/>
      <c r="M106" s="253"/>
      <c r="N106" s="254"/>
      <c r="O106" s="254"/>
      <c r="P106" s="254"/>
      <c r="Q106" s="254"/>
      <c r="R106" s="254"/>
      <c r="S106" s="254"/>
      <c r="T106" s="255"/>
      <c r="AT106" s="256" t="s">
        <v>217</v>
      </c>
      <c r="AU106" s="256" t="s">
        <v>90</v>
      </c>
      <c r="AV106" s="12" t="s">
        <v>90</v>
      </c>
      <c r="AW106" s="12" t="s">
        <v>219</v>
      </c>
      <c r="AX106" s="12" t="s">
        <v>81</v>
      </c>
      <c r="AY106" s="256" t="s">
        <v>208</v>
      </c>
    </row>
    <row r="107" spans="2:65" s="1" customFormat="1" ht="16.5" customHeight="1">
      <c r="B107" s="46"/>
      <c r="C107" s="267" t="s">
        <v>30</v>
      </c>
      <c r="D107" s="267" t="s">
        <v>297</v>
      </c>
      <c r="E107" s="268" t="s">
        <v>298</v>
      </c>
      <c r="F107" s="269" t="s">
        <v>299</v>
      </c>
      <c r="G107" s="270" t="s">
        <v>283</v>
      </c>
      <c r="H107" s="271">
        <v>2.548</v>
      </c>
      <c r="I107" s="272"/>
      <c r="J107" s="273">
        <f>ROUND(I107*H107,2)</f>
        <v>0</v>
      </c>
      <c r="K107" s="269" t="s">
        <v>214</v>
      </c>
      <c r="L107" s="274"/>
      <c r="M107" s="275" t="s">
        <v>38</v>
      </c>
      <c r="N107" s="276" t="s">
        <v>52</v>
      </c>
      <c r="O107" s="47"/>
      <c r="P107" s="242">
        <f>O107*H107</f>
        <v>0</v>
      </c>
      <c r="Q107" s="242">
        <v>1</v>
      </c>
      <c r="R107" s="242">
        <f>Q107*H107</f>
        <v>2.548</v>
      </c>
      <c r="S107" s="242">
        <v>0</v>
      </c>
      <c r="T107" s="243">
        <f>S107*H107</f>
        <v>0</v>
      </c>
      <c r="AR107" s="23" t="s">
        <v>253</v>
      </c>
      <c r="AT107" s="23" t="s">
        <v>297</v>
      </c>
      <c r="AU107" s="23" t="s">
        <v>90</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215</v>
      </c>
      <c r="BM107" s="23" t="s">
        <v>4050</v>
      </c>
    </row>
    <row r="108" spans="2:51" s="12" customFormat="1" ht="13.5">
      <c r="B108" s="245"/>
      <c r="C108" s="246"/>
      <c r="D108" s="247" t="s">
        <v>217</v>
      </c>
      <c r="E108" s="248" t="s">
        <v>38</v>
      </c>
      <c r="F108" s="249" t="s">
        <v>4051</v>
      </c>
      <c r="G108" s="246"/>
      <c r="H108" s="250">
        <v>2.548</v>
      </c>
      <c r="I108" s="251"/>
      <c r="J108" s="246"/>
      <c r="K108" s="246"/>
      <c r="L108" s="252"/>
      <c r="M108" s="253"/>
      <c r="N108" s="254"/>
      <c r="O108" s="254"/>
      <c r="P108" s="254"/>
      <c r="Q108" s="254"/>
      <c r="R108" s="254"/>
      <c r="S108" s="254"/>
      <c r="T108" s="255"/>
      <c r="AT108" s="256" t="s">
        <v>217</v>
      </c>
      <c r="AU108" s="256" t="s">
        <v>90</v>
      </c>
      <c r="AV108" s="12" t="s">
        <v>90</v>
      </c>
      <c r="AW108" s="12" t="s">
        <v>219</v>
      </c>
      <c r="AX108" s="12" t="s">
        <v>81</v>
      </c>
      <c r="AY108" s="256" t="s">
        <v>208</v>
      </c>
    </row>
    <row r="109" spans="2:63" s="11" customFormat="1" ht="29.85" customHeight="1">
      <c r="B109" s="217"/>
      <c r="C109" s="218"/>
      <c r="D109" s="219" t="s">
        <v>80</v>
      </c>
      <c r="E109" s="231" t="s">
        <v>237</v>
      </c>
      <c r="F109" s="231" t="s">
        <v>2737</v>
      </c>
      <c r="G109" s="218"/>
      <c r="H109" s="218"/>
      <c r="I109" s="221"/>
      <c r="J109" s="232">
        <f>BK109</f>
        <v>0</v>
      </c>
      <c r="K109" s="218"/>
      <c r="L109" s="223"/>
      <c r="M109" s="224"/>
      <c r="N109" s="225"/>
      <c r="O109" s="225"/>
      <c r="P109" s="226">
        <f>SUM(P110:P111)</f>
        <v>0</v>
      </c>
      <c r="Q109" s="225"/>
      <c r="R109" s="226">
        <f>SUM(R110:R111)</f>
        <v>1.78871</v>
      </c>
      <c r="S109" s="225"/>
      <c r="T109" s="227">
        <f>SUM(T110:T111)</f>
        <v>0</v>
      </c>
      <c r="AR109" s="228" t="s">
        <v>25</v>
      </c>
      <c r="AT109" s="229" t="s">
        <v>80</v>
      </c>
      <c r="AU109" s="229" t="s">
        <v>25</v>
      </c>
      <c r="AY109" s="228" t="s">
        <v>208</v>
      </c>
      <c r="BK109" s="230">
        <f>SUM(BK110:BK111)</f>
        <v>0</v>
      </c>
    </row>
    <row r="110" spans="2:65" s="1" customFormat="1" ht="25.5" customHeight="1">
      <c r="B110" s="46"/>
      <c r="C110" s="233" t="s">
        <v>270</v>
      </c>
      <c r="D110" s="233" t="s">
        <v>210</v>
      </c>
      <c r="E110" s="234" t="s">
        <v>4052</v>
      </c>
      <c r="F110" s="235" t="s">
        <v>4053</v>
      </c>
      <c r="G110" s="236" t="s">
        <v>213</v>
      </c>
      <c r="H110" s="237">
        <v>3.5</v>
      </c>
      <c r="I110" s="238"/>
      <c r="J110" s="239">
        <f>ROUND(I110*H110,2)</f>
        <v>0</v>
      </c>
      <c r="K110" s="235" t="s">
        <v>214</v>
      </c>
      <c r="L110" s="72"/>
      <c r="M110" s="240" t="s">
        <v>38</v>
      </c>
      <c r="N110" s="241" t="s">
        <v>52</v>
      </c>
      <c r="O110" s="47"/>
      <c r="P110" s="242">
        <f>O110*H110</f>
        <v>0</v>
      </c>
      <c r="Q110" s="242">
        <v>0.30361</v>
      </c>
      <c r="R110" s="242">
        <f>Q110*H110</f>
        <v>1.062635</v>
      </c>
      <c r="S110" s="242">
        <v>0</v>
      </c>
      <c r="T110" s="243">
        <f>S110*H110</f>
        <v>0</v>
      </c>
      <c r="AR110" s="23" t="s">
        <v>215</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215</v>
      </c>
      <c r="BM110" s="23" t="s">
        <v>4054</v>
      </c>
    </row>
    <row r="111" spans="2:65" s="1" customFormat="1" ht="25.5" customHeight="1">
      <c r="B111" s="46"/>
      <c r="C111" s="233" t="s">
        <v>276</v>
      </c>
      <c r="D111" s="233" t="s">
        <v>210</v>
      </c>
      <c r="E111" s="234" t="s">
        <v>4055</v>
      </c>
      <c r="F111" s="235" t="s">
        <v>4056</v>
      </c>
      <c r="G111" s="236" t="s">
        <v>213</v>
      </c>
      <c r="H111" s="237">
        <v>3.5</v>
      </c>
      <c r="I111" s="238"/>
      <c r="J111" s="239">
        <f>ROUND(I111*H111,2)</f>
        <v>0</v>
      </c>
      <c r="K111" s="235" t="s">
        <v>214</v>
      </c>
      <c r="L111" s="72"/>
      <c r="M111" s="240" t="s">
        <v>38</v>
      </c>
      <c r="N111" s="241" t="s">
        <v>52</v>
      </c>
      <c r="O111" s="47"/>
      <c r="P111" s="242">
        <f>O111*H111</f>
        <v>0</v>
      </c>
      <c r="Q111" s="242">
        <v>0.20745</v>
      </c>
      <c r="R111" s="242">
        <f>Q111*H111</f>
        <v>0.726075</v>
      </c>
      <c r="S111" s="242">
        <v>0</v>
      </c>
      <c r="T111" s="243">
        <f>S111*H111</f>
        <v>0</v>
      </c>
      <c r="AR111" s="23" t="s">
        <v>215</v>
      </c>
      <c r="AT111" s="23" t="s">
        <v>210</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215</v>
      </c>
      <c r="BM111" s="23" t="s">
        <v>4057</v>
      </c>
    </row>
    <row r="112" spans="2:63" s="11" customFormat="1" ht="29.85" customHeight="1">
      <c r="B112" s="217"/>
      <c r="C112" s="218"/>
      <c r="D112" s="219" t="s">
        <v>80</v>
      </c>
      <c r="E112" s="231" t="s">
        <v>253</v>
      </c>
      <c r="F112" s="231" t="s">
        <v>2761</v>
      </c>
      <c r="G112" s="218"/>
      <c r="H112" s="218"/>
      <c r="I112" s="221"/>
      <c r="J112" s="232">
        <f>BK112</f>
        <v>0</v>
      </c>
      <c r="K112" s="218"/>
      <c r="L112" s="223"/>
      <c r="M112" s="224"/>
      <c r="N112" s="225"/>
      <c r="O112" s="225"/>
      <c r="P112" s="226">
        <f>SUM(P113:P114)</f>
        <v>0</v>
      </c>
      <c r="Q112" s="225"/>
      <c r="R112" s="226">
        <f>SUM(R113:R114)</f>
        <v>1.5794379999999997</v>
      </c>
      <c r="S112" s="225"/>
      <c r="T112" s="227">
        <f>SUM(T113:T114)</f>
        <v>0</v>
      </c>
      <c r="AR112" s="228" t="s">
        <v>25</v>
      </c>
      <c r="AT112" s="229" t="s">
        <v>80</v>
      </c>
      <c r="AU112" s="229" t="s">
        <v>25</v>
      </c>
      <c r="AY112" s="228" t="s">
        <v>208</v>
      </c>
      <c r="BK112" s="230">
        <f>SUM(BK113:BK114)</f>
        <v>0</v>
      </c>
    </row>
    <row r="113" spans="2:65" s="1" customFormat="1" ht="25.5" customHeight="1">
      <c r="B113" s="46"/>
      <c r="C113" s="233" t="s">
        <v>280</v>
      </c>
      <c r="D113" s="233" t="s">
        <v>210</v>
      </c>
      <c r="E113" s="234" t="s">
        <v>2837</v>
      </c>
      <c r="F113" s="235" t="s">
        <v>2838</v>
      </c>
      <c r="G113" s="236" t="s">
        <v>232</v>
      </c>
      <c r="H113" s="237">
        <v>0.7</v>
      </c>
      <c r="I113" s="238"/>
      <c r="J113" s="239">
        <f>ROUND(I113*H113,2)</f>
        <v>0</v>
      </c>
      <c r="K113" s="235" t="s">
        <v>214</v>
      </c>
      <c r="L113" s="72"/>
      <c r="M113" s="240" t="s">
        <v>38</v>
      </c>
      <c r="N113" s="241" t="s">
        <v>52</v>
      </c>
      <c r="O113" s="47"/>
      <c r="P113" s="242">
        <f>O113*H113</f>
        <v>0</v>
      </c>
      <c r="Q113" s="242">
        <v>2.25634</v>
      </c>
      <c r="R113" s="242">
        <f>Q113*H113</f>
        <v>1.5794379999999997</v>
      </c>
      <c r="S113" s="242">
        <v>0</v>
      </c>
      <c r="T113" s="243">
        <f>S113*H113</f>
        <v>0</v>
      </c>
      <c r="AR113" s="23" t="s">
        <v>215</v>
      </c>
      <c r="AT113" s="23" t="s">
        <v>210</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215</v>
      </c>
      <c r="BM113" s="23" t="s">
        <v>4058</v>
      </c>
    </row>
    <row r="114" spans="2:51" s="12" customFormat="1" ht="13.5">
      <c r="B114" s="245"/>
      <c r="C114" s="246"/>
      <c r="D114" s="247" t="s">
        <v>217</v>
      </c>
      <c r="E114" s="248" t="s">
        <v>38</v>
      </c>
      <c r="F114" s="249" t="s">
        <v>4059</v>
      </c>
      <c r="G114" s="246"/>
      <c r="H114" s="250">
        <v>0.7</v>
      </c>
      <c r="I114" s="251"/>
      <c r="J114" s="246"/>
      <c r="K114" s="246"/>
      <c r="L114" s="252"/>
      <c r="M114" s="253"/>
      <c r="N114" s="254"/>
      <c r="O114" s="254"/>
      <c r="P114" s="254"/>
      <c r="Q114" s="254"/>
      <c r="R114" s="254"/>
      <c r="S114" s="254"/>
      <c r="T114" s="255"/>
      <c r="AT114" s="256" t="s">
        <v>217</v>
      </c>
      <c r="AU114" s="256" t="s">
        <v>90</v>
      </c>
      <c r="AV114" s="12" t="s">
        <v>90</v>
      </c>
      <c r="AW114" s="12" t="s">
        <v>219</v>
      </c>
      <c r="AX114" s="12" t="s">
        <v>81</v>
      </c>
      <c r="AY114" s="256" t="s">
        <v>208</v>
      </c>
    </row>
    <row r="115" spans="2:63" s="11" customFormat="1" ht="29.85" customHeight="1">
      <c r="B115" s="217"/>
      <c r="C115" s="218"/>
      <c r="D115" s="219" t="s">
        <v>80</v>
      </c>
      <c r="E115" s="231" t="s">
        <v>1498</v>
      </c>
      <c r="F115" s="231" t="s">
        <v>1499</v>
      </c>
      <c r="G115" s="218"/>
      <c r="H115" s="218"/>
      <c r="I115" s="221"/>
      <c r="J115" s="232">
        <f>BK115</f>
        <v>0</v>
      </c>
      <c r="K115" s="218"/>
      <c r="L115" s="223"/>
      <c r="M115" s="224"/>
      <c r="N115" s="225"/>
      <c r="O115" s="225"/>
      <c r="P115" s="226">
        <f>P116</f>
        <v>0</v>
      </c>
      <c r="Q115" s="225"/>
      <c r="R115" s="226">
        <f>R116</f>
        <v>0</v>
      </c>
      <c r="S115" s="225"/>
      <c r="T115" s="227">
        <f>T116</f>
        <v>0</v>
      </c>
      <c r="AR115" s="228" t="s">
        <v>25</v>
      </c>
      <c r="AT115" s="229" t="s">
        <v>80</v>
      </c>
      <c r="AU115" s="229" t="s">
        <v>25</v>
      </c>
      <c r="AY115" s="228" t="s">
        <v>208</v>
      </c>
      <c r="BK115" s="230">
        <f>BK116</f>
        <v>0</v>
      </c>
    </row>
    <row r="116" spans="2:65" s="1" customFormat="1" ht="38.25" customHeight="1">
      <c r="B116" s="46"/>
      <c r="C116" s="233" t="s">
        <v>286</v>
      </c>
      <c r="D116" s="233" t="s">
        <v>210</v>
      </c>
      <c r="E116" s="234" t="s">
        <v>1501</v>
      </c>
      <c r="F116" s="235" t="s">
        <v>1502</v>
      </c>
      <c r="G116" s="236" t="s">
        <v>283</v>
      </c>
      <c r="H116" s="237">
        <v>5.916</v>
      </c>
      <c r="I116" s="238"/>
      <c r="J116" s="239">
        <f>ROUND(I116*H116,2)</f>
        <v>0</v>
      </c>
      <c r="K116" s="235" t="s">
        <v>214</v>
      </c>
      <c r="L116" s="72"/>
      <c r="M116" s="240" t="s">
        <v>38</v>
      </c>
      <c r="N116" s="241" t="s">
        <v>52</v>
      </c>
      <c r="O116" s="47"/>
      <c r="P116" s="242">
        <f>O116*H116</f>
        <v>0</v>
      </c>
      <c r="Q116" s="242">
        <v>0</v>
      </c>
      <c r="R116" s="242">
        <f>Q116*H116</f>
        <v>0</v>
      </c>
      <c r="S116" s="242">
        <v>0</v>
      </c>
      <c r="T116" s="243">
        <f>S116*H116</f>
        <v>0</v>
      </c>
      <c r="AR116" s="23" t="s">
        <v>215</v>
      </c>
      <c r="AT116" s="23" t="s">
        <v>210</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215</v>
      </c>
      <c r="BM116" s="23" t="s">
        <v>4060</v>
      </c>
    </row>
    <row r="117" spans="2:63" s="11" customFormat="1" ht="37.4" customHeight="1">
      <c r="B117" s="217"/>
      <c r="C117" s="218"/>
      <c r="D117" s="219" t="s">
        <v>80</v>
      </c>
      <c r="E117" s="220" t="s">
        <v>1504</v>
      </c>
      <c r="F117" s="220" t="s">
        <v>1505</v>
      </c>
      <c r="G117" s="218"/>
      <c r="H117" s="218"/>
      <c r="I117" s="221"/>
      <c r="J117" s="222">
        <f>BK117</f>
        <v>0</v>
      </c>
      <c r="K117" s="218"/>
      <c r="L117" s="223"/>
      <c r="M117" s="224"/>
      <c r="N117" s="225"/>
      <c r="O117" s="225"/>
      <c r="P117" s="226">
        <f>P118+P130+P189+P222+P231+P270+P301</f>
        <v>0</v>
      </c>
      <c r="Q117" s="225"/>
      <c r="R117" s="226">
        <f>R118+R130+R189+R222+R231+R270+R301</f>
        <v>2.07445</v>
      </c>
      <c r="S117" s="225"/>
      <c r="T117" s="227">
        <f>T118+T130+T189+T222+T231+T270+T301</f>
        <v>0</v>
      </c>
      <c r="AR117" s="228" t="s">
        <v>90</v>
      </c>
      <c r="AT117" s="229" t="s">
        <v>80</v>
      </c>
      <c r="AU117" s="229" t="s">
        <v>81</v>
      </c>
      <c r="AY117" s="228" t="s">
        <v>208</v>
      </c>
      <c r="BK117" s="230">
        <f>BK118+BK130+BK189+BK222+BK231+BK270+BK301</f>
        <v>0</v>
      </c>
    </row>
    <row r="118" spans="2:63" s="11" customFormat="1" ht="19.9" customHeight="1">
      <c r="B118" s="217"/>
      <c r="C118" s="218"/>
      <c r="D118" s="219" t="s">
        <v>80</v>
      </c>
      <c r="E118" s="231" t="s">
        <v>4061</v>
      </c>
      <c r="F118" s="231" t="s">
        <v>4062</v>
      </c>
      <c r="G118" s="218"/>
      <c r="H118" s="218"/>
      <c r="I118" s="221"/>
      <c r="J118" s="232">
        <f>BK118</f>
        <v>0</v>
      </c>
      <c r="K118" s="218"/>
      <c r="L118" s="223"/>
      <c r="M118" s="224"/>
      <c r="N118" s="225"/>
      <c r="O118" s="225"/>
      <c r="P118" s="226">
        <f>SUM(P119:P129)</f>
        <v>0</v>
      </c>
      <c r="Q118" s="225"/>
      <c r="R118" s="226">
        <f>SUM(R119:R129)</f>
        <v>0</v>
      </c>
      <c r="S118" s="225"/>
      <c r="T118" s="227">
        <f>SUM(T119:T129)</f>
        <v>0</v>
      </c>
      <c r="AR118" s="228" t="s">
        <v>90</v>
      </c>
      <c r="AT118" s="229" t="s">
        <v>80</v>
      </c>
      <c r="AU118" s="229" t="s">
        <v>25</v>
      </c>
      <c r="AY118" s="228" t="s">
        <v>208</v>
      </c>
      <c r="BK118" s="230">
        <f>SUM(BK119:BK129)</f>
        <v>0</v>
      </c>
    </row>
    <row r="119" spans="2:65" s="1" customFormat="1" ht="25.5" customHeight="1">
      <c r="B119" s="46"/>
      <c r="C119" s="233" t="s">
        <v>10</v>
      </c>
      <c r="D119" s="233" t="s">
        <v>210</v>
      </c>
      <c r="E119" s="234" t="s">
        <v>4063</v>
      </c>
      <c r="F119" s="235" t="s">
        <v>4064</v>
      </c>
      <c r="G119" s="236" t="s">
        <v>331</v>
      </c>
      <c r="H119" s="237">
        <v>1</v>
      </c>
      <c r="I119" s="238"/>
      <c r="J119" s="239">
        <f>ROUND(I119*H119,2)</f>
        <v>0</v>
      </c>
      <c r="K119" s="235" t="s">
        <v>214</v>
      </c>
      <c r="L119" s="72"/>
      <c r="M119" s="240" t="s">
        <v>38</v>
      </c>
      <c r="N119" s="241" t="s">
        <v>52</v>
      </c>
      <c r="O119" s="47"/>
      <c r="P119" s="242">
        <f>O119*H119</f>
        <v>0</v>
      </c>
      <c r="Q119" s="242">
        <v>0</v>
      </c>
      <c r="R119" s="242">
        <f>Q119*H119</f>
        <v>0</v>
      </c>
      <c r="S119" s="242">
        <v>0</v>
      </c>
      <c r="T119" s="243">
        <f>S119*H119</f>
        <v>0</v>
      </c>
      <c r="AR119" s="23" t="s">
        <v>302</v>
      </c>
      <c r="AT119" s="23" t="s">
        <v>210</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302</v>
      </c>
      <c r="BM119" s="23" t="s">
        <v>4065</v>
      </c>
    </row>
    <row r="120" spans="2:65" s="1" customFormat="1" ht="25.5" customHeight="1">
      <c r="B120" s="46"/>
      <c r="C120" s="267" t="s">
        <v>302</v>
      </c>
      <c r="D120" s="267" t="s">
        <v>297</v>
      </c>
      <c r="E120" s="268" t="s">
        <v>4066</v>
      </c>
      <c r="F120" s="269" t="s">
        <v>4067</v>
      </c>
      <c r="G120" s="270" t="s">
        <v>331</v>
      </c>
      <c r="H120" s="271">
        <v>1</v>
      </c>
      <c r="I120" s="272"/>
      <c r="J120" s="273">
        <f>ROUND(I120*H120,2)</f>
        <v>0</v>
      </c>
      <c r="K120" s="269" t="s">
        <v>38</v>
      </c>
      <c r="L120" s="274"/>
      <c r="M120" s="275" t="s">
        <v>38</v>
      </c>
      <c r="N120" s="276" t="s">
        <v>52</v>
      </c>
      <c r="O120" s="47"/>
      <c r="P120" s="242">
        <f>O120*H120</f>
        <v>0</v>
      </c>
      <c r="Q120" s="242">
        <v>0</v>
      </c>
      <c r="R120" s="242">
        <f>Q120*H120</f>
        <v>0</v>
      </c>
      <c r="S120" s="242">
        <v>0</v>
      </c>
      <c r="T120" s="243">
        <f>S120*H120</f>
        <v>0</v>
      </c>
      <c r="AR120" s="23" t="s">
        <v>393</v>
      </c>
      <c r="AT120" s="23" t="s">
        <v>297</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302</v>
      </c>
      <c r="BM120" s="23" t="s">
        <v>4068</v>
      </c>
    </row>
    <row r="121" spans="2:65" s="1" customFormat="1" ht="25.5" customHeight="1">
      <c r="B121" s="46"/>
      <c r="C121" s="233" t="s">
        <v>314</v>
      </c>
      <c r="D121" s="233" t="s">
        <v>210</v>
      </c>
      <c r="E121" s="234" t="s">
        <v>4069</v>
      </c>
      <c r="F121" s="235" t="s">
        <v>4070</v>
      </c>
      <c r="G121" s="236" t="s">
        <v>331</v>
      </c>
      <c r="H121" s="237">
        <v>1</v>
      </c>
      <c r="I121" s="238"/>
      <c r="J121" s="239">
        <f>ROUND(I121*H121,2)</f>
        <v>0</v>
      </c>
      <c r="K121" s="235" t="s">
        <v>214</v>
      </c>
      <c r="L121" s="72"/>
      <c r="M121" s="240" t="s">
        <v>38</v>
      </c>
      <c r="N121" s="241" t="s">
        <v>52</v>
      </c>
      <c r="O121" s="47"/>
      <c r="P121" s="242">
        <f>O121*H121</f>
        <v>0</v>
      </c>
      <c r="Q121" s="242">
        <v>0</v>
      </c>
      <c r="R121" s="242">
        <f>Q121*H121</f>
        <v>0</v>
      </c>
      <c r="S121" s="242">
        <v>0</v>
      </c>
      <c r="T121" s="243">
        <f>S121*H121</f>
        <v>0</v>
      </c>
      <c r="AR121" s="23" t="s">
        <v>302</v>
      </c>
      <c r="AT121" s="23" t="s">
        <v>210</v>
      </c>
      <c r="AU121" s="23" t="s">
        <v>90</v>
      </c>
      <c r="AY121" s="23" t="s">
        <v>208</v>
      </c>
      <c r="BE121" s="244">
        <f>IF(N121="základní",J121,0)</f>
        <v>0</v>
      </c>
      <c r="BF121" s="244">
        <f>IF(N121="snížená",J121,0)</f>
        <v>0</v>
      </c>
      <c r="BG121" s="244">
        <f>IF(N121="zákl. přenesená",J121,0)</f>
        <v>0</v>
      </c>
      <c r="BH121" s="244">
        <f>IF(N121="sníž. přenesená",J121,0)</f>
        <v>0</v>
      </c>
      <c r="BI121" s="244">
        <f>IF(N121="nulová",J121,0)</f>
        <v>0</v>
      </c>
      <c r="BJ121" s="23" t="s">
        <v>25</v>
      </c>
      <c r="BK121" s="244">
        <f>ROUND(I121*H121,2)</f>
        <v>0</v>
      </c>
      <c r="BL121" s="23" t="s">
        <v>302</v>
      </c>
      <c r="BM121" s="23" t="s">
        <v>4071</v>
      </c>
    </row>
    <row r="122" spans="2:65" s="1" customFormat="1" ht="25.5" customHeight="1">
      <c r="B122" s="46"/>
      <c r="C122" s="267" t="s">
        <v>319</v>
      </c>
      <c r="D122" s="267" t="s">
        <v>297</v>
      </c>
      <c r="E122" s="268" t="s">
        <v>4072</v>
      </c>
      <c r="F122" s="269" t="s">
        <v>4073</v>
      </c>
      <c r="G122" s="270" t="s">
        <v>331</v>
      </c>
      <c r="H122" s="271">
        <v>1</v>
      </c>
      <c r="I122" s="272"/>
      <c r="J122" s="273">
        <f>ROUND(I122*H122,2)</f>
        <v>0</v>
      </c>
      <c r="K122" s="269" t="s">
        <v>38</v>
      </c>
      <c r="L122" s="274"/>
      <c r="M122" s="275" t="s">
        <v>38</v>
      </c>
      <c r="N122" s="276" t="s">
        <v>52</v>
      </c>
      <c r="O122" s="47"/>
      <c r="P122" s="242">
        <f>O122*H122</f>
        <v>0</v>
      </c>
      <c r="Q122" s="242">
        <v>0</v>
      </c>
      <c r="R122" s="242">
        <f>Q122*H122</f>
        <v>0</v>
      </c>
      <c r="S122" s="242">
        <v>0</v>
      </c>
      <c r="T122" s="243">
        <f>S122*H122</f>
        <v>0</v>
      </c>
      <c r="AR122" s="23" t="s">
        <v>393</v>
      </c>
      <c r="AT122" s="23" t="s">
        <v>297</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302</v>
      </c>
      <c r="BM122" s="23" t="s">
        <v>4074</v>
      </c>
    </row>
    <row r="123" spans="2:65" s="1" customFormat="1" ht="25.5" customHeight="1">
      <c r="B123" s="46"/>
      <c r="C123" s="233" t="s">
        <v>324</v>
      </c>
      <c r="D123" s="233" t="s">
        <v>210</v>
      </c>
      <c r="E123" s="234" t="s">
        <v>4075</v>
      </c>
      <c r="F123" s="235" t="s">
        <v>4076</v>
      </c>
      <c r="G123" s="236" t="s">
        <v>331</v>
      </c>
      <c r="H123" s="237">
        <v>2</v>
      </c>
      <c r="I123" s="238"/>
      <c r="J123" s="239">
        <f>ROUND(I123*H123,2)</f>
        <v>0</v>
      </c>
      <c r="K123" s="235" t="s">
        <v>214</v>
      </c>
      <c r="L123" s="72"/>
      <c r="M123" s="240" t="s">
        <v>38</v>
      </c>
      <c r="N123" s="241" t="s">
        <v>52</v>
      </c>
      <c r="O123" s="47"/>
      <c r="P123" s="242">
        <f>O123*H123</f>
        <v>0</v>
      </c>
      <c r="Q123" s="242">
        <v>0</v>
      </c>
      <c r="R123" s="242">
        <f>Q123*H123</f>
        <v>0</v>
      </c>
      <c r="S123" s="242">
        <v>0</v>
      </c>
      <c r="T123" s="243">
        <f>S123*H123</f>
        <v>0</v>
      </c>
      <c r="AR123" s="23" t="s">
        <v>302</v>
      </c>
      <c r="AT123" s="23" t="s">
        <v>210</v>
      </c>
      <c r="AU123" s="23" t="s">
        <v>90</v>
      </c>
      <c r="AY123" s="23" t="s">
        <v>208</v>
      </c>
      <c r="BE123" s="244">
        <f>IF(N123="základní",J123,0)</f>
        <v>0</v>
      </c>
      <c r="BF123" s="244">
        <f>IF(N123="snížená",J123,0)</f>
        <v>0</v>
      </c>
      <c r="BG123" s="244">
        <f>IF(N123="zákl. přenesená",J123,0)</f>
        <v>0</v>
      </c>
      <c r="BH123" s="244">
        <f>IF(N123="sníž. přenesená",J123,0)</f>
        <v>0</v>
      </c>
      <c r="BI123" s="244">
        <f>IF(N123="nulová",J123,0)</f>
        <v>0</v>
      </c>
      <c r="BJ123" s="23" t="s">
        <v>25</v>
      </c>
      <c r="BK123" s="244">
        <f>ROUND(I123*H123,2)</f>
        <v>0</v>
      </c>
      <c r="BL123" s="23" t="s">
        <v>302</v>
      </c>
      <c r="BM123" s="23" t="s">
        <v>4077</v>
      </c>
    </row>
    <row r="124" spans="2:65" s="1" customFormat="1" ht="25.5" customHeight="1">
      <c r="B124" s="46"/>
      <c r="C124" s="267" t="s">
        <v>328</v>
      </c>
      <c r="D124" s="267" t="s">
        <v>297</v>
      </c>
      <c r="E124" s="268" t="s">
        <v>4078</v>
      </c>
      <c r="F124" s="269" t="s">
        <v>4079</v>
      </c>
      <c r="G124" s="270" t="s">
        <v>331</v>
      </c>
      <c r="H124" s="271">
        <v>1</v>
      </c>
      <c r="I124" s="272"/>
      <c r="J124" s="273">
        <f>ROUND(I124*H124,2)</f>
        <v>0</v>
      </c>
      <c r="K124" s="269" t="s">
        <v>38</v>
      </c>
      <c r="L124" s="274"/>
      <c r="M124" s="275" t="s">
        <v>38</v>
      </c>
      <c r="N124" s="276" t="s">
        <v>52</v>
      </c>
      <c r="O124" s="47"/>
      <c r="P124" s="242">
        <f>O124*H124</f>
        <v>0</v>
      </c>
      <c r="Q124" s="242">
        <v>0</v>
      </c>
      <c r="R124" s="242">
        <f>Q124*H124</f>
        <v>0</v>
      </c>
      <c r="S124" s="242">
        <v>0</v>
      </c>
      <c r="T124" s="243">
        <f>S124*H124</f>
        <v>0</v>
      </c>
      <c r="AR124" s="23" t="s">
        <v>393</v>
      </c>
      <c r="AT124" s="23" t="s">
        <v>297</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302</v>
      </c>
      <c r="BM124" s="23" t="s">
        <v>4080</v>
      </c>
    </row>
    <row r="125" spans="2:65" s="1" customFormat="1" ht="25.5" customHeight="1">
      <c r="B125" s="46"/>
      <c r="C125" s="267" t="s">
        <v>9</v>
      </c>
      <c r="D125" s="267" t="s">
        <v>297</v>
      </c>
      <c r="E125" s="268" t="s">
        <v>4081</v>
      </c>
      <c r="F125" s="269" t="s">
        <v>4082</v>
      </c>
      <c r="G125" s="270" t="s">
        <v>331</v>
      </c>
      <c r="H125" s="271">
        <v>1</v>
      </c>
      <c r="I125" s="272"/>
      <c r="J125" s="273">
        <f>ROUND(I125*H125,2)</f>
        <v>0</v>
      </c>
      <c r="K125" s="269" t="s">
        <v>38</v>
      </c>
      <c r="L125" s="274"/>
      <c r="M125" s="275" t="s">
        <v>38</v>
      </c>
      <c r="N125" s="276" t="s">
        <v>52</v>
      </c>
      <c r="O125" s="47"/>
      <c r="P125" s="242">
        <f>O125*H125</f>
        <v>0</v>
      </c>
      <c r="Q125" s="242">
        <v>0</v>
      </c>
      <c r="R125" s="242">
        <f>Q125*H125</f>
        <v>0</v>
      </c>
      <c r="S125" s="242">
        <v>0</v>
      </c>
      <c r="T125" s="243">
        <f>S125*H125</f>
        <v>0</v>
      </c>
      <c r="AR125" s="23" t="s">
        <v>393</v>
      </c>
      <c r="AT125" s="23" t="s">
        <v>297</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302</v>
      </c>
      <c r="BM125" s="23" t="s">
        <v>4083</v>
      </c>
    </row>
    <row r="126" spans="2:65" s="1" customFormat="1" ht="25.5" customHeight="1">
      <c r="B126" s="46"/>
      <c r="C126" s="233" t="s">
        <v>340</v>
      </c>
      <c r="D126" s="233" t="s">
        <v>210</v>
      </c>
      <c r="E126" s="234" t="s">
        <v>4084</v>
      </c>
      <c r="F126" s="235" t="s">
        <v>4085</v>
      </c>
      <c r="G126" s="236" t="s">
        <v>331</v>
      </c>
      <c r="H126" s="237">
        <v>1</v>
      </c>
      <c r="I126" s="238"/>
      <c r="J126" s="239">
        <f>ROUND(I126*H126,2)</f>
        <v>0</v>
      </c>
      <c r="K126" s="235" t="s">
        <v>214</v>
      </c>
      <c r="L126" s="72"/>
      <c r="M126" s="240" t="s">
        <v>38</v>
      </c>
      <c r="N126" s="241" t="s">
        <v>52</v>
      </c>
      <c r="O126" s="47"/>
      <c r="P126" s="242">
        <f>O126*H126</f>
        <v>0</v>
      </c>
      <c r="Q126" s="242">
        <v>0</v>
      </c>
      <c r="R126" s="242">
        <f>Q126*H126</f>
        <v>0</v>
      </c>
      <c r="S126" s="242">
        <v>0</v>
      </c>
      <c r="T126" s="243">
        <f>S126*H126</f>
        <v>0</v>
      </c>
      <c r="AR126" s="23" t="s">
        <v>302</v>
      </c>
      <c r="AT126" s="23" t="s">
        <v>210</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302</v>
      </c>
      <c r="BM126" s="23" t="s">
        <v>4086</v>
      </c>
    </row>
    <row r="127" spans="2:65" s="1" customFormat="1" ht="16.5" customHeight="1">
      <c r="B127" s="46"/>
      <c r="C127" s="267" t="s">
        <v>348</v>
      </c>
      <c r="D127" s="267" t="s">
        <v>297</v>
      </c>
      <c r="E127" s="268" t="s">
        <v>4087</v>
      </c>
      <c r="F127" s="269" t="s">
        <v>4088</v>
      </c>
      <c r="G127" s="270" t="s">
        <v>331</v>
      </c>
      <c r="H127" s="271">
        <v>1</v>
      </c>
      <c r="I127" s="272"/>
      <c r="J127" s="273">
        <f>ROUND(I127*H127,2)</f>
        <v>0</v>
      </c>
      <c r="K127" s="269" t="s">
        <v>38</v>
      </c>
      <c r="L127" s="274"/>
      <c r="M127" s="275" t="s">
        <v>38</v>
      </c>
      <c r="N127" s="276" t="s">
        <v>52</v>
      </c>
      <c r="O127" s="47"/>
      <c r="P127" s="242">
        <f>O127*H127</f>
        <v>0</v>
      </c>
      <c r="Q127" s="242">
        <v>0</v>
      </c>
      <c r="R127" s="242">
        <f>Q127*H127</f>
        <v>0</v>
      </c>
      <c r="S127" s="242">
        <v>0</v>
      </c>
      <c r="T127" s="243">
        <f>S127*H127</f>
        <v>0</v>
      </c>
      <c r="AR127" s="23" t="s">
        <v>393</v>
      </c>
      <c r="AT127" s="23" t="s">
        <v>297</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302</v>
      </c>
      <c r="BM127" s="23" t="s">
        <v>4089</v>
      </c>
    </row>
    <row r="128" spans="2:65" s="1" customFormat="1" ht="25.5" customHeight="1">
      <c r="B128" s="46"/>
      <c r="C128" s="233" t="s">
        <v>352</v>
      </c>
      <c r="D128" s="233" t="s">
        <v>210</v>
      </c>
      <c r="E128" s="234" t="s">
        <v>4090</v>
      </c>
      <c r="F128" s="235" t="s">
        <v>4091</v>
      </c>
      <c r="G128" s="236" t="s">
        <v>331</v>
      </c>
      <c r="H128" s="237">
        <v>3</v>
      </c>
      <c r="I128" s="238"/>
      <c r="J128" s="239">
        <f>ROUND(I128*H128,2)</f>
        <v>0</v>
      </c>
      <c r="K128" s="235" t="s">
        <v>214</v>
      </c>
      <c r="L128" s="72"/>
      <c r="M128" s="240" t="s">
        <v>38</v>
      </c>
      <c r="N128" s="241" t="s">
        <v>52</v>
      </c>
      <c r="O128" s="47"/>
      <c r="P128" s="242">
        <f>O128*H128</f>
        <v>0</v>
      </c>
      <c r="Q128" s="242">
        <v>0</v>
      </c>
      <c r="R128" s="242">
        <f>Q128*H128</f>
        <v>0</v>
      </c>
      <c r="S128" s="242">
        <v>0</v>
      </c>
      <c r="T128" s="243">
        <f>S128*H128</f>
        <v>0</v>
      </c>
      <c r="AR128" s="23" t="s">
        <v>302</v>
      </c>
      <c r="AT128" s="23" t="s">
        <v>210</v>
      </c>
      <c r="AU128" s="23" t="s">
        <v>90</v>
      </c>
      <c r="AY128" s="23" t="s">
        <v>208</v>
      </c>
      <c r="BE128" s="244">
        <f>IF(N128="základní",J128,0)</f>
        <v>0</v>
      </c>
      <c r="BF128" s="244">
        <f>IF(N128="snížená",J128,0)</f>
        <v>0</v>
      </c>
      <c r="BG128" s="244">
        <f>IF(N128="zákl. přenesená",J128,0)</f>
        <v>0</v>
      </c>
      <c r="BH128" s="244">
        <f>IF(N128="sníž. přenesená",J128,0)</f>
        <v>0</v>
      </c>
      <c r="BI128" s="244">
        <f>IF(N128="nulová",J128,0)</f>
        <v>0</v>
      </c>
      <c r="BJ128" s="23" t="s">
        <v>25</v>
      </c>
      <c r="BK128" s="244">
        <f>ROUND(I128*H128,2)</f>
        <v>0</v>
      </c>
      <c r="BL128" s="23" t="s">
        <v>302</v>
      </c>
      <c r="BM128" s="23" t="s">
        <v>4092</v>
      </c>
    </row>
    <row r="129" spans="2:65" s="1" customFormat="1" ht="16.5" customHeight="1">
      <c r="B129" s="46"/>
      <c r="C129" s="267" t="s">
        <v>357</v>
      </c>
      <c r="D129" s="267" t="s">
        <v>297</v>
      </c>
      <c r="E129" s="268" t="s">
        <v>4093</v>
      </c>
      <c r="F129" s="269" t="s">
        <v>4094</v>
      </c>
      <c r="G129" s="270" t="s">
        <v>331</v>
      </c>
      <c r="H129" s="271">
        <v>3</v>
      </c>
      <c r="I129" s="272"/>
      <c r="J129" s="273">
        <f>ROUND(I129*H129,2)</f>
        <v>0</v>
      </c>
      <c r="K129" s="269" t="s">
        <v>38</v>
      </c>
      <c r="L129" s="274"/>
      <c r="M129" s="275" t="s">
        <v>38</v>
      </c>
      <c r="N129" s="276" t="s">
        <v>52</v>
      </c>
      <c r="O129" s="47"/>
      <c r="P129" s="242">
        <f>O129*H129</f>
        <v>0</v>
      </c>
      <c r="Q129" s="242">
        <v>0</v>
      </c>
      <c r="R129" s="242">
        <f>Q129*H129</f>
        <v>0</v>
      </c>
      <c r="S129" s="242">
        <v>0</v>
      </c>
      <c r="T129" s="243">
        <f>S129*H129</f>
        <v>0</v>
      </c>
      <c r="AR129" s="23" t="s">
        <v>393</v>
      </c>
      <c r="AT129" s="23" t="s">
        <v>297</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302</v>
      </c>
      <c r="BM129" s="23" t="s">
        <v>4095</v>
      </c>
    </row>
    <row r="130" spans="2:63" s="11" customFormat="1" ht="29.85" customHeight="1">
      <c r="B130" s="217"/>
      <c r="C130" s="218"/>
      <c r="D130" s="219" t="s">
        <v>80</v>
      </c>
      <c r="E130" s="231" t="s">
        <v>4096</v>
      </c>
      <c r="F130" s="231" t="s">
        <v>4097</v>
      </c>
      <c r="G130" s="218"/>
      <c r="H130" s="218"/>
      <c r="I130" s="221"/>
      <c r="J130" s="232">
        <f>BK130</f>
        <v>0</v>
      </c>
      <c r="K130" s="218"/>
      <c r="L130" s="223"/>
      <c r="M130" s="224"/>
      <c r="N130" s="225"/>
      <c r="O130" s="225"/>
      <c r="P130" s="226">
        <f>SUM(P131:P188)</f>
        <v>0</v>
      </c>
      <c r="Q130" s="225"/>
      <c r="R130" s="226">
        <f>SUM(R131:R188)</f>
        <v>0.32709999999999995</v>
      </c>
      <c r="S130" s="225"/>
      <c r="T130" s="227">
        <f>SUM(T131:T188)</f>
        <v>0</v>
      </c>
      <c r="AR130" s="228" t="s">
        <v>90</v>
      </c>
      <c r="AT130" s="229" t="s">
        <v>80</v>
      </c>
      <c r="AU130" s="229" t="s">
        <v>25</v>
      </c>
      <c r="AY130" s="228" t="s">
        <v>208</v>
      </c>
      <c r="BK130" s="230">
        <f>SUM(BK131:BK188)</f>
        <v>0</v>
      </c>
    </row>
    <row r="131" spans="2:65" s="1" customFormat="1" ht="25.5" customHeight="1">
      <c r="B131" s="46"/>
      <c r="C131" s="233" t="s">
        <v>362</v>
      </c>
      <c r="D131" s="233" t="s">
        <v>210</v>
      </c>
      <c r="E131" s="234" t="s">
        <v>4098</v>
      </c>
      <c r="F131" s="235" t="s">
        <v>4099</v>
      </c>
      <c r="G131" s="236" t="s">
        <v>336</v>
      </c>
      <c r="H131" s="237">
        <v>250</v>
      </c>
      <c r="I131" s="238"/>
      <c r="J131" s="239">
        <f>ROUND(I131*H131,2)</f>
        <v>0</v>
      </c>
      <c r="K131" s="235" t="s">
        <v>214</v>
      </c>
      <c r="L131" s="72"/>
      <c r="M131" s="240" t="s">
        <v>38</v>
      </c>
      <c r="N131" s="241" t="s">
        <v>52</v>
      </c>
      <c r="O131" s="47"/>
      <c r="P131" s="242">
        <f>O131*H131</f>
        <v>0</v>
      </c>
      <c r="Q131" s="242">
        <v>0</v>
      </c>
      <c r="R131" s="242">
        <f>Q131*H131</f>
        <v>0</v>
      </c>
      <c r="S131" s="242">
        <v>0</v>
      </c>
      <c r="T131" s="243">
        <f>S131*H131</f>
        <v>0</v>
      </c>
      <c r="AR131" s="23" t="s">
        <v>302</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302</v>
      </c>
      <c r="BM131" s="23" t="s">
        <v>4100</v>
      </c>
    </row>
    <row r="132" spans="2:65" s="1" customFormat="1" ht="51" customHeight="1">
      <c r="B132" s="46"/>
      <c r="C132" s="267" t="s">
        <v>369</v>
      </c>
      <c r="D132" s="267" t="s">
        <v>297</v>
      </c>
      <c r="E132" s="268" t="s">
        <v>4101</v>
      </c>
      <c r="F132" s="269" t="s">
        <v>4102</v>
      </c>
      <c r="G132" s="270" t="s">
        <v>336</v>
      </c>
      <c r="H132" s="271">
        <v>250</v>
      </c>
      <c r="I132" s="272"/>
      <c r="J132" s="273">
        <f>ROUND(I132*H132,2)</f>
        <v>0</v>
      </c>
      <c r="K132" s="269" t="s">
        <v>38</v>
      </c>
      <c r="L132" s="274"/>
      <c r="M132" s="275" t="s">
        <v>38</v>
      </c>
      <c r="N132" s="276" t="s">
        <v>52</v>
      </c>
      <c r="O132" s="47"/>
      <c r="P132" s="242">
        <f>O132*H132</f>
        <v>0</v>
      </c>
      <c r="Q132" s="242">
        <v>0</v>
      </c>
      <c r="R132" s="242">
        <f>Q132*H132</f>
        <v>0</v>
      </c>
      <c r="S132" s="242">
        <v>0</v>
      </c>
      <c r="T132" s="243">
        <f>S132*H132</f>
        <v>0</v>
      </c>
      <c r="AR132" s="23" t="s">
        <v>393</v>
      </c>
      <c r="AT132" s="23" t="s">
        <v>297</v>
      </c>
      <c r="AU132" s="23" t="s">
        <v>90</v>
      </c>
      <c r="AY132" s="23" t="s">
        <v>208</v>
      </c>
      <c r="BE132" s="244">
        <f>IF(N132="základní",J132,0)</f>
        <v>0</v>
      </c>
      <c r="BF132" s="244">
        <f>IF(N132="snížená",J132,0)</f>
        <v>0</v>
      </c>
      <c r="BG132" s="244">
        <f>IF(N132="zákl. přenesená",J132,0)</f>
        <v>0</v>
      </c>
      <c r="BH132" s="244">
        <f>IF(N132="sníž. přenesená",J132,0)</f>
        <v>0</v>
      </c>
      <c r="BI132" s="244">
        <f>IF(N132="nulová",J132,0)</f>
        <v>0</v>
      </c>
      <c r="BJ132" s="23" t="s">
        <v>25</v>
      </c>
      <c r="BK132" s="244">
        <f>ROUND(I132*H132,2)</f>
        <v>0</v>
      </c>
      <c r="BL132" s="23" t="s">
        <v>302</v>
      </c>
      <c r="BM132" s="23" t="s">
        <v>4103</v>
      </c>
    </row>
    <row r="133" spans="2:65" s="1" customFormat="1" ht="25.5" customHeight="1">
      <c r="B133" s="46"/>
      <c r="C133" s="233" t="s">
        <v>374</v>
      </c>
      <c r="D133" s="233" t="s">
        <v>210</v>
      </c>
      <c r="E133" s="234" t="s">
        <v>4104</v>
      </c>
      <c r="F133" s="235" t="s">
        <v>4105</v>
      </c>
      <c r="G133" s="236" t="s">
        <v>336</v>
      </c>
      <c r="H133" s="237">
        <v>100</v>
      </c>
      <c r="I133" s="238"/>
      <c r="J133" s="239">
        <f>ROUND(I133*H133,2)</f>
        <v>0</v>
      </c>
      <c r="K133" s="235" t="s">
        <v>214</v>
      </c>
      <c r="L133" s="72"/>
      <c r="M133" s="240" t="s">
        <v>38</v>
      </c>
      <c r="N133" s="241" t="s">
        <v>52</v>
      </c>
      <c r="O133" s="47"/>
      <c r="P133" s="242">
        <f>O133*H133</f>
        <v>0</v>
      </c>
      <c r="Q133" s="242">
        <v>0</v>
      </c>
      <c r="R133" s="242">
        <f>Q133*H133</f>
        <v>0</v>
      </c>
      <c r="S133" s="242">
        <v>0</v>
      </c>
      <c r="T133" s="243">
        <f>S133*H133</f>
        <v>0</v>
      </c>
      <c r="AR133" s="23" t="s">
        <v>302</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302</v>
      </c>
      <c r="BM133" s="23" t="s">
        <v>4106</v>
      </c>
    </row>
    <row r="134" spans="2:65" s="1" customFormat="1" ht="51" customHeight="1">
      <c r="B134" s="46"/>
      <c r="C134" s="267" t="s">
        <v>380</v>
      </c>
      <c r="D134" s="267" t="s">
        <v>297</v>
      </c>
      <c r="E134" s="268" t="s">
        <v>4107</v>
      </c>
      <c r="F134" s="269" t="s">
        <v>4108</v>
      </c>
      <c r="G134" s="270" t="s">
        <v>336</v>
      </c>
      <c r="H134" s="271">
        <v>100</v>
      </c>
      <c r="I134" s="272"/>
      <c r="J134" s="273">
        <f>ROUND(I134*H134,2)</f>
        <v>0</v>
      </c>
      <c r="K134" s="269" t="s">
        <v>38</v>
      </c>
      <c r="L134" s="274"/>
      <c r="M134" s="275" t="s">
        <v>38</v>
      </c>
      <c r="N134" s="276" t="s">
        <v>52</v>
      </c>
      <c r="O134" s="47"/>
      <c r="P134" s="242">
        <f>O134*H134</f>
        <v>0</v>
      </c>
      <c r="Q134" s="242">
        <v>0</v>
      </c>
      <c r="R134" s="242">
        <f>Q134*H134</f>
        <v>0</v>
      </c>
      <c r="S134" s="242">
        <v>0</v>
      </c>
      <c r="T134" s="243">
        <f>S134*H134</f>
        <v>0</v>
      </c>
      <c r="AR134" s="23" t="s">
        <v>393</v>
      </c>
      <c r="AT134" s="23" t="s">
        <v>297</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302</v>
      </c>
      <c r="BM134" s="23" t="s">
        <v>4109</v>
      </c>
    </row>
    <row r="135" spans="2:65" s="1" customFormat="1" ht="25.5" customHeight="1">
      <c r="B135" s="46"/>
      <c r="C135" s="233" t="s">
        <v>384</v>
      </c>
      <c r="D135" s="233" t="s">
        <v>210</v>
      </c>
      <c r="E135" s="234" t="s">
        <v>4110</v>
      </c>
      <c r="F135" s="235" t="s">
        <v>4111</v>
      </c>
      <c r="G135" s="236" t="s">
        <v>336</v>
      </c>
      <c r="H135" s="237">
        <v>150</v>
      </c>
      <c r="I135" s="238"/>
      <c r="J135" s="239">
        <f>ROUND(I135*H135,2)</f>
        <v>0</v>
      </c>
      <c r="K135" s="235" t="s">
        <v>214</v>
      </c>
      <c r="L135" s="72"/>
      <c r="M135" s="240" t="s">
        <v>38</v>
      </c>
      <c r="N135" s="241" t="s">
        <v>52</v>
      </c>
      <c r="O135" s="47"/>
      <c r="P135" s="242">
        <f>O135*H135</f>
        <v>0</v>
      </c>
      <c r="Q135" s="242">
        <v>0</v>
      </c>
      <c r="R135" s="242">
        <f>Q135*H135</f>
        <v>0</v>
      </c>
      <c r="S135" s="242">
        <v>0</v>
      </c>
      <c r="T135" s="243">
        <f>S135*H135</f>
        <v>0</v>
      </c>
      <c r="AR135" s="23" t="s">
        <v>302</v>
      </c>
      <c r="AT135" s="23" t="s">
        <v>210</v>
      </c>
      <c r="AU135" s="23" t="s">
        <v>90</v>
      </c>
      <c r="AY135" s="23" t="s">
        <v>208</v>
      </c>
      <c r="BE135" s="244">
        <f>IF(N135="základní",J135,0)</f>
        <v>0</v>
      </c>
      <c r="BF135" s="244">
        <f>IF(N135="snížená",J135,0)</f>
        <v>0</v>
      </c>
      <c r="BG135" s="244">
        <f>IF(N135="zákl. přenesená",J135,0)</f>
        <v>0</v>
      </c>
      <c r="BH135" s="244">
        <f>IF(N135="sníž. přenesená",J135,0)</f>
        <v>0</v>
      </c>
      <c r="BI135" s="244">
        <f>IF(N135="nulová",J135,0)</f>
        <v>0</v>
      </c>
      <c r="BJ135" s="23" t="s">
        <v>25</v>
      </c>
      <c r="BK135" s="244">
        <f>ROUND(I135*H135,2)</f>
        <v>0</v>
      </c>
      <c r="BL135" s="23" t="s">
        <v>302</v>
      </c>
      <c r="BM135" s="23" t="s">
        <v>4112</v>
      </c>
    </row>
    <row r="136" spans="2:65" s="1" customFormat="1" ht="25.5" customHeight="1">
      <c r="B136" s="46"/>
      <c r="C136" s="267" t="s">
        <v>389</v>
      </c>
      <c r="D136" s="267" t="s">
        <v>297</v>
      </c>
      <c r="E136" s="268" t="s">
        <v>4113</v>
      </c>
      <c r="F136" s="269" t="s">
        <v>4114</v>
      </c>
      <c r="G136" s="270" t="s">
        <v>336</v>
      </c>
      <c r="H136" s="271">
        <v>150</v>
      </c>
      <c r="I136" s="272"/>
      <c r="J136" s="273">
        <f>ROUND(I136*H136,2)</f>
        <v>0</v>
      </c>
      <c r="K136" s="269" t="s">
        <v>38</v>
      </c>
      <c r="L136" s="274"/>
      <c r="M136" s="275" t="s">
        <v>38</v>
      </c>
      <c r="N136" s="276" t="s">
        <v>52</v>
      </c>
      <c r="O136" s="47"/>
      <c r="P136" s="242">
        <f>O136*H136</f>
        <v>0</v>
      </c>
      <c r="Q136" s="242">
        <v>0</v>
      </c>
      <c r="R136" s="242">
        <f>Q136*H136</f>
        <v>0</v>
      </c>
      <c r="S136" s="242">
        <v>0</v>
      </c>
      <c r="T136" s="243">
        <f>S136*H136</f>
        <v>0</v>
      </c>
      <c r="AR136" s="23" t="s">
        <v>393</v>
      </c>
      <c r="AT136" s="23" t="s">
        <v>297</v>
      </c>
      <c r="AU136" s="23" t="s">
        <v>90</v>
      </c>
      <c r="AY136" s="23" t="s">
        <v>208</v>
      </c>
      <c r="BE136" s="244">
        <f>IF(N136="základní",J136,0)</f>
        <v>0</v>
      </c>
      <c r="BF136" s="244">
        <f>IF(N136="snížená",J136,0)</f>
        <v>0</v>
      </c>
      <c r="BG136" s="244">
        <f>IF(N136="zákl. přenesená",J136,0)</f>
        <v>0</v>
      </c>
      <c r="BH136" s="244">
        <f>IF(N136="sníž. přenesená",J136,0)</f>
        <v>0</v>
      </c>
      <c r="BI136" s="244">
        <f>IF(N136="nulová",J136,0)</f>
        <v>0</v>
      </c>
      <c r="BJ136" s="23" t="s">
        <v>25</v>
      </c>
      <c r="BK136" s="244">
        <f>ROUND(I136*H136,2)</f>
        <v>0</v>
      </c>
      <c r="BL136" s="23" t="s">
        <v>302</v>
      </c>
      <c r="BM136" s="23" t="s">
        <v>4115</v>
      </c>
    </row>
    <row r="137" spans="2:65" s="1" customFormat="1" ht="25.5" customHeight="1">
      <c r="B137" s="46"/>
      <c r="C137" s="233" t="s">
        <v>393</v>
      </c>
      <c r="D137" s="233" t="s">
        <v>210</v>
      </c>
      <c r="E137" s="234" t="s">
        <v>4116</v>
      </c>
      <c r="F137" s="235" t="s">
        <v>4117</v>
      </c>
      <c r="G137" s="236" t="s">
        <v>336</v>
      </c>
      <c r="H137" s="237">
        <v>80</v>
      </c>
      <c r="I137" s="238"/>
      <c r="J137" s="239">
        <f>ROUND(I137*H137,2)</f>
        <v>0</v>
      </c>
      <c r="K137" s="235" t="s">
        <v>214</v>
      </c>
      <c r="L137" s="72"/>
      <c r="M137" s="240" t="s">
        <v>38</v>
      </c>
      <c r="N137" s="241" t="s">
        <v>52</v>
      </c>
      <c r="O137" s="47"/>
      <c r="P137" s="242">
        <f>O137*H137</f>
        <v>0</v>
      </c>
      <c r="Q137" s="242">
        <v>0</v>
      </c>
      <c r="R137" s="242">
        <f>Q137*H137</f>
        <v>0</v>
      </c>
      <c r="S137" s="242">
        <v>0</v>
      </c>
      <c r="T137" s="243">
        <f>S137*H137</f>
        <v>0</v>
      </c>
      <c r="AR137" s="23" t="s">
        <v>302</v>
      </c>
      <c r="AT137" s="23" t="s">
        <v>210</v>
      </c>
      <c r="AU137" s="23" t="s">
        <v>90</v>
      </c>
      <c r="AY137" s="23" t="s">
        <v>208</v>
      </c>
      <c r="BE137" s="244">
        <f>IF(N137="základní",J137,0)</f>
        <v>0</v>
      </c>
      <c r="BF137" s="244">
        <f>IF(N137="snížená",J137,0)</f>
        <v>0</v>
      </c>
      <c r="BG137" s="244">
        <f>IF(N137="zákl. přenesená",J137,0)</f>
        <v>0</v>
      </c>
      <c r="BH137" s="244">
        <f>IF(N137="sníž. přenesená",J137,0)</f>
        <v>0</v>
      </c>
      <c r="BI137" s="244">
        <f>IF(N137="nulová",J137,0)</f>
        <v>0</v>
      </c>
      <c r="BJ137" s="23" t="s">
        <v>25</v>
      </c>
      <c r="BK137" s="244">
        <f>ROUND(I137*H137,2)</f>
        <v>0</v>
      </c>
      <c r="BL137" s="23" t="s">
        <v>302</v>
      </c>
      <c r="BM137" s="23" t="s">
        <v>4118</v>
      </c>
    </row>
    <row r="138" spans="2:65" s="1" customFormat="1" ht="25.5" customHeight="1">
      <c r="B138" s="46"/>
      <c r="C138" s="267" t="s">
        <v>401</v>
      </c>
      <c r="D138" s="267" t="s">
        <v>297</v>
      </c>
      <c r="E138" s="268" t="s">
        <v>4119</v>
      </c>
      <c r="F138" s="269" t="s">
        <v>4120</v>
      </c>
      <c r="G138" s="270" t="s">
        <v>336</v>
      </c>
      <c r="H138" s="271">
        <v>80</v>
      </c>
      <c r="I138" s="272"/>
      <c r="J138" s="273">
        <f>ROUND(I138*H138,2)</f>
        <v>0</v>
      </c>
      <c r="K138" s="269" t="s">
        <v>38</v>
      </c>
      <c r="L138" s="274"/>
      <c r="M138" s="275" t="s">
        <v>38</v>
      </c>
      <c r="N138" s="276" t="s">
        <v>52</v>
      </c>
      <c r="O138" s="47"/>
      <c r="P138" s="242">
        <f>O138*H138</f>
        <v>0</v>
      </c>
      <c r="Q138" s="242">
        <v>0</v>
      </c>
      <c r="R138" s="242">
        <f>Q138*H138</f>
        <v>0</v>
      </c>
      <c r="S138" s="242">
        <v>0</v>
      </c>
      <c r="T138" s="243">
        <f>S138*H138</f>
        <v>0</v>
      </c>
      <c r="AR138" s="23" t="s">
        <v>393</v>
      </c>
      <c r="AT138" s="23" t="s">
        <v>297</v>
      </c>
      <c r="AU138" s="23" t="s">
        <v>90</v>
      </c>
      <c r="AY138" s="23" t="s">
        <v>208</v>
      </c>
      <c r="BE138" s="244">
        <f>IF(N138="základní",J138,0)</f>
        <v>0</v>
      </c>
      <c r="BF138" s="244">
        <f>IF(N138="snížená",J138,0)</f>
        <v>0</v>
      </c>
      <c r="BG138" s="244">
        <f>IF(N138="zákl. přenesená",J138,0)</f>
        <v>0</v>
      </c>
      <c r="BH138" s="244">
        <f>IF(N138="sníž. přenesená",J138,0)</f>
        <v>0</v>
      </c>
      <c r="BI138" s="244">
        <f>IF(N138="nulová",J138,0)</f>
        <v>0</v>
      </c>
      <c r="BJ138" s="23" t="s">
        <v>25</v>
      </c>
      <c r="BK138" s="244">
        <f>ROUND(I138*H138,2)</f>
        <v>0</v>
      </c>
      <c r="BL138" s="23" t="s">
        <v>302</v>
      </c>
      <c r="BM138" s="23" t="s">
        <v>4121</v>
      </c>
    </row>
    <row r="139" spans="2:65" s="1" customFormat="1" ht="25.5" customHeight="1">
      <c r="B139" s="46"/>
      <c r="C139" s="233" t="s">
        <v>412</v>
      </c>
      <c r="D139" s="233" t="s">
        <v>210</v>
      </c>
      <c r="E139" s="234" t="s">
        <v>4122</v>
      </c>
      <c r="F139" s="235" t="s">
        <v>4123</v>
      </c>
      <c r="G139" s="236" t="s">
        <v>336</v>
      </c>
      <c r="H139" s="237">
        <v>50</v>
      </c>
      <c r="I139" s="238"/>
      <c r="J139" s="239">
        <f>ROUND(I139*H139,2)</f>
        <v>0</v>
      </c>
      <c r="K139" s="235" t="s">
        <v>214</v>
      </c>
      <c r="L139" s="72"/>
      <c r="M139" s="240" t="s">
        <v>38</v>
      </c>
      <c r="N139" s="241" t="s">
        <v>52</v>
      </c>
      <c r="O139" s="47"/>
      <c r="P139" s="242">
        <f>O139*H139</f>
        <v>0</v>
      </c>
      <c r="Q139" s="242">
        <v>0</v>
      </c>
      <c r="R139" s="242">
        <f>Q139*H139</f>
        <v>0</v>
      </c>
      <c r="S139" s="242">
        <v>0</v>
      </c>
      <c r="T139" s="243">
        <f>S139*H139</f>
        <v>0</v>
      </c>
      <c r="AR139" s="23" t="s">
        <v>302</v>
      </c>
      <c r="AT139" s="23" t="s">
        <v>210</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302</v>
      </c>
      <c r="BM139" s="23" t="s">
        <v>4124</v>
      </c>
    </row>
    <row r="140" spans="2:65" s="1" customFormat="1" ht="38.25" customHeight="1">
      <c r="B140" s="46"/>
      <c r="C140" s="267" t="s">
        <v>416</v>
      </c>
      <c r="D140" s="267" t="s">
        <v>297</v>
      </c>
      <c r="E140" s="268" t="s">
        <v>4125</v>
      </c>
      <c r="F140" s="269" t="s">
        <v>4126</v>
      </c>
      <c r="G140" s="270" t="s">
        <v>336</v>
      </c>
      <c r="H140" s="271">
        <v>50</v>
      </c>
      <c r="I140" s="272"/>
      <c r="J140" s="273">
        <f>ROUND(I140*H140,2)</f>
        <v>0</v>
      </c>
      <c r="K140" s="269" t="s">
        <v>38</v>
      </c>
      <c r="L140" s="274"/>
      <c r="M140" s="275" t="s">
        <v>38</v>
      </c>
      <c r="N140" s="276" t="s">
        <v>52</v>
      </c>
      <c r="O140" s="47"/>
      <c r="P140" s="242">
        <f>O140*H140</f>
        <v>0</v>
      </c>
      <c r="Q140" s="242">
        <v>0</v>
      </c>
      <c r="R140" s="242">
        <f>Q140*H140</f>
        <v>0</v>
      </c>
      <c r="S140" s="242">
        <v>0</v>
      </c>
      <c r="T140" s="243">
        <f>S140*H140</f>
        <v>0</v>
      </c>
      <c r="AR140" s="23" t="s">
        <v>393</v>
      </c>
      <c r="AT140" s="23" t="s">
        <v>297</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302</v>
      </c>
      <c r="BM140" s="23" t="s">
        <v>4127</v>
      </c>
    </row>
    <row r="141" spans="2:65" s="1" customFormat="1" ht="25.5" customHeight="1">
      <c r="B141" s="46"/>
      <c r="C141" s="233" t="s">
        <v>422</v>
      </c>
      <c r="D141" s="233" t="s">
        <v>210</v>
      </c>
      <c r="E141" s="234" t="s">
        <v>4128</v>
      </c>
      <c r="F141" s="235" t="s">
        <v>4129</v>
      </c>
      <c r="G141" s="236" t="s">
        <v>336</v>
      </c>
      <c r="H141" s="237">
        <v>150</v>
      </c>
      <c r="I141" s="238"/>
      <c r="J141" s="239">
        <f>ROUND(I141*H141,2)</f>
        <v>0</v>
      </c>
      <c r="K141" s="235" t="s">
        <v>214</v>
      </c>
      <c r="L141" s="72"/>
      <c r="M141" s="240" t="s">
        <v>38</v>
      </c>
      <c r="N141" s="241" t="s">
        <v>52</v>
      </c>
      <c r="O141" s="47"/>
      <c r="P141" s="242">
        <f>O141*H141</f>
        <v>0</v>
      </c>
      <c r="Q141" s="242">
        <v>0</v>
      </c>
      <c r="R141" s="242">
        <f>Q141*H141</f>
        <v>0</v>
      </c>
      <c r="S141" s="242">
        <v>0</v>
      </c>
      <c r="T141" s="243">
        <f>S141*H141</f>
        <v>0</v>
      </c>
      <c r="AR141" s="23" t="s">
        <v>302</v>
      </c>
      <c r="AT141" s="23" t="s">
        <v>210</v>
      </c>
      <c r="AU141" s="23" t="s">
        <v>90</v>
      </c>
      <c r="AY141" s="23" t="s">
        <v>208</v>
      </c>
      <c r="BE141" s="244">
        <f>IF(N141="základní",J141,0)</f>
        <v>0</v>
      </c>
      <c r="BF141" s="244">
        <f>IF(N141="snížená",J141,0)</f>
        <v>0</v>
      </c>
      <c r="BG141" s="244">
        <f>IF(N141="zákl. přenesená",J141,0)</f>
        <v>0</v>
      </c>
      <c r="BH141" s="244">
        <f>IF(N141="sníž. přenesená",J141,0)</f>
        <v>0</v>
      </c>
      <c r="BI141" s="244">
        <f>IF(N141="nulová",J141,0)</f>
        <v>0</v>
      </c>
      <c r="BJ141" s="23" t="s">
        <v>25</v>
      </c>
      <c r="BK141" s="244">
        <f>ROUND(I141*H141,2)</f>
        <v>0</v>
      </c>
      <c r="BL141" s="23" t="s">
        <v>302</v>
      </c>
      <c r="BM141" s="23" t="s">
        <v>4130</v>
      </c>
    </row>
    <row r="142" spans="2:65" s="1" customFormat="1" ht="25.5" customHeight="1">
      <c r="B142" s="46"/>
      <c r="C142" s="267" t="s">
        <v>432</v>
      </c>
      <c r="D142" s="267" t="s">
        <v>297</v>
      </c>
      <c r="E142" s="268" t="s">
        <v>4131</v>
      </c>
      <c r="F142" s="269" t="s">
        <v>4132</v>
      </c>
      <c r="G142" s="270" t="s">
        <v>336</v>
      </c>
      <c r="H142" s="271">
        <v>150</v>
      </c>
      <c r="I142" s="272"/>
      <c r="J142" s="273">
        <f>ROUND(I142*H142,2)</f>
        <v>0</v>
      </c>
      <c r="K142" s="269" t="s">
        <v>38</v>
      </c>
      <c r="L142" s="274"/>
      <c r="M142" s="275" t="s">
        <v>38</v>
      </c>
      <c r="N142" s="276" t="s">
        <v>52</v>
      </c>
      <c r="O142" s="47"/>
      <c r="P142" s="242">
        <f>O142*H142</f>
        <v>0</v>
      </c>
      <c r="Q142" s="242">
        <v>0</v>
      </c>
      <c r="R142" s="242">
        <f>Q142*H142</f>
        <v>0</v>
      </c>
      <c r="S142" s="242">
        <v>0</v>
      </c>
      <c r="T142" s="243">
        <f>S142*H142</f>
        <v>0</v>
      </c>
      <c r="AR142" s="23" t="s">
        <v>393</v>
      </c>
      <c r="AT142" s="23" t="s">
        <v>297</v>
      </c>
      <c r="AU142" s="23" t="s">
        <v>90</v>
      </c>
      <c r="AY142" s="23" t="s">
        <v>208</v>
      </c>
      <c r="BE142" s="244">
        <f>IF(N142="základní",J142,0)</f>
        <v>0</v>
      </c>
      <c r="BF142" s="244">
        <f>IF(N142="snížená",J142,0)</f>
        <v>0</v>
      </c>
      <c r="BG142" s="244">
        <f>IF(N142="zákl. přenesená",J142,0)</f>
        <v>0</v>
      </c>
      <c r="BH142" s="244">
        <f>IF(N142="sníž. přenesená",J142,0)</f>
        <v>0</v>
      </c>
      <c r="BI142" s="244">
        <f>IF(N142="nulová",J142,0)</f>
        <v>0</v>
      </c>
      <c r="BJ142" s="23" t="s">
        <v>25</v>
      </c>
      <c r="BK142" s="244">
        <f>ROUND(I142*H142,2)</f>
        <v>0</v>
      </c>
      <c r="BL142" s="23" t="s">
        <v>302</v>
      </c>
      <c r="BM142" s="23" t="s">
        <v>4133</v>
      </c>
    </row>
    <row r="143" spans="2:65" s="1" customFormat="1" ht="25.5" customHeight="1">
      <c r="B143" s="46"/>
      <c r="C143" s="233" t="s">
        <v>443</v>
      </c>
      <c r="D143" s="233" t="s">
        <v>210</v>
      </c>
      <c r="E143" s="234" t="s">
        <v>4134</v>
      </c>
      <c r="F143" s="235" t="s">
        <v>4135</v>
      </c>
      <c r="G143" s="236" t="s">
        <v>336</v>
      </c>
      <c r="H143" s="237">
        <v>150</v>
      </c>
      <c r="I143" s="238"/>
      <c r="J143" s="239">
        <f>ROUND(I143*H143,2)</f>
        <v>0</v>
      </c>
      <c r="K143" s="235" t="s">
        <v>214</v>
      </c>
      <c r="L143" s="72"/>
      <c r="M143" s="240" t="s">
        <v>38</v>
      </c>
      <c r="N143" s="241" t="s">
        <v>52</v>
      </c>
      <c r="O143" s="47"/>
      <c r="P143" s="242">
        <f>O143*H143</f>
        <v>0</v>
      </c>
      <c r="Q143" s="242">
        <v>0</v>
      </c>
      <c r="R143" s="242">
        <f>Q143*H143</f>
        <v>0</v>
      </c>
      <c r="S143" s="242">
        <v>0</v>
      </c>
      <c r="T143" s="243">
        <f>S143*H143</f>
        <v>0</v>
      </c>
      <c r="AR143" s="23" t="s">
        <v>302</v>
      </c>
      <c r="AT143" s="23" t="s">
        <v>210</v>
      </c>
      <c r="AU143" s="23" t="s">
        <v>90</v>
      </c>
      <c r="AY143" s="23" t="s">
        <v>208</v>
      </c>
      <c r="BE143" s="244">
        <f>IF(N143="základní",J143,0)</f>
        <v>0</v>
      </c>
      <c r="BF143" s="244">
        <f>IF(N143="snížená",J143,0)</f>
        <v>0</v>
      </c>
      <c r="BG143" s="244">
        <f>IF(N143="zákl. přenesená",J143,0)</f>
        <v>0</v>
      </c>
      <c r="BH143" s="244">
        <f>IF(N143="sníž. přenesená",J143,0)</f>
        <v>0</v>
      </c>
      <c r="BI143" s="244">
        <f>IF(N143="nulová",J143,0)</f>
        <v>0</v>
      </c>
      <c r="BJ143" s="23" t="s">
        <v>25</v>
      </c>
      <c r="BK143" s="244">
        <f>ROUND(I143*H143,2)</f>
        <v>0</v>
      </c>
      <c r="BL143" s="23" t="s">
        <v>302</v>
      </c>
      <c r="BM143" s="23" t="s">
        <v>4136</v>
      </c>
    </row>
    <row r="144" spans="2:65" s="1" customFormat="1" ht="16.5" customHeight="1">
      <c r="B144" s="46"/>
      <c r="C144" s="267" t="s">
        <v>448</v>
      </c>
      <c r="D144" s="267" t="s">
        <v>297</v>
      </c>
      <c r="E144" s="268" t="s">
        <v>4137</v>
      </c>
      <c r="F144" s="269" t="s">
        <v>4138</v>
      </c>
      <c r="G144" s="270" t="s">
        <v>336</v>
      </c>
      <c r="H144" s="271">
        <v>150</v>
      </c>
      <c r="I144" s="272"/>
      <c r="J144" s="273">
        <f>ROUND(I144*H144,2)</f>
        <v>0</v>
      </c>
      <c r="K144" s="269" t="s">
        <v>38</v>
      </c>
      <c r="L144" s="274"/>
      <c r="M144" s="275" t="s">
        <v>38</v>
      </c>
      <c r="N144" s="276" t="s">
        <v>52</v>
      </c>
      <c r="O144" s="47"/>
      <c r="P144" s="242">
        <f>O144*H144</f>
        <v>0</v>
      </c>
      <c r="Q144" s="242">
        <v>0</v>
      </c>
      <c r="R144" s="242">
        <f>Q144*H144</f>
        <v>0</v>
      </c>
      <c r="S144" s="242">
        <v>0</v>
      </c>
      <c r="T144" s="243">
        <f>S144*H144</f>
        <v>0</v>
      </c>
      <c r="AR144" s="23" t="s">
        <v>393</v>
      </c>
      <c r="AT144" s="23" t="s">
        <v>297</v>
      </c>
      <c r="AU144" s="23" t="s">
        <v>90</v>
      </c>
      <c r="AY144" s="23" t="s">
        <v>208</v>
      </c>
      <c r="BE144" s="244">
        <f>IF(N144="základní",J144,0)</f>
        <v>0</v>
      </c>
      <c r="BF144" s="244">
        <f>IF(N144="snížená",J144,0)</f>
        <v>0</v>
      </c>
      <c r="BG144" s="244">
        <f>IF(N144="zákl. přenesená",J144,0)</f>
        <v>0</v>
      </c>
      <c r="BH144" s="244">
        <f>IF(N144="sníž. přenesená",J144,0)</f>
        <v>0</v>
      </c>
      <c r="BI144" s="244">
        <f>IF(N144="nulová",J144,0)</f>
        <v>0</v>
      </c>
      <c r="BJ144" s="23" t="s">
        <v>25</v>
      </c>
      <c r="BK144" s="244">
        <f>ROUND(I144*H144,2)</f>
        <v>0</v>
      </c>
      <c r="BL144" s="23" t="s">
        <v>302</v>
      </c>
      <c r="BM144" s="23" t="s">
        <v>4139</v>
      </c>
    </row>
    <row r="145" spans="2:65" s="1" customFormat="1" ht="38.25" customHeight="1">
      <c r="B145" s="46"/>
      <c r="C145" s="233" t="s">
        <v>453</v>
      </c>
      <c r="D145" s="233" t="s">
        <v>210</v>
      </c>
      <c r="E145" s="234" t="s">
        <v>4140</v>
      </c>
      <c r="F145" s="235" t="s">
        <v>4141</v>
      </c>
      <c r="G145" s="236" t="s">
        <v>336</v>
      </c>
      <c r="H145" s="237">
        <v>20</v>
      </c>
      <c r="I145" s="238"/>
      <c r="J145" s="239">
        <f>ROUND(I145*H145,2)</f>
        <v>0</v>
      </c>
      <c r="K145" s="235" t="s">
        <v>214</v>
      </c>
      <c r="L145" s="72"/>
      <c r="M145" s="240" t="s">
        <v>38</v>
      </c>
      <c r="N145" s="241" t="s">
        <v>52</v>
      </c>
      <c r="O145" s="47"/>
      <c r="P145" s="242">
        <f>O145*H145</f>
        <v>0</v>
      </c>
      <c r="Q145" s="242">
        <v>0</v>
      </c>
      <c r="R145" s="242">
        <f>Q145*H145</f>
        <v>0</v>
      </c>
      <c r="S145" s="242">
        <v>0</v>
      </c>
      <c r="T145" s="243">
        <f>S145*H145</f>
        <v>0</v>
      </c>
      <c r="AR145" s="23" t="s">
        <v>302</v>
      </c>
      <c r="AT145" s="23" t="s">
        <v>210</v>
      </c>
      <c r="AU145" s="23" t="s">
        <v>90</v>
      </c>
      <c r="AY145" s="23" t="s">
        <v>208</v>
      </c>
      <c r="BE145" s="244">
        <f>IF(N145="základní",J145,0)</f>
        <v>0</v>
      </c>
      <c r="BF145" s="244">
        <f>IF(N145="snížená",J145,0)</f>
        <v>0</v>
      </c>
      <c r="BG145" s="244">
        <f>IF(N145="zákl. přenesená",J145,0)</f>
        <v>0</v>
      </c>
      <c r="BH145" s="244">
        <f>IF(N145="sníž. přenesená",J145,0)</f>
        <v>0</v>
      </c>
      <c r="BI145" s="244">
        <f>IF(N145="nulová",J145,0)</f>
        <v>0</v>
      </c>
      <c r="BJ145" s="23" t="s">
        <v>25</v>
      </c>
      <c r="BK145" s="244">
        <f>ROUND(I145*H145,2)</f>
        <v>0</v>
      </c>
      <c r="BL145" s="23" t="s">
        <v>302</v>
      </c>
      <c r="BM145" s="23" t="s">
        <v>4142</v>
      </c>
    </row>
    <row r="146" spans="2:65" s="1" customFormat="1" ht="16.5" customHeight="1">
      <c r="B146" s="46"/>
      <c r="C146" s="267" t="s">
        <v>457</v>
      </c>
      <c r="D146" s="267" t="s">
        <v>297</v>
      </c>
      <c r="E146" s="268" t="s">
        <v>4143</v>
      </c>
      <c r="F146" s="269" t="s">
        <v>4144</v>
      </c>
      <c r="G146" s="270" t="s">
        <v>336</v>
      </c>
      <c r="H146" s="271">
        <v>20</v>
      </c>
      <c r="I146" s="272"/>
      <c r="J146" s="273">
        <f>ROUND(I146*H146,2)</f>
        <v>0</v>
      </c>
      <c r="K146" s="269" t="s">
        <v>38</v>
      </c>
      <c r="L146" s="274"/>
      <c r="M146" s="275" t="s">
        <v>38</v>
      </c>
      <c r="N146" s="276" t="s">
        <v>52</v>
      </c>
      <c r="O146" s="47"/>
      <c r="P146" s="242">
        <f>O146*H146</f>
        <v>0</v>
      </c>
      <c r="Q146" s="242">
        <v>0</v>
      </c>
      <c r="R146" s="242">
        <f>Q146*H146</f>
        <v>0</v>
      </c>
      <c r="S146" s="242">
        <v>0</v>
      </c>
      <c r="T146" s="243">
        <f>S146*H146</f>
        <v>0</v>
      </c>
      <c r="AR146" s="23" t="s">
        <v>393</v>
      </c>
      <c r="AT146" s="23" t="s">
        <v>297</v>
      </c>
      <c r="AU146" s="23" t="s">
        <v>90</v>
      </c>
      <c r="AY146" s="23" t="s">
        <v>208</v>
      </c>
      <c r="BE146" s="244">
        <f>IF(N146="základní",J146,0)</f>
        <v>0</v>
      </c>
      <c r="BF146" s="244">
        <f>IF(N146="snížená",J146,0)</f>
        <v>0</v>
      </c>
      <c r="BG146" s="244">
        <f>IF(N146="zákl. přenesená",J146,0)</f>
        <v>0</v>
      </c>
      <c r="BH146" s="244">
        <f>IF(N146="sníž. přenesená",J146,0)</f>
        <v>0</v>
      </c>
      <c r="BI146" s="244">
        <f>IF(N146="nulová",J146,0)</f>
        <v>0</v>
      </c>
      <c r="BJ146" s="23" t="s">
        <v>25</v>
      </c>
      <c r="BK146" s="244">
        <f>ROUND(I146*H146,2)</f>
        <v>0</v>
      </c>
      <c r="BL146" s="23" t="s">
        <v>302</v>
      </c>
      <c r="BM146" s="23" t="s">
        <v>4145</v>
      </c>
    </row>
    <row r="147" spans="2:65" s="1" customFormat="1" ht="25.5" customHeight="1">
      <c r="B147" s="46"/>
      <c r="C147" s="233" t="s">
        <v>461</v>
      </c>
      <c r="D147" s="233" t="s">
        <v>210</v>
      </c>
      <c r="E147" s="234" t="s">
        <v>4146</v>
      </c>
      <c r="F147" s="235" t="s">
        <v>4147</v>
      </c>
      <c r="G147" s="236" t="s">
        <v>336</v>
      </c>
      <c r="H147" s="237">
        <v>350</v>
      </c>
      <c r="I147" s="238"/>
      <c r="J147" s="239">
        <f>ROUND(I147*H147,2)</f>
        <v>0</v>
      </c>
      <c r="K147" s="235" t="s">
        <v>214</v>
      </c>
      <c r="L147" s="72"/>
      <c r="M147" s="240" t="s">
        <v>38</v>
      </c>
      <c r="N147" s="241" t="s">
        <v>52</v>
      </c>
      <c r="O147" s="47"/>
      <c r="P147" s="242">
        <f>O147*H147</f>
        <v>0</v>
      </c>
      <c r="Q147" s="242">
        <v>0</v>
      </c>
      <c r="R147" s="242">
        <f>Q147*H147</f>
        <v>0</v>
      </c>
      <c r="S147" s="242">
        <v>0</v>
      </c>
      <c r="T147" s="243">
        <f>S147*H147</f>
        <v>0</v>
      </c>
      <c r="AR147" s="23" t="s">
        <v>302</v>
      </c>
      <c r="AT147" s="23" t="s">
        <v>210</v>
      </c>
      <c r="AU147" s="23" t="s">
        <v>90</v>
      </c>
      <c r="AY147" s="23" t="s">
        <v>208</v>
      </c>
      <c r="BE147" s="244">
        <f>IF(N147="základní",J147,0)</f>
        <v>0</v>
      </c>
      <c r="BF147" s="244">
        <f>IF(N147="snížená",J147,0)</f>
        <v>0</v>
      </c>
      <c r="BG147" s="244">
        <f>IF(N147="zákl. přenesená",J147,0)</f>
        <v>0</v>
      </c>
      <c r="BH147" s="244">
        <f>IF(N147="sníž. přenesená",J147,0)</f>
        <v>0</v>
      </c>
      <c r="BI147" s="244">
        <f>IF(N147="nulová",J147,0)</f>
        <v>0</v>
      </c>
      <c r="BJ147" s="23" t="s">
        <v>25</v>
      </c>
      <c r="BK147" s="244">
        <f>ROUND(I147*H147,2)</f>
        <v>0</v>
      </c>
      <c r="BL147" s="23" t="s">
        <v>302</v>
      </c>
      <c r="BM147" s="23" t="s">
        <v>4148</v>
      </c>
    </row>
    <row r="148" spans="2:65" s="1" customFormat="1" ht="25.5" customHeight="1">
      <c r="B148" s="46"/>
      <c r="C148" s="267" t="s">
        <v>465</v>
      </c>
      <c r="D148" s="267" t="s">
        <v>297</v>
      </c>
      <c r="E148" s="268" t="s">
        <v>4149</v>
      </c>
      <c r="F148" s="269" t="s">
        <v>4150</v>
      </c>
      <c r="G148" s="270" t="s">
        <v>336</v>
      </c>
      <c r="H148" s="271">
        <v>350</v>
      </c>
      <c r="I148" s="272"/>
      <c r="J148" s="273">
        <f>ROUND(I148*H148,2)</f>
        <v>0</v>
      </c>
      <c r="K148" s="269" t="s">
        <v>38</v>
      </c>
      <c r="L148" s="274"/>
      <c r="M148" s="275" t="s">
        <v>38</v>
      </c>
      <c r="N148" s="276" t="s">
        <v>52</v>
      </c>
      <c r="O148" s="47"/>
      <c r="P148" s="242">
        <f>O148*H148</f>
        <v>0</v>
      </c>
      <c r="Q148" s="242">
        <v>0</v>
      </c>
      <c r="R148" s="242">
        <f>Q148*H148</f>
        <v>0</v>
      </c>
      <c r="S148" s="242">
        <v>0</v>
      </c>
      <c r="T148" s="243">
        <f>S148*H148</f>
        <v>0</v>
      </c>
      <c r="AR148" s="23" t="s">
        <v>393</v>
      </c>
      <c r="AT148" s="23" t="s">
        <v>297</v>
      </c>
      <c r="AU148" s="23" t="s">
        <v>90</v>
      </c>
      <c r="AY148" s="23" t="s">
        <v>208</v>
      </c>
      <c r="BE148" s="244">
        <f>IF(N148="základní",J148,0)</f>
        <v>0</v>
      </c>
      <c r="BF148" s="244">
        <f>IF(N148="snížená",J148,0)</f>
        <v>0</v>
      </c>
      <c r="BG148" s="244">
        <f>IF(N148="zákl. přenesená",J148,0)</f>
        <v>0</v>
      </c>
      <c r="BH148" s="244">
        <f>IF(N148="sníž. přenesená",J148,0)</f>
        <v>0</v>
      </c>
      <c r="BI148" s="244">
        <f>IF(N148="nulová",J148,0)</f>
        <v>0</v>
      </c>
      <c r="BJ148" s="23" t="s">
        <v>25</v>
      </c>
      <c r="BK148" s="244">
        <f>ROUND(I148*H148,2)</f>
        <v>0</v>
      </c>
      <c r="BL148" s="23" t="s">
        <v>302</v>
      </c>
      <c r="BM148" s="23" t="s">
        <v>4151</v>
      </c>
    </row>
    <row r="149" spans="2:65" s="1" customFormat="1" ht="16.5" customHeight="1">
      <c r="B149" s="46"/>
      <c r="C149" s="267" t="s">
        <v>473</v>
      </c>
      <c r="D149" s="267" t="s">
        <v>297</v>
      </c>
      <c r="E149" s="268" t="s">
        <v>4152</v>
      </c>
      <c r="F149" s="269" t="s">
        <v>4153</v>
      </c>
      <c r="G149" s="270" t="s">
        <v>331</v>
      </c>
      <c r="H149" s="271">
        <v>350</v>
      </c>
      <c r="I149" s="272"/>
      <c r="J149" s="273">
        <f>ROUND(I149*H149,2)</f>
        <v>0</v>
      </c>
      <c r="K149" s="269" t="s">
        <v>38</v>
      </c>
      <c r="L149" s="274"/>
      <c r="M149" s="275" t="s">
        <v>38</v>
      </c>
      <c r="N149" s="276" t="s">
        <v>52</v>
      </c>
      <c r="O149" s="47"/>
      <c r="P149" s="242">
        <f>O149*H149</f>
        <v>0</v>
      </c>
      <c r="Q149" s="242">
        <v>0</v>
      </c>
      <c r="R149" s="242">
        <f>Q149*H149</f>
        <v>0</v>
      </c>
      <c r="S149" s="242">
        <v>0</v>
      </c>
      <c r="T149" s="243">
        <f>S149*H149</f>
        <v>0</v>
      </c>
      <c r="AR149" s="23" t="s">
        <v>393</v>
      </c>
      <c r="AT149" s="23" t="s">
        <v>297</v>
      </c>
      <c r="AU149" s="23" t="s">
        <v>90</v>
      </c>
      <c r="AY149" s="23" t="s">
        <v>208</v>
      </c>
      <c r="BE149" s="244">
        <f>IF(N149="základní",J149,0)</f>
        <v>0</v>
      </c>
      <c r="BF149" s="244">
        <f>IF(N149="snížená",J149,0)</f>
        <v>0</v>
      </c>
      <c r="BG149" s="244">
        <f>IF(N149="zákl. přenesená",J149,0)</f>
        <v>0</v>
      </c>
      <c r="BH149" s="244">
        <f>IF(N149="sníž. přenesená",J149,0)</f>
        <v>0</v>
      </c>
      <c r="BI149" s="244">
        <f>IF(N149="nulová",J149,0)</f>
        <v>0</v>
      </c>
      <c r="BJ149" s="23" t="s">
        <v>25</v>
      </c>
      <c r="BK149" s="244">
        <f>ROUND(I149*H149,2)</f>
        <v>0</v>
      </c>
      <c r="BL149" s="23" t="s">
        <v>302</v>
      </c>
      <c r="BM149" s="23" t="s">
        <v>4154</v>
      </c>
    </row>
    <row r="150" spans="2:65" s="1" customFormat="1" ht="25.5" customHeight="1">
      <c r="B150" s="46"/>
      <c r="C150" s="233" t="s">
        <v>486</v>
      </c>
      <c r="D150" s="233" t="s">
        <v>210</v>
      </c>
      <c r="E150" s="234" t="s">
        <v>4155</v>
      </c>
      <c r="F150" s="235" t="s">
        <v>4156</v>
      </c>
      <c r="G150" s="236" t="s">
        <v>336</v>
      </c>
      <c r="H150" s="237">
        <v>400</v>
      </c>
      <c r="I150" s="238"/>
      <c r="J150" s="239">
        <f>ROUND(I150*H150,2)</f>
        <v>0</v>
      </c>
      <c r="K150" s="235" t="s">
        <v>214</v>
      </c>
      <c r="L150" s="72"/>
      <c r="M150" s="240" t="s">
        <v>38</v>
      </c>
      <c r="N150" s="241" t="s">
        <v>52</v>
      </c>
      <c r="O150" s="47"/>
      <c r="P150" s="242">
        <f>O150*H150</f>
        <v>0</v>
      </c>
      <c r="Q150" s="242">
        <v>0</v>
      </c>
      <c r="R150" s="242">
        <f>Q150*H150</f>
        <v>0</v>
      </c>
      <c r="S150" s="242">
        <v>0</v>
      </c>
      <c r="T150" s="243">
        <f>S150*H150</f>
        <v>0</v>
      </c>
      <c r="AR150" s="23" t="s">
        <v>302</v>
      </c>
      <c r="AT150" s="23" t="s">
        <v>210</v>
      </c>
      <c r="AU150" s="23" t="s">
        <v>90</v>
      </c>
      <c r="AY150" s="23" t="s">
        <v>208</v>
      </c>
      <c r="BE150" s="244">
        <f>IF(N150="základní",J150,0)</f>
        <v>0</v>
      </c>
      <c r="BF150" s="244">
        <f>IF(N150="snížená",J150,0)</f>
        <v>0</v>
      </c>
      <c r="BG150" s="244">
        <f>IF(N150="zákl. přenesená",J150,0)</f>
        <v>0</v>
      </c>
      <c r="BH150" s="244">
        <f>IF(N150="sníž. přenesená",J150,0)</f>
        <v>0</v>
      </c>
      <c r="BI150" s="244">
        <f>IF(N150="nulová",J150,0)</f>
        <v>0</v>
      </c>
      <c r="BJ150" s="23" t="s">
        <v>25</v>
      </c>
      <c r="BK150" s="244">
        <f>ROUND(I150*H150,2)</f>
        <v>0</v>
      </c>
      <c r="BL150" s="23" t="s">
        <v>302</v>
      </c>
      <c r="BM150" s="23" t="s">
        <v>4157</v>
      </c>
    </row>
    <row r="151" spans="2:65" s="1" customFormat="1" ht="25.5" customHeight="1">
      <c r="B151" s="46"/>
      <c r="C151" s="267" t="s">
        <v>498</v>
      </c>
      <c r="D151" s="267" t="s">
        <v>297</v>
      </c>
      <c r="E151" s="268" t="s">
        <v>4158</v>
      </c>
      <c r="F151" s="269" t="s">
        <v>4159</v>
      </c>
      <c r="G151" s="270" t="s">
        <v>336</v>
      </c>
      <c r="H151" s="271">
        <v>400</v>
      </c>
      <c r="I151" s="272"/>
      <c r="J151" s="273">
        <f>ROUND(I151*H151,2)</f>
        <v>0</v>
      </c>
      <c r="K151" s="269" t="s">
        <v>38</v>
      </c>
      <c r="L151" s="274"/>
      <c r="M151" s="275" t="s">
        <v>38</v>
      </c>
      <c r="N151" s="276" t="s">
        <v>52</v>
      </c>
      <c r="O151" s="47"/>
      <c r="P151" s="242">
        <f>O151*H151</f>
        <v>0</v>
      </c>
      <c r="Q151" s="242">
        <v>0</v>
      </c>
      <c r="R151" s="242">
        <f>Q151*H151</f>
        <v>0</v>
      </c>
      <c r="S151" s="242">
        <v>0</v>
      </c>
      <c r="T151" s="243">
        <f>S151*H151</f>
        <v>0</v>
      </c>
      <c r="AR151" s="23" t="s">
        <v>393</v>
      </c>
      <c r="AT151" s="23" t="s">
        <v>297</v>
      </c>
      <c r="AU151" s="23" t="s">
        <v>90</v>
      </c>
      <c r="AY151" s="23" t="s">
        <v>208</v>
      </c>
      <c r="BE151" s="244">
        <f>IF(N151="základní",J151,0)</f>
        <v>0</v>
      </c>
      <c r="BF151" s="244">
        <f>IF(N151="snížená",J151,0)</f>
        <v>0</v>
      </c>
      <c r="BG151" s="244">
        <f>IF(N151="zákl. přenesená",J151,0)</f>
        <v>0</v>
      </c>
      <c r="BH151" s="244">
        <f>IF(N151="sníž. přenesená",J151,0)</f>
        <v>0</v>
      </c>
      <c r="BI151" s="244">
        <f>IF(N151="nulová",J151,0)</f>
        <v>0</v>
      </c>
      <c r="BJ151" s="23" t="s">
        <v>25</v>
      </c>
      <c r="BK151" s="244">
        <f>ROUND(I151*H151,2)</f>
        <v>0</v>
      </c>
      <c r="BL151" s="23" t="s">
        <v>302</v>
      </c>
      <c r="BM151" s="23" t="s">
        <v>4160</v>
      </c>
    </row>
    <row r="152" spans="2:65" s="1" customFormat="1" ht="16.5" customHeight="1">
      <c r="B152" s="46"/>
      <c r="C152" s="267" t="s">
        <v>502</v>
      </c>
      <c r="D152" s="267" t="s">
        <v>297</v>
      </c>
      <c r="E152" s="268" t="s">
        <v>4161</v>
      </c>
      <c r="F152" s="269" t="s">
        <v>4153</v>
      </c>
      <c r="G152" s="270" t="s">
        <v>331</v>
      </c>
      <c r="H152" s="271">
        <v>400</v>
      </c>
      <c r="I152" s="272"/>
      <c r="J152" s="273">
        <f>ROUND(I152*H152,2)</f>
        <v>0</v>
      </c>
      <c r="K152" s="269" t="s">
        <v>38</v>
      </c>
      <c r="L152" s="274"/>
      <c r="M152" s="275" t="s">
        <v>38</v>
      </c>
      <c r="N152" s="276" t="s">
        <v>52</v>
      </c>
      <c r="O152" s="47"/>
      <c r="P152" s="242">
        <f>O152*H152</f>
        <v>0</v>
      </c>
      <c r="Q152" s="242">
        <v>0</v>
      </c>
      <c r="R152" s="242">
        <f>Q152*H152</f>
        <v>0</v>
      </c>
      <c r="S152" s="242">
        <v>0</v>
      </c>
      <c r="T152" s="243">
        <f>S152*H152</f>
        <v>0</v>
      </c>
      <c r="AR152" s="23" t="s">
        <v>393</v>
      </c>
      <c r="AT152" s="23" t="s">
        <v>297</v>
      </c>
      <c r="AU152" s="23" t="s">
        <v>90</v>
      </c>
      <c r="AY152" s="23" t="s">
        <v>208</v>
      </c>
      <c r="BE152" s="244">
        <f>IF(N152="základní",J152,0)</f>
        <v>0</v>
      </c>
      <c r="BF152" s="244">
        <f>IF(N152="snížená",J152,0)</f>
        <v>0</v>
      </c>
      <c r="BG152" s="244">
        <f>IF(N152="zákl. přenesená",J152,0)</f>
        <v>0</v>
      </c>
      <c r="BH152" s="244">
        <f>IF(N152="sníž. přenesená",J152,0)</f>
        <v>0</v>
      </c>
      <c r="BI152" s="244">
        <f>IF(N152="nulová",J152,0)</f>
        <v>0</v>
      </c>
      <c r="BJ152" s="23" t="s">
        <v>25</v>
      </c>
      <c r="BK152" s="244">
        <f>ROUND(I152*H152,2)</f>
        <v>0</v>
      </c>
      <c r="BL152" s="23" t="s">
        <v>302</v>
      </c>
      <c r="BM152" s="23" t="s">
        <v>4162</v>
      </c>
    </row>
    <row r="153" spans="2:65" s="1" customFormat="1" ht="25.5" customHeight="1">
      <c r="B153" s="46"/>
      <c r="C153" s="233" t="s">
        <v>507</v>
      </c>
      <c r="D153" s="233" t="s">
        <v>210</v>
      </c>
      <c r="E153" s="234" t="s">
        <v>4163</v>
      </c>
      <c r="F153" s="235" t="s">
        <v>4164</v>
      </c>
      <c r="G153" s="236" t="s">
        <v>336</v>
      </c>
      <c r="H153" s="237">
        <v>80</v>
      </c>
      <c r="I153" s="238"/>
      <c r="J153" s="239">
        <f>ROUND(I153*H153,2)</f>
        <v>0</v>
      </c>
      <c r="K153" s="235" t="s">
        <v>214</v>
      </c>
      <c r="L153" s="72"/>
      <c r="M153" s="240" t="s">
        <v>38</v>
      </c>
      <c r="N153" s="241" t="s">
        <v>52</v>
      </c>
      <c r="O153" s="47"/>
      <c r="P153" s="242">
        <f>O153*H153</f>
        <v>0</v>
      </c>
      <c r="Q153" s="242">
        <v>0</v>
      </c>
      <c r="R153" s="242">
        <f>Q153*H153</f>
        <v>0</v>
      </c>
      <c r="S153" s="242">
        <v>0</v>
      </c>
      <c r="T153" s="243">
        <f>S153*H153</f>
        <v>0</v>
      </c>
      <c r="AR153" s="23" t="s">
        <v>302</v>
      </c>
      <c r="AT153" s="23" t="s">
        <v>210</v>
      </c>
      <c r="AU153" s="23" t="s">
        <v>90</v>
      </c>
      <c r="AY153" s="23" t="s">
        <v>208</v>
      </c>
      <c r="BE153" s="244">
        <f>IF(N153="základní",J153,0)</f>
        <v>0</v>
      </c>
      <c r="BF153" s="244">
        <f>IF(N153="snížená",J153,0)</f>
        <v>0</v>
      </c>
      <c r="BG153" s="244">
        <f>IF(N153="zákl. přenesená",J153,0)</f>
        <v>0</v>
      </c>
      <c r="BH153" s="244">
        <f>IF(N153="sníž. přenesená",J153,0)</f>
        <v>0</v>
      </c>
      <c r="BI153" s="244">
        <f>IF(N153="nulová",J153,0)</f>
        <v>0</v>
      </c>
      <c r="BJ153" s="23" t="s">
        <v>25</v>
      </c>
      <c r="BK153" s="244">
        <f>ROUND(I153*H153,2)</f>
        <v>0</v>
      </c>
      <c r="BL153" s="23" t="s">
        <v>302</v>
      </c>
      <c r="BM153" s="23" t="s">
        <v>4165</v>
      </c>
    </row>
    <row r="154" spans="2:65" s="1" customFormat="1" ht="25.5" customHeight="1">
      <c r="B154" s="46"/>
      <c r="C154" s="267" t="s">
        <v>521</v>
      </c>
      <c r="D154" s="267" t="s">
        <v>297</v>
      </c>
      <c r="E154" s="268" t="s">
        <v>4166</v>
      </c>
      <c r="F154" s="269" t="s">
        <v>4167</v>
      </c>
      <c r="G154" s="270" t="s">
        <v>336</v>
      </c>
      <c r="H154" s="271">
        <v>80</v>
      </c>
      <c r="I154" s="272"/>
      <c r="J154" s="273">
        <f>ROUND(I154*H154,2)</f>
        <v>0</v>
      </c>
      <c r="K154" s="269" t="s">
        <v>38</v>
      </c>
      <c r="L154" s="274"/>
      <c r="M154" s="275" t="s">
        <v>38</v>
      </c>
      <c r="N154" s="276" t="s">
        <v>52</v>
      </c>
      <c r="O154" s="47"/>
      <c r="P154" s="242">
        <f>O154*H154</f>
        <v>0</v>
      </c>
      <c r="Q154" s="242">
        <v>0</v>
      </c>
      <c r="R154" s="242">
        <f>Q154*H154</f>
        <v>0</v>
      </c>
      <c r="S154" s="242">
        <v>0</v>
      </c>
      <c r="T154" s="243">
        <f>S154*H154</f>
        <v>0</v>
      </c>
      <c r="AR154" s="23" t="s">
        <v>393</v>
      </c>
      <c r="AT154" s="23" t="s">
        <v>297</v>
      </c>
      <c r="AU154" s="23" t="s">
        <v>90</v>
      </c>
      <c r="AY154" s="23" t="s">
        <v>208</v>
      </c>
      <c r="BE154" s="244">
        <f>IF(N154="základní",J154,0)</f>
        <v>0</v>
      </c>
      <c r="BF154" s="244">
        <f>IF(N154="snížená",J154,0)</f>
        <v>0</v>
      </c>
      <c r="BG154" s="244">
        <f>IF(N154="zákl. přenesená",J154,0)</f>
        <v>0</v>
      </c>
      <c r="BH154" s="244">
        <f>IF(N154="sníž. přenesená",J154,0)</f>
        <v>0</v>
      </c>
      <c r="BI154" s="244">
        <f>IF(N154="nulová",J154,0)</f>
        <v>0</v>
      </c>
      <c r="BJ154" s="23" t="s">
        <v>25</v>
      </c>
      <c r="BK154" s="244">
        <f>ROUND(I154*H154,2)</f>
        <v>0</v>
      </c>
      <c r="BL154" s="23" t="s">
        <v>302</v>
      </c>
      <c r="BM154" s="23" t="s">
        <v>4168</v>
      </c>
    </row>
    <row r="155" spans="2:65" s="1" customFormat="1" ht="16.5" customHeight="1">
      <c r="B155" s="46"/>
      <c r="C155" s="267" t="s">
        <v>530</v>
      </c>
      <c r="D155" s="267" t="s">
        <v>297</v>
      </c>
      <c r="E155" s="268" t="s">
        <v>4169</v>
      </c>
      <c r="F155" s="269" t="s">
        <v>4153</v>
      </c>
      <c r="G155" s="270" t="s">
        <v>331</v>
      </c>
      <c r="H155" s="271">
        <v>80</v>
      </c>
      <c r="I155" s="272"/>
      <c r="J155" s="273">
        <f>ROUND(I155*H155,2)</f>
        <v>0</v>
      </c>
      <c r="K155" s="269" t="s">
        <v>38</v>
      </c>
      <c r="L155" s="274"/>
      <c r="M155" s="275" t="s">
        <v>38</v>
      </c>
      <c r="N155" s="276" t="s">
        <v>52</v>
      </c>
      <c r="O155" s="47"/>
      <c r="P155" s="242">
        <f>O155*H155</f>
        <v>0</v>
      </c>
      <c r="Q155" s="242">
        <v>0</v>
      </c>
      <c r="R155" s="242">
        <f>Q155*H155</f>
        <v>0</v>
      </c>
      <c r="S155" s="242">
        <v>0</v>
      </c>
      <c r="T155" s="243">
        <f>S155*H155</f>
        <v>0</v>
      </c>
      <c r="AR155" s="23" t="s">
        <v>393</v>
      </c>
      <c r="AT155" s="23" t="s">
        <v>297</v>
      </c>
      <c r="AU155" s="23" t="s">
        <v>90</v>
      </c>
      <c r="AY155" s="23" t="s">
        <v>208</v>
      </c>
      <c r="BE155" s="244">
        <f>IF(N155="základní",J155,0)</f>
        <v>0</v>
      </c>
      <c r="BF155" s="244">
        <f>IF(N155="snížená",J155,0)</f>
        <v>0</v>
      </c>
      <c r="BG155" s="244">
        <f>IF(N155="zákl. přenesená",J155,0)</f>
        <v>0</v>
      </c>
      <c r="BH155" s="244">
        <f>IF(N155="sníž. přenesená",J155,0)</f>
        <v>0</v>
      </c>
      <c r="BI155" s="244">
        <f>IF(N155="nulová",J155,0)</f>
        <v>0</v>
      </c>
      <c r="BJ155" s="23" t="s">
        <v>25</v>
      </c>
      <c r="BK155" s="244">
        <f>ROUND(I155*H155,2)</f>
        <v>0</v>
      </c>
      <c r="BL155" s="23" t="s">
        <v>302</v>
      </c>
      <c r="BM155" s="23" t="s">
        <v>4170</v>
      </c>
    </row>
    <row r="156" spans="2:65" s="1" customFormat="1" ht="25.5" customHeight="1">
      <c r="B156" s="46"/>
      <c r="C156" s="233" t="s">
        <v>538</v>
      </c>
      <c r="D156" s="233" t="s">
        <v>210</v>
      </c>
      <c r="E156" s="234" t="s">
        <v>4171</v>
      </c>
      <c r="F156" s="235" t="s">
        <v>4172</v>
      </c>
      <c r="G156" s="236" t="s">
        <v>336</v>
      </c>
      <c r="H156" s="237">
        <v>830</v>
      </c>
      <c r="I156" s="238"/>
      <c r="J156" s="239">
        <f>ROUND(I156*H156,2)</f>
        <v>0</v>
      </c>
      <c r="K156" s="235" t="s">
        <v>214</v>
      </c>
      <c r="L156" s="72"/>
      <c r="M156" s="240" t="s">
        <v>38</v>
      </c>
      <c r="N156" s="241" t="s">
        <v>52</v>
      </c>
      <c r="O156" s="47"/>
      <c r="P156" s="242">
        <f>O156*H156</f>
        <v>0</v>
      </c>
      <c r="Q156" s="242">
        <v>0</v>
      </c>
      <c r="R156" s="242">
        <f>Q156*H156</f>
        <v>0</v>
      </c>
      <c r="S156" s="242">
        <v>0</v>
      </c>
      <c r="T156" s="243">
        <f>S156*H156</f>
        <v>0</v>
      </c>
      <c r="AR156" s="23" t="s">
        <v>302</v>
      </c>
      <c r="AT156" s="23" t="s">
        <v>210</v>
      </c>
      <c r="AU156" s="23" t="s">
        <v>90</v>
      </c>
      <c r="AY156" s="23" t="s">
        <v>208</v>
      </c>
      <c r="BE156" s="244">
        <f>IF(N156="základní",J156,0)</f>
        <v>0</v>
      </c>
      <c r="BF156" s="244">
        <f>IF(N156="snížená",J156,0)</f>
        <v>0</v>
      </c>
      <c r="BG156" s="244">
        <f>IF(N156="zákl. přenesená",J156,0)</f>
        <v>0</v>
      </c>
      <c r="BH156" s="244">
        <f>IF(N156="sníž. přenesená",J156,0)</f>
        <v>0</v>
      </c>
      <c r="BI156" s="244">
        <f>IF(N156="nulová",J156,0)</f>
        <v>0</v>
      </c>
      <c r="BJ156" s="23" t="s">
        <v>25</v>
      </c>
      <c r="BK156" s="244">
        <f>ROUND(I156*H156,2)</f>
        <v>0</v>
      </c>
      <c r="BL156" s="23" t="s">
        <v>302</v>
      </c>
      <c r="BM156" s="23" t="s">
        <v>4173</v>
      </c>
    </row>
    <row r="157" spans="2:65" s="1" customFormat="1" ht="25.5" customHeight="1">
      <c r="B157" s="46"/>
      <c r="C157" s="233" t="s">
        <v>545</v>
      </c>
      <c r="D157" s="233" t="s">
        <v>210</v>
      </c>
      <c r="E157" s="234" t="s">
        <v>4174</v>
      </c>
      <c r="F157" s="235" t="s">
        <v>4175</v>
      </c>
      <c r="G157" s="236" t="s">
        <v>331</v>
      </c>
      <c r="H157" s="237">
        <v>700</v>
      </c>
      <c r="I157" s="238"/>
      <c r="J157" s="239">
        <f>ROUND(I157*H157,2)</f>
        <v>0</v>
      </c>
      <c r="K157" s="235" t="s">
        <v>214</v>
      </c>
      <c r="L157" s="72"/>
      <c r="M157" s="240" t="s">
        <v>38</v>
      </c>
      <c r="N157" s="241" t="s">
        <v>52</v>
      </c>
      <c r="O157" s="47"/>
      <c r="P157" s="242">
        <f>O157*H157</f>
        <v>0</v>
      </c>
      <c r="Q157" s="242">
        <v>0</v>
      </c>
      <c r="R157" s="242">
        <f>Q157*H157</f>
        <v>0</v>
      </c>
      <c r="S157" s="242">
        <v>0</v>
      </c>
      <c r="T157" s="243">
        <f>S157*H157</f>
        <v>0</v>
      </c>
      <c r="AR157" s="23" t="s">
        <v>302</v>
      </c>
      <c r="AT157" s="23" t="s">
        <v>210</v>
      </c>
      <c r="AU157" s="23" t="s">
        <v>90</v>
      </c>
      <c r="AY157" s="23" t="s">
        <v>208</v>
      </c>
      <c r="BE157" s="244">
        <f>IF(N157="základní",J157,0)</f>
        <v>0</v>
      </c>
      <c r="BF157" s="244">
        <f>IF(N157="snížená",J157,0)</f>
        <v>0</v>
      </c>
      <c r="BG157" s="244">
        <f>IF(N157="zákl. přenesená",J157,0)</f>
        <v>0</v>
      </c>
      <c r="BH157" s="244">
        <f>IF(N157="sníž. přenesená",J157,0)</f>
        <v>0</v>
      </c>
      <c r="BI157" s="244">
        <f>IF(N157="nulová",J157,0)</f>
        <v>0</v>
      </c>
      <c r="BJ157" s="23" t="s">
        <v>25</v>
      </c>
      <c r="BK157" s="244">
        <f>ROUND(I157*H157,2)</f>
        <v>0</v>
      </c>
      <c r="BL157" s="23" t="s">
        <v>302</v>
      </c>
      <c r="BM157" s="23" t="s">
        <v>4176</v>
      </c>
    </row>
    <row r="158" spans="2:65" s="1" customFormat="1" ht="16.5" customHeight="1">
      <c r="B158" s="46"/>
      <c r="C158" s="267" t="s">
        <v>549</v>
      </c>
      <c r="D158" s="267" t="s">
        <v>297</v>
      </c>
      <c r="E158" s="268" t="s">
        <v>4177</v>
      </c>
      <c r="F158" s="269" t="s">
        <v>4178</v>
      </c>
      <c r="G158" s="270" t="s">
        <v>331</v>
      </c>
      <c r="H158" s="271">
        <v>500</v>
      </c>
      <c r="I158" s="272"/>
      <c r="J158" s="273">
        <f>ROUND(I158*H158,2)</f>
        <v>0</v>
      </c>
      <c r="K158" s="269" t="s">
        <v>38</v>
      </c>
      <c r="L158" s="274"/>
      <c r="M158" s="275" t="s">
        <v>38</v>
      </c>
      <c r="N158" s="276" t="s">
        <v>52</v>
      </c>
      <c r="O158" s="47"/>
      <c r="P158" s="242">
        <f>O158*H158</f>
        <v>0</v>
      </c>
      <c r="Q158" s="242">
        <v>0</v>
      </c>
      <c r="R158" s="242">
        <f>Q158*H158</f>
        <v>0</v>
      </c>
      <c r="S158" s="242">
        <v>0</v>
      </c>
      <c r="T158" s="243">
        <f>S158*H158</f>
        <v>0</v>
      </c>
      <c r="AR158" s="23" t="s">
        <v>393</v>
      </c>
      <c r="AT158" s="23" t="s">
        <v>297</v>
      </c>
      <c r="AU158" s="23" t="s">
        <v>90</v>
      </c>
      <c r="AY158" s="23" t="s">
        <v>208</v>
      </c>
      <c r="BE158" s="244">
        <f>IF(N158="základní",J158,0)</f>
        <v>0</v>
      </c>
      <c r="BF158" s="244">
        <f>IF(N158="snížená",J158,0)</f>
        <v>0</v>
      </c>
      <c r="BG158" s="244">
        <f>IF(N158="zákl. přenesená",J158,0)</f>
        <v>0</v>
      </c>
      <c r="BH158" s="244">
        <f>IF(N158="sníž. přenesená",J158,0)</f>
        <v>0</v>
      </c>
      <c r="BI158" s="244">
        <f>IF(N158="nulová",J158,0)</f>
        <v>0</v>
      </c>
      <c r="BJ158" s="23" t="s">
        <v>25</v>
      </c>
      <c r="BK158" s="244">
        <f>ROUND(I158*H158,2)</f>
        <v>0</v>
      </c>
      <c r="BL158" s="23" t="s">
        <v>302</v>
      </c>
      <c r="BM158" s="23" t="s">
        <v>4179</v>
      </c>
    </row>
    <row r="159" spans="2:65" s="1" customFormat="1" ht="16.5" customHeight="1">
      <c r="B159" s="46"/>
      <c r="C159" s="267" t="s">
        <v>555</v>
      </c>
      <c r="D159" s="267" t="s">
        <v>297</v>
      </c>
      <c r="E159" s="268" t="s">
        <v>4180</v>
      </c>
      <c r="F159" s="269" t="s">
        <v>4178</v>
      </c>
      <c r="G159" s="270" t="s">
        <v>331</v>
      </c>
      <c r="H159" s="271">
        <v>200</v>
      </c>
      <c r="I159" s="272"/>
      <c r="J159" s="273">
        <f>ROUND(I159*H159,2)</f>
        <v>0</v>
      </c>
      <c r="K159" s="269" t="s">
        <v>38</v>
      </c>
      <c r="L159" s="274"/>
      <c r="M159" s="275" t="s">
        <v>38</v>
      </c>
      <c r="N159" s="276" t="s">
        <v>52</v>
      </c>
      <c r="O159" s="47"/>
      <c r="P159" s="242">
        <f>O159*H159</f>
        <v>0</v>
      </c>
      <c r="Q159" s="242">
        <v>0</v>
      </c>
      <c r="R159" s="242">
        <f>Q159*H159</f>
        <v>0</v>
      </c>
      <c r="S159" s="242">
        <v>0</v>
      </c>
      <c r="T159" s="243">
        <f>S159*H159</f>
        <v>0</v>
      </c>
      <c r="AR159" s="23" t="s">
        <v>393</v>
      </c>
      <c r="AT159" s="23" t="s">
        <v>297</v>
      </c>
      <c r="AU159" s="23" t="s">
        <v>90</v>
      </c>
      <c r="AY159" s="23" t="s">
        <v>208</v>
      </c>
      <c r="BE159" s="244">
        <f>IF(N159="základní",J159,0)</f>
        <v>0</v>
      </c>
      <c r="BF159" s="244">
        <f>IF(N159="snížená",J159,0)</f>
        <v>0</v>
      </c>
      <c r="BG159" s="244">
        <f>IF(N159="zákl. přenesená",J159,0)</f>
        <v>0</v>
      </c>
      <c r="BH159" s="244">
        <f>IF(N159="sníž. přenesená",J159,0)</f>
        <v>0</v>
      </c>
      <c r="BI159" s="244">
        <f>IF(N159="nulová",J159,0)</f>
        <v>0</v>
      </c>
      <c r="BJ159" s="23" t="s">
        <v>25</v>
      </c>
      <c r="BK159" s="244">
        <f>ROUND(I159*H159,2)</f>
        <v>0</v>
      </c>
      <c r="BL159" s="23" t="s">
        <v>302</v>
      </c>
      <c r="BM159" s="23" t="s">
        <v>4181</v>
      </c>
    </row>
    <row r="160" spans="2:65" s="1" customFormat="1" ht="38.25" customHeight="1">
      <c r="B160" s="46"/>
      <c r="C160" s="233" t="s">
        <v>566</v>
      </c>
      <c r="D160" s="233" t="s">
        <v>210</v>
      </c>
      <c r="E160" s="234" t="s">
        <v>4182</v>
      </c>
      <c r="F160" s="235" t="s">
        <v>4183</v>
      </c>
      <c r="G160" s="236" t="s">
        <v>336</v>
      </c>
      <c r="H160" s="237">
        <v>200</v>
      </c>
      <c r="I160" s="238"/>
      <c r="J160" s="239">
        <f>ROUND(I160*H160,2)</f>
        <v>0</v>
      </c>
      <c r="K160" s="235" t="s">
        <v>214</v>
      </c>
      <c r="L160" s="72"/>
      <c r="M160" s="240" t="s">
        <v>38</v>
      </c>
      <c r="N160" s="241" t="s">
        <v>52</v>
      </c>
      <c r="O160" s="47"/>
      <c r="P160" s="242">
        <f>O160*H160</f>
        <v>0</v>
      </c>
      <c r="Q160" s="242">
        <v>0</v>
      </c>
      <c r="R160" s="242">
        <f>Q160*H160</f>
        <v>0</v>
      </c>
      <c r="S160" s="242">
        <v>0</v>
      </c>
      <c r="T160" s="243">
        <f>S160*H160</f>
        <v>0</v>
      </c>
      <c r="AR160" s="23" t="s">
        <v>302</v>
      </c>
      <c r="AT160" s="23" t="s">
        <v>210</v>
      </c>
      <c r="AU160" s="23" t="s">
        <v>90</v>
      </c>
      <c r="AY160" s="23" t="s">
        <v>208</v>
      </c>
      <c r="BE160" s="244">
        <f>IF(N160="základní",J160,0)</f>
        <v>0</v>
      </c>
      <c r="BF160" s="244">
        <f>IF(N160="snížená",J160,0)</f>
        <v>0</v>
      </c>
      <c r="BG160" s="244">
        <f>IF(N160="zákl. přenesená",J160,0)</f>
        <v>0</v>
      </c>
      <c r="BH160" s="244">
        <f>IF(N160="sníž. přenesená",J160,0)</f>
        <v>0</v>
      </c>
      <c r="BI160" s="244">
        <f>IF(N160="nulová",J160,0)</f>
        <v>0</v>
      </c>
      <c r="BJ160" s="23" t="s">
        <v>25</v>
      </c>
      <c r="BK160" s="244">
        <f>ROUND(I160*H160,2)</f>
        <v>0</v>
      </c>
      <c r="BL160" s="23" t="s">
        <v>302</v>
      </c>
      <c r="BM160" s="23" t="s">
        <v>4184</v>
      </c>
    </row>
    <row r="161" spans="2:65" s="1" customFormat="1" ht="16.5" customHeight="1">
      <c r="B161" s="46"/>
      <c r="C161" s="267" t="s">
        <v>571</v>
      </c>
      <c r="D161" s="267" t="s">
        <v>297</v>
      </c>
      <c r="E161" s="268" t="s">
        <v>4185</v>
      </c>
      <c r="F161" s="269" t="s">
        <v>4186</v>
      </c>
      <c r="G161" s="270" t="s">
        <v>1571</v>
      </c>
      <c r="H161" s="271">
        <v>210</v>
      </c>
      <c r="I161" s="272"/>
      <c r="J161" s="273">
        <f>ROUND(I161*H161,2)</f>
        <v>0</v>
      </c>
      <c r="K161" s="269" t="s">
        <v>214</v>
      </c>
      <c r="L161" s="274"/>
      <c r="M161" s="275" t="s">
        <v>38</v>
      </c>
      <c r="N161" s="276" t="s">
        <v>52</v>
      </c>
      <c r="O161" s="47"/>
      <c r="P161" s="242">
        <f>O161*H161</f>
        <v>0</v>
      </c>
      <c r="Q161" s="242">
        <v>0.001</v>
      </c>
      <c r="R161" s="242">
        <f>Q161*H161</f>
        <v>0.21</v>
      </c>
      <c r="S161" s="242">
        <v>0</v>
      </c>
      <c r="T161" s="243">
        <f>S161*H161</f>
        <v>0</v>
      </c>
      <c r="AR161" s="23" t="s">
        <v>393</v>
      </c>
      <c r="AT161" s="23" t="s">
        <v>297</v>
      </c>
      <c r="AU161" s="23" t="s">
        <v>90</v>
      </c>
      <c r="AY161" s="23" t="s">
        <v>208</v>
      </c>
      <c r="BE161" s="244">
        <f>IF(N161="základní",J161,0)</f>
        <v>0</v>
      </c>
      <c r="BF161" s="244">
        <f>IF(N161="snížená",J161,0)</f>
        <v>0</v>
      </c>
      <c r="BG161" s="244">
        <f>IF(N161="zákl. přenesená",J161,0)</f>
        <v>0</v>
      </c>
      <c r="BH161" s="244">
        <f>IF(N161="sníž. přenesená",J161,0)</f>
        <v>0</v>
      </c>
      <c r="BI161" s="244">
        <f>IF(N161="nulová",J161,0)</f>
        <v>0</v>
      </c>
      <c r="BJ161" s="23" t="s">
        <v>25</v>
      </c>
      <c r="BK161" s="244">
        <f>ROUND(I161*H161,2)</f>
        <v>0</v>
      </c>
      <c r="BL161" s="23" t="s">
        <v>302</v>
      </c>
      <c r="BM161" s="23" t="s">
        <v>4187</v>
      </c>
    </row>
    <row r="162" spans="2:65" s="1" customFormat="1" ht="25.5" customHeight="1">
      <c r="B162" s="46"/>
      <c r="C162" s="233" t="s">
        <v>577</v>
      </c>
      <c r="D162" s="233" t="s">
        <v>210</v>
      </c>
      <c r="E162" s="234" t="s">
        <v>4188</v>
      </c>
      <c r="F162" s="235" t="s">
        <v>4189</v>
      </c>
      <c r="G162" s="236" t="s">
        <v>336</v>
      </c>
      <c r="H162" s="237">
        <v>380</v>
      </c>
      <c r="I162" s="238"/>
      <c r="J162" s="239">
        <f>ROUND(I162*H162,2)</f>
        <v>0</v>
      </c>
      <c r="K162" s="235" t="s">
        <v>214</v>
      </c>
      <c r="L162" s="72"/>
      <c r="M162" s="240" t="s">
        <v>38</v>
      </c>
      <c r="N162" s="241" t="s">
        <v>52</v>
      </c>
      <c r="O162" s="47"/>
      <c r="P162" s="242">
        <f>O162*H162</f>
        <v>0</v>
      </c>
      <c r="Q162" s="242">
        <v>0</v>
      </c>
      <c r="R162" s="242">
        <f>Q162*H162</f>
        <v>0</v>
      </c>
      <c r="S162" s="242">
        <v>0</v>
      </c>
      <c r="T162" s="243">
        <f>S162*H162</f>
        <v>0</v>
      </c>
      <c r="AR162" s="23" t="s">
        <v>302</v>
      </c>
      <c r="AT162" s="23" t="s">
        <v>210</v>
      </c>
      <c r="AU162" s="23" t="s">
        <v>90</v>
      </c>
      <c r="AY162" s="23" t="s">
        <v>208</v>
      </c>
      <c r="BE162" s="244">
        <f>IF(N162="základní",J162,0)</f>
        <v>0</v>
      </c>
      <c r="BF162" s="244">
        <f>IF(N162="snížená",J162,0)</f>
        <v>0</v>
      </c>
      <c r="BG162" s="244">
        <f>IF(N162="zákl. přenesená",J162,0)</f>
        <v>0</v>
      </c>
      <c r="BH162" s="244">
        <f>IF(N162="sníž. přenesená",J162,0)</f>
        <v>0</v>
      </c>
      <c r="BI162" s="244">
        <f>IF(N162="nulová",J162,0)</f>
        <v>0</v>
      </c>
      <c r="BJ162" s="23" t="s">
        <v>25</v>
      </c>
      <c r="BK162" s="244">
        <f>ROUND(I162*H162,2)</f>
        <v>0</v>
      </c>
      <c r="BL162" s="23" t="s">
        <v>302</v>
      </c>
      <c r="BM162" s="23" t="s">
        <v>4190</v>
      </c>
    </row>
    <row r="163" spans="2:65" s="1" customFormat="1" ht="16.5" customHeight="1">
      <c r="B163" s="46"/>
      <c r="C163" s="267" t="s">
        <v>585</v>
      </c>
      <c r="D163" s="267" t="s">
        <v>297</v>
      </c>
      <c r="E163" s="268" t="s">
        <v>4191</v>
      </c>
      <c r="F163" s="269" t="s">
        <v>4192</v>
      </c>
      <c r="G163" s="270" t="s">
        <v>1571</v>
      </c>
      <c r="H163" s="271">
        <v>51.3</v>
      </c>
      <c r="I163" s="272"/>
      <c r="J163" s="273">
        <f>ROUND(I163*H163,2)</f>
        <v>0</v>
      </c>
      <c r="K163" s="269" t="s">
        <v>214</v>
      </c>
      <c r="L163" s="274"/>
      <c r="M163" s="275" t="s">
        <v>38</v>
      </c>
      <c r="N163" s="276" t="s">
        <v>52</v>
      </c>
      <c r="O163" s="47"/>
      <c r="P163" s="242">
        <f>O163*H163</f>
        <v>0</v>
      </c>
      <c r="Q163" s="242">
        <v>0.001</v>
      </c>
      <c r="R163" s="242">
        <f>Q163*H163</f>
        <v>0.0513</v>
      </c>
      <c r="S163" s="242">
        <v>0</v>
      </c>
      <c r="T163" s="243">
        <f>S163*H163</f>
        <v>0</v>
      </c>
      <c r="AR163" s="23" t="s">
        <v>393</v>
      </c>
      <c r="AT163" s="23" t="s">
        <v>297</v>
      </c>
      <c r="AU163" s="23" t="s">
        <v>90</v>
      </c>
      <c r="AY163" s="23" t="s">
        <v>208</v>
      </c>
      <c r="BE163" s="244">
        <f>IF(N163="základní",J163,0)</f>
        <v>0</v>
      </c>
      <c r="BF163" s="244">
        <f>IF(N163="snížená",J163,0)</f>
        <v>0</v>
      </c>
      <c r="BG163" s="244">
        <f>IF(N163="zákl. přenesená",J163,0)</f>
        <v>0</v>
      </c>
      <c r="BH163" s="244">
        <f>IF(N163="sníž. přenesená",J163,0)</f>
        <v>0</v>
      </c>
      <c r="BI163" s="244">
        <f>IF(N163="nulová",J163,0)</f>
        <v>0</v>
      </c>
      <c r="BJ163" s="23" t="s">
        <v>25</v>
      </c>
      <c r="BK163" s="244">
        <f>ROUND(I163*H163,2)</f>
        <v>0</v>
      </c>
      <c r="BL163" s="23" t="s">
        <v>302</v>
      </c>
      <c r="BM163" s="23" t="s">
        <v>4193</v>
      </c>
    </row>
    <row r="164" spans="2:47" s="1" customFormat="1" ht="13.5">
      <c r="B164" s="46"/>
      <c r="C164" s="74"/>
      <c r="D164" s="247" t="s">
        <v>835</v>
      </c>
      <c r="E164" s="74"/>
      <c r="F164" s="277" t="s">
        <v>4194</v>
      </c>
      <c r="G164" s="74"/>
      <c r="H164" s="74"/>
      <c r="I164" s="203"/>
      <c r="J164" s="74"/>
      <c r="K164" s="74"/>
      <c r="L164" s="72"/>
      <c r="M164" s="278"/>
      <c r="N164" s="47"/>
      <c r="O164" s="47"/>
      <c r="P164" s="47"/>
      <c r="Q164" s="47"/>
      <c r="R164" s="47"/>
      <c r="S164" s="47"/>
      <c r="T164" s="95"/>
      <c r="AT164" s="23" t="s">
        <v>835</v>
      </c>
      <c r="AU164" s="23" t="s">
        <v>90</v>
      </c>
    </row>
    <row r="165" spans="2:65" s="1" customFormat="1" ht="25.5" customHeight="1">
      <c r="B165" s="46"/>
      <c r="C165" s="233" t="s">
        <v>591</v>
      </c>
      <c r="D165" s="233" t="s">
        <v>210</v>
      </c>
      <c r="E165" s="234" t="s">
        <v>4195</v>
      </c>
      <c r="F165" s="235" t="s">
        <v>4196</v>
      </c>
      <c r="G165" s="236" t="s">
        <v>336</v>
      </c>
      <c r="H165" s="237">
        <v>40</v>
      </c>
      <c r="I165" s="238"/>
      <c r="J165" s="239">
        <f>ROUND(I165*H165,2)</f>
        <v>0</v>
      </c>
      <c r="K165" s="235" t="s">
        <v>214</v>
      </c>
      <c r="L165" s="72"/>
      <c r="M165" s="240" t="s">
        <v>38</v>
      </c>
      <c r="N165" s="241" t="s">
        <v>52</v>
      </c>
      <c r="O165" s="47"/>
      <c r="P165" s="242">
        <f>O165*H165</f>
        <v>0</v>
      </c>
      <c r="Q165" s="242">
        <v>0</v>
      </c>
      <c r="R165" s="242">
        <f>Q165*H165</f>
        <v>0</v>
      </c>
      <c r="S165" s="242">
        <v>0</v>
      </c>
      <c r="T165" s="243">
        <f>S165*H165</f>
        <v>0</v>
      </c>
      <c r="AR165" s="23" t="s">
        <v>302</v>
      </c>
      <c r="AT165" s="23" t="s">
        <v>210</v>
      </c>
      <c r="AU165" s="23" t="s">
        <v>90</v>
      </c>
      <c r="AY165" s="23" t="s">
        <v>208</v>
      </c>
      <c r="BE165" s="244">
        <f>IF(N165="základní",J165,0)</f>
        <v>0</v>
      </c>
      <c r="BF165" s="244">
        <f>IF(N165="snížená",J165,0)</f>
        <v>0</v>
      </c>
      <c r="BG165" s="244">
        <f>IF(N165="zákl. přenesená",J165,0)</f>
        <v>0</v>
      </c>
      <c r="BH165" s="244">
        <f>IF(N165="sníž. přenesená",J165,0)</f>
        <v>0</v>
      </c>
      <c r="BI165" s="244">
        <f>IF(N165="nulová",J165,0)</f>
        <v>0</v>
      </c>
      <c r="BJ165" s="23" t="s">
        <v>25</v>
      </c>
      <c r="BK165" s="244">
        <f>ROUND(I165*H165,2)</f>
        <v>0</v>
      </c>
      <c r="BL165" s="23" t="s">
        <v>302</v>
      </c>
      <c r="BM165" s="23" t="s">
        <v>4197</v>
      </c>
    </row>
    <row r="166" spans="2:65" s="1" customFormat="1" ht="16.5" customHeight="1">
      <c r="B166" s="46"/>
      <c r="C166" s="267" t="s">
        <v>596</v>
      </c>
      <c r="D166" s="267" t="s">
        <v>297</v>
      </c>
      <c r="E166" s="268" t="s">
        <v>4198</v>
      </c>
      <c r="F166" s="269" t="s">
        <v>4199</v>
      </c>
      <c r="G166" s="270" t="s">
        <v>1571</v>
      </c>
      <c r="H166" s="271">
        <v>24.8</v>
      </c>
      <c r="I166" s="272"/>
      <c r="J166" s="273">
        <f>ROUND(I166*H166,2)</f>
        <v>0</v>
      </c>
      <c r="K166" s="269" t="s">
        <v>214</v>
      </c>
      <c r="L166" s="274"/>
      <c r="M166" s="275" t="s">
        <v>38</v>
      </c>
      <c r="N166" s="276" t="s">
        <v>52</v>
      </c>
      <c r="O166" s="47"/>
      <c r="P166" s="242">
        <f>O166*H166</f>
        <v>0</v>
      </c>
      <c r="Q166" s="242">
        <v>0.001</v>
      </c>
      <c r="R166" s="242">
        <f>Q166*H166</f>
        <v>0.024800000000000003</v>
      </c>
      <c r="S166" s="242">
        <v>0</v>
      </c>
      <c r="T166" s="243">
        <f>S166*H166</f>
        <v>0</v>
      </c>
      <c r="AR166" s="23" t="s">
        <v>393</v>
      </c>
      <c r="AT166" s="23" t="s">
        <v>297</v>
      </c>
      <c r="AU166" s="23" t="s">
        <v>90</v>
      </c>
      <c r="AY166" s="23" t="s">
        <v>208</v>
      </c>
      <c r="BE166" s="244">
        <f>IF(N166="základní",J166,0)</f>
        <v>0</v>
      </c>
      <c r="BF166" s="244">
        <f>IF(N166="snížená",J166,0)</f>
        <v>0</v>
      </c>
      <c r="BG166" s="244">
        <f>IF(N166="zákl. přenesená",J166,0)</f>
        <v>0</v>
      </c>
      <c r="BH166" s="244">
        <f>IF(N166="sníž. přenesená",J166,0)</f>
        <v>0</v>
      </c>
      <c r="BI166" s="244">
        <f>IF(N166="nulová",J166,0)</f>
        <v>0</v>
      </c>
      <c r="BJ166" s="23" t="s">
        <v>25</v>
      </c>
      <c r="BK166" s="244">
        <f>ROUND(I166*H166,2)</f>
        <v>0</v>
      </c>
      <c r="BL166" s="23" t="s">
        <v>302</v>
      </c>
      <c r="BM166" s="23" t="s">
        <v>4200</v>
      </c>
    </row>
    <row r="167" spans="2:47" s="1" customFormat="1" ht="13.5">
      <c r="B167" s="46"/>
      <c r="C167" s="74"/>
      <c r="D167" s="247" t="s">
        <v>835</v>
      </c>
      <c r="E167" s="74"/>
      <c r="F167" s="277" t="s">
        <v>4201</v>
      </c>
      <c r="G167" s="74"/>
      <c r="H167" s="74"/>
      <c r="I167" s="203"/>
      <c r="J167" s="74"/>
      <c r="K167" s="74"/>
      <c r="L167" s="72"/>
      <c r="M167" s="278"/>
      <c r="N167" s="47"/>
      <c r="O167" s="47"/>
      <c r="P167" s="47"/>
      <c r="Q167" s="47"/>
      <c r="R167" s="47"/>
      <c r="S167" s="47"/>
      <c r="T167" s="95"/>
      <c r="AT167" s="23" t="s">
        <v>835</v>
      </c>
      <c r="AU167" s="23" t="s">
        <v>90</v>
      </c>
    </row>
    <row r="168" spans="2:65" s="1" customFormat="1" ht="16.5" customHeight="1">
      <c r="B168" s="46"/>
      <c r="C168" s="233" t="s">
        <v>600</v>
      </c>
      <c r="D168" s="233" t="s">
        <v>210</v>
      </c>
      <c r="E168" s="234" t="s">
        <v>4202</v>
      </c>
      <c r="F168" s="235" t="s">
        <v>4203</v>
      </c>
      <c r="G168" s="236" t="s">
        <v>331</v>
      </c>
      <c r="H168" s="237">
        <v>84</v>
      </c>
      <c r="I168" s="238"/>
      <c r="J168" s="239">
        <f>ROUND(I168*H168,2)</f>
        <v>0</v>
      </c>
      <c r="K168" s="235" t="s">
        <v>214</v>
      </c>
      <c r="L168" s="72"/>
      <c r="M168" s="240" t="s">
        <v>38</v>
      </c>
      <c r="N168" s="241" t="s">
        <v>52</v>
      </c>
      <c r="O168" s="47"/>
      <c r="P168" s="242">
        <f>O168*H168</f>
        <v>0</v>
      </c>
      <c r="Q168" s="242">
        <v>0</v>
      </c>
      <c r="R168" s="242">
        <f>Q168*H168</f>
        <v>0</v>
      </c>
      <c r="S168" s="242">
        <v>0</v>
      </c>
      <c r="T168" s="243">
        <f>S168*H168</f>
        <v>0</v>
      </c>
      <c r="AR168" s="23" t="s">
        <v>302</v>
      </c>
      <c r="AT168" s="23" t="s">
        <v>210</v>
      </c>
      <c r="AU168" s="23" t="s">
        <v>90</v>
      </c>
      <c r="AY168" s="23" t="s">
        <v>208</v>
      </c>
      <c r="BE168" s="244">
        <f>IF(N168="základní",J168,0)</f>
        <v>0</v>
      </c>
      <c r="BF168" s="244">
        <f>IF(N168="snížená",J168,0)</f>
        <v>0</v>
      </c>
      <c r="BG168" s="244">
        <f>IF(N168="zákl. přenesená",J168,0)</f>
        <v>0</v>
      </c>
      <c r="BH168" s="244">
        <f>IF(N168="sníž. přenesená",J168,0)</f>
        <v>0</v>
      </c>
      <c r="BI168" s="244">
        <f>IF(N168="nulová",J168,0)</f>
        <v>0</v>
      </c>
      <c r="BJ168" s="23" t="s">
        <v>25</v>
      </c>
      <c r="BK168" s="244">
        <f>ROUND(I168*H168,2)</f>
        <v>0</v>
      </c>
      <c r="BL168" s="23" t="s">
        <v>302</v>
      </c>
      <c r="BM168" s="23" t="s">
        <v>4204</v>
      </c>
    </row>
    <row r="169" spans="2:65" s="1" customFormat="1" ht="16.5" customHeight="1">
      <c r="B169" s="46"/>
      <c r="C169" s="267" t="s">
        <v>606</v>
      </c>
      <c r="D169" s="267" t="s">
        <v>297</v>
      </c>
      <c r="E169" s="268" t="s">
        <v>4205</v>
      </c>
      <c r="F169" s="269" t="s">
        <v>4206</v>
      </c>
      <c r="G169" s="270" t="s">
        <v>331</v>
      </c>
      <c r="H169" s="271">
        <v>10</v>
      </c>
      <c r="I169" s="272"/>
      <c r="J169" s="273">
        <f>ROUND(I169*H169,2)</f>
        <v>0</v>
      </c>
      <c r="K169" s="269" t="s">
        <v>38</v>
      </c>
      <c r="L169" s="274"/>
      <c r="M169" s="275" t="s">
        <v>38</v>
      </c>
      <c r="N169" s="276" t="s">
        <v>52</v>
      </c>
      <c r="O169" s="47"/>
      <c r="P169" s="242">
        <f>O169*H169</f>
        <v>0</v>
      </c>
      <c r="Q169" s="242">
        <v>0</v>
      </c>
      <c r="R169" s="242">
        <f>Q169*H169</f>
        <v>0</v>
      </c>
      <c r="S169" s="242">
        <v>0</v>
      </c>
      <c r="T169" s="243">
        <f>S169*H169</f>
        <v>0</v>
      </c>
      <c r="AR169" s="23" t="s">
        <v>393</v>
      </c>
      <c r="AT169" s="23" t="s">
        <v>297</v>
      </c>
      <c r="AU169" s="23" t="s">
        <v>90</v>
      </c>
      <c r="AY169" s="23" t="s">
        <v>208</v>
      </c>
      <c r="BE169" s="244">
        <f>IF(N169="základní",J169,0)</f>
        <v>0</v>
      </c>
      <c r="BF169" s="244">
        <f>IF(N169="snížená",J169,0)</f>
        <v>0</v>
      </c>
      <c r="BG169" s="244">
        <f>IF(N169="zákl. přenesená",J169,0)</f>
        <v>0</v>
      </c>
      <c r="BH169" s="244">
        <f>IF(N169="sníž. přenesená",J169,0)</f>
        <v>0</v>
      </c>
      <c r="BI169" s="244">
        <f>IF(N169="nulová",J169,0)</f>
        <v>0</v>
      </c>
      <c r="BJ169" s="23" t="s">
        <v>25</v>
      </c>
      <c r="BK169" s="244">
        <f>ROUND(I169*H169,2)</f>
        <v>0</v>
      </c>
      <c r="BL169" s="23" t="s">
        <v>302</v>
      </c>
      <c r="BM169" s="23" t="s">
        <v>4207</v>
      </c>
    </row>
    <row r="170" spans="2:65" s="1" customFormat="1" ht="16.5" customHeight="1">
      <c r="B170" s="46"/>
      <c r="C170" s="267" t="s">
        <v>611</v>
      </c>
      <c r="D170" s="267" t="s">
        <v>297</v>
      </c>
      <c r="E170" s="268" t="s">
        <v>4208</v>
      </c>
      <c r="F170" s="269" t="s">
        <v>4209</v>
      </c>
      <c r="G170" s="270" t="s">
        <v>331</v>
      </c>
      <c r="H170" s="271">
        <v>54</v>
      </c>
      <c r="I170" s="272"/>
      <c r="J170" s="273">
        <f>ROUND(I170*H170,2)</f>
        <v>0</v>
      </c>
      <c r="K170" s="269" t="s">
        <v>38</v>
      </c>
      <c r="L170" s="274"/>
      <c r="M170" s="275" t="s">
        <v>38</v>
      </c>
      <c r="N170" s="276" t="s">
        <v>52</v>
      </c>
      <c r="O170" s="47"/>
      <c r="P170" s="242">
        <f>O170*H170</f>
        <v>0</v>
      </c>
      <c r="Q170" s="242">
        <v>0</v>
      </c>
      <c r="R170" s="242">
        <f>Q170*H170</f>
        <v>0</v>
      </c>
      <c r="S170" s="242">
        <v>0</v>
      </c>
      <c r="T170" s="243">
        <f>S170*H170</f>
        <v>0</v>
      </c>
      <c r="AR170" s="23" t="s">
        <v>393</v>
      </c>
      <c r="AT170" s="23" t="s">
        <v>297</v>
      </c>
      <c r="AU170" s="23" t="s">
        <v>90</v>
      </c>
      <c r="AY170" s="23" t="s">
        <v>208</v>
      </c>
      <c r="BE170" s="244">
        <f>IF(N170="základní",J170,0)</f>
        <v>0</v>
      </c>
      <c r="BF170" s="244">
        <f>IF(N170="snížená",J170,0)</f>
        <v>0</v>
      </c>
      <c r="BG170" s="244">
        <f>IF(N170="zákl. přenesená",J170,0)</f>
        <v>0</v>
      </c>
      <c r="BH170" s="244">
        <f>IF(N170="sníž. přenesená",J170,0)</f>
        <v>0</v>
      </c>
      <c r="BI170" s="244">
        <f>IF(N170="nulová",J170,0)</f>
        <v>0</v>
      </c>
      <c r="BJ170" s="23" t="s">
        <v>25</v>
      </c>
      <c r="BK170" s="244">
        <f>ROUND(I170*H170,2)</f>
        <v>0</v>
      </c>
      <c r="BL170" s="23" t="s">
        <v>302</v>
      </c>
      <c r="BM170" s="23" t="s">
        <v>4210</v>
      </c>
    </row>
    <row r="171" spans="2:65" s="1" customFormat="1" ht="16.5" customHeight="1">
      <c r="B171" s="46"/>
      <c r="C171" s="267" t="s">
        <v>617</v>
      </c>
      <c r="D171" s="267" t="s">
        <v>297</v>
      </c>
      <c r="E171" s="268" t="s">
        <v>4211</v>
      </c>
      <c r="F171" s="269" t="s">
        <v>4212</v>
      </c>
      <c r="G171" s="270" t="s">
        <v>331</v>
      </c>
      <c r="H171" s="271">
        <v>20</v>
      </c>
      <c r="I171" s="272"/>
      <c r="J171" s="273">
        <f>ROUND(I171*H171,2)</f>
        <v>0</v>
      </c>
      <c r="K171" s="269" t="s">
        <v>214</v>
      </c>
      <c r="L171" s="274"/>
      <c r="M171" s="275" t="s">
        <v>38</v>
      </c>
      <c r="N171" s="276" t="s">
        <v>52</v>
      </c>
      <c r="O171" s="47"/>
      <c r="P171" s="242">
        <f>O171*H171</f>
        <v>0</v>
      </c>
      <c r="Q171" s="242">
        <v>0.00045</v>
      </c>
      <c r="R171" s="242">
        <f>Q171*H171</f>
        <v>0.009</v>
      </c>
      <c r="S171" s="242">
        <v>0</v>
      </c>
      <c r="T171" s="243">
        <f>S171*H171</f>
        <v>0</v>
      </c>
      <c r="AR171" s="23" t="s">
        <v>393</v>
      </c>
      <c r="AT171" s="23" t="s">
        <v>297</v>
      </c>
      <c r="AU171" s="23" t="s">
        <v>90</v>
      </c>
      <c r="AY171" s="23" t="s">
        <v>208</v>
      </c>
      <c r="BE171" s="244">
        <f>IF(N171="základní",J171,0)</f>
        <v>0</v>
      </c>
      <c r="BF171" s="244">
        <f>IF(N171="snížená",J171,0)</f>
        <v>0</v>
      </c>
      <c r="BG171" s="244">
        <f>IF(N171="zákl. přenesená",J171,0)</f>
        <v>0</v>
      </c>
      <c r="BH171" s="244">
        <f>IF(N171="sníž. přenesená",J171,0)</f>
        <v>0</v>
      </c>
      <c r="BI171" s="244">
        <f>IF(N171="nulová",J171,0)</f>
        <v>0</v>
      </c>
      <c r="BJ171" s="23" t="s">
        <v>25</v>
      </c>
      <c r="BK171" s="244">
        <f>ROUND(I171*H171,2)</f>
        <v>0</v>
      </c>
      <c r="BL171" s="23" t="s">
        <v>302</v>
      </c>
      <c r="BM171" s="23" t="s">
        <v>4213</v>
      </c>
    </row>
    <row r="172" spans="2:65" s="1" customFormat="1" ht="16.5" customHeight="1">
      <c r="B172" s="46"/>
      <c r="C172" s="233" t="s">
        <v>621</v>
      </c>
      <c r="D172" s="233" t="s">
        <v>210</v>
      </c>
      <c r="E172" s="234" t="s">
        <v>4214</v>
      </c>
      <c r="F172" s="235" t="s">
        <v>4215</v>
      </c>
      <c r="G172" s="236" t="s">
        <v>331</v>
      </c>
      <c r="H172" s="237">
        <v>10</v>
      </c>
      <c r="I172" s="238"/>
      <c r="J172" s="239">
        <f>ROUND(I172*H172,2)</f>
        <v>0</v>
      </c>
      <c r="K172" s="235" t="s">
        <v>214</v>
      </c>
      <c r="L172" s="72"/>
      <c r="M172" s="240" t="s">
        <v>38</v>
      </c>
      <c r="N172" s="241" t="s">
        <v>52</v>
      </c>
      <c r="O172" s="47"/>
      <c r="P172" s="242">
        <f>O172*H172</f>
        <v>0</v>
      </c>
      <c r="Q172" s="242">
        <v>0</v>
      </c>
      <c r="R172" s="242">
        <f>Q172*H172</f>
        <v>0</v>
      </c>
      <c r="S172" s="242">
        <v>0</v>
      </c>
      <c r="T172" s="243">
        <f>S172*H172</f>
        <v>0</v>
      </c>
      <c r="AR172" s="23" t="s">
        <v>302</v>
      </c>
      <c r="AT172" s="23" t="s">
        <v>210</v>
      </c>
      <c r="AU172" s="23" t="s">
        <v>90</v>
      </c>
      <c r="AY172" s="23" t="s">
        <v>208</v>
      </c>
      <c r="BE172" s="244">
        <f>IF(N172="základní",J172,0)</f>
        <v>0</v>
      </c>
      <c r="BF172" s="244">
        <f>IF(N172="snížená",J172,0)</f>
        <v>0</v>
      </c>
      <c r="BG172" s="244">
        <f>IF(N172="zákl. přenesená",J172,0)</f>
        <v>0</v>
      </c>
      <c r="BH172" s="244">
        <f>IF(N172="sníž. přenesená",J172,0)</f>
        <v>0</v>
      </c>
      <c r="BI172" s="244">
        <f>IF(N172="nulová",J172,0)</f>
        <v>0</v>
      </c>
      <c r="BJ172" s="23" t="s">
        <v>25</v>
      </c>
      <c r="BK172" s="244">
        <f>ROUND(I172*H172,2)</f>
        <v>0</v>
      </c>
      <c r="BL172" s="23" t="s">
        <v>302</v>
      </c>
      <c r="BM172" s="23" t="s">
        <v>4216</v>
      </c>
    </row>
    <row r="173" spans="2:65" s="1" customFormat="1" ht="16.5" customHeight="1">
      <c r="B173" s="46"/>
      <c r="C173" s="267" t="s">
        <v>626</v>
      </c>
      <c r="D173" s="267" t="s">
        <v>297</v>
      </c>
      <c r="E173" s="268" t="s">
        <v>4217</v>
      </c>
      <c r="F173" s="269" t="s">
        <v>4218</v>
      </c>
      <c r="G173" s="270" t="s">
        <v>331</v>
      </c>
      <c r="H173" s="271">
        <v>10</v>
      </c>
      <c r="I173" s="272"/>
      <c r="J173" s="273">
        <f>ROUND(I173*H173,2)</f>
        <v>0</v>
      </c>
      <c r="K173" s="269" t="s">
        <v>38</v>
      </c>
      <c r="L173" s="274"/>
      <c r="M173" s="275" t="s">
        <v>38</v>
      </c>
      <c r="N173" s="276" t="s">
        <v>52</v>
      </c>
      <c r="O173" s="47"/>
      <c r="P173" s="242">
        <f>O173*H173</f>
        <v>0</v>
      </c>
      <c r="Q173" s="242">
        <v>0</v>
      </c>
      <c r="R173" s="242">
        <f>Q173*H173</f>
        <v>0</v>
      </c>
      <c r="S173" s="242">
        <v>0</v>
      </c>
      <c r="T173" s="243">
        <f>S173*H173</f>
        <v>0</v>
      </c>
      <c r="AR173" s="23" t="s">
        <v>393</v>
      </c>
      <c r="AT173" s="23" t="s">
        <v>297</v>
      </c>
      <c r="AU173" s="23" t="s">
        <v>90</v>
      </c>
      <c r="AY173" s="23" t="s">
        <v>208</v>
      </c>
      <c r="BE173" s="244">
        <f>IF(N173="základní",J173,0)</f>
        <v>0</v>
      </c>
      <c r="BF173" s="244">
        <f>IF(N173="snížená",J173,0)</f>
        <v>0</v>
      </c>
      <c r="BG173" s="244">
        <f>IF(N173="zákl. přenesená",J173,0)</f>
        <v>0</v>
      </c>
      <c r="BH173" s="244">
        <f>IF(N173="sníž. přenesená",J173,0)</f>
        <v>0</v>
      </c>
      <c r="BI173" s="244">
        <f>IF(N173="nulová",J173,0)</f>
        <v>0</v>
      </c>
      <c r="BJ173" s="23" t="s">
        <v>25</v>
      </c>
      <c r="BK173" s="244">
        <f>ROUND(I173*H173,2)</f>
        <v>0</v>
      </c>
      <c r="BL173" s="23" t="s">
        <v>302</v>
      </c>
      <c r="BM173" s="23" t="s">
        <v>4219</v>
      </c>
    </row>
    <row r="174" spans="2:65" s="1" customFormat="1" ht="16.5" customHeight="1">
      <c r="B174" s="46"/>
      <c r="C174" s="233" t="s">
        <v>631</v>
      </c>
      <c r="D174" s="233" t="s">
        <v>210</v>
      </c>
      <c r="E174" s="234" t="s">
        <v>4220</v>
      </c>
      <c r="F174" s="235" t="s">
        <v>4221</v>
      </c>
      <c r="G174" s="236" t="s">
        <v>331</v>
      </c>
      <c r="H174" s="237">
        <v>10</v>
      </c>
      <c r="I174" s="238"/>
      <c r="J174" s="239">
        <f>ROUND(I174*H174,2)</f>
        <v>0</v>
      </c>
      <c r="K174" s="235" t="s">
        <v>214</v>
      </c>
      <c r="L174" s="72"/>
      <c r="M174" s="240" t="s">
        <v>38</v>
      </c>
      <c r="N174" s="241" t="s">
        <v>52</v>
      </c>
      <c r="O174" s="47"/>
      <c r="P174" s="242">
        <f>O174*H174</f>
        <v>0</v>
      </c>
      <c r="Q174" s="242">
        <v>0</v>
      </c>
      <c r="R174" s="242">
        <f>Q174*H174</f>
        <v>0</v>
      </c>
      <c r="S174" s="242">
        <v>0</v>
      </c>
      <c r="T174" s="243">
        <f>S174*H174</f>
        <v>0</v>
      </c>
      <c r="AR174" s="23" t="s">
        <v>302</v>
      </c>
      <c r="AT174" s="23" t="s">
        <v>210</v>
      </c>
      <c r="AU174" s="23" t="s">
        <v>90</v>
      </c>
      <c r="AY174" s="23" t="s">
        <v>208</v>
      </c>
      <c r="BE174" s="244">
        <f>IF(N174="základní",J174,0)</f>
        <v>0</v>
      </c>
      <c r="BF174" s="244">
        <f>IF(N174="snížená",J174,0)</f>
        <v>0</v>
      </c>
      <c r="BG174" s="244">
        <f>IF(N174="zákl. přenesená",J174,0)</f>
        <v>0</v>
      </c>
      <c r="BH174" s="244">
        <f>IF(N174="sníž. přenesená",J174,0)</f>
        <v>0</v>
      </c>
      <c r="BI174" s="244">
        <f>IF(N174="nulová",J174,0)</f>
        <v>0</v>
      </c>
      <c r="BJ174" s="23" t="s">
        <v>25</v>
      </c>
      <c r="BK174" s="244">
        <f>ROUND(I174*H174,2)</f>
        <v>0</v>
      </c>
      <c r="BL174" s="23" t="s">
        <v>302</v>
      </c>
      <c r="BM174" s="23" t="s">
        <v>4222</v>
      </c>
    </row>
    <row r="175" spans="2:65" s="1" customFormat="1" ht="16.5" customHeight="1">
      <c r="B175" s="46"/>
      <c r="C175" s="267" t="s">
        <v>638</v>
      </c>
      <c r="D175" s="267" t="s">
        <v>297</v>
      </c>
      <c r="E175" s="268" t="s">
        <v>4223</v>
      </c>
      <c r="F175" s="269" t="s">
        <v>4224</v>
      </c>
      <c r="G175" s="270" t="s">
        <v>331</v>
      </c>
      <c r="H175" s="271">
        <v>10</v>
      </c>
      <c r="I175" s="272"/>
      <c r="J175" s="273">
        <f>ROUND(I175*H175,2)</f>
        <v>0</v>
      </c>
      <c r="K175" s="269" t="s">
        <v>38</v>
      </c>
      <c r="L175" s="274"/>
      <c r="M175" s="275" t="s">
        <v>38</v>
      </c>
      <c r="N175" s="276" t="s">
        <v>52</v>
      </c>
      <c r="O175" s="47"/>
      <c r="P175" s="242">
        <f>O175*H175</f>
        <v>0</v>
      </c>
      <c r="Q175" s="242">
        <v>0</v>
      </c>
      <c r="R175" s="242">
        <f>Q175*H175</f>
        <v>0</v>
      </c>
      <c r="S175" s="242">
        <v>0</v>
      </c>
      <c r="T175" s="243">
        <f>S175*H175</f>
        <v>0</v>
      </c>
      <c r="AR175" s="23" t="s">
        <v>393</v>
      </c>
      <c r="AT175" s="23" t="s">
        <v>297</v>
      </c>
      <c r="AU175" s="23" t="s">
        <v>90</v>
      </c>
      <c r="AY175" s="23" t="s">
        <v>208</v>
      </c>
      <c r="BE175" s="244">
        <f>IF(N175="základní",J175,0)</f>
        <v>0</v>
      </c>
      <c r="BF175" s="244">
        <f>IF(N175="snížená",J175,0)</f>
        <v>0</v>
      </c>
      <c r="BG175" s="244">
        <f>IF(N175="zákl. přenesená",J175,0)</f>
        <v>0</v>
      </c>
      <c r="BH175" s="244">
        <f>IF(N175="sníž. přenesená",J175,0)</f>
        <v>0</v>
      </c>
      <c r="BI175" s="244">
        <f>IF(N175="nulová",J175,0)</f>
        <v>0</v>
      </c>
      <c r="BJ175" s="23" t="s">
        <v>25</v>
      </c>
      <c r="BK175" s="244">
        <f>ROUND(I175*H175,2)</f>
        <v>0</v>
      </c>
      <c r="BL175" s="23" t="s">
        <v>302</v>
      </c>
      <c r="BM175" s="23" t="s">
        <v>4225</v>
      </c>
    </row>
    <row r="176" spans="2:65" s="1" customFormat="1" ht="25.5" customHeight="1">
      <c r="B176" s="46"/>
      <c r="C176" s="233" t="s">
        <v>642</v>
      </c>
      <c r="D176" s="233" t="s">
        <v>210</v>
      </c>
      <c r="E176" s="234" t="s">
        <v>4226</v>
      </c>
      <c r="F176" s="235" t="s">
        <v>4227</v>
      </c>
      <c r="G176" s="236" t="s">
        <v>331</v>
      </c>
      <c r="H176" s="237">
        <v>20</v>
      </c>
      <c r="I176" s="238"/>
      <c r="J176" s="239">
        <f>ROUND(I176*H176,2)</f>
        <v>0</v>
      </c>
      <c r="K176" s="235" t="s">
        <v>214</v>
      </c>
      <c r="L176" s="72"/>
      <c r="M176" s="240" t="s">
        <v>38</v>
      </c>
      <c r="N176" s="241" t="s">
        <v>52</v>
      </c>
      <c r="O176" s="47"/>
      <c r="P176" s="242">
        <f>O176*H176</f>
        <v>0</v>
      </c>
      <c r="Q176" s="242">
        <v>0</v>
      </c>
      <c r="R176" s="242">
        <f>Q176*H176</f>
        <v>0</v>
      </c>
      <c r="S176" s="242">
        <v>0</v>
      </c>
      <c r="T176" s="243">
        <f>S176*H176</f>
        <v>0</v>
      </c>
      <c r="AR176" s="23" t="s">
        <v>302</v>
      </c>
      <c r="AT176" s="23" t="s">
        <v>210</v>
      </c>
      <c r="AU176" s="23" t="s">
        <v>90</v>
      </c>
      <c r="AY176" s="23" t="s">
        <v>208</v>
      </c>
      <c r="BE176" s="244">
        <f>IF(N176="základní",J176,0)</f>
        <v>0</v>
      </c>
      <c r="BF176" s="244">
        <f>IF(N176="snížená",J176,0)</f>
        <v>0</v>
      </c>
      <c r="BG176" s="244">
        <f>IF(N176="zákl. přenesená",J176,0)</f>
        <v>0</v>
      </c>
      <c r="BH176" s="244">
        <f>IF(N176="sníž. přenesená",J176,0)</f>
        <v>0</v>
      </c>
      <c r="BI176" s="244">
        <f>IF(N176="nulová",J176,0)</f>
        <v>0</v>
      </c>
      <c r="BJ176" s="23" t="s">
        <v>25</v>
      </c>
      <c r="BK176" s="244">
        <f>ROUND(I176*H176,2)</f>
        <v>0</v>
      </c>
      <c r="BL176" s="23" t="s">
        <v>302</v>
      </c>
      <c r="BM176" s="23" t="s">
        <v>4228</v>
      </c>
    </row>
    <row r="177" spans="2:65" s="1" customFormat="1" ht="16.5" customHeight="1">
      <c r="B177" s="46"/>
      <c r="C177" s="267" t="s">
        <v>647</v>
      </c>
      <c r="D177" s="267" t="s">
        <v>297</v>
      </c>
      <c r="E177" s="268" t="s">
        <v>4229</v>
      </c>
      <c r="F177" s="269" t="s">
        <v>4230</v>
      </c>
      <c r="G177" s="270" t="s">
        <v>331</v>
      </c>
      <c r="H177" s="271">
        <v>20</v>
      </c>
      <c r="I177" s="272"/>
      <c r="J177" s="273">
        <f>ROUND(I177*H177,2)</f>
        <v>0</v>
      </c>
      <c r="K177" s="269" t="s">
        <v>38</v>
      </c>
      <c r="L177" s="274"/>
      <c r="M177" s="275" t="s">
        <v>38</v>
      </c>
      <c r="N177" s="276" t="s">
        <v>52</v>
      </c>
      <c r="O177" s="47"/>
      <c r="P177" s="242">
        <f>O177*H177</f>
        <v>0</v>
      </c>
      <c r="Q177" s="242">
        <v>0</v>
      </c>
      <c r="R177" s="242">
        <f>Q177*H177</f>
        <v>0</v>
      </c>
      <c r="S177" s="242">
        <v>0</v>
      </c>
      <c r="T177" s="243">
        <f>S177*H177</f>
        <v>0</v>
      </c>
      <c r="AR177" s="23" t="s">
        <v>393</v>
      </c>
      <c r="AT177" s="23" t="s">
        <v>297</v>
      </c>
      <c r="AU177" s="23" t="s">
        <v>90</v>
      </c>
      <c r="AY177" s="23" t="s">
        <v>208</v>
      </c>
      <c r="BE177" s="244">
        <f>IF(N177="základní",J177,0)</f>
        <v>0</v>
      </c>
      <c r="BF177" s="244">
        <f>IF(N177="snížená",J177,0)</f>
        <v>0</v>
      </c>
      <c r="BG177" s="244">
        <f>IF(N177="zákl. přenesená",J177,0)</f>
        <v>0</v>
      </c>
      <c r="BH177" s="244">
        <f>IF(N177="sníž. přenesená",J177,0)</f>
        <v>0</v>
      </c>
      <c r="BI177" s="244">
        <f>IF(N177="nulová",J177,0)</f>
        <v>0</v>
      </c>
      <c r="BJ177" s="23" t="s">
        <v>25</v>
      </c>
      <c r="BK177" s="244">
        <f>ROUND(I177*H177,2)</f>
        <v>0</v>
      </c>
      <c r="BL177" s="23" t="s">
        <v>302</v>
      </c>
      <c r="BM177" s="23" t="s">
        <v>4231</v>
      </c>
    </row>
    <row r="178" spans="2:65" s="1" customFormat="1" ht="16.5" customHeight="1">
      <c r="B178" s="46"/>
      <c r="C178" s="233" t="s">
        <v>651</v>
      </c>
      <c r="D178" s="233" t="s">
        <v>210</v>
      </c>
      <c r="E178" s="234" t="s">
        <v>4232</v>
      </c>
      <c r="F178" s="235" t="s">
        <v>4233</v>
      </c>
      <c r="G178" s="236" t="s">
        <v>331</v>
      </c>
      <c r="H178" s="237">
        <v>10</v>
      </c>
      <c r="I178" s="238"/>
      <c r="J178" s="239">
        <f>ROUND(I178*H178,2)</f>
        <v>0</v>
      </c>
      <c r="K178" s="235" t="s">
        <v>214</v>
      </c>
      <c r="L178" s="72"/>
      <c r="M178" s="240" t="s">
        <v>38</v>
      </c>
      <c r="N178" s="241" t="s">
        <v>52</v>
      </c>
      <c r="O178" s="47"/>
      <c r="P178" s="242">
        <f>O178*H178</f>
        <v>0</v>
      </c>
      <c r="Q178" s="242">
        <v>0</v>
      </c>
      <c r="R178" s="242">
        <f>Q178*H178</f>
        <v>0</v>
      </c>
      <c r="S178" s="242">
        <v>0</v>
      </c>
      <c r="T178" s="243">
        <f>S178*H178</f>
        <v>0</v>
      </c>
      <c r="AR178" s="23" t="s">
        <v>302</v>
      </c>
      <c r="AT178" s="23" t="s">
        <v>210</v>
      </c>
      <c r="AU178" s="23" t="s">
        <v>90</v>
      </c>
      <c r="AY178" s="23" t="s">
        <v>208</v>
      </c>
      <c r="BE178" s="244">
        <f>IF(N178="základní",J178,0)</f>
        <v>0</v>
      </c>
      <c r="BF178" s="244">
        <f>IF(N178="snížená",J178,0)</f>
        <v>0</v>
      </c>
      <c r="BG178" s="244">
        <f>IF(N178="zákl. přenesená",J178,0)</f>
        <v>0</v>
      </c>
      <c r="BH178" s="244">
        <f>IF(N178="sníž. přenesená",J178,0)</f>
        <v>0</v>
      </c>
      <c r="BI178" s="244">
        <f>IF(N178="nulová",J178,0)</f>
        <v>0</v>
      </c>
      <c r="BJ178" s="23" t="s">
        <v>25</v>
      </c>
      <c r="BK178" s="244">
        <f>ROUND(I178*H178,2)</f>
        <v>0</v>
      </c>
      <c r="BL178" s="23" t="s">
        <v>302</v>
      </c>
      <c r="BM178" s="23" t="s">
        <v>4234</v>
      </c>
    </row>
    <row r="179" spans="2:65" s="1" customFormat="1" ht="16.5" customHeight="1">
      <c r="B179" s="46"/>
      <c r="C179" s="267" t="s">
        <v>655</v>
      </c>
      <c r="D179" s="267" t="s">
        <v>297</v>
      </c>
      <c r="E179" s="268" t="s">
        <v>4235</v>
      </c>
      <c r="F179" s="269" t="s">
        <v>4236</v>
      </c>
      <c r="G179" s="270" t="s">
        <v>331</v>
      </c>
      <c r="H179" s="271">
        <v>10</v>
      </c>
      <c r="I179" s="272"/>
      <c r="J179" s="273">
        <f>ROUND(I179*H179,2)</f>
        <v>0</v>
      </c>
      <c r="K179" s="269" t="s">
        <v>38</v>
      </c>
      <c r="L179" s="274"/>
      <c r="M179" s="275" t="s">
        <v>38</v>
      </c>
      <c r="N179" s="276" t="s">
        <v>52</v>
      </c>
      <c r="O179" s="47"/>
      <c r="P179" s="242">
        <f>O179*H179</f>
        <v>0</v>
      </c>
      <c r="Q179" s="242">
        <v>0</v>
      </c>
      <c r="R179" s="242">
        <f>Q179*H179</f>
        <v>0</v>
      </c>
      <c r="S179" s="242">
        <v>0</v>
      </c>
      <c r="T179" s="243">
        <f>S179*H179</f>
        <v>0</v>
      </c>
      <c r="AR179" s="23" t="s">
        <v>393</v>
      </c>
      <c r="AT179" s="23" t="s">
        <v>297</v>
      </c>
      <c r="AU179" s="23" t="s">
        <v>90</v>
      </c>
      <c r="AY179" s="23" t="s">
        <v>208</v>
      </c>
      <c r="BE179" s="244">
        <f>IF(N179="základní",J179,0)</f>
        <v>0</v>
      </c>
      <c r="BF179" s="244">
        <f>IF(N179="snížená",J179,0)</f>
        <v>0</v>
      </c>
      <c r="BG179" s="244">
        <f>IF(N179="zákl. přenesená",J179,0)</f>
        <v>0</v>
      </c>
      <c r="BH179" s="244">
        <f>IF(N179="sníž. přenesená",J179,0)</f>
        <v>0</v>
      </c>
      <c r="BI179" s="244">
        <f>IF(N179="nulová",J179,0)</f>
        <v>0</v>
      </c>
      <c r="BJ179" s="23" t="s">
        <v>25</v>
      </c>
      <c r="BK179" s="244">
        <f>ROUND(I179*H179,2)</f>
        <v>0</v>
      </c>
      <c r="BL179" s="23" t="s">
        <v>302</v>
      </c>
      <c r="BM179" s="23" t="s">
        <v>4237</v>
      </c>
    </row>
    <row r="180" spans="2:65" s="1" customFormat="1" ht="16.5" customHeight="1">
      <c r="B180" s="46"/>
      <c r="C180" s="233" t="s">
        <v>659</v>
      </c>
      <c r="D180" s="233" t="s">
        <v>210</v>
      </c>
      <c r="E180" s="234" t="s">
        <v>4238</v>
      </c>
      <c r="F180" s="235" t="s">
        <v>4239</v>
      </c>
      <c r="G180" s="236" t="s">
        <v>331</v>
      </c>
      <c r="H180" s="237">
        <v>7</v>
      </c>
      <c r="I180" s="238"/>
      <c r="J180" s="239">
        <f>ROUND(I180*H180,2)</f>
        <v>0</v>
      </c>
      <c r="K180" s="235" t="s">
        <v>214</v>
      </c>
      <c r="L180" s="72"/>
      <c r="M180" s="240" t="s">
        <v>38</v>
      </c>
      <c r="N180" s="241" t="s">
        <v>52</v>
      </c>
      <c r="O180" s="47"/>
      <c r="P180" s="242">
        <f>O180*H180</f>
        <v>0</v>
      </c>
      <c r="Q180" s="242">
        <v>0</v>
      </c>
      <c r="R180" s="242">
        <f>Q180*H180</f>
        <v>0</v>
      </c>
      <c r="S180" s="242">
        <v>0</v>
      </c>
      <c r="T180" s="243">
        <f>S180*H180</f>
        <v>0</v>
      </c>
      <c r="AR180" s="23" t="s">
        <v>302</v>
      </c>
      <c r="AT180" s="23" t="s">
        <v>210</v>
      </c>
      <c r="AU180" s="23" t="s">
        <v>90</v>
      </c>
      <c r="AY180" s="23" t="s">
        <v>208</v>
      </c>
      <c r="BE180" s="244">
        <f>IF(N180="základní",J180,0)</f>
        <v>0</v>
      </c>
      <c r="BF180" s="244">
        <f>IF(N180="snížená",J180,0)</f>
        <v>0</v>
      </c>
      <c r="BG180" s="244">
        <f>IF(N180="zákl. přenesená",J180,0)</f>
        <v>0</v>
      </c>
      <c r="BH180" s="244">
        <f>IF(N180="sníž. přenesená",J180,0)</f>
        <v>0</v>
      </c>
      <c r="BI180" s="244">
        <f>IF(N180="nulová",J180,0)</f>
        <v>0</v>
      </c>
      <c r="BJ180" s="23" t="s">
        <v>25</v>
      </c>
      <c r="BK180" s="244">
        <f>ROUND(I180*H180,2)</f>
        <v>0</v>
      </c>
      <c r="BL180" s="23" t="s">
        <v>302</v>
      </c>
      <c r="BM180" s="23" t="s">
        <v>4240</v>
      </c>
    </row>
    <row r="181" spans="2:65" s="1" customFormat="1" ht="25.5" customHeight="1">
      <c r="B181" s="46"/>
      <c r="C181" s="267" t="s">
        <v>664</v>
      </c>
      <c r="D181" s="267" t="s">
        <v>297</v>
      </c>
      <c r="E181" s="268" t="s">
        <v>4241</v>
      </c>
      <c r="F181" s="269" t="s">
        <v>4242</v>
      </c>
      <c r="G181" s="270" t="s">
        <v>331</v>
      </c>
      <c r="H181" s="271">
        <v>3</v>
      </c>
      <c r="I181" s="272"/>
      <c r="J181" s="273">
        <f>ROUND(I181*H181,2)</f>
        <v>0</v>
      </c>
      <c r="K181" s="269" t="s">
        <v>38</v>
      </c>
      <c r="L181" s="274"/>
      <c r="M181" s="275" t="s">
        <v>38</v>
      </c>
      <c r="N181" s="276" t="s">
        <v>52</v>
      </c>
      <c r="O181" s="47"/>
      <c r="P181" s="242">
        <f>O181*H181</f>
        <v>0</v>
      </c>
      <c r="Q181" s="242">
        <v>0</v>
      </c>
      <c r="R181" s="242">
        <f>Q181*H181</f>
        <v>0</v>
      </c>
      <c r="S181" s="242">
        <v>0</v>
      </c>
      <c r="T181" s="243">
        <f>S181*H181</f>
        <v>0</v>
      </c>
      <c r="AR181" s="23" t="s">
        <v>393</v>
      </c>
      <c r="AT181" s="23" t="s">
        <v>297</v>
      </c>
      <c r="AU181" s="23" t="s">
        <v>90</v>
      </c>
      <c r="AY181" s="23" t="s">
        <v>208</v>
      </c>
      <c r="BE181" s="244">
        <f>IF(N181="základní",J181,0)</f>
        <v>0</v>
      </c>
      <c r="BF181" s="244">
        <f>IF(N181="snížená",J181,0)</f>
        <v>0</v>
      </c>
      <c r="BG181" s="244">
        <f>IF(N181="zákl. přenesená",J181,0)</f>
        <v>0</v>
      </c>
      <c r="BH181" s="244">
        <f>IF(N181="sníž. přenesená",J181,0)</f>
        <v>0</v>
      </c>
      <c r="BI181" s="244">
        <f>IF(N181="nulová",J181,0)</f>
        <v>0</v>
      </c>
      <c r="BJ181" s="23" t="s">
        <v>25</v>
      </c>
      <c r="BK181" s="244">
        <f>ROUND(I181*H181,2)</f>
        <v>0</v>
      </c>
      <c r="BL181" s="23" t="s">
        <v>302</v>
      </c>
      <c r="BM181" s="23" t="s">
        <v>4243</v>
      </c>
    </row>
    <row r="182" spans="2:65" s="1" customFormat="1" ht="25.5" customHeight="1">
      <c r="B182" s="46"/>
      <c r="C182" s="267" t="s">
        <v>674</v>
      </c>
      <c r="D182" s="267" t="s">
        <v>297</v>
      </c>
      <c r="E182" s="268" t="s">
        <v>4244</v>
      </c>
      <c r="F182" s="269" t="s">
        <v>4245</v>
      </c>
      <c r="G182" s="270" t="s">
        <v>331</v>
      </c>
      <c r="H182" s="271">
        <v>4</v>
      </c>
      <c r="I182" s="272"/>
      <c r="J182" s="273">
        <f>ROUND(I182*H182,2)</f>
        <v>0</v>
      </c>
      <c r="K182" s="269" t="s">
        <v>38</v>
      </c>
      <c r="L182" s="274"/>
      <c r="M182" s="275" t="s">
        <v>38</v>
      </c>
      <c r="N182" s="276" t="s">
        <v>52</v>
      </c>
      <c r="O182" s="47"/>
      <c r="P182" s="242">
        <f>O182*H182</f>
        <v>0</v>
      </c>
      <c r="Q182" s="242">
        <v>0.008</v>
      </c>
      <c r="R182" s="242">
        <f>Q182*H182</f>
        <v>0.032</v>
      </c>
      <c r="S182" s="242">
        <v>0</v>
      </c>
      <c r="T182" s="243">
        <f>S182*H182</f>
        <v>0</v>
      </c>
      <c r="AR182" s="23" t="s">
        <v>393</v>
      </c>
      <c r="AT182" s="23" t="s">
        <v>297</v>
      </c>
      <c r="AU182" s="23" t="s">
        <v>90</v>
      </c>
      <c r="AY182" s="23" t="s">
        <v>208</v>
      </c>
      <c r="BE182" s="244">
        <f>IF(N182="základní",J182,0)</f>
        <v>0</v>
      </c>
      <c r="BF182" s="244">
        <f>IF(N182="snížená",J182,0)</f>
        <v>0</v>
      </c>
      <c r="BG182" s="244">
        <f>IF(N182="zákl. přenesená",J182,0)</f>
        <v>0</v>
      </c>
      <c r="BH182" s="244">
        <f>IF(N182="sníž. přenesená",J182,0)</f>
        <v>0</v>
      </c>
      <c r="BI182" s="244">
        <f>IF(N182="nulová",J182,0)</f>
        <v>0</v>
      </c>
      <c r="BJ182" s="23" t="s">
        <v>25</v>
      </c>
      <c r="BK182" s="244">
        <f>ROUND(I182*H182,2)</f>
        <v>0</v>
      </c>
      <c r="BL182" s="23" t="s">
        <v>302</v>
      </c>
      <c r="BM182" s="23" t="s">
        <v>4246</v>
      </c>
    </row>
    <row r="183" spans="2:65" s="1" customFormat="1" ht="25.5" customHeight="1">
      <c r="B183" s="46"/>
      <c r="C183" s="233" t="s">
        <v>683</v>
      </c>
      <c r="D183" s="233" t="s">
        <v>210</v>
      </c>
      <c r="E183" s="234" t="s">
        <v>4247</v>
      </c>
      <c r="F183" s="235" t="s">
        <v>4248</v>
      </c>
      <c r="G183" s="236" t="s">
        <v>331</v>
      </c>
      <c r="H183" s="237">
        <v>10</v>
      </c>
      <c r="I183" s="238"/>
      <c r="J183" s="239">
        <f>ROUND(I183*H183,2)</f>
        <v>0</v>
      </c>
      <c r="K183" s="235" t="s">
        <v>214</v>
      </c>
      <c r="L183" s="72"/>
      <c r="M183" s="240" t="s">
        <v>38</v>
      </c>
      <c r="N183" s="241" t="s">
        <v>52</v>
      </c>
      <c r="O183" s="47"/>
      <c r="P183" s="242">
        <f>O183*H183</f>
        <v>0</v>
      </c>
      <c r="Q183" s="242">
        <v>0</v>
      </c>
      <c r="R183" s="242">
        <f>Q183*H183</f>
        <v>0</v>
      </c>
      <c r="S183" s="242">
        <v>0</v>
      </c>
      <c r="T183" s="243">
        <f>S183*H183</f>
        <v>0</v>
      </c>
      <c r="AR183" s="23" t="s">
        <v>302</v>
      </c>
      <c r="AT183" s="23" t="s">
        <v>210</v>
      </c>
      <c r="AU183" s="23" t="s">
        <v>90</v>
      </c>
      <c r="AY183" s="23" t="s">
        <v>208</v>
      </c>
      <c r="BE183" s="244">
        <f>IF(N183="základní",J183,0)</f>
        <v>0</v>
      </c>
      <c r="BF183" s="244">
        <f>IF(N183="snížená",J183,0)</f>
        <v>0</v>
      </c>
      <c r="BG183" s="244">
        <f>IF(N183="zákl. přenesená",J183,0)</f>
        <v>0</v>
      </c>
      <c r="BH183" s="244">
        <f>IF(N183="sníž. přenesená",J183,0)</f>
        <v>0</v>
      </c>
      <c r="BI183" s="244">
        <f>IF(N183="nulová",J183,0)</f>
        <v>0</v>
      </c>
      <c r="BJ183" s="23" t="s">
        <v>25</v>
      </c>
      <c r="BK183" s="244">
        <f>ROUND(I183*H183,2)</f>
        <v>0</v>
      </c>
      <c r="BL183" s="23" t="s">
        <v>302</v>
      </c>
      <c r="BM183" s="23" t="s">
        <v>4249</v>
      </c>
    </row>
    <row r="184" spans="2:65" s="1" customFormat="1" ht="16.5" customHeight="1">
      <c r="B184" s="46"/>
      <c r="C184" s="267" t="s">
        <v>687</v>
      </c>
      <c r="D184" s="267" t="s">
        <v>297</v>
      </c>
      <c r="E184" s="268" t="s">
        <v>4250</v>
      </c>
      <c r="F184" s="269" t="s">
        <v>4251</v>
      </c>
      <c r="G184" s="270" t="s">
        <v>331</v>
      </c>
      <c r="H184" s="271">
        <v>10</v>
      </c>
      <c r="I184" s="272"/>
      <c r="J184" s="273">
        <f>ROUND(I184*H184,2)</f>
        <v>0</v>
      </c>
      <c r="K184" s="269" t="s">
        <v>38</v>
      </c>
      <c r="L184" s="274"/>
      <c r="M184" s="275" t="s">
        <v>38</v>
      </c>
      <c r="N184" s="276" t="s">
        <v>52</v>
      </c>
      <c r="O184" s="47"/>
      <c r="P184" s="242">
        <f>O184*H184</f>
        <v>0</v>
      </c>
      <c r="Q184" s="242">
        <v>0</v>
      </c>
      <c r="R184" s="242">
        <f>Q184*H184</f>
        <v>0</v>
      </c>
      <c r="S184" s="242">
        <v>0</v>
      </c>
      <c r="T184" s="243">
        <f>S184*H184</f>
        <v>0</v>
      </c>
      <c r="AR184" s="23" t="s">
        <v>393</v>
      </c>
      <c r="AT184" s="23" t="s">
        <v>297</v>
      </c>
      <c r="AU184" s="23" t="s">
        <v>90</v>
      </c>
      <c r="AY184" s="23" t="s">
        <v>208</v>
      </c>
      <c r="BE184" s="244">
        <f>IF(N184="základní",J184,0)</f>
        <v>0</v>
      </c>
      <c r="BF184" s="244">
        <f>IF(N184="snížená",J184,0)</f>
        <v>0</v>
      </c>
      <c r="BG184" s="244">
        <f>IF(N184="zákl. přenesená",J184,0)</f>
        <v>0</v>
      </c>
      <c r="BH184" s="244">
        <f>IF(N184="sníž. přenesená",J184,0)</f>
        <v>0</v>
      </c>
      <c r="BI184" s="244">
        <f>IF(N184="nulová",J184,0)</f>
        <v>0</v>
      </c>
      <c r="BJ184" s="23" t="s">
        <v>25</v>
      </c>
      <c r="BK184" s="244">
        <f>ROUND(I184*H184,2)</f>
        <v>0</v>
      </c>
      <c r="BL184" s="23" t="s">
        <v>302</v>
      </c>
      <c r="BM184" s="23" t="s">
        <v>4252</v>
      </c>
    </row>
    <row r="185" spans="2:65" s="1" customFormat="1" ht="16.5" customHeight="1">
      <c r="B185" s="46"/>
      <c r="C185" s="233" t="s">
        <v>697</v>
      </c>
      <c r="D185" s="233" t="s">
        <v>210</v>
      </c>
      <c r="E185" s="234" t="s">
        <v>4253</v>
      </c>
      <c r="F185" s="235" t="s">
        <v>4254</v>
      </c>
      <c r="G185" s="236" t="s">
        <v>331</v>
      </c>
      <c r="H185" s="237">
        <v>2</v>
      </c>
      <c r="I185" s="238"/>
      <c r="J185" s="239">
        <f>ROUND(I185*H185,2)</f>
        <v>0</v>
      </c>
      <c r="K185" s="235" t="s">
        <v>214</v>
      </c>
      <c r="L185" s="72"/>
      <c r="M185" s="240" t="s">
        <v>38</v>
      </c>
      <c r="N185" s="241" t="s">
        <v>52</v>
      </c>
      <c r="O185" s="47"/>
      <c r="P185" s="242">
        <f>O185*H185</f>
        <v>0</v>
      </c>
      <c r="Q185" s="242">
        <v>0</v>
      </c>
      <c r="R185" s="242">
        <f>Q185*H185</f>
        <v>0</v>
      </c>
      <c r="S185" s="242">
        <v>0</v>
      </c>
      <c r="T185" s="243">
        <f>S185*H185</f>
        <v>0</v>
      </c>
      <c r="AR185" s="23" t="s">
        <v>302</v>
      </c>
      <c r="AT185" s="23" t="s">
        <v>210</v>
      </c>
      <c r="AU185" s="23" t="s">
        <v>90</v>
      </c>
      <c r="AY185" s="23" t="s">
        <v>208</v>
      </c>
      <c r="BE185" s="244">
        <f>IF(N185="základní",J185,0)</f>
        <v>0</v>
      </c>
      <c r="BF185" s="244">
        <f>IF(N185="snížená",J185,0)</f>
        <v>0</v>
      </c>
      <c r="BG185" s="244">
        <f>IF(N185="zákl. přenesená",J185,0)</f>
        <v>0</v>
      </c>
      <c r="BH185" s="244">
        <f>IF(N185="sníž. přenesená",J185,0)</f>
        <v>0</v>
      </c>
      <c r="BI185" s="244">
        <f>IF(N185="nulová",J185,0)</f>
        <v>0</v>
      </c>
      <c r="BJ185" s="23" t="s">
        <v>25</v>
      </c>
      <c r="BK185" s="244">
        <f>ROUND(I185*H185,2)</f>
        <v>0</v>
      </c>
      <c r="BL185" s="23" t="s">
        <v>302</v>
      </c>
      <c r="BM185" s="23" t="s">
        <v>4255</v>
      </c>
    </row>
    <row r="186" spans="2:65" s="1" customFormat="1" ht="16.5" customHeight="1">
      <c r="B186" s="46"/>
      <c r="C186" s="233" t="s">
        <v>701</v>
      </c>
      <c r="D186" s="233" t="s">
        <v>210</v>
      </c>
      <c r="E186" s="234" t="s">
        <v>4256</v>
      </c>
      <c r="F186" s="235" t="s">
        <v>4257</v>
      </c>
      <c r="G186" s="236" t="s">
        <v>331</v>
      </c>
      <c r="H186" s="237">
        <v>253</v>
      </c>
      <c r="I186" s="238"/>
      <c r="J186" s="239">
        <f>ROUND(I186*H186,2)</f>
        <v>0</v>
      </c>
      <c r="K186" s="235" t="s">
        <v>38</v>
      </c>
      <c r="L186" s="72"/>
      <c r="M186" s="240" t="s">
        <v>38</v>
      </c>
      <c r="N186" s="241" t="s">
        <v>52</v>
      </c>
      <c r="O186" s="47"/>
      <c r="P186" s="242">
        <f>O186*H186</f>
        <v>0</v>
      </c>
      <c r="Q186" s="242">
        <v>0</v>
      </c>
      <c r="R186" s="242">
        <f>Q186*H186</f>
        <v>0</v>
      </c>
      <c r="S186" s="242">
        <v>0</v>
      </c>
      <c r="T186" s="243">
        <f>S186*H186</f>
        <v>0</v>
      </c>
      <c r="AR186" s="23" t="s">
        <v>215</v>
      </c>
      <c r="AT186" s="23" t="s">
        <v>210</v>
      </c>
      <c r="AU186" s="23" t="s">
        <v>90</v>
      </c>
      <c r="AY186" s="23" t="s">
        <v>208</v>
      </c>
      <c r="BE186" s="244">
        <f>IF(N186="základní",J186,0)</f>
        <v>0</v>
      </c>
      <c r="BF186" s="244">
        <f>IF(N186="snížená",J186,0)</f>
        <v>0</v>
      </c>
      <c r="BG186" s="244">
        <f>IF(N186="zákl. přenesená",J186,0)</f>
        <v>0</v>
      </c>
      <c r="BH186" s="244">
        <f>IF(N186="sníž. přenesená",J186,0)</f>
        <v>0</v>
      </c>
      <c r="BI186" s="244">
        <f>IF(N186="nulová",J186,0)</f>
        <v>0</v>
      </c>
      <c r="BJ186" s="23" t="s">
        <v>25</v>
      </c>
      <c r="BK186" s="244">
        <f>ROUND(I186*H186,2)</f>
        <v>0</v>
      </c>
      <c r="BL186" s="23" t="s">
        <v>215</v>
      </c>
      <c r="BM186" s="23" t="s">
        <v>4258</v>
      </c>
    </row>
    <row r="187" spans="2:65" s="1" customFormat="1" ht="16.5" customHeight="1">
      <c r="B187" s="46"/>
      <c r="C187" s="233" t="s">
        <v>706</v>
      </c>
      <c r="D187" s="233" t="s">
        <v>210</v>
      </c>
      <c r="E187" s="234" t="s">
        <v>4259</v>
      </c>
      <c r="F187" s="235" t="s">
        <v>4260</v>
      </c>
      <c r="G187" s="236" t="s">
        <v>336</v>
      </c>
      <c r="H187" s="237">
        <v>20</v>
      </c>
      <c r="I187" s="238"/>
      <c r="J187" s="239">
        <f>ROUND(I187*H187,2)</f>
        <v>0</v>
      </c>
      <c r="K187" s="235" t="s">
        <v>38</v>
      </c>
      <c r="L187" s="72"/>
      <c r="M187" s="240" t="s">
        <v>38</v>
      </c>
      <c r="N187" s="241" t="s">
        <v>52</v>
      </c>
      <c r="O187" s="47"/>
      <c r="P187" s="242">
        <f>O187*H187</f>
        <v>0</v>
      </c>
      <c r="Q187" s="242">
        <v>0</v>
      </c>
      <c r="R187" s="242">
        <f>Q187*H187</f>
        <v>0</v>
      </c>
      <c r="S187" s="242">
        <v>0</v>
      </c>
      <c r="T187" s="243">
        <f>S187*H187</f>
        <v>0</v>
      </c>
      <c r="AR187" s="23" t="s">
        <v>302</v>
      </c>
      <c r="AT187" s="23" t="s">
        <v>210</v>
      </c>
      <c r="AU187" s="23" t="s">
        <v>90</v>
      </c>
      <c r="AY187" s="23" t="s">
        <v>208</v>
      </c>
      <c r="BE187" s="244">
        <f>IF(N187="základní",J187,0)</f>
        <v>0</v>
      </c>
      <c r="BF187" s="244">
        <f>IF(N187="snížená",J187,0)</f>
        <v>0</v>
      </c>
      <c r="BG187" s="244">
        <f>IF(N187="zákl. přenesená",J187,0)</f>
        <v>0</v>
      </c>
      <c r="BH187" s="244">
        <f>IF(N187="sníž. přenesená",J187,0)</f>
        <v>0</v>
      </c>
      <c r="BI187" s="244">
        <f>IF(N187="nulová",J187,0)</f>
        <v>0</v>
      </c>
      <c r="BJ187" s="23" t="s">
        <v>25</v>
      </c>
      <c r="BK187" s="244">
        <f>ROUND(I187*H187,2)</f>
        <v>0</v>
      </c>
      <c r="BL187" s="23" t="s">
        <v>302</v>
      </c>
      <c r="BM187" s="23" t="s">
        <v>4261</v>
      </c>
    </row>
    <row r="188" spans="2:65" s="1" customFormat="1" ht="16.5" customHeight="1">
      <c r="B188" s="46"/>
      <c r="C188" s="233" t="s">
        <v>739</v>
      </c>
      <c r="D188" s="233" t="s">
        <v>210</v>
      </c>
      <c r="E188" s="234" t="s">
        <v>4262</v>
      </c>
      <c r="F188" s="235" t="s">
        <v>4263</v>
      </c>
      <c r="G188" s="236" t="s">
        <v>331</v>
      </c>
      <c r="H188" s="237">
        <v>10</v>
      </c>
      <c r="I188" s="238"/>
      <c r="J188" s="239">
        <f>ROUND(I188*H188,2)</f>
        <v>0</v>
      </c>
      <c r="K188" s="235" t="s">
        <v>38</v>
      </c>
      <c r="L188" s="72"/>
      <c r="M188" s="240" t="s">
        <v>38</v>
      </c>
      <c r="N188" s="241" t="s">
        <v>52</v>
      </c>
      <c r="O188" s="47"/>
      <c r="P188" s="242">
        <f>O188*H188</f>
        <v>0</v>
      </c>
      <c r="Q188" s="242">
        <v>0</v>
      </c>
      <c r="R188" s="242">
        <f>Q188*H188</f>
        <v>0</v>
      </c>
      <c r="S188" s="242">
        <v>0</v>
      </c>
      <c r="T188" s="243">
        <f>S188*H188</f>
        <v>0</v>
      </c>
      <c r="AR188" s="23" t="s">
        <v>302</v>
      </c>
      <c r="AT188" s="23" t="s">
        <v>210</v>
      </c>
      <c r="AU188" s="23" t="s">
        <v>90</v>
      </c>
      <c r="AY188" s="23" t="s">
        <v>208</v>
      </c>
      <c r="BE188" s="244">
        <f>IF(N188="základní",J188,0)</f>
        <v>0</v>
      </c>
      <c r="BF188" s="244">
        <f>IF(N188="snížená",J188,0)</f>
        <v>0</v>
      </c>
      <c r="BG188" s="244">
        <f>IF(N188="zákl. přenesená",J188,0)</f>
        <v>0</v>
      </c>
      <c r="BH188" s="244">
        <f>IF(N188="sníž. přenesená",J188,0)</f>
        <v>0</v>
      </c>
      <c r="BI188" s="244">
        <f>IF(N188="nulová",J188,0)</f>
        <v>0</v>
      </c>
      <c r="BJ188" s="23" t="s">
        <v>25</v>
      </c>
      <c r="BK188" s="244">
        <f>ROUND(I188*H188,2)</f>
        <v>0</v>
      </c>
      <c r="BL188" s="23" t="s">
        <v>302</v>
      </c>
      <c r="BM188" s="23" t="s">
        <v>4264</v>
      </c>
    </row>
    <row r="189" spans="2:63" s="11" customFormat="1" ht="29.85" customHeight="1">
      <c r="B189" s="217"/>
      <c r="C189" s="218"/>
      <c r="D189" s="219" t="s">
        <v>80</v>
      </c>
      <c r="E189" s="231" t="s">
        <v>4265</v>
      </c>
      <c r="F189" s="231" t="s">
        <v>4266</v>
      </c>
      <c r="G189" s="218"/>
      <c r="H189" s="218"/>
      <c r="I189" s="221"/>
      <c r="J189" s="232">
        <f>BK189</f>
        <v>0</v>
      </c>
      <c r="K189" s="218"/>
      <c r="L189" s="223"/>
      <c r="M189" s="224"/>
      <c r="N189" s="225"/>
      <c r="O189" s="225"/>
      <c r="P189" s="226">
        <f>SUM(P190:P221)</f>
        <v>0</v>
      </c>
      <c r="Q189" s="225"/>
      <c r="R189" s="226">
        <f>SUM(R190:R221)</f>
        <v>1.7473500000000002</v>
      </c>
      <c r="S189" s="225"/>
      <c r="T189" s="227">
        <f>SUM(T190:T221)</f>
        <v>0</v>
      </c>
      <c r="AR189" s="228" t="s">
        <v>90</v>
      </c>
      <c r="AT189" s="229" t="s">
        <v>80</v>
      </c>
      <c r="AU189" s="229" t="s">
        <v>25</v>
      </c>
      <c r="AY189" s="228" t="s">
        <v>208</v>
      </c>
      <c r="BK189" s="230">
        <f>SUM(BK190:BK221)</f>
        <v>0</v>
      </c>
    </row>
    <row r="190" spans="2:65" s="1" customFormat="1" ht="38.25" customHeight="1">
      <c r="B190" s="46"/>
      <c r="C190" s="233" t="s">
        <v>767</v>
      </c>
      <c r="D190" s="233" t="s">
        <v>210</v>
      </c>
      <c r="E190" s="234" t="s">
        <v>4267</v>
      </c>
      <c r="F190" s="235" t="s">
        <v>4268</v>
      </c>
      <c r="G190" s="236" t="s">
        <v>336</v>
      </c>
      <c r="H190" s="237">
        <v>500</v>
      </c>
      <c r="I190" s="238"/>
      <c r="J190" s="239">
        <f>ROUND(I190*H190,2)</f>
        <v>0</v>
      </c>
      <c r="K190" s="235" t="s">
        <v>214</v>
      </c>
      <c r="L190" s="72"/>
      <c r="M190" s="240" t="s">
        <v>38</v>
      </c>
      <c r="N190" s="241" t="s">
        <v>52</v>
      </c>
      <c r="O190" s="47"/>
      <c r="P190" s="242">
        <f>O190*H190</f>
        <v>0</v>
      </c>
      <c r="Q190" s="242">
        <v>0</v>
      </c>
      <c r="R190" s="242">
        <f>Q190*H190</f>
        <v>0</v>
      </c>
      <c r="S190" s="242">
        <v>0</v>
      </c>
      <c r="T190" s="243">
        <f>S190*H190</f>
        <v>0</v>
      </c>
      <c r="AR190" s="23" t="s">
        <v>302</v>
      </c>
      <c r="AT190" s="23" t="s">
        <v>210</v>
      </c>
      <c r="AU190" s="23" t="s">
        <v>90</v>
      </c>
      <c r="AY190" s="23" t="s">
        <v>208</v>
      </c>
      <c r="BE190" s="244">
        <f>IF(N190="základní",J190,0)</f>
        <v>0</v>
      </c>
      <c r="BF190" s="244">
        <f>IF(N190="snížená",J190,0)</f>
        <v>0</v>
      </c>
      <c r="BG190" s="244">
        <f>IF(N190="zákl. přenesená",J190,0)</f>
        <v>0</v>
      </c>
      <c r="BH190" s="244">
        <f>IF(N190="sníž. přenesená",J190,0)</f>
        <v>0</v>
      </c>
      <c r="BI190" s="244">
        <f>IF(N190="nulová",J190,0)</f>
        <v>0</v>
      </c>
      <c r="BJ190" s="23" t="s">
        <v>25</v>
      </c>
      <c r="BK190" s="244">
        <f>ROUND(I190*H190,2)</f>
        <v>0</v>
      </c>
      <c r="BL190" s="23" t="s">
        <v>302</v>
      </c>
      <c r="BM190" s="23" t="s">
        <v>4269</v>
      </c>
    </row>
    <row r="191" spans="2:65" s="1" customFormat="1" ht="16.5" customHeight="1">
      <c r="B191" s="46"/>
      <c r="C191" s="267" t="s">
        <v>771</v>
      </c>
      <c r="D191" s="267" t="s">
        <v>297</v>
      </c>
      <c r="E191" s="268" t="s">
        <v>4270</v>
      </c>
      <c r="F191" s="269" t="s">
        <v>4271</v>
      </c>
      <c r="G191" s="270" t="s">
        <v>336</v>
      </c>
      <c r="H191" s="271">
        <v>400</v>
      </c>
      <c r="I191" s="272"/>
      <c r="J191" s="273">
        <f>ROUND(I191*H191,2)</f>
        <v>0</v>
      </c>
      <c r="K191" s="269" t="s">
        <v>214</v>
      </c>
      <c r="L191" s="274"/>
      <c r="M191" s="275" t="s">
        <v>38</v>
      </c>
      <c r="N191" s="276" t="s">
        <v>52</v>
      </c>
      <c r="O191" s="47"/>
      <c r="P191" s="242">
        <f>O191*H191</f>
        <v>0</v>
      </c>
      <c r="Q191" s="242">
        <v>6E-05</v>
      </c>
      <c r="R191" s="242">
        <f>Q191*H191</f>
        <v>0.024</v>
      </c>
      <c r="S191" s="242">
        <v>0</v>
      </c>
      <c r="T191" s="243">
        <f>S191*H191</f>
        <v>0</v>
      </c>
      <c r="AR191" s="23" t="s">
        <v>393</v>
      </c>
      <c r="AT191" s="23" t="s">
        <v>297</v>
      </c>
      <c r="AU191" s="23" t="s">
        <v>90</v>
      </c>
      <c r="AY191" s="23" t="s">
        <v>208</v>
      </c>
      <c r="BE191" s="244">
        <f>IF(N191="základní",J191,0)</f>
        <v>0</v>
      </c>
      <c r="BF191" s="244">
        <f>IF(N191="snížená",J191,0)</f>
        <v>0</v>
      </c>
      <c r="BG191" s="244">
        <f>IF(N191="zákl. přenesená",J191,0)</f>
        <v>0</v>
      </c>
      <c r="BH191" s="244">
        <f>IF(N191="sníž. přenesená",J191,0)</f>
        <v>0</v>
      </c>
      <c r="BI191" s="244">
        <f>IF(N191="nulová",J191,0)</f>
        <v>0</v>
      </c>
      <c r="BJ191" s="23" t="s">
        <v>25</v>
      </c>
      <c r="BK191" s="244">
        <f>ROUND(I191*H191,2)</f>
        <v>0</v>
      </c>
      <c r="BL191" s="23" t="s">
        <v>302</v>
      </c>
      <c r="BM191" s="23" t="s">
        <v>4272</v>
      </c>
    </row>
    <row r="192" spans="2:47" s="1" customFormat="1" ht="13.5">
      <c r="B192" s="46"/>
      <c r="C192" s="74"/>
      <c r="D192" s="247" t="s">
        <v>835</v>
      </c>
      <c r="E192" s="74"/>
      <c r="F192" s="277" t="s">
        <v>4273</v>
      </c>
      <c r="G192" s="74"/>
      <c r="H192" s="74"/>
      <c r="I192" s="203"/>
      <c r="J192" s="74"/>
      <c r="K192" s="74"/>
      <c r="L192" s="72"/>
      <c r="M192" s="278"/>
      <c r="N192" s="47"/>
      <c r="O192" s="47"/>
      <c r="P192" s="47"/>
      <c r="Q192" s="47"/>
      <c r="R192" s="47"/>
      <c r="S192" s="47"/>
      <c r="T192" s="95"/>
      <c r="AT192" s="23" t="s">
        <v>835</v>
      </c>
      <c r="AU192" s="23" t="s">
        <v>90</v>
      </c>
    </row>
    <row r="193" spans="2:65" s="1" customFormat="1" ht="16.5" customHeight="1">
      <c r="B193" s="46"/>
      <c r="C193" s="267" t="s">
        <v>776</v>
      </c>
      <c r="D193" s="267" t="s">
        <v>297</v>
      </c>
      <c r="E193" s="268" t="s">
        <v>4274</v>
      </c>
      <c r="F193" s="269" t="s">
        <v>4275</v>
      </c>
      <c r="G193" s="270" t="s">
        <v>336</v>
      </c>
      <c r="H193" s="271">
        <v>100</v>
      </c>
      <c r="I193" s="272"/>
      <c r="J193" s="273">
        <f>ROUND(I193*H193,2)</f>
        <v>0</v>
      </c>
      <c r="K193" s="269" t="s">
        <v>214</v>
      </c>
      <c r="L193" s="274"/>
      <c r="M193" s="275" t="s">
        <v>38</v>
      </c>
      <c r="N193" s="276" t="s">
        <v>52</v>
      </c>
      <c r="O193" s="47"/>
      <c r="P193" s="242">
        <f>O193*H193</f>
        <v>0</v>
      </c>
      <c r="Q193" s="242">
        <v>0.00018</v>
      </c>
      <c r="R193" s="242">
        <f>Q193*H193</f>
        <v>0.018000000000000002</v>
      </c>
      <c r="S193" s="242">
        <v>0</v>
      </c>
      <c r="T193" s="243">
        <f>S193*H193</f>
        <v>0</v>
      </c>
      <c r="AR193" s="23" t="s">
        <v>393</v>
      </c>
      <c r="AT193" s="23" t="s">
        <v>297</v>
      </c>
      <c r="AU193" s="23" t="s">
        <v>90</v>
      </c>
      <c r="AY193" s="23" t="s">
        <v>208</v>
      </c>
      <c r="BE193" s="244">
        <f>IF(N193="základní",J193,0)</f>
        <v>0</v>
      </c>
      <c r="BF193" s="244">
        <f>IF(N193="snížená",J193,0)</f>
        <v>0</v>
      </c>
      <c r="BG193" s="244">
        <f>IF(N193="zákl. přenesená",J193,0)</f>
        <v>0</v>
      </c>
      <c r="BH193" s="244">
        <f>IF(N193="sníž. přenesená",J193,0)</f>
        <v>0</v>
      </c>
      <c r="BI193" s="244">
        <f>IF(N193="nulová",J193,0)</f>
        <v>0</v>
      </c>
      <c r="BJ193" s="23" t="s">
        <v>25</v>
      </c>
      <c r="BK193" s="244">
        <f>ROUND(I193*H193,2)</f>
        <v>0</v>
      </c>
      <c r="BL193" s="23" t="s">
        <v>302</v>
      </c>
      <c r="BM193" s="23" t="s">
        <v>4276</v>
      </c>
    </row>
    <row r="194" spans="2:47" s="1" customFormat="1" ht="13.5">
      <c r="B194" s="46"/>
      <c r="C194" s="74"/>
      <c r="D194" s="247" t="s">
        <v>835</v>
      </c>
      <c r="E194" s="74"/>
      <c r="F194" s="277" t="s">
        <v>4277</v>
      </c>
      <c r="G194" s="74"/>
      <c r="H194" s="74"/>
      <c r="I194" s="203"/>
      <c r="J194" s="74"/>
      <c r="K194" s="74"/>
      <c r="L194" s="72"/>
      <c r="M194" s="278"/>
      <c r="N194" s="47"/>
      <c r="O194" s="47"/>
      <c r="P194" s="47"/>
      <c r="Q194" s="47"/>
      <c r="R194" s="47"/>
      <c r="S194" s="47"/>
      <c r="T194" s="95"/>
      <c r="AT194" s="23" t="s">
        <v>835</v>
      </c>
      <c r="AU194" s="23" t="s">
        <v>90</v>
      </c>
    </row>
    <row r="195" spans="2:65" s="1" customFormat="1" ht="38.25" customHeight="1">
      <c r="B195" s="46"/>
      <c r="C195" s="233" t="s">
        <v>780</v>
      </c>
      <c r="D195" s="233" t="s">
        <v>210</v>
      </c>
      <c r="E195" s="234" t="s">
        <v>4278</v>
      </c>
      <c r="F195" s="235" t="s">
        <v>4279</v>
      </c>
      <c r="G195" s="236" t="s">
        <v>336</v>
      </c>
      <c r="H195" s="237">
        <v>8380</v>
      </c>
      <c r="I195" s="238"/>
      <c r="J195" s="239">
        <f>ROUND(I195*H195,2)</f>
        <v>0</v>
      </c>
      <c r="K195" s="235" t="s">
        <v>214</v>
      </c>
      <c r="L195" s="72"/>
      <c r="M195" s="240" t="s">
        <v>38</v>
      </c>
      <c r="N195" s="241" t="s">
        <v>52</v>
      </c>
      <c r="O195" s="47"/>
      <c r="P195" s="242">
        <f>O195*H195</f>
        <v>0</v>
      </c>
      <c r="Q195" s="242">
        <v>0</v>
      </c>
      <c r="R195" s="242">
        <f>Q195*H195</f>
        <v>0</v>
      </c>
      <c r="S195" s="242">
        <v>0</v>
      </c>
      <c r="T195" s="243">
        <f>S195*H195</f>
        <v>0</v>
      </c>
      <c r="AR195" s="23" t="s">
        <v>302</v>
      </c>
      <c r="AT195" s="23" t="s">
        <v>210</v>
      </c>
      <c r="AU195" s="23" t="s">
        <v>90</v>
      </c>
      <c r="AY195" s="23" t="s">
        <v>208</v>
      </c>
      <c r="BE195" s="244">
        <f>IF(N195="základní",J195,0)</f>
        <v>0</v>
      </c>
      <c r="BF195" s="244">
        <f>IF(N195="snížená",J195,0)</f>
        <v>0</v>
      </c>
      <c r="BG195" s="244">
        <f>IF(N195="zákl. přenesená",J195,0)</f>
        <v>0</v>
      </c>
      <c r="BH195" s="244">
        <f>IF(N195="sníž. přenesená",J195,0)</f>
        <v>0</v>
      </c>
      <c r="BI195" s="244">
        <f>IF(N195="nulová",J195,0)</f>
        <v>0</v>
      </c>
      <c r="BJ195" s="23" t="s">
        <v>25</v>
      </c>
      <c r="BK195" s="244">
        <f>ROUND(I195*H195,2)</f>
        <v>0</v>
      </c>
      <c r="BL195" s="23" t="s">
        <v>302</v>
      </c>
      <c r="BM195" s="23" t="s">
        <v>4280</v>
      </c>
    </row>
    <row r="196" spans="2:65" s="1" customFormat="1" ht="16.5" customHeight="1">
      <c r="B196" s="46"/>
      <c r="C196" s="267" t="s">
        <v>785</v>
      </c>
      <c r="D196" s="267" t="s">
        <v>297</v>
      </c>
      <c r="E196" s="268" t="s">
        <v>4281</v>
      </c>
      <c r="F196" s="269" t="s">
        <v>4282</v>
      </c>
      <c r="G196" s="270" t="s">
        <v>336</v>
      </c>
      <c r="H196" s="271">
        <v>3180</v>
      </c>
      <c r="I196" s="272"/>
      <c r="J196" s="273">
        <f>ROUND(I196*H196,2)</f>
        <v>0</v>
      </c>
      <c r="K196" s="269" t="s">
        <v>214</v>
      </c>
      <c r="L196" s="274"/>
      <c r="M196" s="275" t="s">
        <v>38</v>
      </c>
      <c r="N196" s="276" t="s">
        <v>52</v>
      </c>
      <c r="O196" s="47"/>
      <c r="P196" s="242">
        <f>O196*H196</f>
        <v>0</v>
      </c>
      <c r="Q196" s="242">
        <v>0.00012</v>
      </c>
      <c r="R196" s="242">
        <f>Q196*H196</f>
        <v>0.3816</v>
      </c>
      <c r="S196" s="242">
        <v>0</v>
      </c>
      <c r="T196" s="243">
        <f>S196*H196</f>
        <v>0</v>
      </c>
      <c r="AR196" s="23" t="s">
        <v>393</v>
      </c>
      <c r="AT196" s="23" t="s">
        <v>297</v>
      </c>
      <c r="AU196" s="23" t="s">
        <v>90</v>
      </c>
      <c r="AY196" s="23" t="s">
        <v>208</v>
      </c>
      <c r="BE196" s="244">
        <f>IF(N196="základní",J196,0)</f>
        <v>0</v>
      </c>
      <c r="BF196" s="244">
        <f>IF(N196="snížená",J196,0)</f>
        <v>0</v>
      </c>
      <c r="BG196" s="244">
        <f>IF(N196="zákl. přenesená",J196,0)</f>
        <v>0</v>
      </c>
      <c r="BH196" s="244">
        <f>IF(N196="sníž. přenesená",J196,0)</f>
        <v>0</v>
      </c>
      <c r="BI196" s="244">
        <f>IF(N196="nulová",J196,0)</f>
        <v>0</v>
      </c>
      <c r="BJ196" s="23" t="s">
        <v>25</v>
      </c>
      <c r="BK196" s="244">
        <f>ROUND(I196*H196,2)</f>
        <v>0</v>
      </c>
      <c r="BL196" s="23" t="s">
        <v>302</v>
      </c>
      <c r="BM196" s="23" t="s">
        <v>4283</v>
      </c>
    </row>
    <row r="197" spans="2:47" s="1" customFormat="1" ht="13.5">
      <c r="B197" s="46"/>
      <c r="C197" s="74"/>
      <c r="D197" s="247" t="s">
        <v>835</v>
      </c>
      <c r="E197" s="74"/>
      <c r="F197" s="277" t="s">
        <v>4284</v>
      </c>
      <c r="G197" s="74"/>
      <c r="H197" s="74"/>
      <c r="I197" s="203"/>
      <c r="J197" s="74"/>
      <c r="K197" s="74"/>
      <c r="L197" s="72"/>
      <c r="M197" s="278"/>
      <c r="N197" s="47"/>
      <c r="O197" s="47"/>
      <c r="P197" s="47"/>
      <c r="Q197" s="47"/>
      <c r="R197" s="47"/>
      <c r="S197" s="47"/>
      <c r="T197" s="95"/>
      <c r="AT197" s="23" t="s">
        <v>835</v>
      </c>
      <c r="AU197" s="23" t="s">
        <v>90</v>
      </c>
    </row>
    <row r="198" spans="2:65" s="1" customFormat="1" ht="16.5" customHeight="1">
      <c r="B198" s="46"/>
      <c r="C198" s="267" t="s">
        <v>797</v>
      </c>
      <c r="D198" s="267" t="s">
        <v>297</v>
      </c>
      <c r="E198" s="268" t="s">
        <v>4285</v>
      </c>
      <c r="F198" s="269" t="s">
        <v>4286</v>
      </c>
      <c r="G198" s="270" t="s">
        <v>336</v>
      </c>
      <c r="H198" s="271">
        <v>350</v>
      </c>
      <c r="I198" s="272"/>
      <c r="J198" s="273">
        <f>ROUND(I198*H198,2)</f>
        <v>0</v>
      </c>
      <c r="K198" s="269" t="s">
        <v>214</v>
      </c>
      <c r="L198" s="274"/>
      <c r="M198" s="275" t="s">
        <v>38</v>
      </c>
      <c r="N198" s="276" t="s">
        <v>52</v>
      </c>
      <c r="O198" s="47"/>
      <c r="P198" s="242">
        <f>O198*H198</f>
        <v>0</v>
      </c>
      <c r="Q198" s="242">
        <v>0.0001</v>
      </c>
      <c r="R198" s="242">
        <f>Q198*H198</f>
        <v>0.035</v>
      </c>
      <c r="S198" s="242">
        <v>0</v>
      </c>
      <c r="T198" s="243">
        <f>S198*H198</f>
        <v>0</v>
      </c>
      <c r="AR198" s="23" t="s">
        <v>393</v>
      </c>
      <c r="AT198" s="23" t="s">
        <v>297</v>
      </c>
      <c r="AU198" s="23" t="s">
        <v>90</v>
      </c>
      <c r="AY198" s="23" t="s">
        <v>208</v>
      </c>
      <c r="BE198" s="244">
        <f>IF(N198="základní",J198,0)</f>
        <v>0</v>
      </c>
      <c r="BF198" s="244">
        <f>IF(N198="snížená",J198,0)</f>
        <v>0</v>
      </c>
      <c r="BG198" s="244">
        <f>IF(N198="zákl. přenesená",J198,0)</f>
        <v>0</v>
      </c>
      <c r="BH198" s="244">
        <f>IF(N198="sníž. přenesená",J198,0)</f>
        <v>0</v>
      </c>
      <c r="BI198" s="244">
        <f>IF(N198="nulová",J198,0)</f>
        <v>0</v>
      </c>
      <c r="BJ198" s="23" t="s">
        <v>25</v>
      </c>
      <c r="BK198" s="244">
        <f>ROUND(I198*H198,2)</f>
        <v>0</v>
      </c>
      <c r="BL198" s="23" t="s">
        <v>302</v>
      </c>
      <c r="BM198" s="23" t="s">
        <v>4287</v>
      </c>
    </row>
    <row r="199" spans="2:47" s="1" customFormat="1" ht="13.5">
      <c r="B199" s="46"/>
      <c r="C199" s="74"/>
      <c r="D199" s="247" t="s">
        <v>835</v>
      </c>
      <c r="E199" s="74"/>
      <c r="F199" s="277" t="s">
        <v>4288</v>
      </c>
      <c r="G199" s="74"/>
      <c r="H199" s="74"/>
      <c r="I199" s="203"/>
      <c r="J199" s="74"/>
      <c r="K199" s="74"/>
      <c r="L199" s="72"/>
      <c r="M199" s="278"/>
      <c r="N199" s="47"/>
      <c r="O199" s="47"/>
      <c r="P199" s="47"/>
      <c r="Q199" s="47"/>
      <c r="R199" s="47"/>
      <c r="S199" s="47"/>
      <c r="T199" s="95"/>
      <c r="AT199" s="23" t="s">
        <v>835</v>
      </c>
      <c r="AU199" s="23" t="s">
        <v>90</v>
      </c>
    </row>
    <row r="200" spans="2:65" s="1" customFormat="1" ht="16.5" customHeight="1">
      <c r="B200" s="46"/>
      <c r="C200" s="267" t="s">
        <v>802</v>
      </c>
      <c r="D200" s="267" t="s">
        <v>297</v>
      </c>
      <c r="E200" s="268" t="s">
        <v>4289</v>
      </c>
      <c r="F200" s="269" t="s">
        <v>4290</v>
      </c>
      <c r="G200" s="270" t="s">
        <v>336</v>
      </c>
      <c r="H200" s="271">
        <v>4100</v>
      </c>
      <c r="I200" s="272"/>
      <c r="J200" s="273">
        <f>ROUND(I200*H200,2)</f>
        <v>0</v>
      </c>
      <c r="K200" s="269" t="s">
        <v>214</v>
      </c>
      <c r="L200" s="274"/>
      <c r="M200" s="275" t="s">
        <v>38</v>
      </c>
      <c r="N200" s="276" t="s">
        <v>52</v>
      </c>
      <c r="O200" s="47"/>
      <c r="P200" s="242">
        <f>O200*H200</f>
        <v>0</v>
      </c>
      <c r="Q200" s="242">
        <v>0.00017</v>
      </c>
      <c r="R200" s="242">
        <f>Q200*H200</f>
        <v>0.6970000000000001</v>
      </c>
      <c r="S200" s="242">
        <v>0</v>
      </c>
      <c r="T200" s="243">
        <f>S200*H200</f>
        <v>0</v>
      </c>
      <c r="AR200" s="23" t="s">
        <v>393</v>
      </c>
      <c r="AT200" s="23" t="s">
        <v>297</v>
      </c>
      <c r="AU200" s="23" t="s">
        <v>90</v>
      </c>
      <c r="AY200" s="23" t="s">
        <v>208</v>
      </c>
      <c r="BE200" s="244">
        <f>IF(N200="základní",J200,0)</f>
        <v>0</v>
      </c>
      <c r="BF200" s="244">
        <f>IF(N200="snížená",J200,0)</f>
        <v>0</v>
      </c>
      <c r="BG200" s="244">
        <f>IF(N200="zákl. přenesená",J200,0)</f>
        <v>0</v>
      </c>
      <c r="BH200" s="244">
        <f>IF(N200="sníž. přenesená",J200,0)</f>
        <v>0</v>
      </c>
      <c r="BI200" s="244">
        <f>IF(N200="nulová",J200,0)</f>
        <v>0</v>
      </c>
      <c r="BJ200" s="23" t="s">
        <v>25</v>
      </c>
      <c r="BK200" s="244">
        <f>ROUND(I200*H200,2)</f>
        <v>0</v>
      </c>
      <c r="BL200" s="23" t="s">
        <v>302</v>
      </c>
      <c r="BM200" s="23" t="s">
        <v>4291</v>
      </c>
    </row>
    <row r="201" spans="2:47" s="1" customFormat="1" ht="13.5">
      <c r="B201" s="46"/>
      <c r="C201" s="74"/>
      <c r="D201" s="247" t="s">
        <v>835</v>
      </c>
      <c r="E201" s="74"/>
      <c r="F201" s="277" t="s">
        <v>4292</v>
      </c>
      <c r="G201" s="74"/>
      <c r="H201" s="74"/>
      <c r="I201" s="203"/>
      <c r="J201" s="74"/>
      <c r="K201" s="74"/>
      <c r="L201" s="72"/>
      <c r="M201" s="278"/>
      <c r="N201" s="47"/>
      <c r="O201" s="47"/>
      <c r="P201" s="47"/>
      <c r="Q201" s="47"/>
      <c r="R201" s="47"/>
      <c r="S201" s="47"/>
      <c r="T201" s="95"/>
      <c r="AT201" s="23" t="s">
        <v>835</v>
      </c>
      <c r="AU201" s="23" t="s">
        <v>90</v>
      </c>
    </row>
    <row r="202" spans="2:65" s="1" customFormat="1" ht="16.5" customHeight="1">
      <c r="B202" s="46"/>
      <c r="C202" s="267" t="s">
        <v>808</v>
      </c>
      <c r="D202" s="267" t="s">
        <v>297</v>
      </c>
      <c r="E202" s="268" t="s">
        <v>4293</v>
      </c>
      <c r="F202" s="269" t="s">
        <v>4294</v>
      </c>
      <c r="G202" s="270" t="s">
        <v>336</v>
      </c>
      <c r="H202" s="271">
        <v>650</v>
      </c>
      <c r="I202" s="272"/>
      <c r="J202" s="273">
        <f>ROUND(I202*H202,2)</f>
        <v>0</v>
      </c>
      <c r="K202" s="269" t="s">
        <v>214</v>
      </c>
      <c r="L202" s="274"/>
      <c r="M202" s="275" t="s">
        <v>38</v>
      </c>
      <c r="N202" s="276" t="s">
        <v>52</v>
      </c>
      <c r="O202" s="47"/>
      <c r="P202" s="242">
        <f>O202*H202</f>
        <v>0</v>
      </c>
      <c r="Q202" s="242">
        <v>0.00016</v>
      </c>
      <c r="R202" s="242">
        <f>Q202*H202</f>
        <v>0.10400000000000001</v>
      </c>
      <c r="S202" s="242">
        <v>0</v>
      </c>
      <c r="T202" s="243">
        <f>S202*H202</f>
        <v>0</v>
      </c>
      <c r="AR202" s="23" t="s">
        <v>393</v>
      </c>
      <c r="AT202" s="23" t="s">
        <v>297</v>
      </c>
      <c r="AU202" s="23" t="s">
        <v>90</v>
      </c>
      <c r="AY202" s="23" t="s">
        <v>208</v>
      </c>
      <c r="BE202" s="244">
        <f>IF(N202="základní",J202,0)</f>
        <v>0</v>
      </c>
      <c r="BF202" s="244">
        <f>IF(N202="snížená",J202,0)</f>
        <v>0</v>
      </c>
      <c r="BG202" s="244">
        <f>IF(N202="zákl. přenesená",J202,0)</f>
        <v>0</v>
      </c>
      <c r="BH202" s="244">
        <f>IF(N202="sníž. přenesená",J202,0)</f>
        <v>0</v>
      </c>
      <c r="BI202" s="244">
        <f>IF(N202="nulová",J202,0)</f>
        <v>0</v>
      </c>
      <c r="BJ202" s="23" t="s">
        <v>25</v>
      </c>
      <c r="BK202" s="244">
        <f>ROUND(I202*H202,2)</f>
        <v>0</v>
      </c>
      <c r="BL202" s="23" t="s">
        <v>302</v>
      </c>
      <c r="BM202" s="23" t="s">
        <v>4295</v>
      </c>
    </row>
    <row r="203" spans="2:47" s="1" customFormat="1" ht="13.5">
      <c r="B203" s="46"/>
      <c r="C203" s="74"/>
      <c r="D203" s="247" t="s">
        <v>835</v>
      </c>
      <c r="E203" s="74"/>
      <c r="F203" s="277" t="s">
        <v>4292</v>
      </c>
      <c r="G203" s="74"/>
      <c r="H203" s="74"/>
      <c r="I203" s="203"/>
      <c r="J203" s="74"/>
      <c r="K203" s="74"/>
      <c r="L203" s="72"/>
      <c r="M203" s="278"/>
      <c r="N203" s="47"/>
      <c r="O203" s="47"/>
      <c r="P203" s="47"/>
      <c r="Q203" s="47"/>
      <c r="R203" s="47"/>
      <c r="S203" s="47"/>
      <c r="T203" s="95"/>
      <c r="AT203" s="23" t="s">
        <v>835</v>
      </c>
      <c r="AU203" s="23" t="s">
        <v>90</v>
      </c>
    </row>
    <row r="204" spans="2:65" s="1" customFormat="1" ht="16.5" customHeight="1">
      <c r="B204" s="46"/>
      <c r="C204" s="267" t="s">
        <v>812</v>
      </c>
      <c r="D204" s="267" t="s">
        <v>297</v>
      </c>
      <c r="E204" s="268" t="s">
        <v>4296</v>
      </c>
      <c r="F204" s="269" t="s">
        <v>4297</v>
      </c>
      <c r="G204" s="270" t="s">
        <v>336</v>
      </c>
      <c r="H204" s="271">
        <v>50</v>
      </c>
      <c r="I204" s="272"/>
      <c r="J204" s="273">
        <f>ROUND(I204*H204,2)</f>
        <v>0</v>
      </c>
      <c r="K204" s="269" t="s">
        <v>214</v>
      </c>
      <c r="L204" s="274"/>
      <c r="M204" s="275" t="s">
        <v>38</v>
      </c>
      <c r="N204" s="276" t="s">
        <v>52</v>
      </c>
      <c r="O204" s="47"/>
      <c r="P204" s="242">
        <f>O204*H204</f>
        <v>0</v>
      </c>
      <c r="Q204" s="242">
        <v>0.00023</v>
      </c>
      <c r="R204" s="242">
        <f>Q204*H204</f>
        <v>0.0115</v>
      </c>
      <c r="S204" s="242">
        <v>0</v>
      </c>
      <c r="T204" s="243">
        <f>S204*H204</f>
        <v>0</v>
      </c>
      <c r="AR204" s="23" t="s">
        <v>393</v>
      </c>
      <c r="AT204" s="23" t="s">
        <v>297</v>
      </c>
      <c r="AU204" s="23" t="s">
        <v>90</v>
      </c>
      <c r="AY204" s="23" t="s">
        <v>208</v>
      </c>
      <c r="BE204" s="244">
        <f>IF(N204="základní",J204,0)</f>
        <v>0</v>
      </c>
      <c r="BF204" s="244">
        <f>IF(N204="snížená",J204,0)</f>
        <v>0</v>
      </c>
      <c r="BG204" s="244">
        <f>IF(N204="zákl. přenesená",J204,0)</f>
        <v>0</v>
      </c>
      <c r="BH204" s="244">
        <f>IF(N204="sníž. přenesená",J204,0)</f>
        <v>0</v>
      </c>
      <c r="BI204" s="244">
        <f>IF(N204="nulová",J204,0)</f>
        <v>0</v>
      </c>
      <c r="BJ204" s="23" t="s">
        <v>25</v>
      </c>
      <c r="BK204" s="244">
        <f>ROUND(I204*H204,2)</f>
        <v>0</v>
      </c>
      <c r="BL204" s="23" t="s">
        <v>302</v>
      </c>
      <c r="BM204" s="23" t="s">
        <v>4298</v>
      </c>
    </row>
    <row r="205" spans="2:47" s="1" customFormat="1" ht="13.5">
      <c r="B205" s="46"/>
      <c r="C205" s="74"/>
      <c r="D205" s="247" t="s">
        <v>835</v>
      </c>
      <c r="E205" s="74"/>
      <c r="F205" s="277" t="s">
        <v>4299</v>
      </c>
      <c r="G205" s="74"/>
      <c r="H205" s="74"/>
      <c r="I205" s="203"/>
      <c r="J205" s="74"/>
      <c r="K205" s="74"/>
      <c r="L205" s="72"/>
      <c r="M205" s="278"/>
      <c r="N205" s="47"/>
      <c r="O205" s="47"/>
      <c r="P205" s="47"/>
      <c r="Q205" s="47"/>
      <c r="R205" s="47"/>
      <c r="S205" s="47"/>
      <c r="T205" s="95"/>
      <c r="AT205" s="23" t="s">
        <v>835</v>
      </c>
      <c r="AU205" s="23" t="s">
        <v>90</v>
      </c>
    </row>
    <row r="206" spans="2:65" s="1" customFormat="1" ht="16.5" customHeight="1">
      <c r="B206" s="46"/>
      <c r="C206" s="267" t="s">
        <v>820</v>
      </c>
      <c r="D206" s="267" t="s">
        <v>297</v>
      </c>
      <c r="E206" s="268" t="s">
        <v>4300</v>
      </c>
      <c r="F206" s="269" t="s">
        <v>4301</v>
      </c>
      <c r="G206" s="270" t="s">
        <v>336</v>
      </c>
      <c r="H206" s="271">
        <v>50</v>
      </c>
      <c r="I206" s="272"/>
      <c r="J206" s="273">
        <f>ROUND(I206*H206,2)</f>
        <v>0</v>
      </c>
      <c r="K206" s="269" t="s">
        <v>214</v>
      </c>
      <c r="L206" s="274"/>
      <c r="M206" s="275" t="s">
        <v>38</v>
      </c>
      <c r="N206" s="276" t="s">
        <v>52</v>
      </c>
      <c r="O206" s="47"/>
      <c r="P206" s="242">
        <f>O206*H206</f>
        <v>0</v>
      </c>
      <c r="Q206" s="242">
        <v>0.00025</v>
      </c>
      <c r="R206" s="242">
        <f>Q206*H206</f>
        <v>0.0125</v>
      </c>
      <c r="S206" s="242">
        <v>0</v>
      </c>
      <c r="T206" s="243">
        <f>S206*H206</f>
        <v>0</v>
      </c>
      <c r="AR206" s="23" t="s">
        <v>393</v>
      </c>
      <c r="AT206" s="23" t="s">
        <v>297</v>
      </c>
      <c r="AU206" s="23" t="s">
        <v>90</v>
      </c>
      <c r="AY206" s="23" t="s">
        <v>208</v>
      </c>
      <c r="BE206" s="244">
        <f>IF(N206="základní",J206,0)</f>
        <v>0</v>
      </c>
      <c r="BF206" s="244">
        <f>IF(N206="snížená",J206,0)</f>
        <v>0</v>
      </c>
      <c r="BG206" s="244">
        <f>IF(N206="zákl. přenesená",J206,0)</f>
        <v>0</v>
      </c>
      <c r="BH206" s="244">
        <f>IF(N206="sníž. přenesená",J206,0)</f>
        <v>0</v>
      </c>
      <c r="BI206" s="244">
        <f>IF(N206="nulová",J206,0)</f>
        <v>0</v>
      </c>
      <c r="BJ206" s="23" t="s">
        <v>25</v>
      </c>
      <c r="BK206" s="244">
        <f>ROUND(I206*H206,2)</f>
        <v>0</v>
      </c>
      <c r="BL206" s="23" t="s">
        <v>302</v>
      </c>
      <c r="BM206" s="23" t="s">
        <v>4302</v>
      </c>
    </row>
    <row r="207" spans="2:47" s="1" customFormat="1" ht="13.5">
      <c r="B207" s="46"/>
      <c r="C207" s="74"/>
      <c r="D207" s="247" t="s">
        <v>835</v>
      </c>
      <c r="E207" s="74"/>
      <c r="F207" s="277" t="s">
        <v>4303</v>
      </c>
      <c r="G207" s="74"/>
      <c r="H207" s="74"/>
      <c r="I207" s="203"/>
      <c r="J207" s="74"/>
      <c r="K207" s="74"/>
      <c r="L207" s="72"/>
      <c r="M207" s="278"/>
      <c r="N207" s="47"/>
      <c r="O207" s="47"/>
      <c r="P207" s="47"/>
      <c r="Q207" s="47"/>
      <c r="R207" s="47"/>
      <c r="S207" s="47"/>
      <c r="T207" s="95"/>
      <c r="AT207" s="23" t="s">
        <v>835</v>
      </c>
      <c r="AU207" s="23" t="s">
        <v>90</v>
      </c>
    </row>
    <row r="208" spans="2:65" s="1" customFormat="1" ht="38.25" customHeight="1">
      <c r="B208" s="46"/>
      <c r="C208" s="233" t="s">
        <v>825</v>
      </c>
      <c r="D208" s="233" t="s">
        <v>210</v>
      </c>
      <c r="E208" s="234" t="s">
        <v>4304</v>
      </c>
      <c r="F208" s="235" t="s">
        <v>4305</v>
      </c>
      <c r="G208" s="236" t="s">
        <v>336</v>
      </c>
      <c r="H208" s="237">
        <v>335</v>
      </c>
      <c r="I208" s="238"/>
      <c r="J208" s="239">
        <f>ROUND(I208*H208,2)</f>
        <v>0</v>
      </c>
      <c r="K208" s="235" t="s">
        <v>214</v>
      </c>
      <c r="L208" s="72"/>
      <c r="M208" s="240" t="s">
        <v>38</v>
      </c>
      <c r="N208" s="241" t="s">
        <v>52</v>
      </c>
      <c r="O208" s="47"/>
      <c r="P208" s="242">
        <f>O208*H208</f>
        <v>0</v>
      </c>
      <c r="Q208" s="242">
        <v>0</v>
      </c>
      <c r="R208" s="242">
        <f>Q208*H208</f>
        <v>0</v>
      </c>
      <c r="S208" s="242">
        <v>0</v>
      </c>
      <c r="T208" s="243">
        <f>S208*H208</f>
        <v>0</v>
      </c>
      <c r="AR208" s="23" t="s">
        <v>302</v>
      </c>
      <c r="AT208" s="23" t="s">
        <v>210</v>
      </c>
      <c r="AU208" s="23" t="s">
        <v>90</v>
      </c>
      <c r="AY208" s="23" t="s">
        <v>208</v>
      </c>
      <c r="BE208" s="244">
        <f>IF(N208="základní",J208,0)</f>
        <v>0</v>
      </c>
      <c r="BF208" s="244">
        <f>IF(N208="snížená",J208,0)</f>
        <v>0</v>
      </c>
      <c r="BG208" s="244">
        <f>IF(N208="zákl. přenesená",J208,0)</f>
        <v>0</v>
      </c>
      <c r="BH208" s="244">
        <f>IF(N208="sníž. přenesená",J208,0)</f>
        <v>0</v>
      </c>
      <c r="BI208" s="244">
        <f>IF(N208="nulová",J208,0)</f>
        <v>0</v>
      </c>
      <c r="BJ208" s="23" t="s">
        <v>25</v>
      </c>
      <c r="BK208" s="244">
        <f>ROUND(I208*H208,2)</f>
        <v>0</v>
      </c>
      <c r="BL208" s="23" t="s">
        <v>302</v>
      </c>
      <c r="BM208" s="23" t="s">
        <v>4306</v>
      </c>
    </row>
    <row r="209" spans="2:65" s="1" customFormat="1" ht="16.5" customHeight="1">
      <c r="B209" s="46"/>
      <c r="C209" s="267" t="s">
        <v>831</v>
      </c>
      <c r="D209" s="267" t="s">
        <v>297</v>
      </c>
      <c r="E209" s="268" t="s">
        <v>4307</v>
      </c>
      <c r="F209" s="269" t="s">
        <v>4308</v>
      </c>
      <c r="G209" s="270" t="s">
        <v>336</v>
      </c>
      <c r="H209" s="271">
        <v>165</v>
      </c>
      <c r="I209" s="272"/>
      <c r="J209" s="273">
        <f>ROUND(I209*H209,2)</f>
        <v>0</v>
      </c>
      <c r="K209" s="269" t="s">
        <v>214</v>
      </c>
      <c r="L209" s="274"/>
      <c r="M209" s="275" t="s">
        <v>38</v>
      </c>
      <c r="N209" s="276" t="s">
        <v>52</v>
      </c>
      <c r="O209" s="47"/>
      <c r="P209" s="242">
        <f>O209*H209</f>
        <v>0</v>
      </c>
      <c r="Q209" s="242">
        <v>0.00053</v>
      </c>
      <c r="R209" s="242">
        <f>Q209*H209</f>
        <v>0.08745</v>
      </c>
      <c r="S209" s="242">
        <v>0</v>
      </c>
      <c r="T209" s="243">
        <f>S209*H209</f>
        <v>0</v>
      </c>
      <c r="AR209" s="23" t="s">
        <v>393</v>
      </c>
      <c r="AT209" s="23" t="s">
        <v>297</v>
      </c>
      <c r="AU209" s="23" t="s">
        <v>90</v>
      </c>
      <c r="AY209" s="23" t="s">
        <v>208</v>
      </c>
      <c r="BE209" s="244">
        <f>IF(N209="základní",J209,0)</f>
        <v>0</v>
      </c>
      <c r="BF209" s="244">
        <f>IF(N209="snížená",J209,0)</f>
        <v>0</v>
      </c>
      <c r="BG209" s="244">
        <f>IF(N209="zákl. přenesená",J209,0)</f>
        <v>0</v>
      </c>
      <c r="BH209" s="244">
        <f>IF(N209="sníž. přenesená",J209,0)</f>
        <v>0</v>
      </c>
      <c r="BI209" s="244">
        <f>IF(N209="nulová",J209,0)</f>
        <v>0</v>
      </c>
      <c r="BJ209" s="23" t="s">
        <v>25</v>
      </c>
      <c r="BK209" s="244">
        <f>ROUND(I209*H209,2)</f>
        <v>0</v>
      </c>
      <c r="BL209" s="23" t="s">
        <v>302</v>
      </c>
      <c r="BM209" s="23" t="s">
        <v>4309</v>
      </c>
    </row>
    <row r="210" spans="2:47" s="1" customFormat="1" ht="13.5">
      <c r="B210" s="46"/>
      <c r="C210" s="74"/>
      <c r="D210" s="247" t="s">
        <v>835</v>
      </c>
      <c r="E210" s="74"/>
      <c r="F210" s="277" t="s">
        <v>4310</v>
      </c>
      <c r="G210" s="74"/>
      <c r="H210" s="74"/>
      <c r="I210" s="203"/>
      <c r="J210" s="74"/>
      <c r="K210" s="74"/>
      <c r="L210" s="72"/>
      <c r="M210" s="278"/>
      <c r="N210" s="47"/>
      <c r="O210" s="47"/>
      <c r="P210" s="47"/>
      <c r="Q210" s="47"/>
      <c r="R210" s="47"/>
      <c r="S210" s="47"/>
      <c r="T210" s="95"/>
      <c r="AT210" s="23" t="s">
        <v>835</v>
      </c>
      <c r="AU210" s="23" t="s">
        <v>90</v>
      </c>
    </row>
    <row r="211" spans="2:65" s="1" customFormat="1" ht="16.5" customHeight="1">
      <c r="B211" s="46"/>
      <c r="C211" s="267" t="s">
        <v>838</v>
      </c>
      <c r="D211" s="267" t="s">
        <v>297</v>
      </c>
      <c r="E211" s="268" t="s">
        <v>4311</v>
      </c>
      <c r="F211" s="269" t="s">
        <v>4312</v>
      </c>
      <c r="G211" s="270" t="s">
        <v>336</v>
      </c>
      <c r="H211" s="271">
        <v>170</v>
      </c>
      <c r="I211" s="272"/>
      <c r="J211" s="273">
        <f>ROUND(I211*H211,2)</f>
        <v>0</v>
      </c>
      <c r="K211" s="269" t="s">
        <v>214</v>
      </c>
      <c r="L211" s="274"/>
      <c r="M211" s="275" t="s">
        <v>38</v>
      </c>
      <c r="N211" s="276" t="s">
        <v>52</v>
      </c>
      <c r="O211" s="47"/>
      <c r="P211" s="242">
        <f>O211*H211</f>
        <v>0</v>
      </c>
      <c r="Q211" s="242">
        <v>0.00035</v>
      </c>
      <c r="R211" s="242">
        <f>Q211*H211</f>
        <v>0.0595</v>
      </c>
      <c r="S211" s="242">
        <v>0</v>
      </c>
      <c r="T211" s="243">
        <f>S211*H211</f>
        <v>0</v>
      </c>
      <c r="AR211" s="23" t="s">
        <v>393</v>
      </c>
      <c r="AT211" s="23" t="s">
        <v>297</v>
      </c>
      <c r="AU211" s="23" t="s">
        <v>90</v>
      </c>
      <c r="AY211" s="23" t="s">
        <v>208</v>
      </c>
      <c r="BE211" s="244">
        <f>IF(N211="základní",J211,0)</f>
        <v>0</v>
      </c>
      <c r="BF211" s="244">
        <f>IF(N211="snížená",J211,0)</f>
        <v>0</v>
      </c>
      <c r="BG211" s="244">
        <f>IF(N211="zákl. přenesená",J211,0)</f>
        <v>0</v>
      </c>
      <c r="BH211" s="244">
        <f>IF(N211="sníž. přenesená",J211,0)</f>
        <v>0</v>
      </c>
      <c r="BI211" s="244">
        <f>IF(N211="nulová",J211,0)</f>
        <v>0</v>
      </c>
      <c r="BJ211" s="23" t="s">
        <v>25</v>
      </c>
      <c r="BK211" s="244">
        <f>ROUND(I211*H211,2)</f>
        <v>0</v>
      </c>
      <c r="BL211" s="23" t="s">
        <v>302</v>
      </c>
      <c r="BM211" s="23" t="s">
        <v>4313</v>
      </c>
    </row>
    <row r="212" spans="2:47" s="1" customFormat="1" ht="13.5">
      <c r="B212" s="46"/>
      <c r="C212" s="74"/>
      <c r="D212" s="247" t="s">
        <v>835</v>
      </c>
      <c r="E212" s="74"/>
      <c r="F212" s="277" t="s">
        <v>4314</v>
      </c>
      <c r="G212" s="74"/>
      <c r="H212" s="74"/>
      <c r="I212" s="203"/>
      <c r="J212" s="74"/>
      <c r="K212" s="74"/>
      <c r="L212" s="72"/>
      <c r="M212" s="278"/>
      <c r="N212" s="47"/>
      <c r="O212" s="47"/>
      <c r="P212" s="47"/>
      <c r="Q212" s="47"/>
      <c r="R212" s="47"/>
      <c r="S212" s="47"/>
      <c r="T212" s="95"/>
      <c r="AT212" s="23" t="s">
        <v>835</v>
      </c>
      <c r="AU212" s="23" t="s">
        <v>90</v>
      </c>
    </row>
    <row r="213" spans="2:65" s="1" customFormat="1" ht="38.25" customHeight="1">
      <c r="B213" s="46"/>
      <c r="C213" s="233" t="s">
        <v>843</v>
      </c>
      <c r="D213" s="233" t="s">
        <v>210</v>
      </c>
      <c r="E213" s="234" t="s">
        <v>4315</v>
      </c>
      <c r="F213" s="235" t="s">
        <v>4316</v>
      </c>
      <c r="G213" s="236" t="s">
        <v>336</v>
      </c>
      <c r="H213" s="237">
        <v>15</v>
      </c>
      <c r="I213" s="238"/>
      <c r="J213" s="239">
        <f>ROUND(I213*H213,2)</f>
        <v>0</v>
      </c>
      <c r="K213" s="235" t="s">
        <v>214</v>
      </c>
      <c r="L213" s="72"/>
      <c r="M213" s="240" t="s">
        <v>38</v>
      </c>
      <c r="N213" s="241" t="s">
        <v>52</v>
      </c>
      <c r="O213" s="47"/>
      <c r="P213" s="242">
        <f>O213*H213</f>
        <v>0</v>
      </c>
      <c r="Q213" s="242">
        <v>0</v>
      </c>
      <c r="R213" s="242">
        <f>Q213*H213</f>
        <v>0</v>
      </c>
      <c r="S213" s="242">
        <v>0</v>
      </c>
      <c r="T213" s="243">
        <f>S213*H213</f>
        <v>0</v>
      </c>
      <c r="AR213" s="23" t="s">
        <v>302</v>
      </c>
      <c r="AT213" s="23" t="s">
        <v>210</v>
      </c>
      <c r="AU213" s="23" t="s">
        <v>90</v>
      </c>
      <c r="AY213" s="23" t="s">
        <v>208</v>
      </c>
      <c r="BE213" s="244">
        <f>IF(N213="základní",J213,0)</f>
        <v>0</v>
      </c>
      <c r="BF213" s="244">
        <f>IF(N213="snížená",J213,0)</f>
        <v>0</v>
      </c>
      <c r="BG213" s="244">
        <f>IF(N213="zákl. přenesená",J213,0)</f>
        <v>0</v>
      </c>
      <c r="BH213" s="244">
        <f>IF(N213="sníž. přenesená",J213,0)</f>
        <v>0</v>
      </c>
      <c r="BI213" s="244">
        <f>IF(N213="nulová",J213,0)</f>
        <v>0</v>
      </c>
      <c r="BJ213" s="23" t="s">
        <v>25</v>
      </c>
      <c r="BK213" s="244">
        <f>ROUND(I213*H213,2)</f>
        <v>0</v>
      </c>
      <c r="BL213" s="23" t="s">
        <v>302</v>
      </c>
      <c r="BM213" s="23" t="s">
        <v>4317</v>
      </c>
    </row>
    <row r="214" spans="2:65" s="1" customFormat="1" ht="16.5" customHeight="1">
      <c r="B214" s="46"/>
      <c r="C214" s="267" t="s">
        <v>848</v>
      </c>
      <c r="D214" s="267" t="s">
        <v>297</v>
      </c>
      <c r="E214" s="268" t="s">
        <v>4318</v>
      </c>
      <c r="F214" s="269" t="s">
        <v>4319</v>
      </c>
      <c r="G214" s="270" t="s">
        <v>336</v>
      </c>
      <c r="H214" s="271">
        <v>15</v>
      </c>
      <c r="I214" s="272"/>
      <c r="J214" s="273">
        <f>ROUND(I214*H214,2)</f>
        <v>0</v>
      </c>
      <c r="K214" s="269" t="s">
        <v>38</v>
      </c>
      <c r="L214" s="274"/>
      <c r="M214" s="275" t="s">
        <v>38</v>
      </c>
      <c r="N214" s="276" t="s">
        <v>52</v>
      </c>
      <c r="O214" s="47"/>
      <c r="P214" s="242">
        <f>O214*H214</f>
        <v>0</v>
      </c>
      <c r="Q214" s="242">
        <v>0</v>
      </c>
      <c r="R214" s="242">
        <f>Q214*H214</f>
        <v>0</v>
      </c>
      <c r="S214" s="242">
        <v>0</v>
      </c>
      <c r="T214" s="243">
        <f>S214*H214</f>
        <v>0</v>
      </c>
      <c r="AR214" s="23" t="s">
        <v>393</v>
      </c>
      <c r="AT214" s="23" t="s">
        <v>297</v>
      </c>
      <c r="AU214" s="23" t="s">
        <v>90</v>
      </c>
      <c r="AY214" s="23" t="s">
        <v>208</v>
      </c>
      <c r="BE214" s="244">
        <f>IF(N214="základní",J214,0)</f>
        <v>0</v>
      </c>
      <c r="BF214" s="244">
        <f>IF(N214="snížená",J214,0)</f>
        <v>0</v>
      </c>
      <c r="BG214" s="244">
        <f>IF(N214="zákl. přenesená",J214,0)</f>
        <v>0</v>
      </c>
      <c r="BH214" s="244">
        <f>IF(N214="sníž. přenesená",J214,0)</f>
        <v>0</v>
      </c>
      <c r="BI214" s="244">
        <f>IF(N214="nulová",J214,0)</f>
        <v>0</v>
      </c>
      <c r="BJ214" s="23" t="s">
        <v>25</v>
      </c>
      <c r="BK214" s="244">
        <f>ROUND(I214*H214,2)</f>
        <v>0</v>
      </c>
      <c r="BL214" s="23" t="s">
        <v>302</v>
      </c>
      <c r="BM214" s="23" t="s">
        <v>4320</v>
      </c>
    </row>
    <row r="215" spans="2:65" s="1" customFormat="1" ht="38.25" customHeight="1">
      <c r="B215" s="46"/>
      <c r="C215" s="233" t="s">
        <v>852</v>
      </c>
      <c r="D215" s="233" t="s">
        <v>210</v>
      </c>
      <c r="E215" s="234" t="s">
        <v>4321</v>
      </c>
      <c r="F215" s="235" t="s">
        <v>4322</v>
      </c>
      <c r="G215" s="236" t="s">
        <v>336</v>
      </c>
      <c r="H215" s="237">
        <v>100</v>
      </c>
      <c r="I215" s="238"/>
      <c r="J215" s="239">
        <f>ROUND(I215*H215,2)</f>
        <v>0</v>
      </c>
      <c r="K215" s="235" t="s">
        <v>214</v>
      </c>
      <c r="L215" s="72"/>
      <c r="M215" s="240" t="s">
        <v>38</v>
      </c>
      <c r="N215" s="241" t="s">
        <v>52</v>
      </c>
      <c r="O215" s="47"/>
      <c r="P215" s="242">
        <f>O215*H215</f>
        <v>0</v>
      </c>
      <c r="Q215" s="242">
        <v>0</v>
      </c>
      <c r="R215" s="242">
        <f>Q215*H215</f>
        <v>0</v>
      </c>
      <c r="S215" s="242">
        <v>0</v>
      </c>
      <c r="T215" s="243">
        <f>S215*H215</f>
        <v>0</v>
      </c>
      <c r="AR215" s="23" t="s">
        <v>302</v>
      </c>
      <c r="AT215" s="23" t="s">
        <v>210</v>
      </c>
      <c r="AU215" s="23" t="s">
        <v>90</v>
      </c>
      <c r="AY215" s="23" t="s">
        <v>208</v>
      </c>
      <c r="BE215" s="244">
        <f>IF(N215="základní",J215,0)</f>
        <v>0</v>
      </c>
      <c r="BF215" s="244">
        <f>IF(N215="snížená",J215,0)</f>
        <v>0</v>
      </c>
      <c r="BG215" s="244">
        <f>IF(N215="zákl. přenesená",J215,0)</f>
        <v>0</v>
      </c>
      <c r="BH215" s="244">
        <f>IF(N215="sníž. přenesená",J215,0)</f>
        <v>0</v>
      </c>
      <c r="BI215" s="244">
        <f>IF(N215="nulová",J215,0)</f>
        <v>0</v>
      </c>
      <c r="BJ215" s="23" t="s">
        <v>25</v>
      </c>
      <c r="BK215" s="244">
        <f>ROUND(I215*H215,2)</f>
        <v>0</v>
      </c>
      <c r="BL215" s="23" t="s">
        <v>302</v>
      </c>
      <c r="BM215" s="23" t="s">
        <v>4323</v>
      </c>
    </row>
    <row r="216" spans="2:65" s="1" customFormat="1" ht="16.5" customHeight="1">
      <c r="B216" s="46"/>
      <c r="C216" s="267" t="s">
        <v>857</v>
      </c>
      <c r="D216" s="267" t="s">
        <v>297</v>
      </c>
      <c r="E216" s="268" t="s">
        <v>4324</v>
      </c>
      <c r="F216" s="269" t="s">
        <v>4325</v>
      </c>
      <c r="G216" s="270" t="s">
        <v>336</v>
      </c>
      <c r="H216" s="271">
        <v>20</v>
      </c>
      <c r="I216" s="272"/>
      <c r="J216" s="273">
        <f>ROUND(I216*H216,2)</f>
        <v>0</v>
      </c>
      <c r="K216" s="269" t="s">
        <v>38</v>
      </c>
      <c r="L216" s="274"/>
      <c r="M216" s="275" t="s">
        <v>38</v>
      </c>
      <c r="N216" s="276" t="s">
        <v>52</v>
      </c>
      <c r="O216" s="47"/>
      <c r="P216" s="242">
        <f>O216*H216</f>
        <v>0</v>
      </c>
      <c r="Q216" s="242">
        <v>0</v>
      </c>
      <c r="R216" s="242">
        <f>Q216*H216</f>
        <v>0</v>
      </c>
      <c r="S216" s="242">
        <v>0</v>
      </c>
      <c r="T216" s="243">
        <f>S216*H216</f>
        <v>0</v>
      </c>
      <c r="AR216" s="23" t="s">
        <v>393</v>
      </c>
      <c r="AT216" s="23" t="s">
        <v>297</v>
      </c>
      <c r="AU216" s="23" t="s">
        <v>90</v>
      </c>
      <c r="AY216" s="23" t="s">
        <v>208</v>
      </c>
      <c r="BE216" s="244">
        <f>IF(N216="základní",J216,0)</f>
        <v>0</v>
      </c>
      <c r="BF216" s="244">
        <f>IF(N216="snížená",J216,0)</f>
        <v>0</v>
      </c>
      <c r="BG216" s="244">
        <f>IF(N216="zákl. přenesená",J216,0)</f>
        <v>0</v>
      </c>
      <c r="BH216" s="244">
        <f>IF(N216="sníž. přenesená",J216,0)</f>
        <v>0</v>
      </c>
      <c r="BI216" s="244">
        <f>IF(N216="nulová",J216,0)</f>
        <v>0</v>
      </c>
      <c r="BJ216" s="23" t="s">
        <v>25</v>
      </c>
      <c r="BK216" s="244">
        <f>ROUND(I216*H216,2)</f>
        <v>0</v>
      </c>
      <c r="BL216" s="23" t="s">
        <v>302</v>
      </c>
      <c r="BM216" s="23" t="s">
        <v>4326</v>
      </c>
    </row>
    <row r="217" spans="2:65" s="1" customFormat="1" ht="16.5" customHeight="1">
      <c r="B217" s="46"/>
      <c r="C217" s="267" t="s">
        <v>862</v>
      </c>
      <c r="D217" s="267" t="s">
        <v>297</v>
      </c>
      <c r="E217" s="268" t="s">
        <v>4327</v>
      </c>
      <c r="F217" s="269" t="s">
        <v>4328</v>
      </c>
      <c r="G217" s="270" t="s">
        <v>336</v>
      </c>
      <c r="H217" s="271">
        <v>80</v>
      </c>
      <c r="I217" s="272"/>
      <c r="J217" s="273">
        <f>ROUND(I217*H217,2)</f>
        <v>0</v>
      </c>
      <c r="K217" s="269" t="s">
        <v>214</v>
      </c>
      <c r="L217" s="274"/>
      <c r="M217" s="275" t="s">
        <v>38</v>
      </c>
      <c r="N217" s="276" t="s">
        <v>52</v>
      </c>
      <c r="O217" s="47"/>
      <c r="P217" s="242">
        <f>O217*H217</f>
        <v>0</v>
      </c>
      <c r="Q217" s="242">
        <v>0.0009</v>
      </c>
      <c r="R217" s="242">
        <f>Q217*H217</f>
        <v>0.072</v>
      </c>
      <c r="S217" s="242">
        <v>0</v>
      </c>
      <c r="T217" s="243">
        <f>S217*H217</f>
        <v>0</v>
      </c>
      <c r="AR217" s="23" t="s">
        <v>393</v>
      </c>
      <c r="AT217" s="23" t="s">
        <v>297</v>
      </c>
      <c r="AU217" s="23" t="s">
        <v>90</v>
      </c>
      <c r="AY217" s="23" t="s">
        <v>208</v>
      </c>
      <c r="BE217" s="244">
        <f>IF(N217="základní",J217,0)</f>
        <v>0</v>
      </c>
      <c r="BF217" s="244">
        <f>IF(N217="snížená",J217,0)</f>
        <v>0</v>
      </c>
      <c r="BG217" s="244">
        <f>IF(N217="zákl. přenesená",J217,0)</f>
        <v>0</v>
      </c>
      <c r="BH217" s="244">
        <f>IF(N217="sníž. přenesená",J217,0)</f>
        <v>0</v>
      </c>
      <c r="BI217" s="244">
        <f>IF(N217="nulová",J217,0)</f>
        <v>0</v>
      </c>
      <c r="BJ217" s="23" t="s">
        <v>25</v>
      </c>
      <c r="BK217" s="244">
        <f>ROUND(I217*H217,2)</f>
        <v>0</v>
      </c>
      <c r="BL217" s="23" t="s">
        <v>302</v>
      </c>
      <c r="BM217" s="23" t="s">
        <v>4329</v>
      </c>
    </row>
    <row r="218" spans="2:47" s="1" customFormat="1" ht="13.5">
      <c r="B218" s="46"/>
      <c r="C218" s="74"/>
      <c r="D218" s="247" t="s">
        <v>835</v>
      </c>
      <c r="E218" s="74"/>
      <c r="F218" s="277" t="s">
        <v>4330</v>
      </c>
      <c r="G218" s="74"/>
      <c r="H218" s="74"/>
      <c r="I218" s="203"/>
      <c r="J218" s="74"/>
      <c r="K218" s="74"/>
      <c r="L218" s="72"/>
      <c r="M218" s="278"/>
      <c r="N218" s="47"/>
      <c r="O218" s="47"/>
      <c r="P218" s="47"/>
      <c r="Q218" s="47"/>
      <c r="R218" s="47"/>
      <c r="S218" s="47"/>
      <c r="T218" s="95"/>
      <c r="AT218" s="23" t="s">
        <v>835</v>
      </c>
      <c r="AU218" s="23" t="s">
        <v>90</v>
      </c>
    </row>
    <row r="219" spans="2:65" s="1" customFormat="1" ht="38.25" customHeight="1">
      <c r="B219" s="46"/>
      <c r="C219" s="233" t="s">
        <v>35</v>
      </c>
      <c r="D219" s="233" t="s">
        <v>210</v>
      </c>
      <c r="E219" s="234" t="s">
        <v>4331</v>
      </c>
      <c r="F219" s="235" t="s">
        <v>4332</v>
      </c>
      <c r="G219" s="236" t="s">
        <v>336</v>
      </c>
      <c r="H219" s="237">
        <v>80</v>
      </c>
      <c r="I219" s="238"/>
      <c r="J219" s="239">
        <f>ROUND(I219*H219,2)</f>
        <v>0</v>
      </c>
      <c r="K219" s="235" t="s">
        <v>214</v>
      </c>
      <c r="L219" s="72"/>
      <c r="M219" s="240" t="s">
        <v>38</v>
      </c>
      <c r="N219" s="241" t="s">
        <v>52</v>
      </c>
      <c r="O219" s="47"/>
      <c r="P219" s="242">
        <f>O219*H219</f>
        <v>0</v>
      </c>
      <c r="Q219" s="242">
        <v>0</v>
      </c>
      <c r="R219" s="242">
        <f>Q219*H219</f>
        <v>0</v>
      </c>
      <c r="S219" s="242">
        <v>0</v>
      </c>
      <c r="T219" s="243">
        <f>S219*H219</f>
        <v>0</v>
      </c>
      <c r="AR219" s="23" t="s">
        <v>302</v>
      </c>
      <c r="AT219" s="23" t="s">
        <v>210</v>
      </c>
      <c r="AU219" s="23" t="s">
        <v>90</v>
      </c>
      <c r="AY219" s="23" t="s">
        <v>208</v>
      </c>
      <c r="BE219" s="244">
        <f>IF(N219="základní",J219,0)</f>
        <v>0</v>
      </c>
      <c r="BF219" s="244">
        <f>IF(N219="snížená",J219,0)</f>
        <v>0</v>
      </c>
      <c r="BG219" s="244">
        <f>IF(N219="zákl. přenesená",J219,0)</f>
        <v>0</v>
      </c>
      <c r="BH219" s="244">
        <f>IF(N219="sníž. přenesená",J219,0)</f>
        <v>0</v>
      </c>
      <c r="BI219" s="244">
        <f>IF(N219="nulová",J219,0)</f>
        <v>0</v>
      </c>
      <c r="BJ219" s="23" t="s">
        <v>25</v>
      </c>
      <c r="BK219" s="244">
        <f>ROUND(I219*H219,2)</f>
        <v>0</v>
      </c>
      <c r="BL219" s="23" t="s">
        <v>302</v>
      </c>
      <c r="BM219" s="23" t="s">
        <v>4333</v>
      </c>
    </row>
    <row r="220" spans="2:65" s="1" customFormat="1" ht="16.5" customHeight="1">
      <c r="B220" s="46"/>
      <c r="C220" s="267" t="s">
        <v>984</v>
      </c>
      <c r="D220" s="267" t="s">
        <v>297</v>
      </c>
      <c r="E220" s="268" t="s">
        <v>4334</v>
      </c>
      <c r="F220" s="269" t="s">
        <v>4335</v>
      </c>
      <c r="G220" s="270" t="s">
        <v>336</v>
      </c>
      <c r="H220" s="271">
        <v>80</v>
      </c>
      <c r="I220" s="272"/>
      <c r="J220" s="273">
        <f>ROUND(I220*H220,2)</f>
        <v>0</v>
      </c>
      <c r="K220" s="269" t="s">
        <v>214</v>
      </c>
      <c r="L220" s="274"/>
      <c r="M220" s="275" t="s">
        <v>38</v>
      </c>
      <c r="N220" s="276" t="s">
        <v>52</v>
      </c>
      <c r="O220" s="47"/>
      <c r="P220" s="242">
        <f>O220*H220</f>
        <v>0</v>
      </c>
      <c r="Q220" s="242">
        <v>0.00306</v>
      </c>
      <c r="R220" s="242">
        <f>Q220*H220</f>
        <v>0.2448</v>
      </c>
      <c r="S220" s="242">
        <v>0</v>
      </c>
      <c r="T220" s="243">
        <f>S220*H220</f>
        <v>0</v>
      </c>
      <c r="AR220" s="23" t="s">
        <v>393</v>
      </c>
      <c r="AT220" s="23" t="s">
        <v>297</v>
      </c>
      <c r="AU220" s="23" t="s">
        <v>90</v>
      </c>
      <c r="AY220" s="23" t="s">
        <v>208</v>
      </c>
      <c r="BE220" s="244">
        <f>IF(N220="základní",J220,0)</f>
        <v>0</v>
      </c>
      <c r="BF220" s="244">
        <f>IF(N220="snížená",J220,0)</f>
        <v>0</v>
      </c>
      <c r="BG220" s="244">
        <f>IF(N220="zákl. přenesená",J220,0)</f>
        <v>0</v>
      </c>
      <c r="BH220" s="244">
        <f>IF(N220="sníž. přenesená",J220,0)</f>
        <v>0</v>
      </c>
      <c r="BI220" s="244">
        <f>IF(N220="nulová",J220,0)</f>
        <v>0</v>
      </c>
      <c r="BJ220" s="23" t="s">
        <v>25</v>
      </c>
      <c r="BK220" s="244">
        <f>ROUND(I220*H220,2)</f>
        <v>0</v>
      </c>
      <c r="BL220" s="23" t="s">
        <v>302</v>
      </c>
      <c r="BM220" s="23" t="s">
        <v>4336</v>
      </c>
    </row>
    <row r="221" spans="2:47" s="1" customFormat="1" ht="13.5">
      <c r="B221" s="46"/>
      <c r="C221" s="74"/>
      <c r="D221" s="247" t="s">
        <v>835</v>
      </c>
      <c r="E221" s="74"/>
      <c r="F221" s="277" t="s">
        <v>4337</v>
      </c>
      <c r="G221" s="74"/>
      <c r="H221" s="74"/>
      <c r="I221" s="203"/>
      <c r="J221" s="74"/>
      <c r="K221" s="74"/>
      <c r="L221" s="72"/>
      <c r="M221" s="278"/>
      <c r="N221" s="47"/>
      <c r="O221" s="47"/>
      <c r="P221" s="47"/>
      <c r="Q221" s="47"/>
      <c r="R221" s="47"/>
      <c r="S221" s="47"/>
      <c r="T221" s="95"/>
      <c r="AT221" s="23" t="s">
        <v>835</v>
      </c>
      <c r="AU221" s="23" t="s">
        <v>90</v>
      </c>
    </row>
    <row r="222" spans="2:63" s="11" customFormat="1" ht="29.85" customHeight="1">
      <c r="B222" s="217"/>
      <c r="C222" s="218"/>
      <c r="D222" s="219" t="s">
        <v>80</v>
      </c>
      <c r="E222" s="231" t="s">
        <v>4338</v>
      </c>
      <c r="F222" s="231" t="s">
        <v>4339</v>
      </c>
      <c r="G222" s="218"/>
      <c r="H222" s="218"/>
      <c r="I222" s="221"/>
      <c r="J222" s="232">
        <f>BK222</f>
        <v>0</v>
      </c>
      <c r="K222" s="218"/>
      <c r="L222" s="223"/>
      <c r="M222" s="224"/>
      <c r="N222" s="225"/>
      <c r="O222" s="225"/>
      <c r="P222" s="226">
        <f>SUM(P223:P230)</f>
        <v>0</v>
      </c>
      <c r="Q222" s="225"/>
      <c r="R222" s="226">
        <f>SUM(R223:R230)</f>
        <v>0</v>
      </c>
      <c r="S222" s="225"/>
      <c r="T222" s="227">
        <f>SUM(T223:T230)</f>
        <v>0</v>
      </c>
      <c r="AR222" s="228" t="s">
        <v>90</v>
      </c>
      <c r="AT222" s="229" t="s">
        <v>80</v>
      </c>
      <c r="AU222" s="229" t="s">
        <v>25</v>
      </c>
      <c r="AY222" s="228" t="s">
        <v>208</v>
      </c>
      <c r="BK222" s="230">
        <f>SUM(BK223:BK230)</f>
        <v>0</v>
      </c>
    </row>
    <row r="223" spans="2:65" s="1" customFormat="1" ht="25.5" customHeight="1">
      <c r="B223" s="46"/>
      <c r="C223" s="233" t="s">
        <v>989</v>
      </c>
      <c r="D223" s="233" t="s">
        <v>210</v>
      </c>
      <c r="E223" s="234" t="s">
        <v>4340</v>
      </c>
      <c r="F223" s="235" t="s">
        <v>4341</v>
      </c>
      <c r="G223" s="236" t="s">
        <v>331</v>
      </c>
      <c r="H223" s="237">
        <v>2</v>
      </c>
      <c r="I223" s="238"/>
      <c r="J223" s="239">
        <f>ROUND(I223*H223,2)</f>
        <v>0</v>
      </c>
      <c r="K223" s="235" t="s">
        <v>214</v>
      </c>
      <c r="L223" s="72"/>
      <c r="M223" s="240" t="s">
        <v>38</v>
      </c>
      <c r="N223" s="241" t="s">
        <v>52</v>
      </c>
      <c r="O223" s="47"/>
      <c r="P223" s="242">
        <f>O223*H223</f>
        <v>0</v>
      </c>
      <c r="Q223" s="242">
        <v>0</v>
      </c>
      <c r="R223" s="242">
        <f>Q223*H223</f>
        <v>0</v>
      </c>
      <c r="S223" s="242">
        <v>0</v>
      </c>
      <c r="T223" s="243">
        <f>S223*H223</f>
        <v>0</v>
      </c>
      <c r="AR223" s="23" t="s">
        <v>302</v>
      </c>
      <c r="AT223" s="23" t="s">
        <v>210</v>
      </c>
      <c r="AU223" s="23" t="s">
        <v>90</v>
      </c>
      <c r="AY223" s="23" t="s">
        <v>208</v>
      </c>
      <c r="BE223" s="244">
        <f>IF(N223="základní",J223,0)</f>
        <v>0</v>
      </c>
      <c r="BF223" s="244">
        <f>IF(N223="snížená",J223,0)</f>
        <v>0</v>
      </c>
      <c r="BG223" s="244">
        <f>IF(N223="zákl. přenesená",J223,0)</f>
        <v>0</v>
      </c>
      <c r="BH223" s="244">
        <f>IF(N223="sníž. přenesená",J223,0)</f>
        <v>0</v>
      </c>
      <c r="BI223" s="244">
        <f>IF(N223="nulová",J223,0)</f>
        <v>0</v>
      </c>
      <c r="BJ223" s="23" t="s">
        <v>25</v>
      </c>
      <c r="BK223" s="244">
        <f>ROUND(I223*H223,2)</f>
        <v>0</v>
      </c>
      <c r="BL223" s="23" t="s">
        <v>302</v>
      </c>
      <c r="BM223" s="23" t="s">
        <v>4342</v>
      </c>
    </row>
    <row r="224" spans="2:65" s="1" customFormat="1" ht="25.5" customHeight="1">
      <c r="B224" s="46"/>
      <c r="C224" s="233" t="s">
        <v>995</v>
      </c>
      <c r="D224" s="233" t="s">
        <v>210</v>
      </c>
      <c r="E224" s="234" t="s">
        <v>4343</v>
      </c>
      <c r="F224" s="235" t="s">
        <v>4344</v>
      </c>
      <c r="G224" s="236" t="s">
        <v>331</v>
      </c>
      <c r="H224" s="237">
        <v>118</v>
      </c>
      <c r="I224" s="238"/>
      <c r="J224" s="239">
        <f>ROUND(I224*H224,2)</f>
        <v>0</v>
      </c>
      <c r="K224" s="235" t="s">
        <v>214</v>
      </c>
      <c r="L224" s="72"/>
      <c r="M224" s="240" t="s">
        <v>38</v>
      </c>
      <c r="N224" s="241" t="s">
        <v>52</v>
      </c>
      <c r="O224" s="47"/>
      <c r="P224" s="242">
        <f>O224*H224</f>
        <v>0</v>
      </c>
      <c r="Q224" s="242">
        <v>0</v>
      </c>
      <c r="R224" s="242">
        <f>Q224*H224</f>
        <v>0</v>
      </c>
      <c r="S224" s="242">
        <v>0</v>
      </c>
      <c r="T224" s="243">
        <f>S224*H224</f>
        <v>0</v>
      </c>
      <c r="AR224" s="23" t="s">
        <v>302</v>
      </c>
      <c r="AT224" s="23" t="s">
        <v>210</v>
      </c>
      <c r="AU224" s="23" t="s">
        <v>90</v>
      </c>
      <c r="AY224" s="23" t="s">
        <v>208</v>
      </c>
      <c r="BE224" s="244">
        <f>IF(N224="základní",J224,0)</f>
        <v>0</v>
      </c>
      <c r="BF224" s="244">
        <f>IF(N224="snížená",J224,0)</f>
        <v>0</v>
      </c>
      <c r="BG224" s="244">
        <f>IF(N224="zákl. přenesená",J224,0)</f>
        <v>0</v>
      </c>
      <c r="BH224" s="244">
        <f>IF(N224="sníž. přenesená",J224,0)</f>
        <v>0</v>
      </c>
      <c r="BI224" s="244">
        <f>IF(N224="nulová",J224,0)</f>
        <v>0</v>
      </c>
      <c r="BJ224" s="23" t="s">
        <v>25</v>
      </c>
      <c r="BK224" s="244">
        <f>ROUND(I224*H224,2)</f>
        <v>0</v>
      </c>
      <c r="BL224" s="23" t="s">
        <v>302</v>
      </c>
      <c r="BM224" s="23" t="s">
        <v>4345</v>
      </c>
    </row>
    <row r="225" spans="2:65" s="1" customFormat="1" ht="25.5" customHeight="1">
      <c r="B225" s="46"/>
      <c r="C225" s="233" t="s">
        <v>1003</v>
      </c>
      <c r="D225" s="233" t="s">
        <v>210</v>
      </c>
      <c r="E225" s="234" t="s">
        <v>4346</v>
      </c>
      <c r="F225" s="235" t="s">
        <v>4347</v>
      </c>
      <c r="G225" s="236" t="s">
        <v>331</v>
      </c>
      <c r="H225" s="237">
        <v>2</v>
      </c>
      <c r="I225" s="238"/>
      <c r="J225" s="239">
        <f>ROUND(I225*H225,2)</f>
        <v>0</v>
      </c>
      <c r="K225" s="235" t="s">
        <v>214</v>
      </c>
      <c r="L225" s="72"/>
      <c r="M225" s="240" t="s">
        <v>38</v>
      </c>
      <c r="N225" s="241" t="s">
        <v>52</v>
      </c>
      <c r="O225" s="47"/>
      <c r="P225" s="242">
        <f>O225*H225</f>
        <v>0</v>
      </c>
      <c r="Q225" s="242">
        <v>0</v>
      </c>
      <c r="R225" s="242">
        <f>Q225*H225</f>
        <v>0</v>
      </c>
      <c r="S225" s="242">
        <v>0</v>
      </c>
      <c r="T225" s="243">
        <f>S225*H225</f>
        <v>0</v>
      </c>
      <c r="AR225" s="23" t="s">
        <v>302</v>
      </c>
      <c r="AT225" s="23" t="s">
        <v>210</v>
      </c>
      <c r="AU225" s="23" t="s">
        <v>90</v>
      </c>
      <c r="AY225" s="23" t="s">
        <v>208</v>
      </c>
      <c r="BE225" s="244">
        <f>IF(N225="základní",J225,0)</f>
        <v>0</v>
      </c>
      <c r="BF225" s="244">
        <f>IF(N225="snížená",J225,0)</f>
        <v>0</v>
      </c>
      <c r="BG225" s="244">
        <f>IF(N225="zákl. přenesená",J225,0)</f>
        <v>0</v>
      </c>
      <c r="BH225" s="244">
        <f>IF(N225="sníž. přenesená",J225,0)</f>
        <v>0</v>
      </c>
      <c r="BI225" s="244">
        <f>IF(N225="nulová",J225,0)</f>
        <v>0</v>
      </c>
      <c r="BJ225" s="23" t="s">
        <v>25</v>
      </c>
      <c r="BK225" s="244">
        <f>ROUND(I225*H225,2)</f>
        <v>0</v>
      </c>
      <c r="BL225" s="23" t="s">
        <v>302</v>
      </c>
      <c r="BM225" s="23" t="s">
        <v>4348</v>
      </c>
    </row>
    <row r="226" spans="2:65" s="1" customFormat="1" ht="25.5" customHeight="1">
      <c r="B226" s="46"/>
      <c r="C226" s="233" t="s">
        <v>1018</v>
      </c>
      <c r="D226" s="233" t="s">
        <v>210</v>
      </c>
      <c r="E226" s="234" t="s">
        <v>4349</v>
      </c>
      <c r="F226" s="235" t="s">
        <v>4350</v>
      </c>
      <c r="G226" s="236" t="s">
        <v>331</v>
      </c>
      <c r="H226" s="237">
        <v>4</v>
      </c>
      <c r="I226" s="238"/>
      <c r="J226" s="239">
        <f>ROUND(I226*H226,2)</f>
        <v>0</v>
      </c>
      <c r="K226" s="235" t="s">
        <v>214</v>
      </c>
      <c r="L226" s="72"/>
      <c r="M226" s="240" t="s">
        <v>38</v>
      </c>
      <c r="N226" s="241" t="s">
        <v>52</v>
      </c>
      <c r="O226" s="47"/>
      <c r="P226" s="242">
        <f>O226*H226</f>
        <v>0</v>
      </c>
      <c r="Q226" s="242">
        <v>0</v>
      </c>
      <c r="R226" s="242">
        <f>Q226*H226</f>
        <v>0</v>
      </c>
      <c r="S226" s="242">
        <v>0</v>
      </c>
      <c r="T226" s="243">
        <f>S226*H226</f>
        <v>0</v>
      </c>
      <c r="AR226" s="23" t="s">
        <v>302</v>
      </c>
      <c r="AT226" s="23" t="s">
        <v>210</v>
      </c>
      <c r="AU226" s="23" t="s">
        <v>90</v>
      </c>
      <c r="AY226" s="23" t="s">
        <v>208</v>
      </c>
      <c r="BE226" s="244">
        <f>IF(N226="základní",J226,0)</f>
        <v>0</v>
      </c>
      <c r="BF226" s="244">
        <f>IF(N226="snížená",J226,0)</f>
        <v>0</v>
      </c>
      <c r="BG226" s="244">
        <f>IF(N226="zákl. přenesená",J226,0)</f>
        <v>0</v>
      </c>
      <c r="BH226" s="244">
        <f>IF(N226="sníž. přenesená",J226,0)</f>
        <v>0</v>
      </c>
      <c r="BI226" s="244">
        <f>IF(N226="nulová",J226,0)</f>
        <v>0</v>
      </c>
      <c r="BJ226" s="23" t="s">
        <v>25</v>
      </c>
      <c r="BK226" s="244">
        <f>ROUND(I226*H226,2)</f>
        <v>0</v>
      </c>
      <c r="BL226" s="23" t="s">
        <v>302</v>
      </c>
      <c r="BM226" s="23" t="s">
        <v>4351</v>
      </c>
    </row>
    <row r="227" spans="2:65" s="1" customFormat="1" ht="25.5" customHeight="1">
      <c r="B227" s="46"/>
      <c r="C227" s="233" t="s">
        <v>1023</v>
      </c>
      <c r="D227" s="233" t="s">
        <v>210</v>
      </c>
      <c r="E227" s="234" t="s">
        <v>4352</v>
      </c>
      <c r="F227" s="235" t="s">
        <v>4353</v>
      </c>
      <c r="G227" s="236" t="s">
        <v>331</v>
      </c>
      <c r="H227" s="237">
        <v>8</v>
      </c>
      <c r="I227" s="238"/>
      <c r="J227" s="239">
        <f>ROUND(I227*H227,2)</f>
        <v>0</v>
      </c>
      <c r="K227" s="235" t="s">
        <v>214</v>
      </c>
      <c r="L227" s="72"/>
      <c r="M227" s="240" t="s">
        <v>38</v>
      </c>
      <c r="N227" s="241" t="s">
        <v>52</v>
      </c>
      <c r="O227" s="47"/>
      <c r="P227" s="242">
        <f>O227*H227</f>
        <v>0</v>
      </c>
      <c r="Q227" s="242">
        <v>0</v>
      </c>
      <c r="R227" s="242">
        <f>Q227*H227</f>
        <v>0</v>
      </c>
      <c r="S227" s="242">
        <v>0</v>
      </c>
      <c r="T227" s="243">
        <f>S227*H227</f>
        <v>0</v>
      </c>
      <c r="AR227" s="23" t="s">
        <v>302</v>
      </c>
      <c r="AT227" s="23" t="s">
        <v>210</v>
      </c>
      <c r="AU227" s="23" t="s">
        <v>90</v>
      </c>
      <c r="AY227" s="23" t="s">
        <v>208</v>
      </c>
      <c r="BE227" s="244">
        <f>IF(N227="základní",J227,0)</f>
        <v>0</v>
      </c>
      <c r="BF227" s="244">
        <f>IF(N227="snížená",J227,0)</f>
        <v>0</v>
      </c>
      <c r="BG227" s="244">
        <f>IF(N227="zákl. přenesená",J227,0)</f>
        <v>0</v>
      </c>
      <c r="BH227" s="244">
        <f>IF(N227="sníž. přenesená",J227,0)</f>
        <v>0</v>
      </c>
      <c r="BI227" s="244">
        <f>IF(N227="nulová",J227,0)</f>
        <v>0</v>
      </c>
      <c r="BJ227" s="23" t="s">
        <v>25</v>
      </c>
      <c r="BK227" s="244">
        <f>ROUND(I227*H227,2)</f>
        <v>0</v>
      </c>
      <c r="BL227" s="23" t="s">
        <v>302</v>
      </c>
      <c r="BM227" s="23" t="s">
        <v>4354</v>
      </c>
    </row>
    <row r="228" spans="2:65" s="1" customFormat="1" ht="25.5" customHeight="1">
      <c r="B228" s="46"/>
      <c r="C228" s="233" t="s">
        <v>1028</v>
      </c>
      <c r="D228" s="233" t="s">
        <v>210</v>
      </c>
      <c r="E228" s="234" t="s">
        <v>4355</v>
      </c>
      <c r="F228" s="235" t="s">
        <v>4356</v>
      </c>
      <c r="G228" s="236" t="s">
        <v>331</v>
      </c>
      <c r="H228" s="237">
        <v>12</v>
      </c>
      <c r="I228" s="238"/>
      <c r="J228" s="239">
        <f>ROUND(I228*H228,2)</f>
        <v>0</v>
      </c>
      <c r="K228" s="235" t="s">
        <v>214</v>
      </c>
      <c r="L228" s="72"/>
      <c r="M228" s="240" t="s">
        <v>38</v>
      </c>
      <c r="N228" s="241" t="s">
        <v>52</v>
      </c>
      <c r="O228" s="47"/>
      <c r="P228" s="242">
        <f>O228*H228</f>
        <v>0</v>
      </c>
      <c r="Q228" s="242">
        <v>0</v>
      </c>
      <c r="R228" s="242">
        <f>Q228*H228</f>
        <v>0</v>
      </c>
      <c r="S228" s="242">
        <v>0</v>
      </c>
      <c r="T228" s="243">
        <f>S228*H228</f>
        <v>0</v>
      </c>
      <c r="AR228" s="23" t="s">
        <v>302</v>
      </c>
      <c r="AT228" s="23" t="s">
        <v>210</v>
      </c>
      <c r="AU228" s="23" t="s">
        <v>90</v>
      </c>
      <c r="AY228" s="23" t="s">
        <v>208</v>
      </c>
      <c r="BE228" s="244">
        <f>IF(N228="základní",J228,0)</f>
        <v>0</v>
      </c>
      <c r="BF228" s="244">
        <f>IF(N228="snížená",J228,0)</f>
        <v>0</v>
      </c>
      <c r="BG228" s="244">
        <f>IF(N228="zákl. přenesená",J228,0)</f>
        <v>0</v>
      </c>
      <c r="BH228" s="244">
        <f>IF(N228="sníž. přenesená",J228,0)</f>
        <v>0</v>
      </c>
      <c r="BI228" s="244">
        <f>IF(N228="nulová",J228,0)</f>
        <v>0</v>
      </c>
      <c r="BJ228" s="23" t="s">
        <v>25</v>
      </c>
      <c r="BK228" s="244">
        <f>ROUND(I228*H228,2)</f>
        <v>0</v>
      </c>
      <c r="BL228" s="23" t="s">
        <v>302</v>
      </c>
      <c r="BM228" s="23" t="s">
        <v>4357</v>
      </c>
    </row>
    <row r="229" spans="2:65" s="1" customFormat="1" ht="25.5" customHeight="1">
      <c r="B229" s="46"/>
      <c r="C229" s="233" t="s">
        <v>1034</v>
      </c>
      <c r="D229" s="233" t="s">
        <v>210</v>
      </c>
      <c r="E229" s="234" t="s">
        <v>4358</v>
      </c>
      <c r="F229" s="235" t="s">
        <v>4359</v>
      </c>
      <c r="G229" s="236" t="s">
        <v>331</v>
      </c>
      <c r="H229" s="237">
        <v>2</v>
      </c>
      <c r="I229" s="238"/>
      <c r="J229" s="239">
        <f>ROUND(I229*H229,2)</f>
        <v>0</v>
      </c>
      <c r="K229" s="235" t="s">
        <v>214</v>
      </c>
      <c r="L229" s="72"/>
      <c r="M229" s="240" t="s">
        <v>38</v>
      </c>
      <c r="N229" s="241" t="s">
        <v>52</v>
      </c>
      <c r="O229" s="47"/>
      <c r="P229" s="242">
        <f>O229*H229</f>
        <v>0</v>
      </c>
      <c r="Q229" s="242">
        <v>0</v>
      </c>
      <c r="R229" s="242">
        <f>Q229*H229</f>
        <v>0</v>
      </c>
      <c r="S229" s="242">
        <v>0</v>
      </c>
      <c r="T229" s="243">
        <f>S229*H229</f>
        <v>0</v>
      </c>
      <c r="AR229" s="23" t="s">
        <v>302</v>
      </c>
      <c r="AT229" s="23" t="s">
        <v>210</v>
      </c>
      <c r="AU229" s="23" t="s">
        <v>90</v>
      </c>
      <c r="AY229" s="23" t="s">
        <v>208</v>
      </c>
      <c r="BE229" s="244">
        <f>IF(N229="základní",J229,0)</f>
        <v>0</v>
      </c>
      <c r="BF229" s="244">
        <f>IF(N229="snížená",J229,0)</f>
        <v>0</v>
      </c>
      <c r="BG229" s="244">
        <f>IF(N229="zákl. přenesená",J229,0)</f>
        <v>0</v>
      </c>
      <c r="BH229" s="244">
        <f>IF(N229="sníž. přenesená",J229,0)</f>
        <v>0</v>
      </c>
      <c r="BI229" s="244">
        <f>IF(N229="nulová",J229,0)</f>
        <v>0</v>
      </c>
      <c r="BJ229" s="23" t="s">
        <v>25</v>
      </c>
      <c r="BK229" s="244">
        <f>ROUND(I229*H229,2)</f>
        <v>0</v>
      </c>
      <c r="BL229" s="23" t="s">
        <v>302</v>
      </c>
      <c r="BM229" s="23" t="s">
        <v>4360</v>
      </c>
    </row>
    <row r="230" spans="2:65" s="1" customFormat="1" ht="25.5" customHeight="1">
      <c r="B230" s="46"/>
      <c r="C230" s="233" t="s">
        <v>1038</v>
      </c>
      <c r="D230" s="233" t="s">
        <v>210</v>
      </c>
      <c r="E230" s="234" t="s">
        <v>4361</v>
      </c>
      <c r="F230" s="235" t="s">
        <v>4362</v>
      </c>
      <c r="G230" s="236" t="s">
        <v>331</v>
      </c>
      <c r="H230" s="237">
        <v>2</v>
      </c>
      <c r="I230" s="238"/>
      <c r="J230" s="239">
        <f>ROUND(I230*H230,2)</f>
        <v>0</v>
      </c>
      <c r="K230" s="235" t="s">
        <v>214</v>
      </c>
      <c r="L230" s="72"/>
      <c r="M230" s="240" t="s">
        <v>38</v>
      </c>
      <c r="N230" s="241" t="s">
        <v>52</v>
      </c>
      <c r="O230" s="47"/>
      <c r="P230" s="242">
        <f>O230*H230</f>
        <v>0</v>
      </c>
      <c r="Q230" s="242">
        <v>0</v>
      </c>
      <c r="R230" s="242">
        <f>Q230*H230</f>
        <v>0</v>
      </c>
      <c r="S230" s="242">
        <v>0</v>
      </c>
      <c r="T230" s="243">
        <f>S230*H230</f>
        <v>0</v>
      </c>
      <c r="AR230" s="23" t="s">
        <v>302</v>
      </c>
      <c r="AT230" s="23" t="s">
        <v>210</v>
      </c>
      <c r="AU230" s="23" t="s">
        <v>90</v>
      </c>
      <c r="AY230" s="23" t="s">
        <v>208</v>
      </c>
      <c r="BE230" s="244">
        <f>IF(N230="základní",J230,0)</f>
        <v>0</v>
      </c>
      <c r="BF230" s="244">
        <f>IF(N230="snížená",J230,0)</f>
        <v>0</v>
      </c>
      <c r="BG230" s="244">
        <f>IF(N230="zákl. přenesená",J230,0)</f>
        <v>0</v>
      </c>
      <c r="BH230" s="244">
        <f>IF(N230="sníž. přenesená",J230,0)</f>
        <v>0</v>
      </c>
      <c r="BI230" s="244">
        <f>IF(N230="nulová",J230,0)</f>
        <v>0</v>
      </c>
      <c r="BJ230" s="23" t="s">
        <v>25</v>
      </c>
      <c r="BK230" s="244">
        <f>ROUND(I230*H230,2)</f>
        <v>0</v>
      </c>
      <c r="BL230" s="23" t="s">
        <v>302</v>
      </c>
      <c r="BM230" s="23" t="s">
        <v>4363</v>
      </c>
    </row>
    <row r="231" spans="2:63" s="11" customFormat="1" ht="29.85" customHeight="1">
      <c r="B231" s="217"/>
      <c r="C231" s="218"/>
      <c r="D231" s="219" t="s">
        <v>80</v>
      </c>
      <c r="E231" s="231" t="s">
        <v>4364</v>
      </c>
      <c r="F231" s="231" t="s">
        <v>4365</v>
      </c>
      <c r="G231" s="218"/>
      <c r="H231" s="218"/>
      <c r="I231" s="221"/>
      <c r="J231" s="232">
        <f>BK231</f>
        <v>0</v>
      </c>
      <c r="K231" s="218"/>
      <c r="L231" s="223"/>
      <c r="M231" s="224"/>
      <c r="N231" s="225"/>
      <c r="O231" s="225"/>
      <c r="P231" s="226">
        <f>SUM(P232:P269)</f>
        <v>0</v>
      </c>
      <c r="Q231" s="225"/>
      <c r="R231" s="226">
        <f>SUM(R232:R269)</f>
        <v>0</v>
      </c>
      <c r="S231" s="225"/>
      <c r="T231" s="227">
        <f>SUM(T232:T269)</f>
        <v>0</v>
      </c>
      <c r="AR231" s="228" t="s">
        <v>90</v>
      </c>
      <c r="AT231" s="229" t="s">
        <v>80</v>
      </c>
      <c r="AU231" s="229" t="s">
        <v>25</v>
      </c>
      <c r="AY231" s="228" t="s">
        <v>208</v>
      </c>
      <c r="BK231" s="230">
        <f>SUM(BK232:BK269)</f>
        <v>0</v>
      </c>
    </row>
    <row r="232" spans="2:65" s="1" customFormat="1" ht="25.5" customHeight="1">
      <c r="B232" s="46"/>
      <c r="C232" s="233" t="s">
        <v>1043</v>
      </c>
      <c r="D232" s="233" t="s">
        <v>210</v>
      </c>
      <c r="E232" s="234" t="s">
        <v>4366</v>
      </c>
      <c r="F232" s="235" t="s">
        <v>4367</v>
      </c>
      <c r="G232" s="236" t="s">
        <v>331</v>
      </c>
      <c r="H232" s="237">
        <v>4</v>
      </c>
      <c r="I232" s="238"/>
      <c r="J232" s="239">
        <f>ROUND(I232*H232,2)</f>
        <v>0</v>
      </c>
      <c r="K232" s="235" t="s">
        <v>214</v>
      </c>
      <c r="L232" s="72"/>
      <c r="M232" s="240" t="s">
        <v>38</v>
      </c>
      <c r="N232" s="241" t="s">
        <v>52</v>
      </c>
      <c r="O232" s="47"/>
      <c r="P232" s="242">
        <f>O232*H232</f>
        <v>0</v>
      </c>
      <c r="Q232" s="242">
        <v>0</v>
      </c>
      <c r="R232" s="242">
        <f>Q232*H232</f>
        <v>0</v>
      </c>
      <c r="S232" s="242">
        <v>0</v>
      </c>
      <c r="T232" s="243">
        <f>S232*H232</f>
        <v>0</v>
      </c>
      <c r="AR232" s="23" t="s">
        <v>302</v>
      </c>
      <c r="AT232" s="23" t="s">
        <v>210</v>
      </c>
      <c r="AU232" s="23" t="s">
        <v>90</v>
      </c>
      <c r="AY232" s="23" t="s">
        <v>208</v>
      </c>
      <c r="BE232" s="244">
        <f>IF(N232="základní",J232,0)</f>
        <v>0</v>
      </c>
      <c r="BF232" s="244">
        <f>IF(N232="snížená",J232,0)</f>
        <v>0</v>
      </c>
      <c r="BG232" s="244">
        <f>IF(N232="zákl. přenesená",J232,0)</f>
        <v>0</v>
      </c>
      <c r="BH232" s="244">
        <f>IF(N232="sníž. přenesená",J232,0)</f>
        <v>0</v>
      </c>
      <c r="BI232" s="244">
        <f>IF(N232="nulová",J232,0)</f>
        <v>0</v>
      </c>
      <c r="BJ232" s="23" t="s">
        <v>25</v>
      </c>
      <c r="BK232" s="244">
        <f>ROUND(I232*H232,2)</f>
        <v>0</v>
      </c>
      <c r="BL232" s="23" t="s">
        <v>302</v>
      </c>
      <c r="BM232" s="23" t="s">
        <v>4368</v>
      </c>
    </row>
    <row r="233" spans="2:65" s="1" customFormat="1" ht="16.5" customHeight="1">
      <c r="B233" s="46"/>
      <c r="C233" s="267" t="s">
        <v>1051</v>
      </c>
      <c r="D233" s="267" t="s">
        <v>297</v>
      </c>
      <c r="E233" s="268" t="s">
        <v>4369</v>
      </c>
      <c r="F233" s="269" t="s">
        <v>4370</v>
      </c>
      <c r="G233" s="270" t="s">
        <v>331</v>
      </c>
      <c r="H233" s="271">
        <v>4</v>
      </c>
      <c r="I233" s="272"/>
      <c r="J233" s="273">
        <f>ROUND(I233*H233,2)</f>
        <v>0</v>
      </c>
      <c r="K233" s="269" t="s">
        <v>38</v>
      </c>
      <c r="L233" s="274"/>
      <c r="M233" s="275" t="s">
        <v>38</v>
      </c>
      <c r="N233" s="276" t="s">
        <v>52</v>
      </c>
      <c r="O233" s="47"/>
      <c r="P233" s="242">
        <f>O233*H233</f>
        <v>0</v>
      </c>
      <c r="Q233" s="242">
        <v>0</v>
      </c>
      <c r="R233" s="242">
        <f>Q233*H233</f>
        <v>0</v>
      </c>
      <c r="S233" s="242">
        <v>0</v>
      </c>
      <c r="T233" s="243">
        <f>S233*H233</f>
        <v>0</v>
      </c>
      <c r="AR233" s="23" t="s">
        <v>393</v>
      </c>
      <c r="AT233" s="23" t="s">
        <v>297</v>
      </c>
      <c r="AU233" s="23" t="s">
        <v>90</v>
      </c>
      <c r="AY233" s="23" t="s">
        <v>208</v>
      </c>
      <c r="BE233" s="244">
        <f>IF(N233="základní",J233,0)</f>
        <v>0</v>
      </c>
      <c r="BF233" s="244">
        <f>IF(N233="snížená",J233,0)</f>
        <v>0</v>
      </c>
      <c r="BG233" s="244">
        <f>IF(N233="zákl. přenesená",J233,0)</f>
        <v>0</v>
      </c>
      <c r="BH233" s="244">
        <f>IF(N233="sníž. přenesená",J233,0)</f>
        <v>0</v>
      </c>
      <c r="BI233" s="244">
        <f>IF(N233="nulová",J233,0)</f>
        <v>0</v>
      </c>
      <c r="BJ233" s="23" t="s">
        <v>25</v>
      </c>
      <c r="BK233" s="244">
        <f>ROUND(I233*H233,2)</f>
        <v>0</v>
      </c>
      <c r="BL233" s="23" t="s">
        <v>302</v>
      </c>
      <c r="BM233" s="23" t="s">
        <v>4371</v>
      </c>
    </row>
    <row r="234" spans="2:65" s="1" customFormat="1" ht="25.5" customHeight="1">
      <c r="B234" s="46"/>
      <c r="C234" s="233" t="s">
        <v>1053</v>
      </c>
      <c r="D234" s="233" t="s">
        <v>210</v>
      </c>
      <c r="E234" s="234" t="s">
        <v>4372</v>
      </c>
      <c r="F234" s="235" t="s">
        <v>4373</v>
      </c>
      <c r="G234" s="236" t="s">
        <v>331</v>
      </c>
      <c r="H234" s="237">
        <v>4</v>
      </c>
      <c r="I234" s="238"/>
      <c r="J234" s="239">
        <f>ROUND(I234*H234,2)</f>
        <v>0</v>
      </c>
      <c r="K234" s="235" t="s">
        <v>214</v>
      </c>
      <c r="L234" s="72"/>
      <c r="M234" s="240" t="s">
        <v>38</v>
      </c>
      <c r="N234" s="241" t="s">
        <v>52</v>
      </c>
      <c r="O234" s="47"/>
      <c r="P234" s="242">
        <f>O234*H234</f>
        <v>0</v>
      </c>
      <c r="Q234" s="242">
        <v>0</v>
      </c>
      <c r="R234" s="242">
        <f>Q234*H234</f>
        <v>0</v>
      </c>
      <c r="S234" s="242">
        <v>0</v>
      </c>
      <c r="T234" s="243">
        <f>S234*H234</f>
        <v>0</v>
      </c>
      <c r="AR234" s="23" t="s">
        <v>302</v>
      </c>
      <c r="AT234" s="23" t="s">
        <v>210</v>
      </c>
      <c r="AU234" s="23" t="s">
        <v>90</v>
      </c>
      <c r="AY234" s="23" t="s">
        <v>208</v>
      </c>
      <c r="BE234" s="244">
        <f>IF(N234="základní",J234,0)</f>
        <v>0</v>
      </c>
      <c r="BF234" s="244">
        <f>IF(N234="snížená",J234,0)</f>
        <v>0</v>
      </c>
      <c r="BG234" s="244">
        <f>IF(N234="zákl. přenesená",J234,0)</f>
        <v>0</v>
      </c>
      <c r="BH234" s="244">
        <f>IF(N234="sníž. přenesená",J234,0)</f>
        <v>0</v>
      </c>
      <c r="BI234" s="244">
        <f>IF(N234="nulová",J234,0)</f>
        <v>0</v>
      </c>
      <c r="BJ234" s="23" t="s">
        <v>25</v>
      </c>
      <c r="BK234" s="244">
        <f>ROUND(I234*H234,2)</f>
        <v>0</v>
      </c>
      <c r="BL234" s="23" t="s">
        <v>302</v>
      </c>
      <c r="BM234" s="23" t="s">
        <v>4374</v>
      </c>
    </row>
    <row r="235" spans="2:65" s="1" customFormat="1" ht="16.5" customHeight="1">
      <c r="B235" s="46"/>
      <c r="C235" s="267" t="s">
        <v>1058</v>
      </c>
      <c r="D235" s="267" t="s">
        <v>297</v>
      </c>
      <c r="E235" s="268" t="s">
        <v>4375</v>
      </c>
      <c r="F235" s="269" t="s">
        <v>4376</v>
      </c>
      <c r="G235" s="270" t="s">
        <v>331</v>
      </c>
      <c r="H235" s="271">
        <v>4</v>
      </c>
      <c r="I235" s="272"/>
      <c r="J235" s="273">
        <f>ROUND(I235*H235,2)</f>
        <v>0</v>
      </c>
      <c r="K235" s="269" t="s">
        <v>38</v>
      </c>
      <c r="L235" s="274"/>
      <c r="M235" s="275" t="s">
        <v>38</v>
      </c>
      <c r="N235" s="276" t="s">
        <v>52</v>
      </c>
      <c r="O235" s="47"/>
      <c r="P235" s="242">
        <f>O235*H235</f>
        <v>0</v>
      </c>
      <c r="Q235" s="242">
        <v>0</v>
      </c>
      <c r="R235" s="242">
        <f>Q235*H235</f>
        <v>0</v>
      </c>
      <c r="S235" s="242">
        <v>0</v>
      </c>
      <c r="T235" s="243">
        <f>S235*H235</f>
        <v>0</v>
      </c>
      <c r="AR235" s="23" t="s">
        <v>393</v>
      </c>
      <c r="AT235" s="23" t="s">
        <v>297</v>
      </c>
      <c r="AU235" s="23" t="s">
        <v>90</v>
      </c>
      <c r="AY235" s="23" t="s">
        <v>208</v>
      </c>
      <c r="BE235" s="244">
        <f>IF(N235="základní",J235,0)</f>
        <v>0</v>
      </c>
      <c r="BF235" s="244">
        <f>IF(N235="snížená",J235,0)</f>
        <v>0</v>
      </c>
      <c r="BG235" s="244">
        <f>IF(N235="zákl. přenesená",J235,0)</f>
        <v>0</v>
      </c>
      <c r="BH235" s="244">
        <f>IF(N235="sníž. přenesená",J235,0)</f>
        <v>0</v>
      </c>
      <c r="BI235" s="244">
        <f>IF(N235="nulová",J235,0)</f>
        <v>0</v>
      </c>
      <c r="BJ235" s="23" t="s">
        <v>25</v>
      </c>
      <c r="BK235" s="244">
        <f>ROUND(I235*H235,2)</f>
        <v>0</v>
      </c>
      <c r="BL235" s="23" t="s">
        <v>302</v>
      </c>
      <c r="BM235" s="23" t="s">
        <v>4377</v>
      </c>
    </row>
    <row r="236" spans="2:65" s="1" customFormat="1" ht="25.5" customHeight="1">
      <c r="B236" s="46"/>
      <c r="C236" s="233" t="s">
        <v>1064</v>
      </c>
      <c r="D236" s="233" t="s">
        <v>210</v>
      </c>
      <c r="E236" s="234" t="s">
        <v>4378</v>
      </c>
      <c r="F236" s="235" t="s">
        <v>4379</v>
      </c>
      <c r="G236" s="236" t="s">
        <v>331</v>
      </c>
      <c r="H236" s="237">
        <v>2</v>
      </c>
      <c r="I236" s="238"/>
      <c r="J236" s="239">
        <f>ROUND(I236*H236,2)</f>
        <v>0</v>
      </c>
      <c r="K236" s="235" t="s">
        <v>214</v>
      </c>
      <c r="L236" s="72"/>
      <c r="M236" s="240" t="s">
        <v>38</v>
      </c>
      <c r="N236" s="241" t="s">
        <v>52</v>
      </c>
      <c r="O236" s="47"/>
      <c r="P236" s="242">
        <f>O236*H236</f>
        <v>0</v>
      </c>
      <c r="Q236" s="242">
        <v>0</v>
      </c>
      <c r="R236" s="242">
        <f>Q236*H236</f>
        <v>0</v>
      </c>
      <c r="S236" s="242">
        <v>0</v>
      </c>
      <c r="T236" s="243">
        <f>S236*H236</f>
        <v>0</v>
      </c>
      <c r="AR236" s="23" t="s">
        <v>302</v>
      </c>
      <c r="AT236" s="23" t="s">
        <v>210</v>
      </c>
      <c r="AU236" s="23" t="s">
        <v>90</v>
      </c>
      <c r="AY236" s="23" t="s">
        <v>208</v>
      </c>
      <c r="BE236" s="244">
        <f>IF(N236="základní",J236,0)</f>
        <v>0</v>
      </c>
      <c r="BF236" s="244">
        <f>IF(N236="snížená",J236,0)</f>
        <v>0</v>
      </c>
      <c r="BG236" s="244">
        <f>IF(N236="zákl. přenesená",J236,0)</f>
        <v>0</v>
      </c>
      <c r="BH236" s="244">
        <f>IF(N236="sníž. přenesená",J236,0)</f>
        <v>0</v>
      </c>
      <c r="BI236" s="244">
        <f>IF(N236="nulová",J236,0)</f>
        <v>0</v>
      </c>
      <c r="BJ236" s="23" t="s">
        <v>25</v>
      </c>
      <c r="BK236" s="244">
        <f>ROUND(I236*H236,2)</f>
        <v>0</v>
      </c>
      <c r="BL236" s="23" t="s">
        <v>302</v>
      </c>
      <c r="BM236" s="23" t="s">
        <v>4380</v>
      </c>
    </row>
    <row r="237" spans="2:65" s="1" customFormat="1" ht="16.5" customHeight="1">
      <c r="B237" s="46"/>
      <c r="C237" s="267" t="s">
        <v>1068</v>
      </c>
      <c r="D237" s="267" t="s">
        <v>297</v>
      </c>
      <c r="E237" s="268" t="s">
        <v>4381</v>
      </c>
      <c r="F237" s="269" t="s">
        <v>4382</v>
      </c>
      <c r="G237" s="270" t="s">
        <v>331</v>
      </c>
      <c r="H237" s="271">
        <v>2</v>
      </c>
      <c r="I237" s="272"/>
      <c r="J237" s="273">
        <f>ROUND(I237*H237,2)</f>
        <v>0</v>
      </c>
      <c r="K237" s="269" t="s">
        <v>38</v>
      </c>
      <c r="L237" s="274"/>
      <c r="M237" s="275" t="s">
        <v>38</v>
      </c>
      <c r="N237" s="276" t="s">
        <v>52</v>
      </c>
      <c r="O237" s="47"/>
      <c r="P237" s="242">
        <f>O237*H237</f>
        <v>0</v>
      </c>
      <c r="Q237" s="242">
        <v>0</v>
      </c>
      <c r="R237" s="242">
        <f>Q237*H237</f>
        <v>0</v>
      </c>
      <c r="S237" s="242">
        <v>0</v>
      </c>
      <c r="T237" s="243">
        <f>S237*H237</f>
        <v>0</v>
      </c>
      <c r="AR237" s="23" t="s">
        <v>393</v>
      </c>
      <c r="AT237" s="23" t="s">
        <v>297</v>
      </c>
      <c r="AU237" s="23" t="s">
        <v>90</v>
      </c>
      <c r="AY237" s="23" t="s">
        <v>208</v>
      </c>
      <c r="BE237" s="244">
        <f>IF(N237="základní",J237,0)</f>
        <v>0</v>
      </c>
      <c r="BF237" s="244">
        <f>IF(N237="snížená",J237,0)</f>
        <v>0</v>
      </c>
      <c r="BG237" s="244">
        <f>IF(N237="zákl. přenesená",J237,0)</f>
        <v>0</v>
      </c>
      <c r="BH237" s="244">
        <f>IF(N237="sníž. přenesená",J237,0)</f>
        <v>0</v>
      </c>
      <c r="BI237" s="244">
        <f>IF(N237="nulová",J237,0)</f>
        <v>0</v>
      </c>
      <c r="BJ237" s="23" t="s">
        <v>25</v>
      </c>
      <c r="BK237" s="244">
        <f>ROUND(I237*H237,2)</f>
        <v>0</v>
      </c>
      <c r="BL237" s="23" t="s">
        <v>302</v>
      </c>
      <c r="BM237" s="23" t="s">
        <v>4383</v>
      </c>
    </row>
    <row r="238" spans="2:65" s="1" customFormat="1" ht="25.5" customHeight="1">
      <c r="B238" s="46"/>
      <c r="C238" s="233" t="s">
        <v>1074</v>
      </c>
      <c r="D238" s="233" t="s">
        <v>210</v>
      </c>
      <c r="E238" s="234" t="s">
        <v>4384</v>
      </c>
      <c r="F238" s="235" t="s">
        <v>4385</v>
      </c>
      <c r="G238" s="236" t="s">
        <v>331</v>
      </c>
      <c r="H238" s="237">
        <v>26</v>
      </c>
      <c r="I238" s="238"/>
      <c r="J238" s="239">
        <f>ROUND(I238*H238,2)</f>
        <v>0</v>
      </c>
      <c r="K238" s="235" t="s">
        <v>214</v>
      </c>
      <c r="L238" s="72"/>
      <c r="M238" s="240" t="s">
        <v>38</v>
      </c>
      <c r="N238" s="241" t="s">
        <v>52</v>
      </c>
      <c r="O238" s="47"/>
      <c r="P238" s="242">
        <f>O238*H238</f>
        <v>0</v>
      </c>
      <c r="Q238" s="242">
        <v>0</v>
      </c>
      <c r="R238" s="242">
        <f>Q238*H238</f>
        <v>0</v>
      </c>
      <c r="S238" s="242">
        <v>0</v>
      </c>
      <c r="T238" s="243">
        <f>S238*H238</f>
        <v>0</v>
      </c>
      <c r="AR238" s="23" t="s">
        <v>302</v>
      </c>
      <c r="AT238" s="23" t="s">
        <v>210</v>
      </c>
      <c r="AU238" s="23" t="s">
        <v>90</v>
      </c>
      <c r="AY238" s="23" t="s">
        <v>208</v>
      </c>
      <c r="BE238" s="244">
        <f>IF(N238="základní",J238,0)</f>
        <v>0</v>
      </c>
      <c r="BF238" s="244">
        <f>IF(N238="snížená",J238,0)</f>
        <v>0</v>
      </c>
      <c r="BG238" s="244">
        <f>IF(N238="zákl. přenesená",J238,0)</f>
        <v>0</v>
      </c>
      <c r="BH238" s="244">
        <f>IF(N238="sníž. přenesená",J238,0)</f>
        <v>0</v>
      </c>
      <c r="BI238" s="244">
        <f>IF(N238="nulová",J238,0)</f>
        <v>0</v>
      </c>
      <c r="BJ238" s="23" t="s">
        <v>25</v>
      </c>
      <c r="BK238" s="244">
        <f>ROUND(I238*H238,2)</f>
        <v>0</v>
      </c>
      <c r="BL238" s="23" t="s">
        <v>302</v>
      </c>
      <c r="BM238" s="23" t="s">
        <v>4386</v>
      </c>
    </row>
    <row r="239" spans="2:65" s="1" customFormat="1" ht="16.5" customHeight="1">
      <c r="B239" s="46"/>
      <c r="C239" s="267" t="s">
        <v>1076</v>
      </c>
      <c r="D239" s="267" t="s">
        <v>297</v>
      </c>
      <c r="E239" s="268" t="s">
        <v>4387</v>
      </c>
      <c r="F239" s="269" t="s">
        <v>4388</v>
      </c>
      <c r="G239" s="270" t="s">
        <v>331</v>
      </c>
      <c r="H239" s="271">
        <v>26</v>
      </c>
      <c r="I239" s="272"/>
      <c r="J239" s="273">
        <f>ROUND(I239*H239,2)</f>
        <v>0</v>
      </c>
      <c r="K239" s="269" t="s">
        <v>38</v>
      </c>
      <c r="L239" s="274"/>
      <c r="M239" s="275" t="s">
        <v>38</v>
      </c>
      <c r="N239" s="276" t="s">
        <v>52</v>
      </c>
      <c r="O239" s="47"/>
      <c r="P239" s="242">
        <f>O239*H239</f>
        <v>0</v>
      </c>
      <c r="Q239" s="242">
        <v>0</v>
      </c>
      <c r="R239" s="242">
        <f>Q239*H239</f>
        <v>0</v>
      </c>
      <c r="S239" s="242">
        <v>0</v>
      </c>
      <c r="T239" s="243">
        <f>S239*H239</f>
        <v>0</v>
      </c>
      <c r="AR239" s="23" t="s">
        <v>393</v>
      </c>
      <c r="AT239" s="23" t="s">
        <v>297</v>
      </c>
      <c r="AU239" s="23" t="s">
        <v>90</v>
      </c>
      <c r="AY239" s="23" t="s">
        <v>208</v>
      </c>
      <c r="BE239" s="244">
        <f>IF(N239="základní",J239,0)</f>
        <v>0</v>
      </c>
      <c r="BF239" s="244">
        <f>IF(N239="snížená",J239,0)</f>
        <v>0</v>
      </c>
      <c r="BG239" s="244">
        <f>IF(N239="zákl. přenesená",J239,0)</f>
        <v>0</v>
      </c>
      <c r="BH239" s="244">
        <f>IF(N239="sníž. přenesená",J239,0)</f>
        <v>0</v>
      </c>
      <c r="BI239" s="244">
        <f>IF(N239="nulová",J239,0)</f>
        <v>0</v>
      </c>
      <c r="BJ239" s="23" t="s">
        <v>25</v>
      </c>
      <c r="BK239" s="244">
        <f>ROUND(I239*H239,2)</f>
        <v>0</v>
      </c>
      <c r="BL239" s="23" t="s">
        <v>302</v>
      </c>
      <c r="BM239" s="23" t="s">
        <v>4389</v>
      </c>
    </row>
    <row r="240" spans="2:65" s="1" customFormat="1" ht="16.5" customHeight="1">
      <c r="B240" s="46"/>
      <c r="C240" s="267" t="s">
        <v>1079</v>
      </c>
      <c r="D240" s="267" t="s">
        <v>297</v>
      </c>
      <c r="E240" s="268" t="s">
        <v>4390</v>
      </c>
      <c r="F240" s="269" t="s">
        <v>4391</v>
      </c>
      <c r="G240" s="270" t="s">
        <v>331</v>
      </c>
      <c r="H240" s="271">
        <v>26</v>
      </c>
      <c r="I240" s="272"/>
      <c r="J240" s="273">
        <f>ROUND(I240*H240,2)</f>
        <v>0</v>
      </c>
      <c r="K240" s="269" t="s">
        <v>38</v>
      </c>
      <c r="L240" s="274"/>
      <c r="M240" s="275" t="s">
        <v>38</v>
      </c>
      <c r="N240" s="276" t="s">
        <v>52</v>
      </c>
      <c r="O240" s="47"/>
      <c r="P240" s="242">
        <f>O240*H240</f>
        <v>0</v>
      </c>
      <c r="Q240" s="242">
        <v>0</v>
      </c>
      <c r="R240" s="242">
        <f>Q240*H240</f>
        <v>0</v>
      </c>
      <c r="S240" s="242">
        <v>0</v>
      </c>
      <c r="T240" s="243">
        <f>S240*H240</f>
        <v>0</v>
      </c>
      <c r="AR240" s="23" t="s">
        <v>393</v>
      </c>
      <c r="AT240" s="23" t="s">
        <v>297</v>
      </c>
      <c r="AU240" s="23" t="s">
        <v>90</v>
      </c>
      <c r="AY240" s="23" t="s">
        <v>208</v>
      </c>
      <c r="BE240" s="244">
        <f>IF(N240="základní",J240,0)</f>
        <v>0</v>
      </c>
      <c r="BF240" s="244">
        <f>IF(N240="snížená",J240,0)</f>
        <v>0</v>
      </c>
      <c r="BG240" s="244">
        <f>IF(N240="zákl. přenesená",J240,0)</f>
        <v>0</v>
      </c>
      <c r="BH240" s="244">
        <f>IF(N240="sníž. přenesená",J240,0)</f>
        <v>0</v>
      </c>
      <c r="BI240" s="244">
        <f>IF(N240="nulová",J240,0)</f>
        <v>0</v>
      </c>
      <c r="BJ240" s="23" t="s">
        <v>25</v>
      </c>
      <c r="BK240" s="244">
        <f>ROUND(I240*H240,2)</f>
        <v>0</v>
      </c>
      <c r="BL240" s="23" t="s">
        <v>302</v>
      </c>
      <c r="BM240" s="23" t="s">
        <v>4392</v>
      </c>
    </row>
    <row r="241" spans="2:65" s="1" customFormat="1" ht="38.25" customHeight="1">
      <c r="B241" s="46"/>
      <c r="C241" s="233" t="s">
        <v>1098</v>
      </c>
      <c r="D241" s="233" t="s">
        <v>210</v>
      </c>
      <c r="E241" s="234" t="s">
        <v>4393</v>
      </c>
      <c r="F241" s="235" t="s">
        <v>4394</v>
      </c>
      <c r="G241" s="236" t="s">
        <v>331</v>
      </c>
      <c r="H241" s="237">
        <v>1</v>
      </c>
      <c r="I241" s="238"/>
      <c r="J241" s="239">
        <f>ROUND(I241*H241,2)</f>
        <v>0</v>
      </c>
      <c r="K241" s="235" t="s">
        <v>214</v>
      </c>
      <c r="L241" s="72"/>
      <c r="M241" s="240" t="s">
        <v>38</v>
      </c>
      <c r="N241" s="241" t="s">
        <v>52</v>
      </c>
      <c r="O241" s="47"/>
      <c r="P241" s="242">
        <f>O241*H241</f>
        <v>0</v>
      </c>
      <c r="Q241" s="242">
        <v>0</v>
      </c>
      <c r="R241" s="242">
        <f>Q241*H241</f>
        <v>0</v>
      </c>
      <c r="S241" s="242">
        <v>0</v>
      </c>
      <c r="T241" s="243">
        <f>S241*H241</f>
        <v>0</v>
      </c>
      <c r="AR241" s="23" t="s">
        <v>302</v>
      </c>
      <c r="AT241" s="23" t="s">
        <v>210</v>
      </c>
      <c r="AU241" s="23" t="s">
        <v>90</v>
      </c>
      <c r="AY241" s="23" t="s">
        <v>208</v>
      </c>
      <c r="BE241" s="244">
        <f>IF(N241="základní",J241,0)</f>
        <v>0</v>
      </c>
      <c r="BF241" s="244">
        <f>IF(N241="snížená",J241,0)</f>
        <v>0</v>
      </c>
      <c r="BG241" s="244">
        <f>IF(N241="zákl. přenesená",J241,0)</f>
        <v>0</v>
      </c>
      <c r="BH241" s="244">
        <f>IF(N241="sníž. přenesená",J241,0)</f>
        <v>0</v>
      </c>
      <c r="BI241" s="244">
        <f>IF(N241="nulová",J241,0)</f>
        <v>0</v>
      </c>
      <c r="BJ241" s="23" t="s">
        <v>25</v>
      </c>
      <c r="BK241" s="244">
        <f>ROUND(I241*H241,2)</f>
        <v>0</v>
      </c>
      <c r="BL241" s="23" t="s">
        <v>302</v>
      </c>
      <c r="BM241" s="23" t="s">
        <v>4395</v>
      </c>
    </row>
    <row r="242" spans="2:65" s="1" customFormat="1" ht="16.5" customHeight="1">
      <c r="B242" s="46"/>
      <c r="C242" s="267" t="s">
        <v>1105</v>
      </c>
      <c r="D242" s="267" t="s">
        <v>297</v>
      </c>
      <c r="E242" s="268" t="s">
        <v>4396</v>
      </c>
      <c r="F242" s="269" t="s">
        <v>4397</v>
      </c>
      <c r="G242" s="270" t="s">
        <v>331</v>
      </c>
      <c r="H242" s="271">
        <v>1</v>
      </c>
      <c r="I242" s="272"/>
      <c r="J242" s="273">
        <f>ROUND(I242*H242,2)</f>
        <v>0</v>
      </c>
      <c r="K242" s="269" t="s">
        <v>38</v>
      </c>
      <c r="L242" s="274"/>
      <c r="M242" s="275" t="s">
        <v>38</v>
      </c>
      <c r="N242" s="276" t="s">
        <v>52</v>
      </c>
      <c r="O242" s="47"/>
      <c r="P242" s="242">
        <f>O242*H242</f>
        <v>0</v>
      </c>
      <c r="Q242" s="242">
        <v>0</v>
      </c>
      <c r="R242" s="242">
        <f>Q242*H242</f>
        <v>0</v>
      </c>
      <c r="S242" s="242">
        <v>0</v>
      </c>
      <c r="T242" s="243">
        <f>S242*H242</f>
        <v>0</v>
      </c>
      <c r="AR242" s="23" t="s">
        <v>393</v>
      </c>
      <c r="AT242" s="23" t="s">
        <v>297</v>
      </c>
      <c r="AU242" s="23" t="s">
        <v>90</v>
      </c>
      <c r="AY242" s="23" t="s">
        <v>208</v>
      </c>
      <c r="BE242" s="244">
        <f>IF(N242="základní",J242,0)</f>
        <v>0</v>
      </c>
      <c r="BF242" s="244">
        <f>IF(N242="snížená",J242,0)</f>
        <v>0</v>
      </c>
      <c r="BG242" s="244">
        <f>IF(N242="zákl. přenesená",J242,0)</f>
        <v>0</v>
      </c>
      <c r="BH242" s="244">
        <f>IF(N242="sníž. přenesená",J242,0)</f>
        <v>0</v>
      </c>
      <c r="BI242" s="244">
        <f>IF(N242="nulová",J242,0)</f>
        <v>0</v>
      </c>
      <c r="BJ242" s="23" t="s">
        <v>25</v>
      </c>
      <c r="BK242" s="244">
        <f>ROUND(I242*H242,2)</f>
        <v>0</v>
      </c>
      <c r="BL242" s="23" t="s">
        <v>302</v>
      </c>
      <c r="BM242" s="23" t="s">
        <v>4398</v>
      </c>
    </row>
    <row r="243" spans="2:65" s="1" customFormat="1" ht="16.5" customHeight="1">
      <c r="B243" s="46"/>
      <c r="C243" s="267" t="s">
        <v>1116</v>
      </c>
      <c r="D243" s="267" t="s">
        <v>297</v>
      </c>
      <c r="E243" s="268" t="s">
        <v>4390</v>
      </c>
      <c r="F243" s="269" t="s">
        <v>4391</v>
      </c>
      <c r="G243" s="270" t="s">
        <v>331</v>
      </c>
      <c r="H243" s="271">
        <v>1</v>
      </c>
      <c r="I243" s="272"/>
      <c r="J243" s="273">
        <f>ROUND(I243*H243,2)</f>
        <v>0</v>
      </c>
      <c r="K243" s="269" t="s">
        <v>38</v>
      </c>
      <c r="L243" s="274"/>
      <c r="M243" s="275" t="s">
        <v>38</v>
      </c>
      <c r="N243" s="276" t="s">
        <v>52</v>
      </c>
      <c r="O243" s="47"/>
      <c r="P243" s="242">
        <f>O243*H243</f>
        <v>0</v>
      </c>
      <c r="Q243" s="242">
        <v>0</v>
      </c>
      <c r="R243" s="242">
        <f>Q243*H243</f>
        <v>0</v>
      </c>
      <c r="S243" s="242">
        <v>0</v>
      </c>
      <c r="T243" s="243">
        <f>S243*H243</f>
        <v>0</v>
      </c>
      <c r="AR243" s="23" t="s">
        <v>393</v>
      </c>
      <c r="AT243" s="23" t="s">
        <v>297</v>
      </c>
      <c r="AU243" s="23" t="s">
        <v>90</v>
      </c>
      <c r="AY243" s="23" t="s">
        <v>208</v>
      </c>
      <c r="BE243" s="244">
        <f>IF(N243="základní",J243,0)</f>
        <v>0</v>
      </c>
      <c r="BF243" s="244">
        <f>IF(N243="snížená",J243,0)</f>
        <v>0</v>
      </c>
      <c r="BG243" s="244">
        <f>IF(N243="zákl. přenesená",J243,0)</f>
        <v>0</v>
      </c>
      <c r="BH243" s="244">
        <f>IF(N243="sníž. přenesená",J243,0)</f>
        <v>0</v>
      </c>
      <c r="BI243" s="244">
        <f>IF(N243="nulová",J243,0)</f>
        <v>0</v>
      </c>
      <c r="BJ243" s="23" t="s">
        <v>25</v>
      </c>
      <c r="BK243" s="244">
        <f>ROUND(I243*H243,2)</f>
        <v>0</v>
      </c>
      <c r="BL243" s="23" t="s">
        <v>302</v>
      </c>
      <c r="BM243" s="23" t="s">
        <v>4399</v>
      </c>
    </row>
    <row r="244" spans="2:65" s="1" customFormat="1" ht="25.5" customHeight="1">
      <c r="B244" s="46"/>
      <c r="C244" s="233" t="s">
        <v>1121</v>
      </c>
      <c r="D244" s="233" t="s">
        <v>210</v>
      </c>
      <c r="E244" s="234" t="s">
        <v>4400</v>
      </c>
      <c r="F244" s="235" t="s">
        <v>4401</v>
      </c>
      <c r="G244" s="236" t="s">
        <v>331</v>
      </c>
      <c r="H244" s="237">
        <v>9</v>
      </c>
      <c r="I244" s="238"/>
      <c r="J244" s="239">
        <f>ROUND(I244*H244,2)</f>
        <v>0</v>
      </c>
      <c r="K244" s="235" t="s">
        <v>214</v>
      </c>
      <c r="L244" s="72"/>
      <c r="M244" s="240" t="s">
        <v>38</v>
      </c>
      <c r="N244" s="241" t="s">
        <v>52</v>
      </c>
      <c r="O244" s="47"/>
      <c r="P244" s="242">
        <f>O244*H244</f>
        <v>0</v>
      </c>
      <c r="Q244" s="242">
        <v>0</v>
      </c>
      <c r="R244" s="242">
        <f>Q244*H244</f>
        <v>0</v>
      </c>
      <c r="S244" s="242">
        <v>0</v>
      </c>
      <c r="T244" s="243">
        <f>S244*H244</f>
        <v>0</v>
      </c>
      <c r="AR244" s="23" t="s">
        <v>302</v>
      </c>
      <c r="AT244" s="23" t="s">
        <v>210</v>
      </c>
      <c r="AU244" s="23" t="s">
        <v>90</v>
      </c>
      <c r="AY244" s="23" t="s">
        <v>208</v>
      </c>
      <c r="BE244" s="244">
        <f>IF(N244="základní",J244,0)</f>
        <v>0</v>
      </c>
      <c r="BF244" s="244">
        <f>IF(N244="snížená",J244,0)</f>
        <v>0</v>
      </c>
      <c r="BG244" s="244">
        <f>IF(N244="zákl. přenesená",J244,0)</f>
        <v>0</v>
      </c>
      <c r="BH244" s="244">
        <f>IF(N244="sníž. přenesená",J244,0)</f>
        <v>0</v>
      </c>
      <c r="BI244" s="244">
        <f>IF(N244="nulová",J244,0)</f>
        <v>0</v>
      </c>
      <c r="BJ244" s="23" t="s">
        <v>25</v>
      </c>
      <c r="BK244" s="244">
        <f>ROUND(I244*H244,2)</f>
        <v>0</v>
      </c>
      <c r="BL244" s="23" t="s">
        <v>302</v>
      </c>
      <c r="BM244" s="23" t="s">
        <v>4402</v>
      </c>
    </row>
    <row r="245" spans="2:65" s="1" customFormat="1" ht="16.5" customHeight="1">
      <c r="B245" s="46"/>
      <c r="C245" s="267" t="s">
        <v>1126</v>
      </c>
      <c r="D245" s="267" t="s">
        <v>297</v>
      </c>
      <c r="E245" s="268" t="s">
        <v>4403</v>
      </c>
      <c r="F245" s="269" t="s">
        <v>4404</v>
      </c>
      <c r="G245" s="270" t="s">
        <v>331</v>
      </c>
      <c r="H245" s="271">
        <v>9</v>
      </c>
      <c r="I245" s="272"/>
      <c r="J245" s="273">
        <f>ROUND(I245*H245,2)</f>
        <v>0</v>
      </c>
      <c r="K245" s="269" t="s">
        <v>38</v>
      </c>
      <c r="L245" s="274"/>
      <c r="M245" s="275" t="s">
        <v>38</v>
      </c>
      <c r="N245" s="276" t="s">
        <v>52</v>
      </c>
      <c r="O245" s="47"/>
      <c r="P245" s="242">
        <f>O245*H245</f>
        <v>0</v>
      </c>
      <c r="Q245" s="242">
        <v>0</v>
      </c>
      <c r="R245" s="242">
        <f>Q245*H245</f>
        <v>0</v>
      </c>
      <c r="S245" s="242">
        <v>0</v>
      </c>
      <c r="T245" s="243">
        <f>S245*H245</f>
        <v>0</v>
      </c>
      <c r="AR245" s="23" t="s">
        <v>393</v>
      </c>
      <c r="AT245" s="23" t="s">
        <v>297</v>
      </c>
      <c r="AU245" s="23" t="s">
        <v>90</v>
      </c>
      <c r="AY245" s="23" t="s">
        <v>208</v>
      </c>
      <c r="BE245" s="244">
        <f>IF(N245="základní",J245,0)</f>
        <v>0</v>
      </c>
      <c r="BF245" s="244">
        <f>IF(N245="snížená",J245,0)</f>
        <v>0</v>
      </c>
      <c r="BG245" s="244">
        <f>IF(N245="zákl. přenesená",J245,0)</f>
        <v>0</v>
      </c>
      <c r="BH245" s="244">
        <f>IF(N245="sníž. přenesená",J245,0)</f>
        <v>0</v>
      </c>
      <c r="BI245" s="244">
        <f>IF(N245="nulová",J245,0)</f>
        <v>0</v>
      </c>
      <c r="BJ245" s="23" t="s">
        <v>25</v>
      </c>
      <c r="BK245" s="244">
        <f>ROUND(I245*H245,2)</f>
        <v>0</v>
      </c>
      <c r="BL245" s="23" t="s">
        <v>302</v>
      </c>
      <c r="BM245" s="23" t="s">
        <v>4405</v>
      </c>
    </row>
    <row r="246" spans="2:65" s="1" customFormat="1" ht="16.5" customHeight="1">
      <c r="B246" s="46"/>
      <c r="C246" s="267" t="s">
        <v>1130</v>
      </c>
      <c r="D246" s="267" t="s">
        <v>297</v>
      </c>
      <c r="E246" s="268" t="s">
        <v>4390</v>
      </c>
      <c r="F246" s="269" t="s">
        <v>4391</v>
      </c>
      <c r="G246" s="270" t="s">
        <v>331</v>
      </c>
      <c r="H246" s="271">
        <v>9</v>
      </c>
      <c r="I246" s="272"/>
      <c r="J246" s="273">
        <f>ROUND(I246*H246,2)</f>
        <v>0</v>
      </c>
      <c r="K246" s="269" t="s">
        <v>38</v>
      </c>
      <c r="L246" s="274"/>
      <c r="M246" s="275" t="s">
        <v>38</v>
      </c>
      <c r="N246" s="276" t="s">
        <v>52</v>
      </c>
      <c r="O246" s="47"/>
      <c r="P246" s="242">
        <f>O246*H246</f>
        <v>0</v>
      </c>
      <c r="Q246" s="242">
        <v>0</v>
      </c>
      <c r="R246" s="242">
        <f>Q246*H246</f>
        <v>0</v>
      </c>
      <c r="S246" s="242">
        <v>0</v>
      </c>
      <c r="T246" s="243">
        <f>S246*H246</f>
        <v>0</v>
      </c>
      <c r="AR246" s="23" t="s">
        <v>393</v>
      </c>
      <c r="AT246" s="23" t="s">
        <v>297</v>
      </c>
      <c r="AU246" s="23" t="s">
        <v>90</v>
      </c>
      <c r="AY246" s="23" t="s">
        <v>208</v>
      </c>
      <c r="BE246" s="244">
        <f>IF(N246="základní",J246,0)</f>
        <v>0</v>
      </c>
      <c r="BF246" s="244">
        <f>IF(N246="snížená",J246,0)</f>
        <v>0</v>
      </c>
      <c r="BG246" s="244">
        <f>IF(N246="zákl. přenesená",J246,0)</f>
        <v>0</v>
      </c>
      <c r="BH246" s="244">
        <f>IF(N246="sníž. přenesená",J246,0)</f>
        <v>0</v>
      </c>
      <c r="BI246" s="244">
        <f>IF(N246="nulová",J246,0)</f>
        <v>0</v>
      </c>
      <c r="BJ246" s="23" t="s">
        <v>25</v>
      </c>
      <c r="BK246" s="244">
        <f>ROUND(I246*H246,2)</f>
        <v>0</v>
      </c>
      <c r="BL246" s="23" t="s">
        <v>302</v>
      </c>
      <c r="BM246" s="23" t="s">
        <v>4406</v>
      </c>
    </row>
    <row r="247" spans="2:65" s="1" customFormat="1" ht="25.5" customHeight="1">
      <c r="B247" s="46"/>
      <c r="C247" s="233" t="s">
        <v>1134</v>
      </c>
      <c r="D247" s="233" t="s">
        <v>210</v>
      </c>
      <c r="E247" s="234" t="s">
        <v>4407</v>
      </c>
      <c r="F247" s="235" t="s">
        <v>4408</v>
      </c>
      <c r="G247" s="236" t="s">
        <v>331</v>
      </c>
      <c r="H247" s="237">
        <v>10</v>
      </c>
      <c r="I247" s="238"/>
      <c r="J247" s="239">
        <f>ROUND(I247*H247,2)</f>
        <v>0</v>
      </c>
      <c r="K247" s="235" t="s">
        <v>214</v>
      </c>
      <c r="L247" s="72"/>
      <c r="M247" s="240" t="s">
        <v>38</v>
      </c>
      <c r="N247" s="241" t="s">
        <v>52</v>
      </c>
      <c r="O247" s="47"/>
      <c r="P247" s="242">
        <f>O247*H247</f>
        <v>0</v>
      </c>
      <c r="Q247" s="242">
        <v>0</v>
      </c>
      <c r="R247" s="242">
        <f>Q247*H247</f>
        <v>0</v>
      </c>
      <c r="S247" s="242">
        <v>0</v>
      </c>
      <c r="T247" s="243">
        <f>S247*H247</f>
        <v>0</v>
      </c>
      <c r="AR247" s="23" t="s">
        <v>302</v>
      </c>
      <c r="AT247" s="23" t="s">
        <v>210</v>
      </c>
      <c r="AU247" s="23" t="s">
        <v>90</v>
      </c>
      <c r="AY247" s="23" t="s">
        <v>208</v>
      </c>
      <c r="BE247" s="244">
        <f>IF(N247="základní",J247,0)</f>
        <v>0</v>
      </c>
      <c r="BF247" s="244">
        <f>IF(N247="snížená",J247,0)</f>
        <v>0</v>
      </c>
      <c r="BG247" s="244">
        <f>IF(N247="zákl. přenesená",J247,0)</f>
        <v>0</v>
      </c>
      <c r="BH247" s="244">
        <f>IF(N247="sníž. přenesená",J247,0)</f>
        <v>0</v>
      </c>
      <c r="BI247" s="244">
        <f>IF(N247="nulová",J247,0)</f>
        <v>0</v>
      </c>
      <c r="BJ247" s="23" t="s">
        <v>25</v>
      </c>
      <c r="BK247" s="244">
        <f>ROUND(I247*H247,2)</f>
        <v>0</v>
      </c>
      <c r="BL247" s="23" t="s">
        <v>302</v>
      </c>
      <c r="BM247" s="23" t="s">
        <v>4409</v>
      </c>
    </row>
    <row r="248" spans="2:65" s="1" customFormat="1" ht="16.5" customHeight="1">
      <c r="B248" s="46"/>
      <c r="C248" s="267" t="s">
        <v>1139</v>
      </c>
      <c r="D248" s="267" t="s">
        <v>297</v>
      </c>
      <c r="E248" s="268" t="s">
        <v>4410</v>
      </c>
      <c r="F248" s="269" t="s">
        <v>4411</v>
      </c>
      <c r="G248" s="270" t="s">
        <v>331</v>
      </c>
      <c r="H248" s="271">
        <v>10</v>
      </c>
      <c r="I248" s="272"/>
      <c r="J248" s="273">
        <f>ROUND(I248*H248,2)</f>
        <v>0</v>
      </c>
      <c r="K248" s="269" t="s">
        <v>38</v>
      </c>
      <c r="L248" s="274"/>
      <c r="M248" s="275" t="s">
        <v>38</v>
      </c>
      <c r="N248" s="276" t="s">
        <v>52</v>
      </c>
      <c r="O248" s="47"/>
      <c r="P248" s="242">
        <f>O248*H248</f>
        <v>0</v>
      </c>
      <c r="Q248" s="242">
        <v>0</v>
      </c>
      <c r="R248" s="242">
        <f>Q248*H248</f>
        <v>0</v>
      </c>
      <c r="S248" s="242">
        <v>0</v>
      </c>
      <c r="T248" s="243">
        <f>S248*H248</f>
        <v>0</v>
      </c>
      <c r="AR248" s="23" t="s">
        <v>393</v>
      </c>
      <c r="AT248" s="23" t="s">
        <v>297</v>
      </c>
      <c r="AU248" s="23" t="s">
        <v>90</v>
      </c>
      <c r="AY248" s="23" t="s">
        <v>208</v>
      </c>
      <c r="BE248" s="244">
        <f>IF(N248="základní",J248,0)</f>
        <v>0</v>
      </c>
      <c r="BF248" s="244">
        <f>IF(N248="snížená",J248,0)</f>
        <v>0</v>
      </c>
      <c r="BG248" s="244">
        <f>IF(N248="zákl. přenesená",J248,0)</f>
        <v>0</v>
      </c>
      <c r="BH248" s="244">
        <f>IF(N248="sníž. přenesená",J248,0)</f>
        <v>0</v>
      </c>
      <c r="BI248" s="244">
        <f>IF(N248="nulová",J248,0)</f>
        <v>0</v>
      </c>
      <c r="BJ248" s="23" t="s">
        <v>25</v>
      </c>
      <c r="BK248" s="244">
        <f>ROUND(I248*H248,2)</f>
        <v>0</v>
      </c>
      <c r="BL248" s="23" t="s">
        <v>302</v>
      </c>
      <c r="BM248" s="23" t="s">
        <v>4412</v>
      </c>
    </row>
    <row r="249" spans="2:65" s="1" customFormat="1" ht="16.5" customHeight="1">
      <c r="B249" s="46"/>
      <c r="C249" s="267" t="s">
        <v>1144</v>
      </c>
      <c r="D249" s="267" t="s">
        <v>297</v>
      </c>
      <c r="E249" s="268" t="s">
        <v>4390</v>
      </c>
      <c r="F249" s="269" t="s">
        <v>4391</v>
      </c>
      <c r="G249" s="270" t="s">
        <v>331</v>
      </c>
      <c r="H249" s="271">
        <v>10</v>
      </c>
      <c r="I249" s="272"/>
      <c r="J249" s="273">
        <f>ROUND(I249*H249,2)</f>
        <v>0</v>
      </c>
      <c r="K249" s="269" t="s">
        <v>38</v>
      </c>
      <c r="L249" s="274"/>
      <c r="M249" s="275" t="s">
        <v>38</v>
      </c>
      <c r="N249" s="276" t="s">
        <v>52</v>
      </c>
      <c r="O249" s="47"/>
      <c r="P249" s="242">
        <f>O249*H249</f>
        <v>0</v>
      </c>
      <c r="Q249" s="242">
        <v>0</v>
      </c>
      <c r="R249" s="242">
        <f>Q249*H249</f>
        <v>0</v>
      </c>
      <c r="S249" s="242">
        <v>0</v>
      </c>
      <c r="T249" s="243">
        <f>S249*H249</f>
        <v>0</v>
      </c>
      <c r="AR249" s="23" t="s">
        <v>393</v>
      </c>
      <c r="AT249" s="23" t="s">
        <v>297</v>
      </c>
      <c r="AU249" s="23" t="s">
        <v>90</v>
      </c>
      <c r="AY249" s="23" t="s">
        <v>208</v>
      </c>
      <c r="BE249" s="244">
        <f>IF(N249="základní",J249,0)</f>
        <v>0</v>
      </c>
      <c r="BF249" s="244">
        <f>IF(N249="snížená",J249,0)</f>
        <v>0</v>
      </c>
      <c r="BG249" s="244">
        <f>IF(N249="zákl. přenesená",J249,0)</f>
        <v>0</v>
      </c>
      <c r="BH249" s="244">
        <f>IF(N249="sníž. přenesená",J249,0)</f>
        <v>0</v>
      </c>
      <c r="BI249" s="244">
        <f>IF(N249="nulová",J249,0)</f>
        <v>0</v>
      </c>
      <c r="BJ249" s="23" t="s">
        <v>25</v>
      </c>
      <c r="BK249" s="244">
        <f>ROUND(I249*H249,2)</f>
        <v>0</v>
      </c>
      <c r="BL249" s="23" t="s">
        <v>302</v>
      </c>
      <c r="BM249" s="23" t="s">
        <v>4413</v>
      </c>
    </row>
    <row r="250" spans="2:65" s="1" customFormat="1" ht="25.5" customHeight="1">
      <c r="B250" s="46"/>
      <c r="C250" s="233" t="s">
        <v>1154</v>
      </c>
      <c r="D250" s="233" t="s">
        <v>210</v>
      </c>
      <c r="E250" s="234" t="s">
        <v>4414</v>
      </c>
      <c r="F250" s="235" t="s">
        <v>4415</v>
      </c>
      <c r="G250" s="236" t="s">
        <v>331</v>
      </c>
      <c r="H250" s="237">
        <v>6</v>
      </c>
      <c r="I250" s="238"/>
      <c r="J250" s="239">
        <f>ROUND(I250*H250,2)</f>
        <v>0</v>
      </c>
      <c r="K250" s="235" t="s">
        <v>214</v>
      </c>
      <c r="L250" s="72"/>
      <c r="M250" s="240" t="s">
        <v>38</v>
      </c>
      <c r="N250" s="241" t="s">
        <v>52</v>
      </c>
      <c r="O250" s="47"/>
      <c r="P250" s="242">
        <f>O250*H250</f>
        <v>0</v>
      </c>
      <c r="Q250" s="242">
        <v>0</v>
      </c>
      <c r="R250" s="242">
        <f>Q250*H250</f>
        <v>0</v>
      </c>
      <c r="S250" s="242">
        <v>0</v>
      </c>
      <c r="T250" s="243">
        <f>S250*H250</f>
        <v>0</v>
      </c>
      <c r="AR250" s="23" t="s">
        <v>302</v>
      </c>
      <c r="AT250" s="23" t="s">
        <v>210</v>
      </c>
      <c r="AU250" s="23" t="s">
        <v>90</v>
      </c>
      <c r="AY250" s="23" t="s">
        <v>208</v>
      </c>
      <c r="BE250" s="244">
        <f>IF(N250="základní",J250,0)</f>
        <v>0</v>
      </c>
      <c r="BF250" s="244">
        <f>IF(N250="snížená",J250,0)</f>
        <v>0</v>
      </c>
      <c r="BG250" s="244">
        <f>IF(N250="zákl. přenesená",J250,0)</f>
        <v>0</v>
      </c>
      <c r="BH250" s="244">
        <f>IF(N250="sníž. přenesená",J250,0)</f>
        <v>0</v>
      </c>
      <c r="BI250" s="244">
        <f>IF(N250="nulová",J250,0)</f>
        <v>0</v>
      </c>
      <c r="BJ250" s="23" t="s">
        <v>25</v>
      </c>
      <c r="BK250" s="244">
        <f>ROUND(I250*H250,2)</f>
        <v>0</v>
      </c>
      <c r="BL250" s="23" t="s">
        <v>302</v>
      </c>
      <c r="BM250" s="23" t="s">
        <v>4416</v>
      </c>
    </row>
    <row r="251" spans="2:65" s="1" customFormat="1" ht="16.5" customHeight="1">
      <c r="B251" s="46"/>
      <c r="C251" s="267" t="s">
        <v>1159</v>
      </c>
      <c r="D251" s="267" t="s">
        <v>297</v>
      </c>
      <c r="E251" s="268" t="s">
        <v>4417</v>
      </c>
      <c r="F251" s="269" t="s">
        <v>4418</v>
      </c>
      <c r="G251" s="270" t="s">
        <v>331</v>
      </c>
      <c r="H251" s="271">
        <v>6</v>
      </c>
      <c r="I251" s="272"/>
      <c r="J251" s="273">
        <f>ROUND(I251*H251,2)</f>
        <v>0</v>
      </c>
      <c r="K251" s="269" t="s">
        <v>38</v>
      </c>
      <c r="L251" s="274"/>
      <c r="M251" s="275" t="s">
        <v>38</v>
      </c>
      <c r="N251" s="276" t="s">
        <v>52</v>
      </c>
      <c r="O251" s="47"/>
      <c r="P251" s="242">
        <f>O251*H251</f>
        <v>0</v>
      </c>
      <c r="Q251" s="242">
        <v>0</v>
      </c>
      <c r="R251" s="242">
        <f>Q251*H251</f>
        <v>0</v>
      </c>
      <c r="S251" s="242">
        <v>0</v>
      </c>
      <c r="T251" s="243">
        <f>S251*H251</f>
        <v>0</v>
      </c>
      <c r="AR251" s="23" t="s">
        <v>393</v>
      </c>
      <c r="AT251" s="23" t="s">
        <v>297</v>
      </c>
      <c r="AU251" s="23" t="s">
        <v>90</v>
      </c>
      <c r="AY251" s="23" t="s">
        <v>208</v>
      </c>
      <c r="BE251" s="244">
        <f>IF(N251="základní",J251,0)</f>
        <v>0</v>
      </c>
      <c r="BF251" s="244">
        <f>IF(N251="snížená",J251,0)</f>
        <v>0</v>
      </c>
      <c r="BG251" s="244">
        <f>IF(N251="zákl. přenesená",J251,0)</f>
        <v>0</v>
      </c>
      <c r="BH251" s="244">
        <f>IF(N251="sníž. přenesená",J251,0)</f>
        <v>0</v>
      </c>
      <c r="BI251" s="244">
        <f>IF(N251="nulová",J251,0)</f>
        <v>0</v>
      </c>
      <c r="BJ251" s="23" t="s">
        <v>25</v>
      </c>
      <c r="BK251" s="244">
        <f>ROUND(I251*H251,2)</f>
        <v>0</v>
      </c>
      <c r="BL251" s="23" t="s">
        <v>302</v>
      </c>
      <c r="BM251" s="23" t="s">
        <v>4419</v>
      </c>
    </row>
    <row r="252" spans="2:65" s="1" customFormat="1" ht="16.5" customHeight="1">
      <c r="B252" s="46"/>
      <c r="C252" s="267" t="s">
        <v>1169</v>
      </c>
      <c r="D252" s="267" t="s">
        <v>297</v>
      </c>
      <c r="E252" s="268" t="s">
        <v>4390</v>
      </c>
      <c r="F252" s="269" t="s">
        <v>4391</v>
      </c>
      <c r="G252" s="270" t="s">
        <v>331</v>
      </c>
      <c r="H252" s="271">
        <v>6</v>
      </c>
      <c r="I252" s="272"/>
      <c r="J252" s="273">
        <f>ROUND(I252*H252,2)</f>
        <v>0</v>
      </c>
      <c r="K252" s="269" t="s">
        <v>38</v>
      </c>
      <c r="L252" s="274"/>
      <c r="M252" s="275" t="s">
        <v>38</v>
      </c>
      <c r="N252" s="276" t="s">
        <v>52</v>
      </c>
      <c r="O252" s="47"/>
      <c r="P252" s="242">
        <f>O252*H252</f>
        <v>0</v>
      </c>
      <c r="Q252" s="242">
        <v>0</v>
      </c>
      <c r="R252" s="242">
        <f>Q252*H252</f>
        <v>0</v>
      </c>
      <c r="S252" s="242">
        <v>0</v>
      </c>
      <c r="T252" s="243">
        <f>S252*H252</f>
        <v>0</v>
      </c>
      <c r="AR252" s="23" t="s">
        <v>393</v>
      </c>
      <c r="AT252" s="23" t="s">
        <v>297</v>
      </c>
      <c r="AU252" s="23" t="s">
        <v>90</v>
      </c>
      <c r="AY252" s="23" t="s">
        <v>208</v>
      </c>
      <c r="BE252" s="244">
        <f>IF(N252="základní",J252,0)</f>
        <v>0</v>
      </c>
      <c r="BF252" s="244">
        <f>IF(N252="snížená",J252,0)</f>
        <v>0</v>
      </c>
      <c r="BG252" s="244">
        <f>IF(N252="zákl. přenesená",J252,0)</f>
        <v>0</v>
      </c>
      <c r="BH252" s="244">
        <f>IF(N252="sníž. přenesená",J252,0)</f>
        <v>0</v>
      </c>
      <c r="BI252" s="244">
        <f>IF(N252="nulová",J252,0)</f>
        <v>0</v>
      </c>
      <c r="BJ252" s="23" t="s">
        <v>25</v>
      </c>
      <c r="BK252" s="244">
        <f>ROUND(I252*H252,2)</f>
        <v>0</v>
      </c>
      <c r="BL252" s="23" t="s">
        <v>302</v>
      </c>
      <c r="BM252" s="23" t="s">
        <v>4420</v>
      </c>
    </row>
    <row r="253" spans="2:65" s="1" customFormat="1" ht="25.5" customHeight="1">
      <c r="B253" s="46"/>
      <c r="C253" s="233" t="s">
        <v>1172</v>
      </c>
      <c r="D253" s="233" t="s">
        <v>210</v>
      </c>
      <c r="E253" s="234" t="s">
        <v>4421</v>
      </c>
      <c r="F253" s="235" t="s">
        <v>4422</v>
      </c>
      <c r="G253" s="236" t="s">
        <v>331</v>
      </c>
      <c r="H253" s="237">
        <v>4</v>
      </c>
      <c r="I253" s="238"/>
      <c r="J253" s="239">
        <f>ROUND(I253*H253,2)</f>
        <v>0</v>
      </c>
      <c r="K253" s="235" t="s">
        <v>214</v>
      </c>
      <c r="L253" s="72"/>
      <c r="M253" s="240" t="s">
        <v>38</v>
      </c>
      <c r="N253" s="241" t="s">
        <v>52</v>
      </c>
      <c r="O253" s="47"/>
      <c r="P253" s="242">
        <f>O253*H253</f>
        <v>0</v>
      </c>
      <c r="Q253" s="242">
        <v>0</v>
      </c>
      <c r="R253" s="242">
        <f>Q253*H253</f>
        <v>0</v>
      </c>
      <c r="S253" s="242">
        <v>0</v>
      </c>
      <c r="T253" s="243">
        <f>S253*H253</f>
        <v>0</v>
      </c>
      <c r="AR253" s="23" t="s">
        <v>302</v>
      </c>
      <c r="AT253" s="23" t="s">
        <v>210</v>
      </c>
      <c r="AU253" s="23" t="s">
        <v>90</v>
      </c>
      <c r="AY253" s="23" t="s">
        <v>208</v>
      </c>
      <c r="BE253" s="244">
        <f>IF(N253="základní",J253,0)</f>
        <v>0</v>
      </c>
      <c r="BF253" s="244">
        <f>IF(N253="snížená",J253,0)</f>
        <v>0</v>
      </c>
      <c r="BG253" s="244">
        <f>IF(N253="zákl. přenesená",J253,0)</f>
        <v>0</v>
      </c>
      <c r="BH253" s="244">
        <f>IF(N253="sníž. přenesená",J253,0)</f>
        <v>0</v>
      </c>
      <c r="BI253" s="244">
        <f>IF(N253="nulová",J253,0)</f>
        <v>0</v>
      </c>
      <c r="BJ253" s="23" t="s">
        <v>25</v>
      </c>
      <c r="BK253" s="244">
        <f>ROUND(I253*H253,2)</f>
        <v>0</v>
      </c>
      <c r="BL253" s="23" t="s">
        <v>302</v>
      </c>
      <c r="BM253" s="23" t="s">
        <v>4423</v>
      </c>
    </row>
    <row r="254" spans="2:65" s="1" customFormat="1" ht="25.5" customHeight="1">
      <c r="B254" s="46"/>
      <c r="C254" s="267" t="s">
        <v>1181</v>
      </c>
      <c r="D254" s="267" t="s">
        <v>297</v>
      </c>
      <c r="E254" s="268" t="s">
        <v>4424</v>
      </c>
      <c r="F254" s="269" t="s">
        <v>4425</v>
      </c>
      <c r="G254" s="270" t="s">
        <v>331</v>
      </c>
      <c r="H254" s="271">
        <v>4</v>
      </c>
      <c r="I254" s="272"/>
      <c r="J254" s="273">
        <f>ROUND(I254*H254,2)</f>
        <v>0</v>
      </c>
      <c r="K254" s="269" t="s">
        <v>38</v>
      </c>
      <c r="L254" s="274"/>
      <c r="M254" s="275" t="s">
        <v>38</v>
      </c>
      <c r="N254" s="276" t="s">
        <v>52</v>
      </c>
      <c r="O254" s="47"/>
      <c r="P254" s="242">
        <f>O254*H254</f>
        <v>0</v>
      </c>
      <c r="Q254" s="242">
        <v>0</v>
      </c>
      <c r="R254" s="242">
        <f>Q254*H254</f>
        <v>0</v>
      </c>
      <c r="S254" s="242">
        <v>0</v>
      </c>
      <c r="T254" s="243">
        <f>S254*H254</f>
        <v>0</v>
      </c>
      <c r="AR254" s="23" t="s">
        <v>393</v>
      </c>
      <c r="AT254" s="23" t="s">
        <v>297</v>
      </c>
      <c r="AU254" s="23" t="s">
        <v>90</v>
      </c>
      <c r="AY254" s="23" t="s">
        <v>208</v>
      </c>
      <c r="BE254" s="244">
        <f>IF(N254="základní",J254,0)</f>
        <v>0</v>
      </c>
      <c r="BF254" s="244">
        <f>IF(N254="snížená",J254,0)</f>
        <v>0</v>
      </c>
      <c r="BG254" s="244">
        <f>IF(N254="zákl. přenesená",J254,0)</f>
        <v>0</v>
      </c>
      <c r="BH254" s="244">
        <f>IF(N254="sníž. přenesená",J254,0)</f>
        <v>0</v>
      </c>
      <c r="BI254" s="244">
        <f>IF(N254="nulová",J254,0)</f>
        <v>0</v>
      </c>
      <c r="BJ254" s="23" t="s">
        <v>25</v>
      </c>
      <c r="BK254" s="244">
        <f>ROUND(I254*H254,2)</f>
        <v>0</v>
      </c>
      <c r="BL254" s="23" t="s">
        <v>302</v>
      </c>
      <c r="BM254" s="23" t="s">
        <v>4426</v>
      </c>
    </row>
    <row r="255" spans="2:65" s="1" customFormat="1" ht="38.25" customHeight="1">
      <c r="B255" s="46"/>
      <c r="C255" s="233" t="s">
        <v>1187</v>
      </c>
      <c r="D255" s="233" t="s">
        <v>210</v>
      </c>
      <c r="E255" s="234" t="s">
        <v>4427</v>
      </c>
      <c r="F255" s="235" t="s">
        <v>4428</v>
      </c>
      <c r="G255" s="236" t="s">
        <v>331</v>
      </c>
      <c r="H255" s="237">
        <v>278</v>
      </c>
      <c r="I255" s="238"/>
      <c r="J255" s="239">
        <f>ROUND(I255*H255,2)</f>
        <v>0</v>
      </c>
      <c r="K255" s="235" t="s">
        <v>214</v>
      </c>
      <c r="L255" s="72"/>
      <c r="M255" s="240" t="s">
        <v>38</v>
      </c>
      <c r="N255" s="241" t="s">
        <v>52</v>
      </c>
      <c r="O255" s="47"/>
      <c r="P255" s="242">
        <f>O255*H255</f>
        <v>0</v>
      </c>
      <c r="Q255" s="242">
        <v>0</v>
      </c>
      <c r="R255" s="242">
        <f>Q255*H255</f>
        <v>0</v>
      </c>
      <c r="S255" s="242">
        <v>0</v>
      </c>
      <c r="T255" s="243">
        <f>S255*H255</f>
        <v>0</v>
      </c>
      <c r="AR255" s="23" t="s">
        <v>302</v>
      </c>
      <c r="AT255" s="23" t="s">
        <v>210</v>
      </c>
      <c r="AU255" s="23" t="s">
        <v>90</v>
      </c>
      <c r="AY255" s="23" t="s">
        <v>208</v>
      </c>
      <c r="BE255" s="244">
        <f>IF(N255="základní",J255,0)</f>
        <v>0</v>
      </c>
      <c r="BF255" s="244">
        <f>IF(N255="snížená",J255,0)</f>
        <v>0</v>
      </c>
      <c r="BG255" s="244">
        <f>IF(N255="zákl. přenesená",J255,0)</f>
        <v>0</v>
      </c>
      <c r="BH255" s="244">
        <f>IF(N255="sníž. přenesená",J255,0)</f>
        <v>0</v>
      </c>
      <c r="BI255" s="244">
        <f>IF(N255="nulová",J255,0)</f>
        <v>0</v>
      </c>
      <c r="BJ255" s="23" t="s">
        <v>25</v>
      </c>
      <c r="BK255" s="244">
        <f>ROUND(I255*H255,2)</f>
        <v>0</v>
      </c>
      <c r="BL255" s="23" t="s">
        <v>302</v>
      </c>
      <c r="BM255" s="23" t="s">
        <v>4429</v>
      </c>
    </row>
    <row r="256" spans="2:65" s="1" customFormat="1" ht="25.5" customHeight="1">
      <c r="B256" s="46"/>
      <c r="C256" s="267" t="s">
        <v>1192</v>
      </c>
      <c r="D256" s="267" t="s">
        <v>297</v>
      </c>
      <c r="E256" s="268" t="s">
        <v>4430</v>
      </c>
      <c r="F256" s="269" t="s">
        <v>4431</v>
      </c>
      <c r="G256" s="270" t="s">
        <v>331</v>
      </c>
      <c r="H256" s="271">
        <v>244</v>
      </c>
      <c r="I256" s="272"/>
      <c r="J256" s="273">
        <f>ROUND(I256*H256,2)</f>
        <v>0</v>
      </c>
      <c r="K256" s="269" t="s">
        <v>38</v>
      </c>
      <c r="L256" s="274"/>
      <c r="M256" s="275" t="s">
        <v>38</v>
      </c>
      <c r="N256" s="276" t="s">
        <v>52</v>
      </c>
      <c r="O256" s="47"/>
      <c r="P256" s="242">
        <f>O256*H256</f>
        <v>0</v>
      </c>
      <c r="Q256" s="242">
        <v>0</v>
      </c>
      <c r="R256" s="242">
        <f>Q256*H256</f>
        <v>0</v>
      </c>
      <c r="S256" s="242">
        <v>0</v>
      </c>
      <c r="T256" s="243">
        <f>S256*H256</f>
        <v>0</v>
      </c>
      <c r="AR256" s="23" t="s">
        <v>393</v>
      </c>
      <c r="AT256" s="23" t="s">
        <v>297</v>
      </c>
      <c r="AU256" s="23" t="s">
        <v>90</v>
      </c>
      <c r="AY256" s="23" t="s">
        <v>208</v>
      </c>
      <c r="BE256" s="244">
        <f>IF(N256="základní",J256,0)</f>
        <v>0</v>
      </c>
      <c r="BF256" s="244">
        <f>IF(N256="snížená",J256,0)</f>
        <v>0</v>
      </c>
      <c r="BG256" s="244">
        <f>IF(N256="zákl. přenesená",J256,0)</f>
        <v>0</v>
      </c>
      <c r="BH256" s="244">
        <f>IF(N256="sníž. přenesená",J256,0)</f>
        <v>0</v>
      </c>
      <c r="BI256" s="244">
        <f>IF(N256="nulová",J256,0)</f>
        <v>0</v>
      </c>
      <c r="BJ256" s="23" t="s">
        <v>25</v>
      </c>
      <c r="BK256" s="244">
        <f>ROUND(I256*H256,2)</f>
        <v>0</v>
      </c>
      <c r="BL256" s="23" t="s">
        <v>302</v>
      </c>
      <c r="BM256" s="23" t="s">
        <v>4432</v>
      </c>
    </row>
    <row r="257" spans="2:65" s="1" customFormat="1" ht="16.5" customHeight="1">
      <c r="B257" s="46"/>
      <c r="C257" s="267" t="s">
        <v>1196</v>
      </c>
      <c r="D257" s="267" t="s">
        <v>297</v>
      </c>
      <c r="E257" s="268" t="s">
        <v>4390</v>
      </c>
      <c r="F257" s="269" t="s">
        <v>4391</v>
      </c>
      <c r="G257" s="270" t="s">
        <v>331</v>
      </c>
      <c r="H257" s="271">
        <v>244</v>
      </c>
      <c r="I257" s="272"/>
      <c r="J257" s="273">
        <f>ROUND(I257*H257,2)</f>
        <v>0</v>
      </c>
      <c r="K257" s="269" t="s">
        <v>38</v>
      </c>
      <c r="L257" s="274"/>
      <c r="M257" s="275" t="s">
        <v>38</v>
      </c>
      <c r="N257" s="276" t="s">
        <v>52</v>
      </c>
      <c r="O257" s="47"/>
      <c r="P257" s="242">
        <f>O257*H257</f>
        <v>0</v>
      </c>
      <c r="Q257" s="242">
        <v>0</v>
      </c>
      <c r="R257" s="242">
        <f>Q257*H257</f>
        <v>0</v>
      </c>
      <c r="S257" s="242">
        <v>0</v>
      </c>
      <c r="T257" s="243">
        <f>S257*H257</f>
        <v>0</v>
      </c>
      <c r="AR257" s="23" t="s">
        <v>393</v>
      </c>
      <c r="AT257" s="23" t="s">
        <v>297</v>
      </c>
      <c r="AU257" s="23" t="s">
        <v>90</v>
      </c>
      <c r="AY257" s="23" t="s">
        <v>208</v>
      </c>
      <c r="BE257" s="244">
        <f>IF(N257="základní",J257,0)</f>
        <v>0</v>
      </c>
      <c r="BF257" s="244">
        <f>IF(N257="snížená",J257,0)</f>
        <v>0</v>
      </c>
      <c r="BG257" s="244">
        <f>IF(N257="zákl. přenesená",J257,0)</f>
        <v>0</v>
      </c>
      <c r="BH257" s="244">
        <f>IF(N257="sníž. přenesená",J257,0)</f>
        <v>0</v>
      </c>
      <c r="BI257" s="244">
        <f>IF(N257="nulová",J257,0)</f>
        <v>0</v>
      </c>
      <c r="BJ257" s="23" t="s">
        <v>25</v>
      </c>
      <c r="BK257" s="244">
        <f>ROUND(I257*H257,2)</f>
        <v>0</v>
      </c>
      <c r="BL257" s="23" t="s">
        <v>302</v>
      </c>
      <c r="BM257" s="23" t="s">
        <v>4433</v>
      </c>
    </row>
    <row r="258" spans="2:65" s="1" customFormat="1" ht="25.5" customHeight="1">
      <c r="B258" s="46"/>
      <c r="C258" s="267" t="s">
        <v>1201</v>
      </c>
      <c r="D258" s="267" t="s">
        <v>297</v>
      </c>
      <c r="E258" s="268" t="s">
        <v>4434</v>
      </c>
      <c r="F258" s="269" t="s">
        <v>4435</v>
      </c>
      <c r="G258" s="270" t="s">
        <v>331</v>
      </c>
      <c r="H258" s="271">
        <v>34</v>
      </c>
      <c r="I258" s="272"/>
      <c r="J258" s="273">
        <f>ROUND(I258*H258,2)</f>
        <v>0</v>
      </c>
      <c r="K258" s="269" t="s">
        <v>38</v>
      </c>
      <c r="L258" s="274"/>
      <c r="M258" s="275" t="s">
        <v>38</v>
      </c>
      <c r="N258" s="276" t="s">
        <v>52</v>
      </c>
      <c r="O258" s="47"/>
      <c r="P258" s="242">
        <f>O258*H258</f>
        <v>0</v>
      </c>
      <c r="Q258" s="242">
        <v>0</v>
      </c>
      <c r="R258" s="242">
        <f>Q258*H258</f>
        <v>0</v>
      </c>
      <c r="S258" s="242">
        <v>0</v>
      </c>
      <c r="T258" s="243">
        <f>S258*H258</f>
        <v>0</v>
      </c>
      <c r="AR258" s="23" t="s">
        <v>393</v>
      </c>
      <c r="AT258" s="23" t="s">
        <v>297</v>
      </c>
      <c r="AU258" s="23" t="s">
        <v>90</v>
      </c>
      <c r="AY258" s="23" t="s">
        <v>208</v>
      </c>
      <c r="BE258" s="244">
        <f>IF(N258="základní",J258,0)</f>
        <v>0</v>
      </c>
      <c r="BF258" s="244">
        <f>IF(N258="snížená",J258,0)</f>
        <v>0</v>
      </c>
      <c r="BG258" s="244">
        <f>IF(N258="zákl. přenesená",J258,0)</f>
        <v>0</v>
      </c>
      <c r="BH258" s="244">
        <f>IF(N258="sníž. přenesená",J258,0)</f>
        <v>0</v>
      </c>
      <c r="BI258" s="244">
        <f>IF(N258="nulová",J258,0)</f>
        <v>0</v>
      </c>
      <c r="BJ258" s="23" t="s">
        <v>25</v>
      </c>
      <c r="BK258" s="244">
        <f>ROUND(I258*H258,2)</f>
        <v>0</v>
      </c>
      <c r="BL258" s="23" t="s">
        <v>302</v>
      </c>
      <c r="BM258" s="23" t="s">
        <v>4436</v>
      </c>
    </row>
    <row r="259" spans="2:65" s="1" customFormat="1" ht="16.5" customHeight="1">
      <c r="B259" s="46"/>
      <c r="C259" s="267" t="s">
        <v>1205</v>
      </c>
      <c r="D259" s="267" t="s">
        <v>297</v>
      </c>
      <c r="E259" s="268" t="s">
        <v>4390</v>
      </c>
      <c r="F259" s="269" t="s">
        <v>4391</v>
      </c>
      <c r="G259" s="270" t="s">
        <v>331</v>
      </c>
      <c r="H259" s="271">
        <v>34</v>
      </c>
      <c r="I259" s="272"/>
      <c r="J259" s="273">
        <f>ROUND(I259*H259,2)</f>
        <v>0</v>
      </c>
      <c r="K259" s="269" t="s">
        <v>38</v>
      </c>
      <c r="L259" s="274"/>
      <c r="M259" s="275" t="s">
        <v>38</v>
      </c>
      <c r="N259" s="276" t="s">
        <v>52</v>
      </c>
      <c r="O259" s="47"/>
      <c r="P259" s="242">
        <f>O259*H259</f>
        <v>0</v>
      </c>
      <c r="Q259" s="242">
        <v>0</v>
      </c>
      <c r="R259" s="242">
        <f>Q259*H259</f>
        <v>0</v>
      </c>
      <c r="S259" s="242">
        <v>0</v>
      </c>
      <c r="T259" s="243">
        <f>S259*H259</f>
        <v>0</v>
      </c>
      <c r="AR259" s="23" t="s">
        <v>393</v>
      </c>
      <c r="AT259" s="23" t="s">
        <v>297</v>
      </c>
      <c r="AU259" s="23" t="s">
        <v>90</v>
      </c>
      <c r="AY259" s="23" t="s">
        <v>208</v>
      </c>
      <c r="BE259" s="244">
        <f>IF(N259="základní",J259,0)</f>
        <v>0</v>
      </c>
      <c r="BF259" s="244">
        <f>IF(N259="snížená",J259,0)</f>
        <v>0</v>
      </c>
      <c r="BG259" s="244">
        <f>IF(N259="zákl. přenesená",J259,0)</f>
        <v>0</v>
      </c>
      <c r="BH259" s="244">
        <f>IF(N259="sníž. přenesená",J259,0)</f>
        <v>0</v>
      </c>
      <c r="BI259" s="244">
        <f>IF(N259="nulová",J259,0)</f>
        <v>0</v>
      </c>
      <c r="BJ259" s="23" t="s">
        <v>25</v>
      </c>
      <c r="BK259" s="244">
        <f>ROUND(I259*H259,2)</f>
        <v>0</v>
      </c>
      <c r="BL259" s="23" t="s">
        <v>302</v>
      </c>
      <c r="BM259" s="23" t="s">
        <v>4437</v>
      </c>
    </row>
    <row r="260" spans="2:65" s="1" customFormat="1" ht="25.5" customHeight="1">
      <c r="B260" s="46"/>
      <c r="C260" s="233" t="s">
        <v>1209</v>
      </c>
      <c r="D260" s="233" t="s">
        <v>210</v>
      </c>
      <c r="E260" s="234" t="s">
        <v>4438</v>
      </c>
      <c r="F260" s="235" t="s">
        <v>4439</v>
      </c>
      <c r="G260" s="236" t="s">
        <v>331</v>
      </c>
      <c r="H260" s="237">
        <v>38</v>
      </c>
      <c r="I260" s="238"/>
      <c r="J260" s="239">
        <f>ROUND(I260*H260,2)</f>
        <v>0</v>
      </c>
      <c r="K260" s="235" t="s">
        <v>214</v>
      </c>
      <c r="L260" s="72"/>
      <c r="M260" s="240" t="s">
        <v>38</v>
      </c>
      <c r="N260" s="241" t="s">
        <v>52</v>
      </c>
      <c r="O260" s="47"/>
      <c r="P260" s="242">
        <f>O260*H260</f>
        <v>0</v>
      </c>
      <c r="Q260" s="242">
        <v>0</v>
      </c>
      <c r="R260" s="242">
        <f>Q260*H260</f>
        <v>0</v>
      </c>
      <c r="S260" s="242">
        <v>0</v>
      </c>
      <c r="T260" s="243">
        <f>S260*H260</f>
        <v>0</v>
      </c>
      <c r="AR260" s="23" t="s">
        <v>302</v>
      </c>
      <c r="AT260" s="23" t="s">
        <v>210</v>
      </c>
      <c r="AU260" s="23" t="s">
        <v>90</v>
      </c>
      <c r="AY260" s="23" t="s">
        <v>208</v>
      </c>
      <c r="BE260" s="244">
        <f>IF(N260="základní",J260,0)</f>
        <v>0</v>
      </c>
      <c r="BF260" s="244">
        <f>IF(N260="snížená",J260,0)</f>
        <v>0</v>
      </c>
      <c r="BG260" s="244">
        <f>IF(N260="zákl. přenesená",J260,0)</f>
        <v>0</v>
      </c>
      <c r="BH260" s="244">
        <f>IF(N260="sníž. přenesená",J260,0)</f>
        <v>0</v>
      </c>
      <c r="BI260" s="244">
        <f>IF(N260="nulová",J260,0)</f>
        <v>0</v>
      </c>
      <c r="BJ260" s="23" t="s">
        <v>25</v>
      </c>
      <c r="BK260" s="244">
        <f>ROUND(I260*H260,2)</f>
        <v>0</v>
      </c>
      <c r="BL260" s="23" t="s">
        <v>302</v>
      </c>
      <c r="BM260" s="23" t="s">
        <v>4440</v>
      </c>
    </row>
    <row r="261" spans="2:65" s="1" customFormat="1" ht="16.5" customHeight="1">
      <c r="B261" s="46"/>
      <c r="C261" s="267" t="s">
        <v>1213</v>
      </c>
      <c r="D261" s="267" t="s">
        <v>297</v>
      </c>
      <c r="E261" s="268" t="s">
        <v>4441</v>
      </c>
      <c r="F261" s="269" t="s">
        <v>4442</v>
      </c>
      <c r="G261" s="270" t="s">
        <v>331</v>
      </c>
      <c r="H261" s="271">
        <v>38</v>
      </c>
      <c r="I261" s="272"/>
      <c r="J261" s="273">
        <f>ROUND(I261*H261,2)</f>
        <v>0</v>
      </c>
      <c r="K261" s="269" t="s">
        <v>38</v>
      </c>
      <c r="L261" s="274"/>
      <c r="M261" s="275" t="s">
        <v>38</v>
      </c>
      <c r="N261" s="276" t="s">
        <v>52</v>
      </c>
      <c r="O261" s="47"/>
      <c r="P261" s="242">
        <f>O261*H261</f>
        <v>0</v>
      </c>
      <c r="Q261" s="242">
        <v>0</v>
      </c>
      <c r="R261" s="242">
        <f>Q261*H261</f>
        <v>0</v>
      </c>
      <c r="S261" s="242">
        <v>0</v>
      </c>
      <c r="T261" s="243">
        <f>S261*H261</f>
        <v>0</v>
      </c>
      <c r="AR261" s="23" t="s">
        <v>393</v>
      </c>
      <c r="AT261" s="23" t="s">
        <v>297</v>
      </c>
      <c r="AU261" s="23" t="s">
        <v>90</v>
      </c>
      <c r="AY261" s="23" t="s">
        <v>208</v>
      </c>
      <c r="BE261" s="244">
        <f>IF(N261="základní",J261,0)</f>
        <v>0</v>
      </c>
      <c r="BF261" s="244">
        <f>IF(N261="snížená",J261,0)</f>
        <v>0</v>
      </c>
      <c r="BG261" s="244">
        <f>IF(N261="zákl. přenesená",J261,0)</f>
        <v>0</v>
      </c>
      <c r="BH261" s="244">
        <f>IF(N261="sníž. přenesená",J261,0)</f>
        <v>0</v>
      </c>
      <c r="BI261" s="244">
        <f>IF(N261="nulová",J261,0)</f>
        <v>0</v>
      </c>
      <c r="BJ261" s="23" t="s">
        <v>25</v>
      </c>
      <c r="BK261" s="244">
        <f>ROUND(I261*H261,2)</f>
        <v>0</v>
      </c>
      <c r="BL261" s="23" t="s">
        <v>302</v>
      </c>
      <c r="BM261" s="23" t="s">
        <v>4443</v>
      </c>
    </row>
    <row r="262" spans="2:65" s="1" customFormat="1" ht="25.5" customHeight="1">
      <c r="B262" s="46"/>
      <c r="C262" s="233" t="s">
        <v>1225</v>
      </c>
      <c r="D262" s="233" t="s">
        <v>210</v>
      </c>
      <c r="E262" s="234" t="s">
        <v>4444</v>
      </c>
      <c r="F262" s="235" t="s">
        <v>4445</v>
      </c>
      <c r="G262" s="236" t="s">
        <v>331</v>
      </c>
      <c r="H262" s="237">
        <v>11</v>
      </c>
      <c r="I262" s="238"/>
      <c r="J262" s="239">
        <f>ROUND(I262*H262,2)</f>
        <v>0</v>
      </c>
      <c r="K262" s="235" t="s">
        <v>214</v>
      </c>
      <c r="L262" s="72"/>
      <c r="M262" s="240" t="s">
        <v>38</v>
      </c>
      <c r="N262" s="241" t="s">
        <v>52</v>
      </c>
      <c r="O262" s="47"/>
      <c r="P262" s="242">
        <f>O262*H262</f>
        <v>0</v>
      </c>
      <c r="Q262" s="242">
        <v>0</v>
      </c>
      <c r="R262" s="242">
        <f>Q262*H262</f>
        <v>0</v>
      </c>
      <c r="S262" s="242">
        <v>0</v>
      </c>
      <c r="T262" s="243">
        <f>S262*H262</f>
        <v>0</v>
      </c>
      <c r="AR262" s="23" t="s">
        <v>302</v>
      </c>
      <c r="AT262" s="23" t="s">
        <v>210</v>
      </c>
      <c r="AU262" s="23" t="s">
        <v>90</v>
      </c>
      <c r="AY262" s="23" t="s">
        <v>208</v>
      </c>
      <c r="BE262" s="244">
        <f>IF(N262="základní",J262,0)</f>
        <v>0</v>
      </c>
      <c r="BF262" s="244">
        <f>IF(N262="snížená",J262,0)</f>
        <v>0</v>
      </c>
      <c r="BG262" s="244">
        <f>IF(N262="zákl. přenesená",J262,0)</f>
        <v>0</v>
      </c>
      <c r="BH262" s="244">
        <f>IF(N262="sníž. přenesená",J262,0)</f>
        <v>0</v>
      </c>
      <c r="BI262" s="244">
        <f>IF(N262="nulová",J262,0)</f>
        <v>0</v>
      </c>
      <c r="BJ262" s="23" t="s">
        <v>25</v>
      </c>
      <c r="BK262" s="244">
        <f>ROUND(I262*H262,2)</f>
        <v>0</v>
      </c>
      <c r="BL262" s="23" t="s">
        <v>302</v>
      </c>
      <c r="BM262" s="23" t="s">
        <v>4446</v>
      </c>
    </row>
    <row r="263" spans="2:65" s="1" customFormat="1" ht="16.5" customHeight="1">
      <c r="B263" s="46"/>
      <c r="C263" s="267" t="s">
        <v>1229</v>
      </c>
      <c r="D263" s="267" t="s">
        <v>297</v>
      </c>
      <c r="E263" s="268" t="s">
        <v>4447</v>
      </c>
      <c r="F263" s="269" t="s">
        <v>4448</v>
      </c>
      <c r="G263" s="270" t="s">
        <v>331</v>
      </c>
      <c r="H263" s="271">
        <v>11</v>
      </c>
      <c r="I263" s="272"/>
      <c r="J263" s="273">
        <f>ROUND(I263*H263,2)</f>
        <v>0</v>
      </c>
      <c r="K263" s="269" t="s">
        <v>38</v>
      </c>
      <c r="L263" s="274"/>
      <c r="M263" s="275" t="s">
        <v>38</v>
      </c>
      <c r="N263" s="276" t="s">
        <v>52</v>
      </c>
      <c r="O263" s="47"/>
      <c r="P263" s="242">
        <f>O263*H263</f>
        <v>0</v>
      </c>
      <c r="Q263" s="242">
        <v>0</v>
      </c>
      <c r="R263" s="242">
        <f>Q263*H263</f>
        <v>0</v>
      </c>
      <c r="S263" s="242">
        <v>0</v>
      </c>
      <c r="T263" s="243">
        <f>S263*H263</f>
        <v>0</v>
      </c>
      <c r="AR263" s="23" t="s">
        <v>393</v>
      </c>
      <c r="AT263" s="23" t="s">
        <v>297</v>
      </c>
      <c r="AU263" s="23" t="s">
        <v>90</v>
      </c>
      <c r="AY263" s="23" t="s">
        <v>208</v>
      </c>
      <c r="BE263" s="244">
        <f>IF(N263="základní",J263,0)</f>
        <v>0</v>
      </c>
      <c r="BF263" s="244">
        <f>IF(N263="snížená",J263,0)</f>
        <v>0</v>
      </c>
      <c r="BG263" s="244">
        <f>IF(N263="zákl. přenesená",J263,0)</f>
        <v>0</v>
      </c>
      <c r="BH263" s="244">
        <f>IF(N263="sníž. přenesená",J263,0)</f>
        <v>0</v>
      </c>
      <c r="BI263" s="244">
        <f>IF(N263="nulová",J263,0)</f>
        <v>0</v>
      </c>
      <c r="BJ263" s="23" t="s">
        <v>25</v>
      </c>
      <c r="BK263" s="244">
        <f>ROUND(I263*H263,2)</f>
        <v>0</v>
      </c>
      <c r="BL263" s="23" t="s">
        <v>302</v>
      </c>
      <c r="BM263" s="23" t="s">
        <v>4449</v>
      </c>
    </row>
    <row r="264" spans="2:65" s="1" customFormat="1" ht="25.5" customHeight="1">
      <c r="B264" s="46"/>
      <c r="C264" s="233" t="s">
        <v>1239</v>
      </c>
      <c r="D264" s="233" t="s">
        <v>210</v>
      </c>
      <c r="E264" s="234" t="s">
        <v>4450</v>
      </c>
      <c r="F264" s="235" t="s">
        <v>4451</v>
      </c>
      <c r="G264" s="236" t="s">
        <v>331</v>
      </c>
      <c r="H264" s="237">
        <v>2</v>
      </c>
      <c r="I264" s="238"/>
      <c r="J264" s="239">
        <f>ROUND(I264*H264,2)</f>
        <v>0</v>
      </c>
      <c r="K264" s="235" t="s">
        <v>214</v>
      </c>
      <c r="L264" s="72"/>
      <c r="M264" s="240" t="s">
        <v>38</v>
      </c>
      <c r="N264" s="241" t="s">
        <v>52</v>
      </c>
      <c r="O264" s="47"/>
      <c r="P264" s="242">
        <f>O264*H264</f>
        <v>0</v>
      </c>
      <c r="Q264" s="242">
        <v>0</v>
      </c>
      <c r="R264" s="242">
        <f>Q264*H264</f>
        <v>0</v>
      </c>
      <c r="S264" s="242">
        <v>0</v>
      </c>
      <c r="T264" s="243">
        <f>S264*H264</f>
        <v>0</v>
      </c>
      <c r="AR264" s="23" t="s">
        <v>302</v>
      </c>
      <c r="AT264" s="23" t="s">
        <v>210</v>
      </c>
      <c r="AU264" s="23" t="s">
        <v>90</v>
      </c>
      <c r="AY264" s="23" t="s">
        <v>208</v>
      </c>
      <c r="BE264" s="244">
        <f>IF(N264="základní",J264,0)</f>
        <v>0</v>
      </c>
      <c r="BF264" s="244">
        <f>IF(N264="snížená",J264,0)</f>
        <v>0</v>
      </c>
      <c r="BG264" s="244">
        <f>IF(N264="zákl. přenesená",J264,0)</f>
        <v>0</v>
      </c>
      <c r="BH264" s="244">
        <f>IF(N264="sníž. přenesená",J264,0)</f>
        <v>0</v>
      </c>
      <c r="BI264" s="244">
        <f>IF(N264="nulová",J264,0)</f>
        <v>0</v>
      </c>
      <c r="BJ264" s="23" t="s">
        <v>25</v>
      </c>
      <c r="BK264" s="244">
        <f>ROUND(I264*H264,2)</f>
        <v>0</v>
      </c>
      <c r="BL264" s="23" t="s">
        <v>302</v>
      </c>
      <c r="BM264" s="23" t="s">
        <v>4452</v>
      </c>
    </row>
    <row r="265" spans="2:65" s="1" customFormat="1" ht="25.5" customHeight="1">
      <c r="B265" s="46"/>
      <c r="C265" s="267" t="s">
        <v>1244</v>
      </c>
      <c r="D265" s="267" t="s">
        <v>297</v>
      </c>
      <c r="E265" s="268" t="s">
        <v>4424</v>
      </c>
      <c r="F265" s="269" t="s">
        <v>4425</v>
      </c>
      <c r="G265" s="270" t="s">
        <v>331</v>
      </c>
      <c r="H265" s="271">
        <v>2</v>
      </c>
      <c r="I265" s="272"/>
      <c r="J265" s="273">
        <f>ROUND(I265*H265,2)</f>
        <v>0</v>
      </c>
      <c r="K265" s="269" t="s">
        <v>38</v>
      </c>
      <c r="L265" s="274"/>
      <c r="M265" s="275" t="s">
        <v>38</v>
      </c>
      <c r="N265" s="276" t="s">
        <v>52</v>
      </c>
      <c r="O265" s="47"/>
      <c r="P265" s="242">
        <f>O265*H265</f>
        <v>0</v>
      </c>
      <c r="Q265" s="242">
        <v>0</v>
      </c>
      <c r="R265" s="242">
        <f>Q265*H265</f>
        <v>0</v>
      </c>
      <c r="S265" s="242">
        <v>0</v>
      </c>
      <c r="T265" s="243">
        <f>S265*H265</f>
        <v>0</v>
      </c>
      <c r="AR265" s="23" t="s">
        <v>393</v>
      </c>
      <c r="AT265" s="23" t="s">
        <v>297</v>
      </c>
      <c r="AU265" s="23" t="s">
        <v>90</v>
      </c>
      <c r="AY265" s="23" t="s">
        <v>208</v>
      </c>
      <c r="BE265" s="244">
        <f>IF(N265="základní",J265,0)</f>
        <v>0</v>
      </c>
      <c r="BF265" s="244">
        <f>IF(N265="snížená",J265,0)</f>
        <v>0</v>
      </c>
      <c r="BG265" s="244">
        <f>IF(N265="zákl. přenesená",J265,0)</f>
        <v>0</v>
      </c>
      <c r="BH265" s="244">
        <f>IF(N265="sníž. přenesená",J265,0)</f>
        <v>0</v>
      </c>
      <c r="BI265" s="244">
        <f>IF(N265="nulová",J265,0)</f>
        <v>0</v>
      </c>
      <c r="BJ265" s="23" t="s">
        <v>25</v>
      </c>
      <c r="BK265" s="244">
        <f>ROUND(I265*H265,2)</f>
        <v>0</v>
      </c>
      <c r="BL265" s="23" t="s">
        <v>302</v>
      </c>
      <c r="BM265" s="23" t="s">
        <v>4453</v>
      </c>
    </row>
    <row r="266" spans="2:65" s="1" customFormat="1" ht="25.5" customHeight="1">
      <c r="B266" s="46"/>
      <c r="C266" s="233" t="s">
        <v>1250</v>
      </c>
      <c r="D266" s="233" t="s">
        <v>210</v>
      </c>
      <c r="E266" s="234" t="s">
        <v>4454</v>
      </c>
      <c r="F266" s="235" t="s">
        <v>4455</v>
      </c>
      <c r="G266" s="236" t="s">
        <v>331</v>
      </c>
      <c r="H266" s="237">
        <v>1</v>
      </c>
      <c r="I266" s="238"/>
      <c r="J266" s="239">
        <f>ROUND(I266*H266,2)</f>
        <v>0</v>
      </c>
      <c r="K266" s="235" t="s">
        <v>214</v>
      </c>
      <c r="L266" s="72"/>
      <c r="M266" s="240" t="s">
        <v>38</v>
      </c>
      <c r="N266" s="241" t="s">
        <v>52</v>
      </c>
      <c r="O266" s="47"/>
      <c r="P266" s="242">
        <f>O266*H266</f>
        <v>0</v>
      </c>
      <c r="Q266" s="242">
        <v>0</v>
      </c>
      <c r="R266" s="242">
        <f>Q266*H266</f>
        <v>0</v>
      </c>
      <c r="S266" s="242">
        <v>0</v>
      </c>
      <c r="T266" s="243">
        <f>S266*H266</f>
        <v>0</v>
      </c>
      <c r="AR266" s="23" t="s">
        <v>302</v>
      </c>
      <c r="AT266" s="23" t="s">
        <v>210</v>
      </c>
      <c r="AU266" s="23" t="s">
        <v>90</v>
      </c>
      <c r="AY266" s="23" t="s">
        <v>208</v>
      </c>
      <c r="BE266" s="244">
        <f>IF(N266="základní",J266,0)</f>
        <v>0</v>
      </c>
      <c r="BF266" s="244">
        <f>IF(N266="snížená",J266,0)</f>
        <v>0</v>
      </c>
      <c r="BG266" s="244">
        <f>IF(N266="zákl. přenesená",J266,0)</f>
        <v>0</v>
      </c>
      <c r="BH266" s="244">
        <f>IF(N266="sníž. přenesená",J266,0)</f>
        <v>0</v>
      </c>
      <c r="BI266" s="244">
        <f>IF(N266="nulová",J266,0)</f>
        <v>0</v>
      </c>
      <c r="BJ266" s="23" t="s">
        <v>25</v>
      </c>
      <c r="BK266" s="244">
        <f>ROUND(I266*H266,2)</f>
        <v>0</v>
      </c>
      <c r="BL266" s="23" t="s">
        <v>302</v>
      </c>
      <c r="BM266" s="23" t="s">
        <v>4456</v>
      </c>
    </row>
    <row r="267" spans="2:65" s="1" customFormat="1" ht="16.5" customHeight="1">
      <c r="B267" s="46"/>
      <c r="C267" s="267" t="s">
        <v>1257</v>
      </c>
      <c r="D267" s="267" t="s">
        <v>297</v>
      </c>
      <c r="E267" s="268" t="s">
        <v>4457</v>
      </c>
      <c r="F267" s="269" t="s">
        <v>4458</v>
      </c>
      <c r="G267" s="270" t="s">
        <v>331</v>
      </c>
      <c r="H267" s="271">
        <v>1</v>
      </c>
      <c r="I267" s="272"/>
      <c r="J267" s="273">
        <f>ROUND(I267*H267,2)</f>
        <v>0</v>
      </c>
      <c r="K267" s="269" t="s">
        <v>38</v>
      </c>
      <c r="L267" s="274"/>
      <c r="M267" s="275" t="s">
        <v>38</v>
      </c>
      <c r="N267" s="276" t="s">
        <v>52</v>
      </c>
      <c r="O267" s="47"/>
      <c r="P267" s="242">
        <f>O267*H267</f>
        <v>0</v>
      </c>
      <c r="Q267" s="242">
        <v>0</v>
      </c>
      <c r="R267" s="242">
        <f>Q267*H267</f>
        <v>0</v>
      </c>
      <c r="S267" s="242">
        <v>0</v>
      </c>
      <c r="T267" s="243">
        <f>S267*H267</f>
        <v>0</v>
      </c>
      <c r="AR267" s="23" t="s">
        <v>393</v>
      </c>
      <c r="AT267" s="23" t="s">
        <v>297</v>
      </c>
      <c r="AU267" s="23" t="s">
        <v>90</v>
      </c>
      <c r="AY267" s="23" t="s">
        <v>208</v>
      </c>
      <c r="BE267" s="244">
        <f>IF(N267="základní",J267,0)</f>
        <v>0</v>
      </c>
      <c r="BF267" s="244">
        <f>IF(N267="snížená",J267,0)</f>
        <v>0</v>
      </c>
      <c r="BG267" s="244">
        <f>IF(N267="zákl. přenesená",J267,0)</f>
        <v>0</v>
      </c>
      <c r="BH267" s="244">
        <f>IF(N267="sníž. přenesená",J267,0)</f>
        <v>0</v>
      </c>
      <c r="BI267" s="244">
        <f>IF(N267="nulová",J267,0)</f>
        <v>0</v>
      </c>
      <c r="BJ267" s="23" t="s">
        <v>25</v>
      </c>
      <c r="BK267" s="244">
        <f>ROUND(I267*H267,2)</f>
        <v>0</v>
      </c>
      <c r="BL267" s="23" t="s">
        <v>302</v>
      </c>
      <c r="BM267" s="23" t="s">
        <v>4459</v>
      </c>
    </row>
    <row r="268" spans="2:65" s="1" customFormat="1" ht="25.5" customHeight="1">
      <c r="B268" s="46"/>
      <c r="C268" s="233" t="s">
        <v>1264</v>
      </c>
      <c r="D268" s="233" t="s">
        <v>210</v>
      </c>
      <c r="E268" s="234" t="s">
        <v>4460</v>
      </c>
      <c r="F268" s="235" t="s">
        <v>4461</v>
      </c>
      <c r="G268" s="236" t="s">
        <v>331</v>
      </c>
      <c r="H268" s="237">
        <v>5</v>
      </c>
      <c r="I268" s="238"/>
      <c r="J268" s="239">
        <f>ROUND(I268*H268,2)</f>
        <v>0</v>
      </c>
      <c r="K268" s="235" t="s">
        <v>214</v>
      </c>
      <c r="L268" s="72"/>
      <c r="M268" s="240" t="s">
        <v>38</v>
      </c>
      <c r="N268" s="241" t="s">
        <v>52</v>
      </c>
      <c r="O268" s="47"/>
      <c r="P268" s="242">
        <f>O268*H268</f>
        <v>0</v>
      </c>
      <c r="Q268" s="242">
        <v>0</v>
      </c>
      <c r="R268" s="242">
        <f>Q268*H268</f>
        <v>0</v>
      </c>
      <c r="S268" s="242">
        <v>0</v>
      </c>
      <c r="T268" s="243">
        <f>S268*H268</f>
        <v>0</v>
      </c>
      <c r="AR268" s="23" t="s">
        <v>302</v>
      </c>
      <c r="AT268" s="23" t="s">
        <v>210</v>
      </c>
      <c r="AU268" s="23" t="s">
        <v>90</v>
      </c>
      <c r="AY268" s="23" t="s">
        <v>208</v>
      </c>
      <c r="BE268" s="244">
        <f>IF(N268="základní",J268,0)</f>
        <v>0</v>
      </c>
      <c r="BF268" s="244">
        <f>IF(N268="snížená",J268,0)</f>
        <v>0</v>
      </c>
      <c r="BG268" s="244">
        <f>IF(N268="zákl. přenesená",J268,0)</f>
        <v>0</v>
      </c>
      <c r="BH268" s="244">
        <f>IF(N268="sníž. přenesená",J268,0)</f>
        <v>0</v>
      </c>
      <c r="BI268" s="244">
        <f>IF(N268="nulová",J268,0)</f>
        <v>0</v>
      </c>
      <c r="BJ268" s="23" t="s">
        <v>25</v>
      </c>
      <c r="BK268" s="244">
        <f>ROUND(I268*H268,2)</f>
        <v>0</v>
      </c>
      <c r="BL268" s="23" t="s">
        <v>302</v>
      </c>
      <c r="BM268" s="23" t="s">
        <v>4462</v>
      </c>
    </row>
    <row r="269" spans="2:65" s="1" customFormat="1" ht="25.5" customHeight="1">
      <c r="B269" s="46"/>
      <c r="C269" s="267" t="s">
        <v>1277</v>
      </c>
      <c r="D269" s="267" t="s">
        <v>297</v>
      </c>
      <c r="E269" s="268" t="s">
        <v>4463</v>
      </c>
      <c r="F269" s="269" t="s">
        <v>4464</v>
      </c>
      <c r="G269" s="270" t="s">
        <v>331</v>
      </c>
      <c r="H269" s="271">
        <v>5</v>
      </c>
      <c r="I269" s="272"/>
      <c r="J269" s="273">
        <f>ROUND(I269*H269,2)</f>
        <v>0</v>
      </c>
      <c r="K269" s="269" t="s">
        <v>38</v>
      </c>
      <c r="L269" s="274"/>
      <c r="M269" s="275" t="s">
        <v>38</v>
      </c>
      <c r="N269" s="276" t="s">
        <v>52</v>
      </c>
      <c r="O269" s="47"/>
      <c r="P269" s="242">
        <f>O269*H269</f>
        <v>0</v>
      </c>
      <c r="Q269" s="242">
        <v>0</v>
      </c>
      <c r="R269" s="242">
        <f>Q269*H269</f>
        <v>0</v>
      </c>
      <c r="S269" s="242">
        <v>0</v>
      </c>
      <c r="T269" s="243">
        <f>S269*H269</f>
        <v>0</v>
      </c>
      <c r="AR269" s="23" t="s">
        <v>393</v>
      </c>
      <c r="AT269" s="23" t="s">
        <v>297</v>
      </c>
      <c r="AU269" s="23" t="s">
        <v>90</v>
      </c>
      <c r="AY269" s="23" t="s">
        <v>208</v>
      </c>
      <c r="BE269" s="244">
        <f>IF(N269="základní",J269,0)</f>
        <v>0</v>
      </c>
      <c r="BF269" s="244">
        <f>IF(N269="snížená",J269,0)</f>
        <v>0</v>
      </c>
      <c r="BG269" s="244">
        <f>IF(N269="zákl. přenesená",J269,0)</f>
        <v>0</v>
      </c>
      <c r="BH269" s="244">
        <f>IF(N269="sníž. přenesená",J269,0)</f>
        <v>0</v>
      </c>
      <c r="BI269" s="244">
        <f>IF(N269="nulová",J269,0)</f>
        <v>0</v>
      </c>
      <c r="BJ269" s="23" t="s">
        <v>25</v>
      </c>
      <c r="BK269" s="244">
        <f>ROUND(I269*H269,2)</f>
        <v>0</v>
      </c>
      <c r="BL269" s="23" t="s">
        <v>302</v>
      </c>
      <c r="BM269" s="23" t="s">
        <v>4465</v>
      </c>
    </row>
    <row r="270" spans="2:63" s="11" customFormat="1" ht="29.85" customHeight="1">
      <c r="B270" s="217"/>
      <c r="C270" s="218"/>
      <c r="D270" s="219" t="s">
        <v>80</v>
      </c>
      <c r="E270" s="231" t="s">
        <v>4466</v>
      </c>
      <c r="F270" s="231" t="s">
        <v>4467</v>
      </c>
      <c r="G270" s="218"/>
      <c r="H270" s="218"/>
      <c r="I270" s="221"/>
      <c r="J270" s="232">
        <f>BK270</f>
        <v>0</v>
      </c>
      <c r="K270" s="218"/>
      <c r="L270" s="223"/>
      <c r="M270" s="224"/>
      <c r="N270" s="225"/>
      <c r="O270" s="225"/>
      <c r="P270" s="226">
        <f>SUM(P271:P300)</f>
        <v>0</v>
      </c>
      <c r="Q270" s="225"/>
      <c r="R270" s="226">
        <f>SUM(R271:R300)</f>
        <v>0</v>
      </c>
      <c r="S270" s="225"/>
      <c r="T270" s="227">
        <f>SUM(T271:T300)</f>
        <v>0</v>
      </c>
      <c r="AR270" s="228" t="s">
        <v>90</v>
      </c>
      <c r="AT270" s="229" t="s">
        <v>80</v>
      </c>
      <c r="AU270" s="229" t="s">
        <v>25</v>
      </c>
      <c r="AY270" s="228" t="s">
        <v>208</v>
      </c>
      <c r="BK270" s="230">
        <f>SUM(BK271:BK300)</f>
        <v>0</v>
      </c>
    </row>
    <row r="271" spans="2:65" s="1" customFormat="1" ht="25.5" customHeight="1">
      <c r="B271" s="46"/>
      <c r="C271" s="233" t="s">
        <v>1282</v>
      </c>
      <c r="D271" s="233" t="s">
        <v>210</v>
      </c>
      <c r="E271" s="234" t="s">
        <v>4468</v>
      </c>
      <c r="F271" s="235" t="s">
        <v>4469</v>
      </c>
      <c r="G271" s="236" t="s">
        <v>331</v>
      </c>
      <c r="H271" s="237">
        <v>15</v>
      </c>
      <c r="I271" s="238"/>
      <c r="J271" s="239">
        <f>ROUND(I271*H271,2)</f>
        <v>0</v>
      </c>
      <c r="K271" s="235" t="s">
        <v>214</v>
      </c>
      <c r="L271" s="72"/>
      <c r="M271" s="240" t="s">
        <v>38</v>
      </c>
      <c r="N271" s="241" t="s">
        <v>52</v>
      </c>
      <c r="O271" s="47"/>
      <c r="P271" s="242">
        <f>O271*H271</f>
        <v>0</v>
      </c>
      <c r="Q271" s="242">
        <v>0</v>
      </c>
      <c r="R271" s="242">
        <f>Q271*H271</f>
        <v>0</v>
      </c>
      <c r="S271" s="242">
        <v>0</v>
      </c>
      <c r="T271" s="243">
        <f>S271*H271</f>
        <v>0</v>
      </c>
      <c r="AR271" s="23" t="s">
        <v>302</v>
      </c>
      <c r="AT271" s="23" t="s">
        <v>210</v>
      </c>
      <c r="AU271" s="23" t="s">
        <v>90</v>
      </c>
      <c r="AY271" s="23" t="s">
        <v>208</v>
      </c>
      <c r="BE271" s="244">
        <f>IF(N271="základní",J271,0)</f>
        <v>0</v>
      </c>
      <c r="BF271" s="244">
        <f>IF(N271="snížená",J271,0)</f>
        <v>0</v>
      </c>
      <c r="BG271" s="244">
        <f>IF(N271="zákl. přenesená",J271,0)</f>
        <v>0</v>
      </c>
      <c r="BH271" s="244">
        <f>IF(N271="sníž. přenesená",J271,0)</f>
        <v>0</v>
      </c>
      <c r="BI271" s="244">
        <f>IF(N271="nulová",J271,0)</f>
        <v>0</v>
      </c>
      <c r="BJ271" s="23" t="s">
        <v>25</v>
      </c>
      <c r="BK271" s="244">
        <f>ROUND(I271*H271,2)</f>
        <v>0</v>
      </c>
      <c r="BL271" s="23" t="s">
        <v>302</v>
      </c>
      <c r="BM271" s="23" t="s">
        <v>4470</v>
      </c>
    </row>
    <row r="272" spans="2:65" s="1" customFormat="1" ht="25.5" customHeight="1">
      <c r="B272" s="46"/>
      <c r="C272" s="267" t="s">
        <v>1290</v>
      </c>
      <c r="D272" s="267" t="s">
        <v>297</v>
      </c>
      <c r="E272" s="268" t="s">
        <v>4471</v>
      </c>
      <c r="F272" s="269" t="s">
        <v>4472</v>
      </c>
      <c r="G272" s="270" t="s">
        <v>336</v>
      </c>
      <c r="H272" s="271">
        <v>15</v>
      </c>
      <c r="I272" s="272"/>
      <c r="J272" s="273">
        <f>ROUND(I272*H272,2)</f>
        <v>0</v>
      </c>
      <c r="K272" s="269" t="s">
        <v>38</v>
      </c>
      <c r="L272" s="274"/>
      <c r="M272" s="275" t="s">
        <v>38</v>
      </c>
      <c r="N272" s="276" t="s">
        <v>52</v>
      </c>
      <c r="O272" s="47"/>
      <c r="P272" s="242">
        <f>O272*H272</f>
        <v>0</v>
      </c>
      <c r="Q272" s="242">
        <v>0</v>
      </c>
      <c r="R272" s="242">
        <f>Q272*H272</f>
        <v>0</v>
      </c>
      <c r="S272" s="242">
        <v>0</v>
      </c>
      <c r="T272" s="243">
        <f>S272*H272</f>
        <v>0</v>
      </c>
      <c r="AR272" s="23" t="s">
        <v>393</v>
      </c>
      <c r="AT272" s="23" t="s">
        <v>297</v>
      </c>
      <c r="AU272" s="23" t="s">
        <v>90</v>
      </c>
      <c r="AY272" s="23" t="s">
        <v>208</v>
      </c>
      <c r="BE272" s="244">
        <f>IF(N272="základní",J272,0)</f>
        <v>0</v>
      </c>
      <c r="BF272" s="244">
        <f>IF(N272="snížená",J272,0)</f>
        <v>0</v>
      </c>
      <c r="BG272" s="244">
        <f>IF(N272="zákl. přenesená",J272,0)</f>
        <v>0</v>
      </c>
      <c r="BH272" s="244">
        <f>IF(N272="sníž. přenesená",J272,0)</f>
        <v>0</v>
      </c>
      <c r="BI272" s="244">
        <f>IF(N272="nulová",J272,0)</f>
        <v>0</v>
      </c>
      <c r="BJ272" s="23" t="s">
        <v>25</v>
      </c>
      <c r="BK272" s="244">
        <f>ROUND(I272*H272,2)</f>
        <v>0</v>
      </c>
      <c r="BL272" s="23" t="s">
        <v>302</v>
      </c>
      <c r="BM272" s="23" t="s">
        <v>4473</v>
      </c>
    </row>
    <row r="273" spans="2:65" s="1" customFormat="1" ht="25.5" customHeight="1">
      <c r="B273" s="46"/>
      <c r="C273" s="233" t="s">
        <v>1296</v>
      </c>
      <c r="D273" s="233" t="s">
        <v>210</v>
      </c>
      <c r="E273" s="234" t="s">
        <v>4474</v>
      </c>
      <c r="F273" s="235" t="s">
        <v>4475</v>
      </c>
      <c r="G273" s="236" t="s">
        <v>331</v>
      </c>
      <c r="H273" s="237">
        <v>2</v>
      </c>
      <c r="I273" s="238"/>
      <c r="J273" s="239">
        <f>ROUND(I273*H273,2)</f>
        <v>0</v>
      </c>
      <c r="K273" s="235" t="s">
        <v>214</v>
      </c>
      <c r="L273" s="72"/>
      <c r="M273" s="240" t="s">
        <v>38</v>
      </c>
      <c r="N273" s="241" t="s">
        <v>52</v>
      </c>
      <c r="O273" s="47"/>
      <c r="P273" s="242">
        <f>O273*H273</f>
        <v>0</v>
      </c>
      <c r="Q273" s="242">
        <v>0</v>
      </c>
      <c r="R273" s="242">
        <f>Q273*H273</f>
        <v>0</v>
      </c>
      <c r="S273" s="242">
        <v>0</v>
      </c>
      <c r="T273" s="243">
        <f>S273*H273</f>
        <v>0</v>
      </c>
      <c r="AR273" s="23" t="s">
        <v>302</v>
      </c>
      <c r="AT273" s="23" t="s">
        <v>210</v>
      </c>
      <c r="AU273" s="23" t="s">
        <v>90</v>
      </c>
      <c r="AY273" s="23" t="s">
        <v>208</v>
      </c>
      <c r="BE273" s="244">
        <f>IF(N273="základní",J273,0)</f>
        <v>0</v>
      </c>
      <c r="BF273" s="244">
        <f>IF(N273="snížená",J273,0)</f>
        <v>0</v>
      </c>
      <c r="BG273" s="244">
        <f>IF(N273="zákl. přenesená",J273,0)</f>
        <v>0</v>
      </c>
      <c r="BH273" s="244">
        <f>IF(N273="sníž. přenesená",J273,0)</f>
        <v>0</v>
      </c>
      <c r="BI273" s="244">
        <f>IF(N273="nulová",J273,0)</f>
        <v>0</v>
      </c>
      <c r="BJ273" s="23" t="s">
        <v>25</v>
      </c>
      <c r="BK273" s="244">
        <f>ROUND(I273*H273,2)</f>
        <v>0</v>
      </c>
      <c r="BL273" s="23" t="s">
        <v>302</v>
      </c>
      <c r="BM273" s="23" t="s">
        <v>4476</v>
      </c>
    </row>
    <row r="274" spans="2:65" s="1" customFormat="1" ht="16.5" customHeight="1">
      <c r="B274" s="46"/>
      <c r="C274" s="267" t="s">
        <v>1303</v>
      </c>
      <c r="D274" s="267" t="s">
        <v>297</v>
      </c>
      <c r="E274" s="268" t="s">
        <v>4477</v>
      </c>
      <c r="F274" s="269" t="s">
        <v>4478</v>
      </c>
      <c r="G274" s="270" t="s">
        <v>331</v>
      </c>
      <c r="H274" s="271">
        <v>2</v>
      </c>
      <c r="I274" s="272"/>
      <c r="J274" s="273">
        <f>ROUND(I274*H274,2)</f>
        <v>0</v>
      </c>
      <c r="K274" s="269" t="s">
        <v>38</v>
      </c>
      <c r="L274" s="274"/>
      <c r="M274" s="275" t="s">
        <v>38</v>
      </c>
      <c r="N274" s="276" t="s">
        <v>52</v>
      </c>
      <c r="O274" s="47"/>
      <c r="P274" s="242">
        <f>O274*H274</f>
        <v>0</v>
      </c>
      <c r="Q274" s="242">
        <v>0</v>
      </c>
      <c r="R274" s="242">
        <f>Q274*H274</f>
        <v>0</v>
      </c>
      <c r="S274" s="242">
        <v>0</v>
      </c>
      <c r="T274" s="243">
        <f>S274*H274</f>
        <v>0</v>
      </c>
      <c r="AR274" s="23" t="s">
        <v>393</v>
      </c>
      <c r="AT274" s="23" t="s">
        <v>297</v>
      </c>
      <c r="AU274" s="23" t="s">
        <v>90</v>
      </c>
      <c r="AY274" s="23" t="s">
        <v>208</v>
      </c>
      <c r="BE274" s="244">
        <f>IF(N274="základní",J274,0)</f>
        <v>0</v>
      </c>
      <c r="BF274" s="244">
        <f>IF(N274="snížená",J274,0)</f>
        <v>0</v>
      </c>
      <c r="BG274" s="244">
        <f>IF(N274="zákl. přenesená",J274,0)</f>
        <v>0</v>
      </c>
      <c r="BH274" s="244">
        <f>IF(N274="sníž. přenesená",J274,0)</f>
        <v>0</v>
      </c>
      <c r="BI274" s="244">
        <f>IF(N274="nulová",J274,0)</f>
        <v>0</v>
      </c>
      <c r="BJ274" s="23" t="s">
        <v>25</v>
      </c>
      <c r="BK274" s="244">
        <f>ROUND(I274*H274,2)</f>
        <v>0</v>
      </c>
      <c r="BL274" s="23" t="s">
        <v>302</v>
      </c>
      <c r="BM274" s="23" t="s">
        <v>4479</v>
      </c>
    </row>
    <row r="275" spans="2:65" s="1" customFormat="1" ht="16.5" customHeight="1">
      <c r="B275" s="46"/>
      <c r="C275" s="233" t="s">
        <v>1308</v>
      </c>
      <c r="D275" s="233" t="s">
        <v>210</v>
      </c>
      <c r="E275" s="234" t="s">
        <v>4480</v>
      </c>
      <c r="F275" s="235" t="s">
        <v>4481</v>
      </c>
      <c r="G275" s="236" t="s">
        <v>331</v>
      </c>
      <c r="H275" s="237">
        <v>6</v>
      </c>
      <c r="I275" s="238"/>
      <c r="J275" s="239">
        <f>ROUND(I275*H275,2)</f>
        <v>0</v>
      </c>
      <c r="K275" s="235" t="s">
        <v>214</v>
      </c>
      <c r="L275" s="72"/>
      <c r="M275" s="240" t="s">
        <v>38</v>
      </c>
      <c r="N275" s="241" t="s">
        <v>52</v>
      </c>
      <c r="O275" s="47"/>
      <c r="P275" s="242">
        <f>O275*H275</f>
        <v>0</v>
      </c>
      <c r="Q275" s="242">
        <v>0</v>
      </c>
      <c r="R275" s="242">
        <f>Q275*H275</f>
        <v>0</v>
      </c>
      <c r="S275" s="242">
        <v>0</v>
      </c>
      <c r="T275" s="243">
        <f>S275*H275</f>
        <v>0</v>
      </c>
      <c r="AR275" s="23" t="s">
        <v>302</v>
      </c>
      <c r="AT275" s="23" t="s">
        <v>210</v>
      </c>
      <c r="AU275" s="23" t="s">
        <v>90</v>
      </c>
      <c r="AY275" s="23" t="s">
        <v>208</v>
      </c>
      <c r="BE275" s="244">
        <f>IF(N275="základní",J275,0)</f>
        <v>0</v>
      </c>
      <c r="BF275" s="244">
        <f>IF(N275="snížená",J275,0)</f>
        <v>0</v>
      </c>
      <c r="BG275" s="244">
        <f>IF(N275="zákl. přenesená",J275,0)</f>
        <v>0</v>
      </c>
      <c r="BH275" s="244">
        <f>IF(N275="sníž. přenesená",J275,0)</f>
        <v>0</v>
      </c>
      <c r="BI275" s="244">
        <f>IF(N275="nulová",J275,0)</f>
        <v>0</v>
      </c>
      <c r="BJ275" s="23" t="s">
        <v>25</v>
      </c>
      <c r="BK275" s="244">
        <f>ROUND(I275*H275,2)</f>
        <v>0</v>
      </c>
      <c r="BL275" s="23" t="s">
        <v>302</v>
      </c>
      <c r="BM275" s="23" t="s">
        <v>4482</v>
      </c>
    </row>
    <row r="276" spans="2:65" s="1" customFormat="1" ht="16.5" customHeight="1">
      <c r="B276" s="46"/>
      <c r="C276" s="267" t="s">
        <v>1313</v>
      </c>
      <c r="D276" s="267" t="s">
        <v>297</v>
      </c>
      <c r="E276" s="268" t="s">
        <v>4483</v>
      </c>
      <c r="F276" s="269" t="s">
        <v>4484</v>
      </c>
      <c r="G276" s="270" t="s">
        <v>331</v>
      </c>
      <c r="H276" s="271">
        <v>6</v>
      </c>
      <c r="I276" s="272"/>
      <c r="J276" s="273">
        <f>ROUND(I276*H276,2)</f>
        <v>0</v>
      </c>
      <c r="K276" s="269" t="s">
        <v>38</v>
      </c>
      <c r="L276" s="274"/>
      <c r="M276" s="275" t="s">
        <v>38</v>
      </c>
      <c r="N276" s="276" t="s">
        <v>52</v>
      </c>
      <c r="O276" s="47"/>
      <c r="P276" s="242">
        <f>O276*H276</f>
        <v>0</v>
      </c>
      <c r="Q276" s="242">
        <v>0</v>
      </c>
      <c r="R276" s="242">
        <f>Q276*H276</f>
        <v>0</v>
      </c>
      <c r="S276" s="242">
        <v>0</v>
      </c>
      <c r="T276" s="243">
        <f>S276*H276</f>
        <v>0</v>
      </c>
      <c r="AR276" s="23" t="s">
        <v>393</v>
      </c>
      <c r="AT276" s="23" t="s">
        <v>297</v>
      </c>
      <c r="AU276" s="23" t="s">
        <v>90</v>
      </c>
      <c r="AY276" s="23" t="s">
        <v>208</v>
      </c>
      <c r="BE276" s="244">
        <f>IF(N276="základní",J276,0)</f>
        <v>0</v>
      </c>
      <c r="BF276" s="244">
        <f>IF(N276="snížená",J276,0)</f>
        <v>0</v>
      </c>
      <c r="BG276" s="244">
        <f>IF(N276="zákl. přenesená",J276,0)</f>
        <v>0</v>
      </c>
      <c r="BH276" s="244">
        <f>IF(N276="sníž. přenesená",J276,0)</f>
        <v>0</v>
      </c>
      <c r="BI276" s="244">
        <f>IF(N276="nulová",J276,0)</f>
        <v>0</v>
      </c>
      <c r="BJ276" s="23" t="s">
        <v>25</v>
      </c>
      <c r="BK276" s="244">
        <f>ROUND(I276*H276,2)</f>
        <v>0</v>
      </c>
      <c r="BL276" s="23" t="s">
        <v>302</v>
      </c>
      <c r="BM276" s="23" t="s">
        <v>4485</v>
      </c>
    </row>
    <row r="277" spans="2:65" s="1" customFormat="1" ht="25.5" customHeight="1">
      <c r="B277" s="46"/>
      <c r="C277" s="233" t="s">
        <v>1317</v>
      </c>
      <c r="D277" s="233" t="s">
        <v>210</v>
      </c>
      <c r="E277" s="234" t="s">
        <v>4486</v>
      </c>
      <c r="F277" s="235" t="s">
        <v>4487</v>
      </c>
      <c r="G277" s="236" t="s">
        <v>331</v>
      </c>
      <c r="H277" s="237">
        <v>16</v>
      </c>
      <c r="I277" s="238"/>
      <c r="J277" s="239">
        <f>ROUND(I277*H277,2)</f>
        <v>0</v>
      </c>
      <c r="K277" s="235" t="s">
        <v>214</v>
      </c>
      <c r="L277" s="72"/>
      <c r="M277" s="240" t="s">
        <v>38</v>
      </c>
      <c r="N277" s="241" t="s">
        <v>52</v>
      </c>
      <c r="O277" s="47"/>
      <c r="P277" s="242">
        <f>O277*H277</f>
        <v>0</v>
      </c>
      <c r="Q277" s="242">
        <v>0</v>
      </c>
      <c r="R277" s="242">
        <f>Q277*H277</f>
        <v>0</v>
      </c>
      <c r="S277" s="242">
        <v>0</v>
      </c>
      <c r="T277" s="243">
        <f>S277*H277</f>
        <v>0</v>
      </c>
      <c r="AR277" s="23" t="s">
        <v>302</v>
      </c>
      <c r="AT277" s="23" t="s">
        <v>210</v>
      </c>
      <c r="AU277" s="23" t="s">
        <v>90</v>
      </c>
      <c r="AY277" s="23" t="s">
        <v>208</v>
      </c>
      <c r="BE277" s="244">
        <f>IF(N277="základní",J277,0)</f>
        <v>0</v>
      </c>
      <c r="BF277" s="244">
        <f>IF(N277="snížená",J277,0)</f>
        <v>0</v>
      </c>
      <c r="BG277" s="244">
        <f>IF(N277="zákl. přenesená",J277,0)</f>
        <v>0</v>
      </c>
      <c r="BH277" s="244">
        <f>IF(N277="sníž. přenesená",J277,0)</f>
        <v>0</v>
      </c>
      <c r="BI277" s="244">
        <f>IF(N277="nulová",J277,0)</f>
        <v>0</v>
      </c>
      <c r="BJ277" s="23" t="s">
        <v>25</v>
      </c>
      <c r="BK277" s="244">
        <f>ROUND(I277*H277,2)</f>
        <v>0</v>
      </c>
      <c r="BL277" s="23" t="s">
        <v>302</v>
      </c>
      <c r="BM277" s="23" t="s">
        <v>4488</v>
      </c>
    </row>
    <row r="278" spans="2:65" s="1" customFormat="1" ht="16.5" customHeight="1">
      <c r="B278" s="46"/>
      <c r="C278" s="267" t="s">
        <v>1321</v>
      </c>
      <c r="D278" s="267" t="s">
        <v>297</v>
      </c>
      <c r="E278" s="268" t="s">
        <v>4489</v>
      </c>
      <c r="F278" s="269" t="s">
        <v>4490</v>
      </c>
      <c r="G278" s="270" t="s">
        <v>331</v>
      </c>
      <c r="H278" s="271">
        <v>16</v>
      </c>
      <c r="I278" s="272"/>
      <c r="J278" s="273">
        <f>ROUND(I278*H278,2)</f>
        <v>0</v>
      </c>
      <c r="K278" s="269" t="s">
        <v>38</v>
      </c>
      <c r="L278" s="274"/>
      <c r="M278" s="275" t="s">
        <v>38</v>
      </c>
      <c r="N278" s="276" t="s">
        <v>52</v>
      </c>
      <c r="O278" s="47"/>
      <c r="P278" s="242">
        <f>O278*H278</f>
        <v>0</v>
      </c>
      <c r="Q278" s="242">
        <v>0</v>
      </c>
      <c r="R278" s="242">
        <f>Q278*H278</f>
        <v>0</v>
      </c>
      <c r="S278" s="242">
        <v>0</v>
      </c>
      <c r="T278" s="243">
        <f>S278*H278</f>
        <v>0</v>
      </c>
      <c r="AR278" s="23" t="s">
        <v>393</v>
      </c>
      <c r="AT278" s="23" t="s">
        <v>297</v>
      </c>
      <c r="AU278" s="23" t="s">
        <v>90</v>
      </c>
      <c r="AY278" s="23" t="s">
        <v>208</v>
      </c>
      <c r="BE278" s="244">
        <f>IF(N278="základní",J278,0)</f>
        <v>0</v>
      </c>
      <c r="BF278" s="244">
        <f>IF(N278="snížená",J278,0)</f>
        <v>0</v>
      </c>
      <c r="BG278" s="244">
        <f>IF(N278="zákl. přenesená",J278,0)</f>
        <v>0</v>
      </c>
      <c r="BH278" s="244">
        <f>IF(N278="sníž. přenesená",J278,0)</f>
        <v>0</v>
      </c>
      <c r="BI278" s="244">
        <f>IF(N278="nulová",J278,0)</f>
        <v>0</v>
      </c>
      <c r="BJ278" s="23" t="s">
        <v>25</v>
      </c>
      <c r="BK278" s="244">
        <f>ROUND(I278*H278,2)</f>
        <v>0</v>
      </c>
      <c r="BL278" s="23" t="s">
        <v>302</v>
      </c>
      <c r="BM278" s="23" t="s">
        <v>4491</v>
      </c>
    </row>
    <row r="279" spans="2:65" s="1" customFormat="1" ht="25.5" customHeight="1">
      <c r="B279" s="46"/>
      <c r="C279" s="233" t="s">
        <v>1325</v>
      </c>
      <c r="D279" s="233" t="s">
        <v>210</v>
      </c>
      <c r="E279" s="234" t="s">
        <v>4492</v>
      </c>
      <c r="F279" s="235" t="s">
        <v>4493</v>
      </c>
      <c r="G279" s="236" t="s">
        <v>331</v>
      </c>
      <c r="H279" s="237">
        <v>36</v>
      </c>
      <c r="I279" s="238"/>
      <c r="J279" s="239">
        <f>ROUND(I279*H279,2)</f>
        <v>0</v>
      </c>
      <c r="K279" s="235" t="s">
        <v>214</v>
      </c>
      <c r="L279" s="72"/>
      <c r="M279" s="240" t="s">
        <v>38</v>
      </c>
      <c r="N279" s="241" t="s">
        <v>52</v>
      </c>
      <c r="O279" s="47"/>
      <c r="P279" s="242">
        <f>O279*H279</f>
        <v>0</v>
      </c>
      <c r="Q279" s="242">
        <v>0</v>
      </c>
      <c r="R279" s="242">
        <f>Q279*H279</f>
        <v>0</v>
      </c>
      <c r="S279" s="242">
        <v>0</v>
      </c>
      <c r="T279" s="243">
        <f>S279*H279</f>
        <v>0</v>
      </c>
      <c r="AR279" s="23" t="s">
        <v>302</v>
      </c>
      <c r="AT279" s="23" t="s">
        <v>210</v>
      </c>
      <c r="AU279" s="23" t="s">
        <v>90</v>
      </c>
      <c r="AY279" s="23" t="s">
        <v>208</v>
      </c>
      <c r="BE279" s="244">
        <f>IF(N279="základní",J279,0)</f>
        <v>0</v>
      </c>
      <c r="BF279" s="244">
        <f>IF(N279="snížená",J279,0)</f>
        <v>0</v>
      </c>
      <c r="BG279" s="244">
        <f>IF(N279="zákl. přenesená",J279,0)</f>
        <v>0</v>
      </c>
      <c r="BH279" s="244">
        <f>IF(N279="sníž. přenesená",J279,0)</f>
        <v>0</v>
      </c>
      <c r="BI279" s="244">
        <f>IF(N279="nulová",J279,0)</f>
        <v>0</v>
      </c>
      <c r="BJ279" s="23" t="s">
        <v>25</v>
      </c>
      <c r="BK279" s="244">
        <f>ROUND(I279*H279,2)</f>
        <v>0</v>
      </c>
      <c r="BL279" s="23" t="s">
        <v>302</v>
      </c>
      <c r="BM279" s="23" t="s">
        <v>4494</v>
      </c>
    </row>
    <row r="280" spans="2:65" s="1" customFormat="1" ht="16.5" customHeight="1">
      <c r="B280" s="46"/>
      <c r="C280" s="267" t="s">
        <v>1329</v>
      </c>
      <c r="D280" s="267" t="s">
        <v>297</v>
      </c>
      <c r="E280" s="268" t="s">
        <v>4495</v>
      </c>
      <c r="F280" s="269" t="s">
        <v>4496</v>
      </c>
      <c r="G280" s="270" t="s">
        <v>331</v>
      </c>
      <c r="H280" s="271">
        <v>3</v>
      </c>
      <c r="I280" s="272"/>
      <c r="J280" s="273">
        <f>ROUND(I280*H280,2)</f>
        <v>0</v>
      </c>
      <c r="K280" s="269" t="s">
        <v>38</v>
      </c>
      <c r="L280" s="274"/>
      <c r="M280" s="275" t="s">
        <v>38</v>
      </c>
      <c r="N280" s="276" t="s">
        <v>52</v>
      </c>
      <c r="O280" s="47"/>
      <c r="P280" s="242">
        <f>O280*H280</f>
        <v>0</v>
      </c>
      <c r="Q280" s="242">
        <v>0</v>
      </c>
      <c r="R280" s="242">
        <f>Q280*H280</f>
        <v>0</v>
      </c>
      <c r="S280" s="242">
        <v>0</v>
      </c>
      <c r="T280" s="243">
        <f>S280*H280</f>
        <v>0</v>
      </c>
      <c r="AR280" s="23" t="s">
        <v>393</v>
      </c>
      <c r="AT280" s="23" t="s">
        <v>297</v>
      </c>
      <c r="AU280" s="23" t="s">
        <v>90</v>
      </c>
      <c r="AY280" s="23" t="s">
        <v>208</v>
      </c>
      <c r="BE280" s="244">
        <f>IF(N280="základní",J280,0)</f>
        <v>0</v>
      </c>
      <c r="BF280" s="244">
        <f>IF(N280="snížená",J280,0)</f>
        <v>0</v>
      </c>
      <c r="BG280" s="244">
        <f>IF(N280="zákl. přenesená",J280,0)</f>
        <v>0</v>
      </c>
      <c r="BH280" s="244">
        <f>IF(N280="sníž. přenesená",J280,0)</f>
        <v>0</v>
      </c>
      <c r="BI280" s="244">
        <f>IF(N280="nulová",J280,0)</f>
        <v>0</v>
      </c>
      <c r="BJ280" s="23" t="s">
        <v>25</v>
      </c>
      <c r="BK280" s="244">
        <f>ROUND(I280*H280,2)</f>
        <v>0</v>
      </c>
      <c r="BL280" s="23" t="s">
        <v>302</v>
      </c>
      <c r="BM280" s="23" t="s">
        <v>4497</v>
      </c>
    </row>
    <row r="281" spans="2:65" s="1" customFormat="1" ht="25.5" customHeight="1">
      <c r="B281" s="46"/>
      <c r="C281" s="267" t="s">
        <v>1333</v>
      </c>
      <c r="D281" s="267" t="s">
        <v>297</v>
      </c>
      <c r="E281" s="268" t="s">
        <v>4498</v>
      </c>
      <c r="F281" s="269" t="s">
        <v>4499</v>
      </c>
      <c r="G281" s="270" t="s">
        <v>331</v>
      </c>
      <c r="H281" s="271">
        <v>1</v>
      </c>
      <c r="I281" s="272"/>
      <c r="J281" s="273">
        <f>ROUND(I281*H281,2)</f>
        <v>0</v>
      </c>
      <c r="K281" s="269" t="s">
        <v>38</v>
      </c>
      <c r="L281" s="274"/>
      <c r="M281" s="275" t="s">
        <v>38</v>
      </c>
      <c r="N281" s="276" t="s">
        <v>52</v>
      </c>
      <c r="O281" s="47"/>
      <c r="P281" s="242">
        <f>O281*H281</f>
        <v>0</v>
      </c>
      <c r="Q281" s="242">
        <v>0</v>
      </c>
      <c r="R281" s="242">
        <f>Q281*H281</f>
        <v>0</v>
      </c>
      <c r="S281" s="242">
        <v>0</v>
      </c>
      <c r="T281" s="243">
        <f>S281*H281</f>
        <v>0</v>
      </c>
      <c r="AR281" s="23" t="s">
        <v>393</v>
      </c>
      <c r="AT281" s="23" t="s">
        <v>297</v>
      </c>
      <c r="AU281" s="23" t="s">
        <v>90</v>
      </c>
      <c r="AY281" s="23" t="s">
        <v>208</v>
      </c>
      <c r="BE281" s="244">
        <f>IF(N281="základní",J281,0)</f>
        <v>0</v>
      </c>
      <c r="BF281" s="244">
        <f>IF(N281="snížená",J281,0)</f>
        <v>0</v>
      </c>
      <c r="BG281" s="244">
        <f>IF(N281="zákl. přenesená",J281,0)</f>
        <v>0</v>
      </c>
      <c r="BH281" s="244">
        <f>IF(N281="sníž. přenesená",J281,0)</f>
        <v>0</v>
      </c>
      <c r="BI281" s="244">
        <f>IF(N281="nulová",J281,0)</f>
        <v>0</v>
      </c>
      <c r="BJ281" s="23" t="s">
        <v>25</v>
      </c>
      <c r="BK281" s="244">
        <f>ROUND(I281*H281,2)</f>
        <v>0</v>
      </c>
      <c r="BL281" s="23" t="s">
        <v>302</v>
      </c>
      <c r="BM281" s="23" t="s">
        <v>4500</v>
      </c>
    </row>
    <row r="282" spans="2:65" s="1" customFormat="1" ht="16.5" customHeight="1">
      <c r="B282" s="46"/>
      <c r="C282" s="267" t="s">
        <v>1337</v>
      </c>
      <c r="D282" s="267" t="s">
        <v>297</v>
      </c>
      <c r="E282" s="268" t="s">
        <v>4501</v>
      </c>
      <c r="F282" s="269" t="s">
        <v>4502</v>
      </c>
      <c r="G282" s="270" t="s">
        <v>331</v>
      </c>
      <c r="H282" s="271">
        <v>28</v>
      </c>
      <c r="I282" s="272"/>
      <c r="J282" s="273">
        <f>ROUND(I282*H282,2)</f>
        <v>0</v>
      </c>
      <c r="K282" s="269" t="s">
        <v>38</v>
      </c>
      <c r="L282" s="274"/>
      <c r="M282" s="275" t="s">
        <v>38</v>
      </c>
      <c r="N282" s="276" t="s">
        <v>52</v>
      </c>
      <c r="O282" s="47"/>
      <c r="P282" s="242">
        <f>O282*H282</f>
        <v>0</v>
      </c>
      <c r="Q282" s="242">
        <v>0</v>
      </c>
      <c r="R282" s="242">
        <f>Q282*H282</f>
        <v>0</v>
      </c>
      <c r="S282" s="242">
        <v>0</v>
      </c>
      <c r="T282" s="243">
        <f>S282*H282</f>
        <v>0</v>
      </c>
      <c r="AR282" s="23" t="s">
        <v>393</v>
      </c>
      <c r="AT282" s="23" t="s">
        <v>297</v>
      </c>
      <c r="AU282" s="23" t="s">
        <v>90</v>
      </c>
      <c r="AY282" s="23" t="s">
        <v>208</v>
      </c>
      <c r="BE282" s="244">
        <f>IF(N282="základní",J282,0)</f>
        <v>0</v>
      </c>
      <c r="BF282" s="244">
        <f>IF(N282="snížená",J282,0)</f>
        <v>0</v>
      </c>
      <c r="BG282" s="244">
        <f>IF(N282="zákl. přenesená",J282,0)</f>
        <v>0</v>
      </c>
      <c r="BH282" s="244">
        <f>IF(N282="sníž. přenesená",J282,0)</f>
        <v>0</v>
      </c>
      <c r="BI282" s="244">
        <f>IF(N282="nulová",J282,0)</f>
        <v>0</v>
      </c>
      <c r="BJ282" s="23" t="s">
        <v>25</v>
      </c>
      <c r="BK282" s="244">
        <f>ROUND(I282*H282,2)</f>
        <v>0</v>
      </c>
      <c r="BL282" s="23" t="s">
        <v>302</v>
      </c>
      <c r="BM282" s="23" t="s">
        <v>4503</v>
      </c>
    </row>
    <row r="283" spans="2:65" s="1" customFormat="1" ht="25.5" customHeight="1">
      <c r="B283" s="46"/>
      <c r="C283" s="267" t="s">
        <v>1341</v>
      </c>
      <c r="D283" s="267" t="s">
        <v>297</v>
      </c>
      <c r="E283" s="268" t="s">
        <v>4504</v>
      </c>
      <c r="F283" s="269" t="s">
        <v>4505</v>
      </c>
      <c r="G283" s="270" t="s">
        <v>331</v>
      </c>
      <c r="H283" s="271">
        <v>4</v>
      </c>
      <c r="I283" s="272"/>
      <c r="J283" s="273">
        <f>ROUND(I283*H283,2)</f>
        <v>0</v>
      </c>
      <c r="K283" s="269" t="s">
        <v>38</v>
      </c>
      <c r="L283" s="274"/>
      <c r="M283" s="275" t="s">
        <v>38</v>
      </c>
      <c r="N283" s="276" t="s">
        <v>52</v>
      </c>
      <c r="O283" s="47"/>
      <c r="P283" s="242">
        <f>O283*H283</f>
        <v>0</v>
      </c>
      <c r="Q283" s="242">
        <v>0</v>
      </c>
      <c r="R283" s="242">
        <f>Q283*H283</f>
        <v>0</v>
      </c>
      <c r="S283" s="242">
        <v>0</v>
      </c>
      <c r="T283" s="243">
        <f>S283*H283</f>
        <v>0</v>
      </c>
      <c r="AR283" s="23" t="s">
        <v>393</v>
      </c>
      <c r="AT283" s="23" t="s">
        <v>297</v>
      </c>
      <c r="AU283" s="23" t="s">
        <v>90</v>
      </c>
      <c r="AY283" s="23" t="s">
        <v>208</v>
      </c>
      <c r="BE283" s="244">
        <f>IF(N283="základní",J283,0)</f>
        <v>0</v>
      </c>
      <c r="BF283" s="244">
        <f>IF(N283="snížená",J283,0)</f>
        <v>0</v>
      </c>
      <c r="BG283" s="244">
        <f>IF(N283="zákl. přenesená",J283,0)</f>
        <v>0</v>
      </c>
      <c r="BH283" s="244">
        <f>IF(N283="sníž. přenesená",J283,0)</f>
        <v>0</v>
      </c>
      <c r="BI283" s="244">
        <f>IF(N283="nulová",J283,0)</f>
        <v>0</v>
      </c>
      <c r="BJ283" s="23" t="s">
        <v>25</v>
      </c>
      <c r="BK283" s="244">
        <f>ROUND(I283*H283,2)</f>
        <v>0</v>
      </c>
      <c r="BL283" s="23" t="s">
        <v>302</v>
      </c>
      <c r="BM283" s="23" t="s">
        <v>4506</v>
      </c>
    </row>
    <row r="284" spans="2:65" s="1" customFormat="1" ht="25.5" customHeight="1">
      <c r="B284" s="46"/>
      <c r="C284" s="233" t="s">
        <v>1345</v>
      </c>
      <c r="D284" s="233" t="s">
        <v>210</v>
      </c>
      <c r="E284" s="234" t="s">
        <v>4507</v>
      </c>
      <c r="F284" s="235" t="s">
        <v>4508</v>
      </c>
      <c r="G284" s="236" t="s">
        <v>331</v>
      </c>
      <c r="H284" s="237">
        <v>33</v>
      </c>
      <c r="I284" s="238"/>
      <c r="J284" s="239">
        <f>ROUND(I284*H284,2)</f>
        <v>0</v>
      </c>
      <c r="K284" s="235" t="s">
        <v>214</v>
      </c>
      <c r="L284" s="72"/>
      <c r="M284" s="240" t="s">
        <v>38</v>
      </c>
      <c r="N284" s="241" t="s">
        <v>52</v>
      </c>
      <c r="O284" s="47"/>
      <c r="P284" s="242">
        <f>O284*H284</f>
        <v>0</v>
      </c>
      <c r="Q284" s="242">
        <v>0</v>
      </c>
      <c r="R284" s="242">
        <f>Q284*H284</f>
        <v>0</v>
      </c>
      <c r="S284" s="242">
        <v>0</v>
      </c>
      <c r="T284" s="243">
        <f>S284*H284</f>
        <v>0</v>
      </c>
      <c r="AR284" s="23" t="s">
        <v>302</v>
      </c>
      <c r="AT284" s="23" t="s">
        <v>210</v>
      </c>
      <c r="AU284" s="23" t="s">
        <v>90</v>
      </c>
      <c r="AY284" s="23" t="s">
        <v>208</v>
      </c>
      <c r="BE284" s="244">
        <f>IF(N284="základní",J284,0)</f>
        <v>0</v>
      </c>
      <c r="BF284" s="244">
        <f>IF(N284="snížená",J284,0)</f>
        <v>0</v>
      </c>
      <c r="BG284" s="244">
        <f>IF(N284="zákl. přenesená",J284,0)</f>
        <v>0</v>
      </c>
      <c r="BH284" s="244">
        <f>IF(N284="sníž. přenesená",J284,0)</f>
        <v>0</v>
      </c>
      <c r="BI284" s="244">
        <f>IF(N284="nulová",J284,0)</f>
        <v>0</v>
      </c>
      <c r="BJ284" s="23" t="s">
        <v>25</v>
      </c>
      <c r="BK284" s="244">
        <f>ROUND(I284*H284,2)</f>
        <v>0</v>
      </c>
      <c r="BL284" s="23" t="s">
        <v>302</v>
      </c>
      <c r="BM284" s="23" t="s">
        <v>4509</v>
      </c>
    </row>
    <row r="285" spans="2:65" s="1" customFormat="1" ht="16.5" customHeight="1">
      <c r="B285" s="46"/>
      <c r="C285" s="267" t="s">
        <v>1349</v>
      </c>
      <c r="D285" s="267" t="s">
        <v>297</v>
      </c>
      <c r="E285" s="268" t="s">
        <v>4510</v>
      </c>
      <c r="F285" s="269" t="s">
        <v>4511</v>
      </c>
      <c r="G285" s="270" t="s">
        <v>4512</v>
      </c>
      <c r="H285" s="271">
        <v>4</v>
      </c>
      <c r="I285" s="272"/>
      <c r="J285" s="273">
        <f>ROUND(I285*H285,2)</f>
        <v>0</v>
      </c>
      <c r="K285" s="269" t="s">
        <v>38</v>
      </c>
      <c r="L285" s="274"/>
      <c r="M285" s="275" t="s">
        <v>38</v>
      </c>
      <c r="N285" s="276" t="s">
        <v>52</v>
      </c>
      <c r="O285" s="47"/>
      <c r="P285" s="242">
        <f>O285*H285</f>
        <v>0</v>
      </c>
      <c r="Q285" s="242">
        <v>0</v>
      </c>
      <c r="R285" s="242">
        <f>Q285*H285</f>
        <v>0</v>
      </c>
      <c r="S285" s="242">
        <v>0</v>
      </c>
      <c r="T285" s="243">
        <f>S285*H285</f>
        <v>0</v>
      </c>
      <c r="AR285" s="23" t="s">
        <v>393</v>
      </c>
      <c r="AT285" s="23" t="s">
        <v>297</v>
      </c>
      <c r="AU285" s="23" t="s">
        <v>90</v>
      </c>
      <c r="AY285" s="23" t="s">
        <v>208</v>
      </c>
      <c r="BE285" s="244">
        <f>IF(N285="základní",J285,0)</f>
        <v>0</v>
      </c>
      <c r="BF285" s="244">
        <f>IF(N285="snížená",J285,0)</f>
        <v>0</v>
      </c>
      <c r="BG285" s="244">
        <f>IF(N285="zákl. přenesená",J285,0)</f>
        <v>0</v>
      </c>
      <c r="BH285" s="244">
        <f>IF(N285="sníž. přenesená",J285,0)</f>
        <v>0</v>
      </c>
      <c r="BI285" s="244">
        <f>IF(N285="nulová",J285,0)</f>
        <v>0</v>
      </c>
      <c r="BJ285" s="23" t="s">
        <v>25</v>
      </c>
      <c r="BK285" s="244">
        <f>ROUND(I285*H285,2)</f>
        <v>0</v>
      </c>
      <c r="BL285" s="23" t="s">
        <v>302</v>
      </c>
      <c r="BM285" s="23" t="s">
        <v>4513</v>
      </c>
    </row>
    <row r="286" spans="2:65" s="1" customFormat="1" ht="16.5" customHeight="1">
      <c r="B286" s="46"/>
      <c r="C286" s="267" t="s">
        <v>1353</v>
      </c>
      <c r="D286" s="267" t="s">
        <v>297</v>
      </c>
      <c r="E286" s="268" t="s">
        <v>4514</v>
      </c>
      <c r="F286" s="269" t="s">
        <v>4515</v>
      </c>
      <c r="G286" s="270" t="s">
        <v>331</v>
      </c>
      <c r="H286" s="271">
        <v>29</v>
      </c>
      <c r="I286" s="272"/>
      <c r="J286" s="273">
        <f>ROUND(I286*H286,2)</f>
        <v>0</v>
      </c>
      <c r="K286" s="269" t="s">
        <v>38</v>
      </c>
      <c r="L286" s="274"/>
      <c r="M286" s="275" t="s">
        <v>38</v>
      </c>
      <c r="N286" s="276" t="s">
        <v>52</v>
      </c>
      <c r="O286" s="47"/>
      <c r="P286" s="242">
        <f>O286*H286</f>
        <v>0</v>
      </c>
      <c r="Q286" s="242">
        <v>0</v>
      </c>
      <c r="R286" s="242">
        <f>Q286*H286</f>
        <v>0</v>
      </c>
      <c r="S286" s="242">
        <v>0</v>
      </c>
      <c r="T286" s="243">
        <f>S286*H286</f>
        <v>0</v>
      </c>
      <c r="AR286" s="23" t="s">
        <v>393</v>
      </c>
      <c r="AT286" s="23" t="s">
        <v>297</v>
      </c>
      <c r="AU286" s="23" t="s">
        <v>90</v>
      </c>
      <c r="AY286" s="23" t="s">
        <v>208</v>
      </c>
      <c r="BE286" s="244">
        <f>IF(N286="základní",J286,0)</f>
        <v>0</v>
      </c>
      <c r="BF286" s="244">
        <f>IF(N286="snížená",J286,0)</f>
        <v>0</v>
      </c>
      <c r="BG286" s="244">
        <f>IF(N286="zákl. přenesená",J286,0)</f>
        <v>0</v>
      </c>
      <c r="BH286" s="244">
        <f>IF(N286="sníž. přenesená",J286,0)</f>
        <v>0</v>
      </c>
      <c r="BI286" s="244">
        <f>IF(N286="nulová",J286,0)</f>
        <v>0</v>
      </c>
      <c r="BJ286" s="23" t="s">
        <v>25</v>
      </c>
      <c r="BK286" s="244">
        <f>ROUND(I286*H286,2)</f>
        <v>0</v>
      </c>
      <c r="BL286" s="23" t="s">
        <v>302</v>
      </c>
      <c r="BM286" s="23" t="s">
        <v>4516</v>
      </c>
    </row>
    <row r="287" spans="2:65" s="1" customFormat="1" ht="25.5" customHeight="1">
      <c r="B287" s="46"/>
      <c r="C287" s="233" t="s">
        <v>1357</v>
      </c>
      <c r="D287" s="233" t="s">
        <v>210</v>
      </c>
      <c r="E287" s="234" t="s">
        <v>4517</v>
      </c>
      <c r="F287" s="235" t="s">
        <v>4518</v>
      </c>
      <c r="G287" s="236" t="s">
        <v>331</v>
      </c>
      <c r="H287" s="237">
        <v>81</v>
      </c>
      <c r="I287" s="238"/>
      <c r="J287" s="239">
        <f>ROUND(I287*H287,2)</f>
        <v>0</v>
      </c>
      <c r="K287" s="235" t="s">
        <v>214</v>
      </c>
      <c r="L287" s="72"/>
      <c r="M287" s="240" t="s">
        <v>38</v>
      </c>
      <c r="N287" s="241" t="s">
        <v>52</v>
      </c>
      <c r="O287" s="47"/>
      <c r="P287" s="242">
        <f>O287*H287</f>
        <v>0</v>
      </c>
      <c r="Q287" s="242">
        <v>0</v>
      </c>
      <c r="R287" s="242">
        <f>Q287*H287</f>
        <v>0</v>
      </c>
      <c r="S287" s="242">
        <v>0</v>
      </c>
      <c r="T287" s="243">
        <f>S287*H287</f>
        <v>0</v>
      </c>
      <c r="AR287" s="23" t="s">
        <v>302</v>
      </c>
      <c r="AT287" s="23" t="s">
        <v>210</v>
      </c>
      <c r="AU287" s="23" t="s">
        <v>90</v>
      </c>
      <c r="AY287" s="23" t="s">
        <v>208</v>
      </c>
      <c r="BE287" s="244">
        <f>IF(N287="základní",J287,0)</f>
        <v>0</v>
      </c>
      <c r="BF287" s="244">
        <f>IF(N287="snížená",J287,0)</f>
        <v>0</v>
      </c>
      <c r="BG287" s="244">
        <f>IF(N287="zákl. přenesená",J287,0)</f>
        <v>0</v>
      </c>
      <c r="BH287" s="244">
        <f>IF(N287="sníž. přenesená",J287,0)</f>
        <v>0</v>
      </c>
      <c r="BI287" s="244">
        <f>IF(N287="nulová",J287,0)</f>
        <v>0</v>
      </c>
      <c r="BJ287" s="23" t="s">
        <v>25</v>
      </c>
      <c r="BK287" s="244">
        <f>ROUND(I287*H287,2)</f>
        <v>0</v>
      </c>
      <c r="BL287" s="23" t="s">
        <v>302</v>
      </c>
      <c r="BM287" s="23" t="s">
        <v>4519</v>
      </c>
    </row>
    <row r="288" spans="2:65" s="1" customFormat="1" ht="16.5" customHeight="1">
      <c r="B288" s="46"/>
      <c r="C288" s="267" t="s">
        <v>1362</v>
      </c>
      <c r="D288" s="267" t="s">
        <v>297</v>
      </c>
      <c r="E288" s="268" t="s">
        <v>4520</v>
      </c>
      <c r="F288" s="269" t="s">
        <v>4521</v>
      </c>
      <c r="G288" s="270" t="s">
        <v>331</v>
      </c>
      <c r="H288" s="271">
        <v>40</v>
      </c>
      <c r="I288" s="272"/>
      <c r="J288" s="273">
        <f>ROUND(I288*H288,2)</f>
        <v>0</v>
      </c>
      <c r="K288" s="269" t="s">
        <v>38</v>
      </c>
      <c r="L288" s="274"/>
      <c r="M288" s="275" t="s">
        <v>38</v>
      </c>
      <c r="N288" s="276" t="s">
        <v>52</v>
      </c>
      <c r="O288" s="47"/>
      <c r="P288" s="242">
        <f>O288*H288</f>
        <v>0</v>
      </c>
      <c r="Q288" s="242">
        <v>0</v>
      </c>
      <c r="R288" s="242">
        <f>Q288*H288</f>
        <v>0</v>
      </c>
      <c r="S288" s="242">
        <v>0</v>
      </c>
      <c r="T288" s="243">
        <f>S288*H288</f>
        <v>0</v>
      </c>
      <c r="AR288" s="23" t="s">
        <v>393</v>
      </c>
      <c r="AT288" s="23" t="s">
        <v>297</v>
      </c>
      <c r="AU288" s="23" t="s">
        <v>90</v>
      </c>
      <c r="AY288" s="23" t="s">
        <v>208</v>
      </c>
      <c r="BE288" s="244">
        <f>IF(N288="základní",J288,0)</f>
        <v>0</v>
      </c>
      <c r="BF288" s="244">
        <f>IF(N288="snížená",J288,0)</f>
        <v>0</v>
      </c>
      <c r="BG288" s="244">
        <f>IF(N288="zákl. přenesená",J288,0)</f>
        <v>0</v>
      </c>
      <c r="BH288" s="244">
        <f>IF(N288="sníž. přenesená",J288,0)</f>
        <v>0</v>
      </c>
      <c r="BI288" s="244">
        <f>IF(N288="nulová",J288,0)</f>
        <v>0</v>
      </c>
      <c r="BJ288" s="23" t="s">
        <v>25</v>
      </c>
      <c r="BK288" s="244">
        <f>ROUND(I288*H288,2)</f>
        <v>0</v>
      </c>
      <c r="BL288" s="23" t="s">
        <v>302</v>
      </c>
      <c r="BM288" s="23" t="s">
        <v>4522</v>
      </c>
    </row>
    <row r="289" spans="2:65" s="1" customFormat="1" ht="25.5" customHeight="1">
      <c r="B289" s="46"/>
      <c r="C289" s="267" t="s">
        <v>1370</v>
      </c>
      <c r="D289" s="267" t="s">
        <v>297</v>
      </c>
      <c r="E289" s="268" t="s">
        <v>4523</v>
      </c>
      <c r="F289" s="269" t="s">
        <v>4524</v>
      </c>
      <c r="G289" s="270" t="s">
        <v>331</v>
      </c>
      <c r="H289" s="271">
        <v>10</v>
      </c>
      <c r="I289" s="272"/>
      <c r="J289" s="273">
        <f>ROUND(I289*H289,2)</f>
        <v>0</v>
      </c>
      <c r="K289" s="269" t="s">
        <v>38</v>
      </c>
      <c r="L289" s="274"/>
      <c r="M289" s="275" t="s">
        <v>38</v>
      </c>
      <c r="N289" s="276" t="s">
        <v>52</v>
      </c>
      <c r="O289" s="47"/>
      <c r="P289" s="242">
        <f>O289*H289</f>
        <v>0</v>
      </c>
      <c r="Q289" s="242">
        <v>0</v>
      </c>
      <c r="R289" s="242">
        <f>Q289*H289</f>
        <v>0</v>
      </c>
      <c r="S289" s="242">
        <v>0</v>
      </c>
      <c r="T289" s="243">
        <f>S289*H289</f>
        <v>0</v>
      </c>
      <c r="AR289" s="23" t="s">
        <v>393</v>
      </c>
      <c r="AT289" s="23" t="s">
        <v>297</v>
      </c>
      <c r="AU289" s="23" t="s">
        <v>90</v>
      </c>
      <c r="AY289" s="23" t="s">
        <v>208</v>
      </c>
      <c r="BE289" s="244">
        <f>IF(N289="základní",J289,0)</f>
        <v>0</v>
      </c>
      <c r="BF289" s="244">
        <f>IF(N289="snížená",J289,0)</f>
        <v>0</v>
      </c>
      <c r="BG289" s="244">
        <f>IF(N289="zákl. přenesená",J289,0)</f>
        <v>0</v>
      </c>
      <c r="BH289" s="244">
        <f>IF(N289="sníž. přenesená",J289,0)</f>
        <v>0</v>
      </c>
      <c r="BI289" s="244">
        <f>IF(N289="nulová",J289,0)</f>
        <v>0</v>
      </c>
      <c r="BJ289" s="23" t="s">
        <v>25</v>
      </c>
      <c r="BK289" s="244">
        <f>ROUND(I289*H289,2)</f>
        <v>0</v>
      </c>
      <c r="BL289" s="23" t="s">
        <v>302</v>
      </c>
      <c r="BM289" s="23" t="s">
        <v>4525</v>
      </c>
    </row>
    <row r="290" spans="2:65" s="1" customFormat="1" ht="16.5" customHeight="1">
      <c r="B290" s="46"/>
      <c r="C290" s="267" t="s">
        <v>1375</v>
      </c>
      <c r="D290" s="267" t="s">
        <v>297</v>
      </c>
      <c r="E290" s="268" t="s">
        <v>4526</v>
      </c>
      <c r="F290" s="269" t="s">
        <v>4527</v>
      </c>
      <c r="G290" s="270" t="s">
        <v>331</v>
      </c>
      <c r="H290" s="271">
        <v>20</v>
      </c>
      <c r="I290" s="272"/>
      <c r="J290" s="273">
        <f>ROUND(I290*H290,2)</f>
        <v>0</v>
      </c>
      <c r="K290" s="269" t="s">
        <v>38</v>
      </c>
      <c r="L290" s="274"/>
      <c r="M290" s="275" t="s">
        <v>38</v>
      </c>
      <c r="N290" s="276" t="s">
        <v>52</v>
      </c>
      <c r="O290" s="47"/>
      <c r="P290" s="242">
        <f>O290*H290</f>
        <v>0</v>
      </c>
      <c r="Q290" s="242">
        <v>0</v>
      </c>
      <c r="R290" s="242">
        <f>Q290*H290</f>
        <v>0</v>
      </c>
      <c r="S290" s="242">
        <v>0</v>
      </c>
      <c r="T290" s="243">
        <f>S290*H290</f>
        <v>0</v>
      </c>
      <c r="AR290" s="23" t="s">
        <v>393</v>
      </c>
      <c r="AT290" s="23" t="s">
        <v>297</v>
      </c>
      <c r="AU290" s="23" t="s">
        <v>90</v>
      </c>
      <c r="AY290" s="23" t="s">
        <v>208</v>
      </c>
      <c r="BE290" s="244">
        <f>IF(N290="základní",J290,0)</f>
        <v>0</v>
      </c>
      <c r="BF290" s="244">
        <f>IF(N290="snížená",J290,0)</f>
        <v>0</v>
      </c>
      <c r="BG290" s="244">
        <f>IF(N290="zákl. přenesená",J290,0)</f>
        <v>0</v>
      </c>
      <c r="BH290" s="244">
        <f>IF(N290="sníž. přenesená",J290,0)</f>
        <v>0</v>
      </c>
      <c r="BI290" s="244">
        <f>IF(N290="nulová",J290,0)</f>
        <v>0</v>
      </c>
      <c r="BJ290" s="23" t="s">
        <v>25</v>
      </c>
      <c r="BK290" s="244">
        <f>ROUND(I290*H290,2)</f>
        <v>0</v>
      </c>
      <c r="BL290" s="23" t="s">
        <v>302</v>
      </c>
      <c r="BM290" s="23" t="s">
        <v>4528</v>
      </c>
    </row>
    <row r="291" spans="2:65" s="1" customFormat="1" ht="25.5" customHeight="1">
      <c r="B291" s="46"/>
      <c r="C291" s="267" t="s">
        <v>1379</v>
      </c>
      <c r="D291" s="267" t="s">
        <v>297</v>
      </c>
      <c r="E291" s="268" t="s">
        <v>4529</v>
      </c>
      <c r="F291" s="269" t="s">
        <v>4530</v>
      </c>
      <c r="G291" s="270" t="s">
        <v>4531</v>
      </c>
      <c r="H291" s="271">
        <v>5</v>
      </c>
      <c r="I291" s="272"/>
      <c r="J291" s="273">
        <f>ROUND(I291*H291,2)</f>
        <v>0</v>
      </c>
      <c r="K291" s="269" t="s">
        <v>38</v>
      </c>
      <c r="L291" s="274"/>
      <c r="M291" s="275" t="s">
        <v>38</v>
      </c>
      <c r="N291" s="276" t="s">
        <v>52</v>
      </c>
      <c r="O291" s="47"/>
      <c r="P291" s="242">
        <f>O291*H291</f>
        <v>0</v>
      </c>
      <c r="Q291" s="242">
        <v>0</v>
      </c>
      <c r="R291" s="242">
        <f>Q291*H291</f>
        <v>0</v>
      </c>
      <c r="S291" s="242">
        <v>0</v>
      </c>
      <c r="T291" s="243">
        <f>S291*H291</f>
        <v>0</v>
      </c>
      <c r="AR291" s="23" t="s">
        <v>393</v>
      </c>
      <c r="AT291" s="23" t="s">
        <v>297</v>
      </c>
      <c r="AU291" s="23" t="s">
        <v>90</v>
      </c>
      <c r="AY291" s="23" t="s">
        <v>208</v>
      </c>
      <c r="BE291" s="244">
        <f>IF(N291="základní",J291,0)</f>
        <v>0</v>
      </c>
      <c r="BF291" s="244">
        <f>IF(N291="snížená",J291,0)</f>
        <v>0</v>
      </c>
      <c r="BG291" s="244">
        <f>IF(N291="zákl. přenesená",J291,0)</f>
        <v>0</v>
      </c>
      <c r="BH291" s="244">
        <f>IF(N291="sníž. přenesená",J291,0)</f>
        <v>0</v>
      </c>
      <c r="BI291" s="244">
        <f>IF(N291="nulová",J291,0)</f>
        <v>0</v>
      </c>
      <c r="BJ291" s="23" t="s">
        <v>25</v>
      </c>
      <c r="BK291" s="244">
        <f>ROUND(I291*H291,2)</f>
        <v>0</v>
      </c>
      <c r="BL291" s="23" t="s">
        <v>302</v>
      </c>
      <c r="BM291" s="23" t="s">
        <v>4532</v>
      </c>
    </row>
    <row r="292" spans="2:65" s="1" customFormat="1" ht="16.5" customHeight="1">
      <c r="B292" s="46"/>
      <c r="C292" s="267" t="s">
        <v>1383</v>
      </c>
      <c r="D292" s="267" t="s">
        <v>297</v>
      </c>
      <c r="E292" s="268" t="s">
        <v>4533</v>
      </c>
      <c r="F292" s="269" t="s">
        <v>4534</v>
      </c>
      <c r="G292" s="270" t="s">
        <v>331</v>
      </c>
      <c r="H292" s="271">
        <v>5</v>
      </c>
      <c r="I292" s="272"/>
      <c r="J292" s="273">
        <f>ROUND(I292*H292,2)</f>
        <v>0</v>
      </c>
      <c r="K292" s="269" t="s">
        <v>38</v>
      </c>
      <c r="L292" s="274"/>
      <c r="M292" s="275" t="s">
        <v>38</v>
      </c>
      <c r="N292" s="276" t="s">
        <v>52</v>
      </c>
      <c r="O292" s="47"/>
      <c r="P292" s="242">
        <f>O292*H292</f>
        <v>0</v>
      </c>
      <c r="Q292" s="242">
        <v>0</v>
      </c>
      <c r="R292" s="242">
        <f>Q292*H292</f>
        <v>0</v>
      </c>
      <c r="S292" s="242">
        <v>0</v>
      </c>
      <c r="T292" s="243">
        <f>S292*H292</f>
        <v>0</v>
      </c>
      <c r="AR292" s="23" t="s">
        <v>393</v>
      </c>
      <c r="AT292" s="23" t="s">
        <v>297</v>
      </c>
      <c r="AU292" s="23" t="s">
        <v>90</v>
      </c>
      <c r="AY292" s="23" t="s">
        <v>208</v>
      </c>
      <c r="BE292" s="244">
        <f>IF(N292="základní",J292,0)</f>
        <v>0</v>
      </c>
      <c r="BF292" s="244">
        <f>IF(N292="snížená",J292,0)</f>
        <v>0</v>
      </c>
      <c r="BG292" s="244">
        <f>IF(N292="zákl. přenesená",J292,0)</f>
        <v>0</v>
      </c>
      <c r="BH292" s="244">
        <f>IF(N292="sníž. přenesená",J292,0)</f>
        <v>0</v>
      </c>
      <c r="BI292" s="244">
        <f>IF(N292="nulová",J292,0)</f>
        <v>0</v>
      </c>
      <c r="BJ292" s="23" t="s">
        <v>25</v>
      </c>
      <c r="BK292" s="244">
        <f>ROUND(I292*H292,2)</f>
        <v>0</v>
      </c>
      <c r="BL292" s="23" t="s">
        <v>302</v>
      </c>
      <c r="BM292" s="23" t="s">
        <v>4535</v>
      </c>
    </row>
    <row r="293" spans="2:65" s="1" customFormat="1" ht="25.5" customHeight="1">
      <c r="B293" s="46"/>
      <c r="C293" s="267" t="s">
        <v>1387</v>
      </c>
      <c r="D293" s="267" t="s">
        <v>297</v>
      </c>
      <c r="E293" s="268" t="s">
        <v>4536</v>
      </c>
      <c r="F293" s="269" t="s">
        <v>4537</v>
      </c>
      <c r="G293" s="270" t="s">
        <v>331</v>
      </c>
      <c r="H293" s="271">
        <v>1</v>
      </c>
      <c r="I293" s="272"/>
      <c r="J293" s="273">
        <f>ROUND(I293*H293,2)</f>
        <v>0</v>
      </c>
      <c r="K293" s="269" t="s">
        <v>38</v>
      </c>
      <c r="L293" s="274"/>
      <c r="M293" s="275" t="s">
        <v>38</v>
      </c>
      <c r="N293" s="276" t="s">
        <v>52</v>
      </c>
      <c r="O293" s="47"/>
      <c r="P293" s="242">
        <f>O293*H293</f>
        <v>0</v>
      </c>
      <c r="Q293" s="242">
        <v>0</v>
      </c>
      <c r="R293" s="242">
        <f>Q293*H293</f>
        <v>0</v>
      </c>
      <c r="S293" s="242">
        <v>0</v>
      </c>
      <c r="T293" s="243">
        <f>S293*H293</f>
        <v>0</v>
      </c>
      <c r="AR293" s="23" t="s">
        <v>393</v>
      </c>
      <c r="AT293" s="23" t="s">
        <v>297</v>
      </c>
      <c r="AU293" s="23" t="s">
        <v>90</v>
      </c>
      <c r="AY293" s="23" t="s">
        <v>208</v>
      </c>
      <c r="BE293" s="244">
        <f>IF(N293="základní",J293,0)</f>
        <v>0</v>
      </c>
      <c r="BF293" s="244">
        <f>IF(N293="snížená",J293,0)</f>
        <v>0</v>
      </c>
      <c r="BG293" s="244">
        <f>IF(N293="zákl. přenesená",J293,0)</f>
        <v>0</v>
      </c>
      <c r="BH293" s="244">
        <f>IF(N293="sníž. přenesená",J293,0)</f>
        <v>0</v>
      </c>
      <c r="BI293" s="244">
        <f>IF(N293="nulová",J293,0)</f>
        <v>0</v>
      </c>
      <c r="BJ293" s="23" t="s">
        <v>25</v>
      </c>
      <c r="BK293" s="244">
        <f>ROUND(I293*H293,2)</f>
        <v>0</v>
      </c>
      <c r="BL293" s="23" t="s">
        <v>302</v>
      </c>
      <c r="BM293" s="23" t="s">
        <v>4538</v>
      </c>
    </row>
    <row r="294" spans="2:65" s="1" customFormat="1" ht="38.25" customHeight="1">
      <c r="B294" s="46"/>
      <c r="C294" s="233" t="s">
        <v>1391</v>
      </c>
      <c r="D294" s="233" t="s">
        <v>210</v>
      </c>
      <c r="E294" s="234" t="s">
        <v>4539</v>
      </c>
      <c r="F294" s="235" t="s">
        <v>4540</v>
      </c>
      <c r="G294" s="236" t="s">
        <v>331</v>
      </c>
      <c r="H294" s="237">
        <v>4</v>
      </c>
      <c r="I294" s="238"/>
      <c r="J294" s="239">
        <f>ROUND(I294*H294,2)</f>
        <v>0</v>
      </c>
      <c r="K294" s="235" t="s">
        <v>214</v>
      </c>
      <c r="L294" s="72"/>
      <c r="M294" s="240" t="s">
        <v>38</v>
      </c>
      <c r="N294" s="241" t="s">
        <v>52</v>
      </c>
      <c r="O294" s="47"/>
      <c r="P294" s="242">
        <f>O294*H294</f>
        <v>0</v>
      </c>
      <c r="Q294" s="242">
        <v>0</v>
      </c>
      <c r="R294" s="242">
        <f>Q294*H294</f>
        <v>0</v>
      </c>
      <c r="S294" s="242">
        <v>0</v>
      </c>
      <c r="T294" s="243">
        <f>S294*H294</f>
        <v>0</v>
      </c>
      <c r="AR294" s="23" t="s">
        <v>302</v>
      </c>
      <c r="AT294" s="23" t="s">
        <v>210</v>
      </c>
      <c r="AU294" s="23" t="s">
        <v>90</v>
      </c>
      <c r="AY294" s="23" t="s">
        <v>208</v>
      </c>
      <c r="BE294" s="244">
        <f>IF(N294="základní",J294,0)</f>
        <v>0</v>
      </c>
      <c r="BF294" s="244">
        <f>IF(N294="snížená",J294,0)</f>
        <v>0</v>
      </c>
      <c r="BG294" s="244">
        <f>IF(N294="zákl. přenesená",J294,0)</f>
        <v>0</v>
      </c>
      <c r="BH294" s="244">
        <f>IF(N294="sníž. přenesená",J294,0)</f>
        <v>0</v>
      </c>
      <c r="BI294" s="244">
        <f>IF(N294="nulová",J294,0)</f>
        <v>0</v>
      </c>
      <c r="BJ294" s="23" t="s">
        <v>25</v>
      </c>
      <c r="BK294" s="244">
        <f>ROUND(I294*H294,2)</f>
        <v>0</v>
      </c>
      <c r="BL294" s="23" t="s">
        <v>302</v>
      </c>
      <c r="BM294" s="23" t="s">
        <v>4541</v>
      </c>
    </row>
    <row r="295" spans="2:65" s="1" customFormat="1" ht="16.5" customHeight="1">
      <c r="B295" s="46"/>
      <c r="C295" s="267" t="s">
        <v>1395</v>
      </c>
      <c r="D295" s="267" t="s">
        <v>297</v>
      </c>
      <c r="E295" s="268" t="s">
        <v>4542</v>
      </c>
      <c r="F295" s="269" t="s">
        <v>4543</v>
      </c>
      <c r="G295" s="270" t="s">
        <v>331</v>
      </c>
      <c r="H295" s="271">
        <v>4</v>
      </c>
      <c r="I295" s="272"/>
      <c r="J295" s="273">
        <f>ROUND(I295*H295,2)</f>
        <v>0</v>
      </c>
      <c r="K295" s="269" t="s">
        <v>38</v>
      </c>
      <c r="L295" s="274"/>
      <c r="M295" s="275" t="s">
        <v>38</v>
      </c>
      <c r="N295" s="276" t="s">
        <v>52</v>
      </c>
      <c r="O295" s="47"/>
      <c r="P295" s="242">
        <f>O295*H295</f>
        <v>0</v>
      </c>
      <c r="Q295" s="242">
        <v>0</v>
      </c>
      <c r="R295" s="242">
        <f>Q295*H295</f>
        <v>0</v>
      </c>
      <c r="S295" s="242">
        <v>0</v>
      </c>
      <c r="T295" s="243">
        <f>S295*H295</f>
        <v>0</v>
      </c>
      <c r="AR295" s="23" t="s">
        <v>393</v>
      </c>
      <c r="AT295" s="23" t="s">
        <v>297</v>
      </c>
      <c r="AU295" s="23" t="s">
        <v>90</v>
      </c>
      <c r="AY295" s="23" t="s">
        <v>208</v>
      </c>
      <c r="BE295" s="244">
        <f>IF(N295="základní",J295,0)</f>
        <v>0</v>
      </c>
      <c r="BF295" s="244">
        <f>IF(N295="snížená",J295,0)</f>
        <v>0</v>
      </c>
      <c r="BG295" s="244">
        <f>IF(N295="zákl. přenesená",J295,0)</f>
        <v>0</v>
      </c>
      <c r="BH295" s="244">
        <f>IF(N295="sníž. přenesená",J295,0)</f>
        <v>0</v>
      </c>
      <c r="BI295" s="244">
        <f>IF(N295="nulová",J295,0)</f>
        <v>0</v>
      </c>
      <c r="BJ295" s="23" t="s">
        <v>25</v>
      </c>
      <c r="BK295" s="244">
        <f>ROUND(I295*H295,2)</f>
        <v>0</v>
      </c>
      <c r="BL295" s="23" t="s">
        <v>302</v>
      </c>
      <c r="BM295" s="23" t="s">
        <v>4544</v>
      </c>
    </row>
    <row r="296" spans="2:65" s="1" customFormat="1" ht="25.5" customHeight="1">
      <c r="B296" s="46"/>
      <c r="C296" s="233" t="s">
        <v>1400</v>
      </c>
      <c r="D296" s="233" t="s">
        <v>210</v>
      </c>
      <c r="E296" s="234" t="s">
        <v>4545</v>
      </c>
      <c r="F296" s="235" t="s">
        <v>4546</v>
      </c>
      <c r="G296" s="236" t="s">
        <v>574</v>
      </c>
      <c r="H296" s="237">
        <v>4</v>
      </c>
      <c r="I296" s="238"/>
      <c r="J296" s="239">
        <f>ROUND(I296*H296,2)</f>
        <v>0</v>
      </c>
      <c r="K296" s="235" t="s">
        <v>214</v>
      </c>
      <c r="L296" s="72"/>
      <c r="M296" s="240" t="s">
        <v>38</v>
      </c>
      <c r="N296" s="241" t="s">
        <v>52</v>
      </c>
      <c r="O296" s="47"/>
      <c r="P296" s="242">
        <f>O296*H296</f>
        <v>0</v>
      </c>
      <c r="Q296" s="242">
        <v>0</v>
      </c>
      <c r="R296" s="242">
        <f>Q296*H296</f>
        <v>0</v>
      </c>
      <c r="S296" s="242">
        <v>0</v>
      </c>
      <c r="T296" s="243">
        <f>S296*H296</f>
        <v>0</v>
      </c>
      <c r="AR296" s="23" t="s">
        <v>302</v>
      </c>
      <c r="AT296" s="23" t="s">
        <v>210</v>
      </c>
      <c r="AU296" s="23" t="s">
        <v>90</v>
      </c>
      <c r="AY296" s="23" t="s">
        <v>208</v>
      </c>
      <c r="BE296" s="244">
        <f>IF(N296="základní",J296,0)</f>
        <v>0</v>
      </c>
      <c r="BF296" s="244">
        <f>IF(N296="snížená",J296,0)</f>
        <v>0</v>
      </c>
      <c r="BG296" s="244">
        <f>IF(N296="zákl. přenesená",J296,0)</f>
        <v>0</v>
      </c>
      <c r="BH296" s="244">
        <f>IF(N296="sníž. přenesená",J296,0)</f>
        <v>0</v>
      </c>
      <c r="BI296" s="244">
        <f>IF(N296="nulová",J296,0)</f>
        <v>0</v>
      </c>
      <c r="BJ296" s="23" t="s">
        <v>25</v>
      </c>
      <c r="BK296" s="244">
        <f>ROUND(I296*H296,2)</f>
        <v>0</v>
      </c>
      <c r="BL296" s="23" t="s">
        <v>302</v>
      </c>
      <c r="BM296" s="23" t="s">
        <v>4547</v>
      </c>
    </row>
    <row r="297" spans="2:65" s="1" customFormat="1" ht="25.5" customHeight="1">
      <c r="B297" s="46"/>
      <c r="C297" s="233" t="s">
        <v>1404</v>
      </c>
      <c r="D297" s="233" t="s">
        <v>210</v>
      </c>
      <c r="E297" s="234" t="s">
        <v>4548</v>
      </c>
      <c r="F297" s="235" t="s">
        <v>4549</v>
      </c>
      <c r="G297" s="236" t="s">
        <v>331</v>
      </c>
      <c r="H297" s="237">
        <v>2</v>
      </c>
      <c r="I297" s="238"/>
      <c r="J297" s="239">
        <f>ROUND(I297*H297,2)</f>
        <v>0</v>
      </c>
      <c r="K297" s="235" t="s">
        <v>38</v>
      </c>
      <c r="L297" s="72"/>
      <c r="M297" s="240" t="s">
        <v>38</v>
      </c>
      <c r="N297" s="241" t="s">
        <v>52</v>
      </c>
      <c r="O297" s="47"/>
      <c r="P297" s="242">
        <f>O297*H297</f>
        <v>0</v>
      </c>
      <c r="Q297" s="242">
        <v>0</v>
      </c>
      <c r="R297" s="242">
        <f>Q297*H297</f>
        <v>0</v>
      </c>
      <c r="S297" s="242">
        <v>0</v>
      </c>
      <c r="T297" s="243">
        <f>S297*H297</f>
        <v>0</v>
      </c>
      <c r="AR297" s="23" t="s">
        <v>302</v>
      </c>
      <c r="AT297" s="23" t="s">
        <v>210</v>
      </c>
      <c r="AU297" s="23" t="s">
        <v>90</v>
      </c>
      <c r="AY297" s="23" t="s">
        <v>208</v>
      </c>
      <c r="BE297" s="244">
        <f>IF(N297="základní",J297,0)</f>
        <v>0</v>
      </c>
      <c r="BF297" s="244">
        <f>IF(N297="snížená",J297,0)</f>
        <v>0</v>
      </c>
      <c r="BG297" s="244">
        <f>IF(N297="zákl. přenesená",J297,0)</f>
        <v>0</v>
      </c>
      <c r="BH297" s="244">
        <f>IF(N297="sníž. přenesená",J297,0)</f>
        <v>0</v>
      </c>
      <c r="BI297" s="244">
        <f>IF(N297="nulová",J297,0)</f>
        <v>0</v>
      </c>
      <c r="BJ297" s="23" t="s">
        <v>25</v>
      </c>
      <c r="BK297" s="244">
        <f>ROUND(I297*H297,2)</f>
        <v>0</v>
      </c>
      <c r="BL297" s="23" t="s">
        <v>302</v>
      </c>
      <c r="BM297" s="23" t="s">
        <v>4550</v>
      </c>
    </row>
    <row r="298" spans="2:65" s="1" customFormat="1" ht="16.5" customHeight="1">
      <c r="B298" s="46"/>
      <c r="C298" s="233" t="s">
        <v>1408</v>
      </c>
      <c r="D298" s="233" t="s">
        <v>210</v>
      </c>
      <c r="E298" s="234" t="s">
        <v>4551</v>
      </c>
      <c r="F298" s="235" t="s">
        <v>4552</v>
      </c>
      <c r="G298" s="236" t="s">
        <v>331</v>
      </c>
      <c r="H298" s="237">
        <v>120</v>
      </c>
      <c r="I298" s="238"/>
      <c r="J298" s="239">
        <f>ROUND(I298*H298,2)</f>
        <v>0</v>
      </c>
      <c r="K298" s="235" t="s">
        <v>38</v>
      </c>
      <c r="L298" s="72"/>
      <c r="M298" s="240" t="s">
        <v>38</v>
      </c>
      <c r="N298" s="241" t="s">
        <v>52</v>
      </c>
      <c r="O298" s="47"/>
      <c r="P298" s="242">
        <f>O298*H298</f>
        <v>0</v>
      </c>
      <c r="Q298" s="242">
        <v>0</v>
      </c>
      <c r="R298" s="242">
        <f>Q298*H298</f>
        <v>0</v>
      </c>
      <c r="S298" s="242">
        <v>0</v>
      </c>
      <c r="T298" s="243">
        <f>S298*H298</f>
        <v>0</v>
      </c>
      <c r="AR298" s="23" t="s">
        <v>302</v>
      </c>
      <c r="AT298" s="23" t="s">
        <v>210</v>
      </c>
      <c r="AU298" s="23" t="s">
        <v>90</v>
      </c>
      <c r="AY298" s="23" t="s">
        <v>208</v>
      </c>
      <c r="BE298" s="244">
        <f>IF(N298="základní",J298,0)</f>
        <v>0</v>
      </c>
      <c r="BF298" s="244">
        <f>IF(N298="snížená",J298,0)</f>
        <v>0</v>
      </c>
      <c r="BG298" s="244">
        <f>IF(N298="zákl. přenesená",J298,0)</f>
        <v>0</v>
      </c>
      <c r="BH298" s="244">
        <f>IF(N298="sníž. přenesená",J298,0)</f>
        <v>0</v>
      </c>
      <c r="BI298" s="244">
        <f>IF(N298="nulová",J298,0)</f>
        <v>0</v>
      </c>
      <c r="BJ298" s="23" t="s">
        <v>25</v>
      </c>
      <c r="BK298" s="244">
        <f>ROUND(I298*H298,2)</f>
        <v>0</v>
      </c>
      <c r="BL298" s="23" t="s">
        <v>302</v>
      </c>
      <c r="BM298" s="23" t="s">
        <v>4553</v>
      </c>
    </row>
    <row r="299" spans="2:65" s="1" customFormat="1" ht="16.5" customHeight="1">
      <c r="B299" s="46"/>
      <c r="C299" s="233" t="s">
        <v>1416</v>
      </c>
      <c r="D299" s="233" t="s">
        <v>210</v>
      </c>
      <c r="E299" s="234" t="s">
        <v>4554</v>
      </c>
      <c r="F299" s="235" t="s">
        <v>4555</v>
      </c>
      <c r="G299" s="236" t="s">
        <v>331</v>
      </c>
      <c r="H299" s="237">
        <v>181</v>
      </c>
      <c r="I299" s="238"/>
      <c r="J299" s="239">
        <f>ROUND(I299*H299,2)</f>
        <v>0</v>
      </c>
      <c r="K299" s="235" t="s">
        <v>38</v>
      </c>
      <c r="L299" s="72"/>
      <c r="M299" s="240" t="s">
        <v>38</v>
      </c>
      <c r="N299" s="241" t="s">
        <v>52</v>
      </c>
      <c r="O299" s="47"/>
      <c r="P299" s="242">
        <f>O299*H299</f>
        <v>0</v>
      </c>
      <c r="Q299" s="242">
        <v>0</v>
      </c>
      <c r="R299" s="242">
        <f>Q299*H299</f>
        <v>0</v>
      </c>
      <c r="S299" s="242">
        <v>0</v>
      </c>
      <c r="T299" s="243">
        <f>S299*H299</f>
        <v>0</v>
      </c>
      <c r="AR299" s="23" t="s">
        <v>302</v>
      </c>
      <c r="AT299" s="23" t="s">
        <v>210</v>
      </c>
      <c r="AU299" s="23" t="s">
        <v>90</v>
      </c>
      <c r="AY299" s="23" t="s">
        <v>208</v>
      </c>
      <c r="BE299" s="244">
        <f>IF(N299="základní",J299,0)</f>
        <v>0</v>
      </c>
      <c r="BF299" s="244">
        <f>IF(N299="snížená",J299,0)</f>
        <v>0</v>
      </c>
      <c r="BG299" s="244">
        <f>IF(N299="zákl. přenesená",J299,0)</f>
        <v>0</v>
      </c>
      <c r="BH299" s="244">
        <f>IF(N299="sníž. přenesená",J299,0)</f>
        <v>0</v>
      </c>
      <c r="BI299" s="244">
        <f>IF(N299="nulová",J299,0)</f>
        <v>0</v>
      </c>
      <c r="BJ299" s="23" t="s">
        <v>25</v>
      </c>
      <c r="BK299" s="244">
        <f>ROUND(I299*H299,2)</f>
        <v>0</v>
      </c>
      <c r="BL299" s="23" t="s">
        <v>302</v>
      </c>
      <c r="BM299" s="23" t="s">
        <v>4556</v>
      </c>
    </row>
    <row r="300" spans="2:65" s="1" customFormat="1" ht="16.5" customHeight="1">
      <c r="B300" s="46"/>
      <c r="C300" s="233" t="s">
        <v>1423</v>
      </c>
      <c r="D300" s="233" t="s">
        <v>210</v>
      </c>
      <c r="E300" s="234" t="s">
        <v>4557</v>
      </c>
      <c r="F300" s="235" t="s">
        <v>4558</v>
      </c>
      <c r="G300" s="236" t="s">
        <v>574</v>
      </c>
      <c r="H300" s="237">
        <v>1</v>
      </c>
      <c r="I300" s="238"/>
      <c r="J300" s="239">
        <f>ROUND(I300*H300,2)</f>
        <v>0</v>
      </c>
      <c r="K300" s="235" t="s">
        <v>38</v>
      </c>
      <c r="L300" s="72"/>
      <c r="M300" s="240" t="s">
        <v>38</v>
      </c>
      <c r="N300" s="241" t="s">
        <v>52</v>
      </c>
      <c r="O300" s="47"/>
      <c r="P300" s="242">
        <f>O300*H300</f>
        <v>0</v>
      </c>
      <c r="Q300" s="242">
        <v>0</v>
      </c>
      <c r="R300" s="242">
        <f>Q300*H300</f>
        <v>0</v>
      </c>
      <c r="S300" s="242">
        <v>0</v>
      </c>
      <c r="T300" s="243">
        <f>S300*H300</f>
        <v>0</v>
      </c>
      <c r="AR300" s="23" t="s">
        <v>302</v>
      </c>
      <c r="AT300" s="23" t="s">
        <v>210</v>
      </c>
      <c r="AU300" s="23" t="s">
        <v>90</v>
      </c>
      <c r="AY300" s="23" t="s">
        <v>208</v>
      </c>
      <c r="BE300" s="244">
        <f>IF(N300="základní",J300,0)</f>
        <v>0</v>
      </c>
      <c r="BF300" s="244">
        <f>IF(N300="snížená",J300,0)</f>
        <v>0</v>
      </c>
      <c r="BG300" s="244">
        <f>IF(N300="zákl. přenesená",J300,0)</f>
        <v>0</v>
      </c>
      <c r="BH300" s="244">
        <f>IF(N300="sníž. přenesená",J300,0)</f>
        <v>0</v>
      </c>
      <c r="BI300" s="244">
        <f>IF(N300="nulová",J300,0)</f>
        <v>0</v>
      </c>
      <c r="BJ300" s="23" t="s">
        <v>25</v>
      </c>
      <c r="BK300" s="244">
        <f>ROUND(I300*H300,2)</f>
        <v>0</v>
      </c>
      <c r="BL300" s="23" t="s">
        <v>302</v>
      </c>
      <c r="BM300" s="23" t="s">
        <v>4559</v>
      </c>
    </row>
    <row r="301" spans="2:63" s="11" customFormat="1" ht="29.85" customHeight="1">
      <c r="B301" s="217"/>
      <c r="C301" s="218"/>
      <c r="D301" s="219" t="s">
        <v>80</v>
      </c>
      <c r="E301" s="231" t="s">
        <v>4560</v>
      </c>
      <c r="F301" s="231" t="s">
        <v>4561</v>
      </c>
      <c r="G301" s="218"/>
      <c r="H301" s="218"/>
      <c r="I301" s="221"/>
      <c r="J301" s="232">
        <f>BK301</f>
        <v>0</v>
      </c>
      <c r="K301" s="218"/>
      <c r="L301" s="223"/>
      <c r="M301" s="224"/>
      <c r="N301" s="225"/>
      <c r="O301" s="225"/>
      <c r="P301" s="226">
        <f>SUM(P302:P309)</f>
        <v>0</v>
      </c>
      <c r="Q301" s="225"/>
      <c r="R301" s="226">
        <f>SUM(R302:R309)</f>
        <v>0</v>
      </c>
      <c r="S301" s="225"/>
      <c r="T301" s="227">
        <f>SUM(T302:T309)</f>
        <v>0</v>
      </c>
      <c r="AR301" s="228" t="s">
        <v>90</v>
      </c>
      <c r="AT301" s="229" t="s">
        <v>80</v>
      </c>
      <c r="AU301" s="229" t="s">
        <v>25</v>
      </c>
      <c r="AY301" s="228" t="s">
        <v>208</v>
      </c>
      <c r="BK301" s="230">
        <f>SUM(BK302:BK309)</f>
        <v>0</v>
      </c>
    </row>
    <row r="302" spans="2:65" s="1" customFormat="1" ht="25.5" customHeight="1">
      <c r="B302" s="46"/>
      <c r="C302" s="233" t="s">
        <v>1428</v>
      </c>
      <c r="D302" s="233" t="s">
        <v>210</v>
      </c>
      <c r="E302" s="234" t="s">
        <v>4562</v>
      </c>
      <c r="F302" s="235" t="s">
        <v>4563</v>
      </c>
      <c r="G302" s="236" t="s">
        <v>1571</v>
      </c>
      <c r="H302" s="237">
        <v>50</v>
      </c>
      <c r="I302" s="238"/>
      <c r="J302" s="239">
        <f>ROUND(I302*H302,2)</f>
        <v>0</v>
      </c>
      <c r="K302" s="235" t="s">
        <v>214</v>
      </c>
      <c r="L302" s="72"/>
      <c r="M302" s="240" t="s">
        <v>38</v>
      </c>
      <c r="N302" s="241" t="s">
        <v>52</v>
      </c>
      <c r="O302" s="47"/>
      <c r="P302" s="242">
        <f>O302*H302</f>
        <v>0</v>
      </c>
      <c r="Q302" s="242">
        <v>0</v>
      </c>
      <c r="R302" s="242">
        <f>Q302*H302</f>
        <v>0</v>
      </c>
      <c r="S302" s="242">
        <v>0</v>
      </c>
      <c r="T302" s="243">
        <f>S302*H302</f>
        <v>0</v>
      </c>
      <c r="AR302" s="23" t="s">
        <v>302</v>
      </c>
      <c r="AT302" s="23" t="s">
        <v>210</v>
      </c>
      <c r="AU302" s="23" t="s">
        <v>90</v>
      </c>
      <c r="AY302" s="23" t="s">
        <v>208</v>
      </c>
      <c r="BE302" s="244">
        <f>IF(N302="základní",J302,0)</f>
        <v>0</v>
      </c>
      <c r="BF302" s="244">
        <f>IF(N302="snížená",J302,0)</f>
        <v>0</v>
      </c>
      <c r="BG302" s="244">
        <f>IF(N302="zákl. přenesená",J302,0)</f>
        <v>0</v>
      </c>
      <c r="BH302" s="244">
        <f>IF(N302="sníž. přenesená",J302,0)</f>
        <v>0</v>
      </c>
      <c r="BI302" s="244">
        <f>IF(N302="nulová",J302,0)</f>
        <v>0</v>
      </c>
      <c r="BJ302" s="23" t="s">
        <v>25</v>
      </c>
      <c r="BK302" s="244">
        <f>ROUND(I302*H302,2)</f>
        <v>0</v>
      </c>
      <c r="BL302" s="23" t="s">
        <v>302</v>
      </c>
      <c r="BM302" s="23" t="s">
        <v>4564</v>
      </c>
    </row>
    <row r="303" spans="2:65" s="1" customFormat="1" ht="16.5" customHeight="1">
      <c r="B303" s="46"/>
      <c r="C303" s="267" t="s">
        <v>1433</v>
      </c>
      <c r="D303" s="267" t="s">
        <v>297</v>
      </c>
      <c r="E303" s="268" t="s">
        <v>4565</v>
      </c>
      <c r="F303" s="269" t="s">
        <v>4566</v>
      </c>
      <c r="G303" s="270" t="s">
        <v>1571</v>
      </c>
      <c r="H303" s="271">
        <v>50</v>
      </c>
      <c r="I303" s="272"/>
      <c r="J303" s="273">
        <f>ROUND(I303*H303,2)</f>
        <v>0</v>
      </c>
      <c r="K303" s="269" t="s">
        <v>38</v>
      </c>
      <c r="L303" s="274"/>
      <c r="M303" s="275" t="s">
        <v>38</v>
      </c>
      <c r="N303" s="276" t="s">
        <v>52</v>
      </c>
      <c r="O303" s="47"/>
      <c r="P303" s="242">
        <f>O303*H303</f>
        <v>0</v>
      </c>
      <c r="Q303" s="242">
        <v>0</v>
      </c>
      <c r="R303" s="242">
        <f>Q303*H303</f>
        <v>0</v>
      </c>
      <c r="S303" s="242">
        <v>0</v>
      </c>
      <c r="T303" s="243">
        <f>S303*H303</f>
        <v>0</v>
      </c>
      <c r="AR303" s="23" t="s">
        <v>393</v>
      </c>
      <c r="AT303" s="23" t="s">
        <v>297</v>
      </c>
      <c r="AU303" s="23" t="s">
        <v>90</v>
      </c>
      <c r="AY303" s="23" t="s">
        <v>208</v>
      </c>
      <c r="BE303" s="244">
        <f>IF(N303="základní",J303,0)</f>
        <v>0</v>
      </c>
      <c r="BF303" s="244">
        <f>IF(N303="snížená",J303,0)</f>
        <v>0</v>
      </c>
      <c r="BG303" s="244">
        <f>IF(N303="zákl. přenesená",J303,0)</f>
        <v>0</v>
      </c>
      <c r="BH303" s="244">
        <f>IF(N303="sníž. přenesená",J303,0)</f>
        <v>0</v>
      </c>
      <c r="BI303" s="244">
        <f>IF(N303="nulová",J303,0)</f>
        <v>0</v>
      </c>
      <c r="BJ303" s="23" t="s">
        <v>25</v>
      </c>
      <c r="BK303" s="244">
        <f>ROUND(I303*H303,2)</f>
        <v>0</v>
      </c>
      <c r="BL303" s="23" t="s">
        <v>302</v>
      </c>
      <c r="BM303" s="23" t="s">
        <v>4567</v>
      </c>
    </row>
    <row r="304" spans="2:65" s="1" customFormat="1" ht="38.25" customHeight="1">
      <c r="B304" s="46"/>
      <c r="C304" s="233" t="s">
        <v>1438</v>
      </c>
      <c r="D304" s="233" t="s">
        <v>210</v>
      </c>
      <c r="E304" s="234" t="s">
        <v>4568</v>
      </c>
      <c r="F304" s="235" t="s">
        <v>4569</v>
      </c>
      <c r="G304" s="236" t="s">
        <v>213</v>
      </c>
      <c r="H304" s="237">
        <v>1</v>
      </c>
      <c r="I304" s="238"/>
      <c r="J304" s="239">
        <f>ROUND(I304*H304,2)</f>
        <v>0</v>
      </c>
      <c r="K304" s="235" t="s">
        <v>214</v>
      </c>
      <c r="L304" s="72"/>
      <c r="M304" s="240" t="s">
        <v>38</v>
      </c>
      <c r="N304" s="241" t="s">
        <v>52</v>
      </c>
      <c r="O304" s="47"/>
      <c r="P304" s="242">
        <f>O304*H304</f>
        <v>0</v>
      </c>
      <c r="Q304" s="242">
        <v>0</v>
      </c>
      <c r="R304" s="242">
        <f>Q304*H304</f>
        <v>0</v>
      </c>
      <c r="S304" s="242">
        <v>0</v>
      </c>
      <c r="T304" s="243">
        <f>S304*H304</f>
        <v>0</v>
      </c>
      <c r="AR304" s="23" t="s">
        <v>302</v>
      </c>
      <c r="AT304" s="23" t="s">
        <v>210</v>
      </c>
      <c r="AU304" s="23" t="s">
        <v>90</v>
      </c>
      <c r="AY304" s="23" t="s">
        <v>208</v>
      </c>
      <c r="BE304" s="244">
        <f>IF(N304="základní",J304,0)</f>
        <v>0</v>
      </c>
      <c r="BF304" s="244">
        <f>IF(N304="snížená",J304,0)</f>
        <v>0</v>
      </c>
      <c r="BG304" s="244">
        <f>IF(N304="zákl. přenesená",J304,0)</f>
        <v>0</v>
      </c>
      <c r="BH304" s="244">
        <f>IF(N304="sníž. přenesená",J304,0)</f>
        <v>0</v>
      </c>
      <c r="BI304" s="244">
        <f>IF(N304="nulová",J304,0)</f>
        <v>0</v>
      </c>
      <c r="BJ304" s="23" t="s">
        <v>25</v>
      </c>
      <c r="BK304" s="244">
        <f>ROUND(I304*H304,2)</f>
        <v>0</v>
      </c>
      <c r="BL304" s="23" t="s">
        <v>302</v>
      </c>
      <c r="BM304" s="23" t="s">
        <v>4570</v>
      </c>
    </row>
    <row r="305" spans="2:65" s="1" customFormat="1" ht="16.5" customHeight="1">
      <c r="B305" s="46"/>
      <c r="C305" s="267" t="s">
        <v>1442</v>
      </c>
      <c r="D305" s="267" t="s">
        <v>297</v>
      </c>
      <c r="E305" s="268" t="s">
        <v>4571</v>
      </c>
      <c r="F305" s="269" t="s">
        <v>4572</v>
      </c>
      <c r="G305" s="270" t="s">
        <v>213</v>
      </c>
      <c r="H305" s="271">
        <v>1</v>
      </c>
      <c r="I305" s="272"/>
      <c r="J305" s="273">
        <f>ROUND(I305*H305,2)</f>
        <v>0</v>
      </c>
      <c r="K305" s="269" t="s">
        <v>38</v>
      </c>
      <c r="L305" s="274"/>
      <c r="M305" s="275" t="s">
        <v>38</v>
      </c>
      <c r="N305" s="276" t="s">
        <v>52</v>
      </c>
      <c r="O305" s="47"/>
      <c r="P305" s="242">
        <f>O305*H305</f>
        <v>0</v>
      </c>
      <c r="Q305" s="242">
        <v>0</v>
      </c>
      <c r="R305" s="242">
        <f>Q305*H305</f>
        <v>0</v>
      </c>
      <c r="S305" s="242">
        <v>0</v>
      </c>
      <c r="T305" s="243">
        <f>S305*H305</f>
        <v>0</v>
      </c>
      <c r="AR305" s="23" t="s">
        <v>393</v>
      </c>
      <c r="AT305" s="23" t="s">
        <v>297</v>
      </c>
      <c r="AU305" s="23" t="s">
        <v>90</v>
      </c>
      <c r="AY305" s="23" t="s">
        <v>208</v>
      </c>
      <c r="BE305" s="244">
        <f>IF(N305="základní",J305,0)</f>
        <v>0</v>
      </c>
      <c r="BF305" s="244">
        <f>IF(N305="snížená",J305,0)</f>
        <v>0</v>
      </c>
      <c r="BG305" s="244">
        <f>IF(N305="zákl. přenesená",J305,0)</f>
        <v>0</v>
      </c>
      <c r="BH305" s="244">
        <f>IF(N305="sníž. přenesená",J305,0)</f>
        <v>0</v>
      </c>
      <c r="BI305" s="244">
        <f>IF(N305="nulová",J305,0)</f>
        <v>0</v>
      </c>
      <c r="BJ305" s="23" t="s">
        <v>25</v>
      </c>
      <c r="BK305" s="244">
        <f>ROUND(I305*H305,2)</f>
        <v>0</v>
      </c>
      <c r="BL305" s="23" t="s">
        <v>302</v>
      </c>
      <c r="BM305" s="23" t="s">
        <v>4573</v>
      </c>
    </row>
    <row r="306" spans="2:65" s="1" customFormat="1" ht="38.25" customHeight="1">
      <c r="B306" s="46"/>
      <c r="C306" s="233" t="s">
        <v>1449</v>
      </c>
      <c r="D306" s="233" t="s">
        <v>210</v>
      </c>
      <c r="E306" s="234" t="s">
        <v>4574</v>
      </c>
      <c r="F306" s="235" t="s">
        <v>4575</v>
      </c>
      <c r="G306" s="236" t="s">
        <v>213</v>
      </c>
      <c r="H306" s="237">
        <v>0.8</v>
      </c>
      <c r="I306" s="238"/>
      <c r="J306" s="239">
        <f>ROUND(I306*H306,2)</f>
        <v>0</v>
      </c>
      <c r="K306" s="235" t="s">
        <v>214</v>
      </c>
      <c r="L306" s="72"/>
      <c r="M306" s="240" t="s">
        <v>38</v>
      </c>
      <c r="N306" s="241" t="s">
        <v>52</v>
      </c>
      <c r="O306" s="47"/>
      <c r="P306" s="242">
        <f>O306*H306</f>
        <v>0</v>
      </c>
      <c r="Q306" s="242">
        <v>0</v>
      </c>
      <c r="R306" s="242">
        <f>Q306*H306</f>
        <v>0</v>
      </c>
      <c r="S306" s="242">
        <v>0</v>
      </c>
      <c r="T306" s="243">
        <f>S306*H306</f>
        <v>0</v>
      </c>
      <c r="AR306" s="23" t="s">
        <v>302</v>
      </c>
      <c r="AT306" s="23" t="s">
        <v>210</v>
      </c>
      <c r="AU306" s="23" t="s">
        <v>90</v>
      </c>
      <c r="AY306" s="23" t="s">
        <v>208</v>
      </c>
      <c r="BE306" s="244">
        <f>IF(N306="základní",J306,0)</f>
        <v>0</v>
      </c>
      <c r="BF306" s="244">
        <f>IF(N306="snížená",J306,0)</f>
        <v>0</v>
      </c>
      <c r="BG306" s="244">
        <f>IF(N306="zákl. přenesená",J306,0)</f>
        <v>0</v>
      </c>
      <c r="BH306" s="244">
        <f>IF(N306="sníž. přenesená",J306,0)</f>
        <v>0</v>
      </c>
      <c r="BI306" s="244">
        <f>IF(N306="nulová",J306,0)</f>
        <v>0</v>
      </c>
      <c r="BJ306" s="23" t="s">
        <v>25</v>
      </c>
      <c r="BK306" s="244">
        <f>ROUND(I306*H306,2)</f>
        <v>0</v>
      </c>
      <c r="BL306" s="23" t="s">
        <v>302</v>
      </c>
      <c r="BM306" s="23" t="s">
        <v>4576</v>
      </c>
    </row>
    <row r="307" spans="2:65" s="1" customFormat="1" ht="16.5" customHeight="1">
      <c r="B307" s="46"/>
      <c r="C307" s="267" t="s">
        <v>1453</v>
      </c>
      <c r="D307" s="267" t="s">
        <v>297</v>
      </c>
      <c r="E307" s="268" t="s">
        <v>4577</v>
      </c>
      <c r="F307" s="269" t="s">
        <v>4578</v>
      </c>
      <c r="G307" s="270" t="s">
        <v>213</v>
      </c>
      <c r="H307" s="271">
        <v>0.8</v>
      </c>
      <c r="I307" s="272"/>
      <c r="J307" s="273">
        <f>ROUND(I307*H307,2)</f>
        <v>0</v>
      </c>
      <c r="K307" s="269" t="s">
        <v>38</v>
      </c>
      <c r="L307" s="274"/>
      <c r="M307" s="275" t="s">
        <v>38</v>
      </c>
      <c r="N307" s="276" t="s">
        <v>52</v>
      </c>
      <c r="O307" s="47"/>
      <c r="P307" s="242">
        <f>O307*H307</f>
        <v>0</v>
      </c>
      <c r="Q307" s="242">
        <v>0</v>
      </c>
      <c r="R307" s="242">
        <f>Q307*H307</f>
        <v>0</v>
      </c>
      <c r="S307" s="242">
        <v>0</v>
      </c>
      <c r="T307" s="243">
        <f>S307*H307</f>
        <v>0</v>
      </c>
      <c r="AR307" s="23" t="s">
        <v>393</v>
      </c>
      <c r="AT307" s="23" t="s">
        <v>297</v>
      </c>
      <c r="AU307" s="23" t="s">
        <v>90</v>
      </c>
      <c r="AY307" s="23" t="s">
        <v>208</v>
      </c>
      <c r="BE307" s="244">
        <f>IF(N307="základní",J307,0)</f>
        <v>0</v>
      </c>
      <c r="BF307" s="244">
        <f>IF(N307="snížená",J307,0)</f>
        <v>0</v>
      </c>
      <c r="BG307" s="244">
        <f>IF(N307="zákl. přenesená",J307,0)</f>
        <v>0</v>
      </c>
      <c r="BH307" s="244">
        <f>IF(N307="sníž. přenesená",J307,0)</f>
        <v>0</v>
      </c>
      <c r="BI307" s="244">
        <f>IF(N307="nulová",J307,0)</f>
        <v>0</v>
      </c>
      <c r="BJ307" s="23" t="s">
        <v>25</v>
      </c>
      <c r="BK307" s="244">
        <f>ROUND(I307*H307,2)</f>
        <v>0</v>
      </c>
      <c r="BL307" s="23" t="s">
        <v>302</v>
      </c>
      <c r="BM307" s="23" t="s">
        <v>4579</v>
      </c>
    </row>
    <row r="308" spans="2:65" s="1" customFormat="1" ht="16.5" customHeight="1">
      <c r="B308" s="46"/>
      <c r="C308" s="233" t="s">
        <v>1459</v>
      </c>
      <c r="D308" s="233" t="s">
        <v>210</v>
      </c>
      <c r="E308" s="234" t="s">
        <v>4580</v>
      </c>
      <c r="F308" s="235" t="s">
        <v>4581</v>
      </c>
      <c r="G308" s="236" t="s">
        <v>331</v>
      </c>
      <c r="H308" s="237">
        <v>1800</v>
      </c>
      <c r="I308" s="238"/>
      <c r="J308" s="239">
        <f>ROUND(I308*H308,2)</f>
        <v>0</v>
      </c>
      <c r="K308" s="235" t="s">
        <v>38</v>
      </c>
      <c r="L308" s="72"/>
      <c r="M308" s="240" t="s">
        <v>38</v>
      </c>
      <c r="N308" s="241" t="s">
        <v>52</v>
      </c>
      <c r="O308" s="47"/>
      <c r="P308" s="242">
        <f>O308*H308</f>
        <v>0</v>
      </c>
      <c r="Q308" s="242">
        <v>0</v>
      </c>
      <c r="R308" s="242">
        <f>Q308*H308</f>
        <v>0</v>
      </c>
      <c r="S308" s="242">
        <v>0</v>
      </c>
      <c r="T308" s="243">
        <f>S308*H308</f>
        <v>0</v>
      </c>
      <c r="AR308" s="23" t="s">
        <v>302</v>
      </c>
      <c r="AT308" s="23" t="s">
        <v>210</v>
      </c>
      <c r="AU308" s="23" t="s">
        <v>90</v>
      </c>
      <c r="AY308" s="23" t="s">
        <v>208</v>
      </c>
      <c r="BE308" s="244">
        <f>IF(N308="základní",J308,0)</f>
        <v>0</v>
      </c>
      <c r="BF308" s="244">
        <f>IF(N308="snížená",J308,0)</f>
        <v>0</v>
      </c>
      <c r="BG308" s="244">
        <f>IF(N308="zákl. přenesená",J308,0)</f>
        <v>0</v>
      </c>
      <c r="BH308" s="244">
        <f>IF(N308="sníž. přenesená",J308,0)</f>
        <v>0</v>
      </c>
      <c r="BI308" s="244">
        <f>IF(N308="nulová",J308,0)</f>
        <v>0</v>
      </c>
      <c r="BJ308" s="23" t="s">
        <v>25</v>
      </c>
      <c r="BK308" s="244">
        <f>ROUND(I308*H308,2)</f>
        <v>0</v>
      </c>
      <c r="BL308" s="23" t="s">
        <v>302</v>
      </c>
      <c r="BM308" s="23" t="s">
        <v>4582</v>
      </c>
    </row>
    <row r="309" spans="2:65" s="1" customFormat="1" ht="16.5" customHeight="1">
      <c r="B309" s="46"/>
      <c r="C309" s="233" t="s">
        <v>1463</v>
      </c>
      <c r="D309" s="233" t="s">
        <v>210</v>
      </c>
      <c r="E309" s="234" t="s">
        <v>4583</v>
      </c>
      <c r="F309" s="235" t="s">
        <v>4584</v>
      </c>
      <c r="G309" s="236" t="s">
        <v>331</v>
      </c>
      <c r="H309" s="237">
        <v>940</v>
      </c>
      <c r="I309" s="238"/>
      <c r="J309" s="239">
        <f>ROUND(I309*H309,2)</f>
        <v>0</v>
      </c>
      <c r="K309" s="235" t="s">
        <v>38</v>
      </c>
      <c r="L309" s="72"/>
      <c r="M309" s="240" t="s">
        <v>38</v>
      </c>
      <c r="N309" s="241" t="s">
        <v>52</v>
      </c>
      <c r="O309" s="47"/>
      <c r="P309" s="242">
        <f>O309*H309</f>
        <v>0</v>
      </c>
      <c r="Q309" s="242">
        <v>0</v>
      </c>
      <c r="R309" s="242">
        <f>Q309*H309</f>
        <v>0</v>
      </c>
      <c r="S309" s="242">
        <v>0</v>
      </c>
      <c r="T309" s="243">
        <f>S309*H309</f>
        <v>0</v>
      </c>
      <c r="AR309" s="23" t="s">
        <v>302</v>
      </c>
      <c r="AT309" s="23" t="s">
        <v>210</v>
      </c>
      <c r="AU309" s="23" t="s">
        <v>90</v>
      </c>
      <c r="AY309" s="23" t="s">
        <v>208</v>
      </c>
      <c r="BE309" s="244">
        <f>IF(N309="základní",J309,0)</f>
        <v>0</v>
      </c>
      <c r="BF309" s="244">
        <f>IF(N309="snížená",J309,0)</f>
        <v>0</v>
      </c>
      <c r="BG309" s="244">
        <f>IF(N309="zákl. přenesená",J309,0)</f>
        <v>0</v>
      </c>
      <c r="BH309" s="244">
        <f>IF(N309="sníž. přenesená",J309,0)</f>
        <v>0</v>
      </c>
      <c r="BI309" s="244">
        <f>IF(N309="nulová",J309,0)</f>
        <v>0</v>
      </c>
      <c r="BJ309" s="23" t="s">
        <v>25</v>
      </c>
      <c r="BK309" s="244">
        <f>ROUND(I309*H309,2)</f>
        <v>0</v>
      </c>
      <c r="BL309" s="23" t="s">
        <v>302</v>
      </c>
      <c r="BM309" s="23" t="s">
        <v>4585</v>
      </c>
    </row>
    <row r="310" spans="2:63" s="11" customFormat="1" ht="37.4" customHeight="1">
      <c r="B310" s="217"/>
      <c r="C310" s="218"/>
      <c r="D310" s="219" t="s">
        <v>80</v>
      </c>
      <c r="E310" s="220" t="s">
        <v>3012</v>
      </c>
      <c r="F310" s="220" t="s">
        <v>3013</v>
      </c>
      <c r="G310" s="218"/>
      <c r="H310" s="218"/>
      <c r="I310" s="221"/>
      <c r="J310" s="222">
        <f>BK310</f>
        <v>0</v>
      </c>
      <c r="K310" s="218"/>
      <c r="L310" s="223"/>
      <c r="M310" s="224"/>
      <c r="N310" s="225"/>
      <c r="O310" s="225"/>
      <c r="P310" s="226">
        <f>SUM(P311:P313)</f>
        <v>0</v>
      </c>
      <c r="Q310" s="225"/>
      <c r="R310" s="226">
        <f>SUM(R311:R313)</f>
        <v>0</v>
      </c>
      <c r="S310" s="225"/>
      <c r="T310" s="227">
        <f>SUM(T311:T313)</f>
        <v>0</v>
      </c>
      <c r="AR310" s="228" t="s">
        <v>215</v>
      </c>
      <c r="AT310" s="229" t="s">
        <v>80</v>
      </c>
      <c r="AU310" s="229" t="s">
        <v>81</v>
      </c>
      <c r="AY310" s="228" t="s">
        <v>208</v>
      </c>
      <c r="BK310" s="230">
        <f>SUM(BK311:BK313)</f>
        <v>0</v>
      </c>
    </row>
    <row r="311" spans="2:65" s="1" customFormat="1" ht="16.5" customHeight="1">
      <c r="B311" s="46"/>
      <c r="C311" s="233" t="s">
        <v>1467</v>
      </c>
      <c r="D311" s="233" t="s">
        <v>210</v>
      </c>
      <c r="E311" s="234" t="s">
        <v>4586</v>
      </c>
      <c r="F311" s="235" t="s">
        <v>4587</v>
      </c>
      <c r="G311" s="236" t="s">
        <v>222</v>
      </c>
      <c r="H311" s="237">
        <v>84</v>
      </c>
      <c r="I311" s="238"/>
      <c r="J311" s="239">
        <f>ROUND(I311*H311,2)</f>
        <v>0</v>
      </c>
      <c r="K311" s="235" t="s">
        <v>38</v>
      </c>
      <c r="L311" s="72"/>
      <c r="M311" s="240" t="s">
        <v>38</v>
      </c>
      <c r="N311" s="241" t="s">
        <v>52</v>
      </c>
      <c r="O311" s="47"/>
      <c r="P311" s="242">
        <f>O311*H311</f>
        <v>0</v>
      </c>
      <c r="Q311" s="242">
        <v>0</v>
      </c>
      <c r="R311" s="242">
        <f>Q311*H311</f>
        <v>0</v>
      </c>
      <c r="S311" s="242">
        <v>0</v>
      </c>
      <c r="T311" s="243">
        <f>S311*H311</f>
        <v>0</v>
      </c>
      <c r="AR311" s="23" t="s">
        <v>3016</v>
      </c>
      <c r="AT311" s="23" t="s">
        <v>210</v>
      </c>
      <c r="AU311" s="23" t="s">
        <v>25</v>
      </c>
      <c r="AY311" s="23" t="s">
        <v>208</v>
      </c>
      <c r="BE311" s="244">
        <f>IF(N311="základní",J311,0)</f>
        <v>0</v>
      </c>
      <c r="BF311" s="244">
        <f>IF(N311="snížená",J311,0)</f>
        <v>0</v>
      </c>
      <c r="BG311" s="244">
        <f>IF(N311="zákl. přenesená",J311,0)</f>
        <v>0</v>
      </c>
      <c r="BH311" s="244">
        <f>IF(N311="sníž. přenesená",J311,0)</f>
        <v>0</v>
      </c>
      <c r="BI311" s="244">
        <f>IF(N311="nulová",J311,0)</f>
        <v>0</v>
      </c>
      <c r="BJ311" s="23" t="s">
        <v>25</v>
      </c>
      <c r="BK311" s="244">
        <f>ROUND(I311*H311,2)</f>
        <v>0</v>
      </c>
      <c r="BL311" s="23" t="s">
        <v>3016</v>
      </c>
      <c r="BM311" s="23" t="s">
        <v>4588</v>
      </c>
    </row>
    <row r="312" spans="2:65" s="1" customFormat="1" ht="16.5" customHeight="1">
      <c r="B312" s="46"/>
      <c r="C312" s="233" t="s">
        <v>1471</v>
      </c>
      <c r="D312" s="233" t="s">
        <v>210</v>
      </c>
      <c r="E312" s="234" t="s">
        <v>4589</v>
      </c>
      <c r="F312" s="235" t="s">
        <v>4590</v>
      </c>
      <c r="G312" s="236" t="s">
        <v>222</v>
      </c>
      <c r="H312" s="237">
        <v>150</v>
      </c>
      <c r="I312" s="238"/>
      <c r="J312" s="239">
        <f>ROUND(I312*H312,2)</f>
        <v>0</v>
      </c>
      <c r="K312" s="235" t="s">
        <v>38</v>
      </c>
      <c r="L312" s="72"/>
      <c r="M312" s="240" t="s">
        <v>38</v>
      </c>
      <c r="N312" s="241" t="s">
        <v>52</v>
      </c>
      <c r="O312" s="47"/>
      <c r="P312" s="242">
        <f>O312*H312</f>
        <v>0</v>
      </c>
      <c r="Q312" s="242">
        <v>0</v>
      </c>
      <c r="R312" s="242">
        <f>Q312*H312</f>
        <v>0</v>
      </c>
      <c r="S312" s="242">
        <v>0</v>
      </c>
      <c r="T312" s="243">
        <f>S312*H312</f>
        <v>0</v>
      </c>
      <c r="AR312" s="23" t="s">
        <v>3016</v>
      </c>
      <c r="AT312" s="23" t="s">
        <v>210</v>
      </c>
      <c r="AU312" s="23" t="s">
        <v>25</v>
      </c>
      <c r="AY312" s="23" t="s">
        <v>208</v>
      </c>
      <c r="BE312" s="244">
        <f>IF(N312="základní",J312,0)</f>
        <v>0</v>
      </c>
      <c r="BF312" s="244">
        <f>IF(N312="snížená",J312,0)</f>
        <v>0</v>
      </c>
      <c r="BG312" s="244">
        <f>IF(N312="zákl. přenesená",J312,0)</f>
        <v>0</v>
      </c>
      <c r="BH312" s="244">
        <f>IF(N312="sníž. přenesená",J312,0)</f>
        <v>0</v>
      </c>
      <c r="BI312" s="244">
        <f>IF(N312="nulová",J312,0)</f>
        <v>0</v>
      </c>
      <c r="BJ312" s="23" t="s">
        <v>25</v>
      </c>
      <c r="BK312" s="244">
        <f>ROUND(I312*H312,2)</f>
        <v>0</v>
      </c>
      <c r="BL312" s="23" t="s">
        <v>3016</v>
      </c>
      <c r="BM312" s="23" t="s">
        <v>4591</v>
      </c>
    </row>
    <row r="313" spans="2:65" s="1" customFormat="1" ht="16.5" customHeight="1">
      <c r="B313" s="46"/>
      <c r="C313" s="233" t="s">
        <v>1475</v>
      </c>
      <c r="D313" s="233" t="s">
        <v>210</v>
      </c>
      <c r="E313" s="234" t="s">
        <v>4592</v>
      </c>
      <c r="F313" s="235" t="s">
        <v>4593</v>
      </c>
      <c r="G313" s="236" t="s">
        <v>222</v>
      </c>
      <c r="H313" s="237">
        <v>42</v>
      </c>
      <c r="I313" s="238"/>
      <c r="J313" s="239">
        <f>ROUND(I313*H313,2)</f>
        <v>0</v>
      </c>
      <c r="K313" s="235" t="s">
        <v>38</v>
      </c>
      <c r="L313" s="72"/>
      <c r="M313" s="240" t="s">
        <v>38</v>
      </c>
      <c r="N313" s="279" t="s">
        <v>52</v>
      </c>
      <c r="O313" s="280"/>
      <c r="P313" s="281">
        <f>O313*H313</f>
        <v>0</v>
      </c>
      <c r="Q313" s="281">
        <v>0</v>
      </c>
      <c r="R313" s="281">
        <f>Q313*H313</f>
        <v>0</v>
      </c>
      <c r="S313" s="281">
        <v>0</v>
      </c>
      <c r="T313" s="282">
        <f>S313*H313</f>
        <v>0</v>
      </c>
      <c r="AR313" s="23" t="s">
        <v>3016</v>
      </c>
      <c r="AT313" s="23" t="s">
        <v>210</v>
      </c>
      <c r="AU313" s="23" t="s">
        <v>25</v>
      </c>
      <c r="AY313" s="23" t="s">
        <v>208</v>
      </c>
      <c r="BE313" s="244">
        <f>IF(N313="základní",J313,0)</f>
        <v>0</v>
      </c>
      <c r="BF313" s="244">
        <f>IF(N313="snížená",J313,0)</f>
        <v>0</v>
      </c>
      <c r="BG313" s="244">
        <f>IF(N313="zákl. přenesená",J313,0)</f>
        <v>0</v>
      </c>
      <c r="BH313" s="244">
        <f>IF(N313="sníž. přenesená",J313,0)</f>
        <v>0</v>
      </c>
      <c r="BI313" s="244">
        <f>IF(N313="nulová",J313,0)</f>
        <v>0</v>
      </c>
      <c r="BJ313" s="23" t="s">
        <v>25</v>
      </c>
      <c r="BK313" s="244">
        <f>ROUND(I313*H313,2)</f>
        <v>0</v>
      </c>
      <c r="BL313" s="23" t="s">
        <v>3016</v>
      </c>
      <c r="BM313" s="23" t="s">
        <v>4594</v>
      </c>
    </row>
    <row r="314" spans="2:12" s="1" customFormat="1" ht="6.95" customHeight="1">
      <c r="B314" s="67"/>
      <c r="C314" s="68"/>
      <c r="D314" s="68"/>
      <c r="E314" s="68"/>
      <c r="F314" s="68"/>
      <c r="G314" s="68"/>
      <c r="H314" s="68"/>
      <c r="I314" s="178"/>
      <c r="J314" s="68"/>
      <c r="K314" s="68"/>
      <c r="L314" s="72"/>
    </row>
  </sheetData>
  <sheetProtection password="CC35" sheet="1" objects="1" scenarios="1" formatColumns="0" formatRows="0" autoFilter="0"/>
  <autoFilter ref="C89:K313"/>
  <mergeCells count="10">
    <mergeCell ref="E7:H7"/>
    <mergeCell ref="E9:H9"/>
    <mergeCell ref="E24:H24"/>
    <mergeCell ref="E45:H45"/>
    <mergeCell ref="E47:H47"/>
    <mergeCell ref="J51:J52"/>
    <mergeCell ref="E80:H80"/>
    <mergeCell ref="E82:H82"/>
    <mergeCell ref="G1:H1"/>
    <mergeCell ref="L2:V2"/>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23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112</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ht="13.5">
      <c r="B8" s="27"/>
      <c r="C8" s="28"/>
      <c r="D8" s="39" t="s">
        <v>149</v>
      </c>
      <c r="E8" s="28"/>
      <c r="F8" s="28"/>
      <c r="G8" s="28"/>
      <c r="H8" s="28"/>
      <c r="I8" s="154"/>
      <c r="J8" s="28"/>
      <c r="K8" s="30"/>
    </row>
    <row r="9" spans="2:11" s="1" customFormat="1" ht="16.5" customHeight="1">
      <c r="B9" s="46"/>
      <c r="C9" s="47"/>
      <c r="D9" s="47"/>
      <c r="E9" s="155" t="s">
        <v>4595</v>
      </c>
      <c r="F9" s="47"/>
      <c r="G9" s="47"/>
      <c r="H9" s="47"/>
      <c r="I9" s="156"/>
      <c r="J9" s="47"/>
      <c r="K9" s="51"/>
    </row>
    <row r="10" spans="2:11" s="1" customFormat="1" ht="13.5">
      <c r="B10" s="46"/>
      <c r="C10" s="47"/>
      <c r="D10" s="39" t="s">
        <v>4596</v>
      </c>
      <c r="E10" s="47"/>
      <c r="F10" s="47"/>
      <c r="G10" s="47"/>
      <c r="H10" s="47"/>
      <c r="I10" s="156"/>
      <c r="J10" s="47"/>
      <c r="K10" s="51"/>
    </row>
    <row r="11" spans="2:11" s="1" customFormat="1" ht="36.95" customHeight="1">
      <c r="B11" s="46"/>
      <c r="C11" s="47"/>
      <c r="D11" s="47"/>
      <c r="E11" s="157" t="s">
        <v>4597</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39" t="s">
        <v>21</v>
      </c>
      <c r="E13" s="47"/>
      <c r="F13" s="34" t="s">
        <v>38</v>
      </c>
      <c r="G13" s="47"/>
      <c r="H13" s="47"/>
      <c r="I13" s="158" t="s">
        <v>23</v>
      </c>
      <c r="J13" s="34" t="s">
        <v>38</v>
      </c>
      <c r="K13" s="51"/>
    </row>
    <row r="14" spans="2:11" s="1" customFormat="1" ht="14.4" customHeight="1">
      <c r="B14" s="46"/>
      <c r="C14" s="47"/>
      <c r="D14" s="39" t="s">
        <v>26</v>
      </c>
      <c r="E14" s="47"/>
      <c r="F14" s="34" t="s">
        <v>4026</v>
      </c>
      <c r="G14" s="47"/>
      <c r="H14" s="47"/>
      <c r="I14" s="158" t="s">
        <v>28</v>
      </c>
      <c r="J14" s="159" t="str">
        <f>'Rekapitulace stavby'!AN8</f>
        <v>4. 6. 2017</v>
      </c>
      <c r="K14" s="51"/>
    </row>
    <row r="15" spans="2:11" s="1" customFormat="1" ht="10.8" customHeight="1">
      <c r="B15" s="46"/>
      <c r="C15" s="47"/>
      <c r="D15" s="47"/>
      <c r="E15" s="47"/>
      <c r="F15" s="47"/>
      <c r="G15" s="47"/>
      <c r="H15" s="47"/>
      <c r="I15" s="156"/>
      <c r="J15" s="47"/>
      <c r="K15" s="51"/>
    </row>
    <row r="16" spans="2:11" s="1" customFormat="1" ht="14.4" customHeight="1">
      <c r="B16" s="46"/>
      <c r="C16" s="47"/>
      <c r="D16" s="39" t="s">
        <v>36</v>
      </c>
      <c r="E16" s="47"/>
      <c r="F16" s="47"/>
      <c r="G16" s="47"/>
      <c r="H16" s="47"/>
      <c r="I16" s="158" t="s">
        <v>37</v>
      </c>
      <c r="J16" s="34" t="str">
        <f>IF('Rekapitulace stavby'!AN10="","",'Rekapitulace stavby'!AN10)</f>
        <v/>
      </c>
      <c r="K16" s="51"/>
    </row>
    <row r="17" spans="2:11" s="1" customFormat="1" ht="18" customHeight="1">
      <c r="B17" s="46"/>
      <c r="C17" s="47"/>
      <c r="D17" s="47"/>
      <c r="E17" s="34" t="str">
        <f>IF('Rekapitulace stavby'!E11="","",'Rekapitulace stavby'!E11)</f>
        <v>Plzeňský kraj</v>
      </c>
      <c r="F17" s="47"/>
      <c r="G17" s="47"/>
      <c r="H17" s="47"/>
      <c r="I17" s="158" t="s">
        <v>40</v>
      </c>
      <c r="J17" s="34" t="str">
        <f>IF('Rekapitulace stavby'!AN11="","",'Rekapitulace stavby'!AN11)</f>
        <v/>
      </c>
      <c r="K17" s="51"/>
    </row>
    <row r="18" spans="2:11" s="1" customFormat="1" ht="6.95" customHeight="1">
      <c r="B18" s="46"/>
      <c r="C18" s="47"/>
      <c r="D18" s="47"/>
      <c r="E18" s="47"/>
      <c r="F18" s="47"/>
      <c r="G18" s="47"/>
      <c r="H18" s="47"/>
      <c r="I18" s="156"/>
      <c r="J18" s="47"/>
      <c r="K18" s="51"/>
    </row>
    <row r="19" spans="2:11" s="1" customFormat="1" ht="14.4" customHeight="1">
      <c r="B19" s="46"/>
      <c r="C19" s="47"/>
      <c r="D19" s="39" t="s">
        <v>41</v>
      </c>
      <c r="E19" s="47"/>
      <c r="F19" s="47"/>
      <c r="G19" s="47"/>
      <c r="H19" s="47"/>
      <c r="I19" s="158" t="s">
        <v>37</v>
      </c>
      <c r="J19" s="34" t="str">
        <f>IF('Rekapitulace stavby'!AN13="Vyplň údaj","",IF('Rekapitulace stavby'!AN13="","",'Rekapitulace stavby'!AN13))</f>
        <v/>
      </c>
      <c r="K19" s="51"/>
    </row>
    <row r="20" spans="2:11" s="1" customFormat="1" ht="18" customHeight="1">
      <c r="B20" s="46"/>
      <c r="C20" s="47"/>
      <c r="D20" s="47"/>
      <c r="E20" s="34" t="str">
        <f>IF('Rekapitulace stavby'!E14="Vyplň údaj","",IF('Rekapitulace stavby'!E14="","",'Rekapitulace stavby'!E14))</f>
        <v/>
      </c>
      <c r="F20" s="47"/>
      <c r="G20" s="47"/>
      <c r="H20" s="47"/>
      <c r="I20" s="158" t="s">
        <v>40</v>
      </c>
      <c r="J20" s="34"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39" t="s">
        <v>43</v>
      </c>
      <c r="E22" s="47"/>
      <c r="F22" s="47"/>
      <c r="G22" s="47"/>
      <c r="H22" s="47"/>
      <c r="I22" s="158" t="s">
        <v>37</v>
      </c>
      <c r="J22" s="34" t="str">
        <f>IF('Rekapitulace stavby'!AN16="","",'Rekapitulace stavby'!AN16)</f>
        <v>27439500</v>
      </c>
      <c r="K22" s="51"/>
    </row>
    <row r="23" spans="2:11" s="1" customFormat="1" ht="18" customHeight="1">
      <c r="B23" s="46"/>
      <c r="C23" s="47"/>
      <c r="D23" s="47"/>
      <c r="E23" s="34" t="str">
        <f>IF('Rekapitulace stavby'!E17="","",'Rekapitulace stavby'!E17)</f>
        <v>Sladký &amp; Partners s.r.o., Nad Šárkou 60, Praha</v>
      </c>
      <c r="F23" s="47"/>
      <c r="G23" s="47"/>
      <c r="H23" s="47"/>
      <c r="I23" s="158" t="s">
        <v>40</v>
      </c>
      <c r="J23" s="34" t="str">
        <f>IF('Rekapitulace stavby'!AN17="","",'Rekapitulace stavby'!AN17)</f>
        <v/>
      </c>
      <c r="K23" s="51"/>
    </row>
    <row r="24" spans="2:11" s="1" customFormat="1" ht="6.95" customHeight="1">
      <c r="B24" s="46"/>
      <c r="C24" s="47"/>
      <c r="D24" s="47"/>
      <c r="E24" s="47"/>
      <c r="F24" s="47"/>
      <c r="G24" s="47"/>
      <c r="H24" s="47"/>
      <c r="I24" s="156"/>
      <c r="J24" s="47"/>
      <c r="K24" s="51"/>
    </row>
    <row r="25" spans="2:11" s="1" customFormat="1" ht="14.4" customHeight="1">
      <c r="B25" s="46"/>
      <c r="C25" s="47"/>
      <c r="D25" s="39" t="s">
        <v>46</v>
      </c>
      <c r="E25" s="47"/>
      <c r="F25" s="47"/>
      <c r="G25" s="47"/>
      <c r="H25" s="47"/>
      <c r="I25" s="156"/>
      <c r="J25" s="47"/>
      <c r="K25" s="51"/>
    </row>
    <row r="26" spans="2:11" s="7" customFormat="1" ht="16.5" customHeight="1">
      <c r="B26" s="160"/>
      <c r="C26" s="161"/>
      <c r="D26" s="161"/>
      <c r="E26" s="44" t="s">
        <v>38</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47</v>
      </c>
      <c r="E29" s="47"/>
      <c r="F29" s="47"/>
      <c r="G29" s="47"/>
      <c r="H29" s="47"/>
      <c r="I29" s="156"/>
      <c r="J29" s="167">
        <f>ROUND(J91,2)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49</v>
      </c>
      <c r="G31" s="47"/>
      <c r="H31" s="47"/>
      <c r="I31" s="168" t="s">
        <v>48</v>
      </c>
      <c r="J31" s="52" t="s">
        <v>50</v>
      </c>
      <c r="K31" s="51"/>
    </row>
    <row r="32" spans="2:11" s="1" customFormat="1" ht="14.4" customHeight="1">
      <c r="B32" s="46"/>
      <c r="C32" s="47"/>
      <c r="D32" s="55" t="s">
        <v>51</v>
      </c>
      <c r="E32" s="55" t="s">
        <v>52</v>
      </c>
      <c r="F32" s="169">
        <f>ROUND(SUM(BE91:BE238),2)</f>
        <v>0</v>
      </c>
      <c r="G32" s="47"/>
      <c r="H32" s="47"/>
      <c r="I32" s="170">
        <v>0.21</v>
      </c>
      <c r="J32" s="169">
        <f>ROUND(ROUND((SUM(BE91:BE238)),2)*I32,2)</f>
        <v>0</v>
      </c>
      <c r="K32" s="51"/>
    </row>
    <row r="33" spans="2:11" s="1" customFormat="1" ht="14.4" customHeight="1">
      <c r="B33" s="46"/>
      <c r="C33" s="47"/>
      <c r="D33" s="47"/>
      <c r="E33" s="55" t="s">
        <v>53</v>
      </c>
      <c r="F33" s="169">
        <f>ROUND(SUM(BF91:BF238),2)</f>
        <v>0</v>
      </c>
      <c r="G33" s="47"/>
      <c r="H33" s="47"/>
      <c r="I33" s="170">
        <v>0.15</v>
      </c>
      <c r="J33" s="169">
        <f>ROUND(ROUND((SUM(BF91:BF238)),2)*I33,2)</f>
        <v>0</v>
      </c>
      <c r="K33" s="51"/>
    </row>
    <row r="34" spans="2:11" s="1" customFormat="1" ht="14.4" customHeight="1" hidden="1">
      <c r="B34" s="46"/>
      <c r="C34" s="47"/>
      <c r="D34" s="47"/>
      <c r="E34" s="55" t="s">
        <v>54</v>
      </c>
      <c r="F34" s="169">
        <f>ROUND(SUM(BG91:BG238),2)</f>
        <v>0</v>
      </c>
      <c r="G34" s="47"/>
      <c r="H34" s="47"/>
      <c r="I34" s="170">
        <v>0.21</v>
      </c>
      <c r="J34" s="169">
        <v>0</v>
      </c>
      <c r="K34" s="51"/>
    </row>
    <row r="35" spans="2:11" s="1" customFormat="1" ht="14.4" customHeight="1" hidden="1">
      <c r="B35" s="46"/>
      <c r="C35" s="47"/>
      <c r="D35" s="47"/>
      <c r="E35" s="55" t="s">
        <v>55</v>
      </c>
      <c r="F35" s="169">
        <f>ROUND(SUM(BH91:BH238),2)</f>
        <v>0</v>
      </c>
      <c r="G35" s="47"/>
      <c r="H35" s="47"/>
      <c r="I35" s="170">
        <v>0.15</v>
      </c>
      <c r="J35" s="169">
        <v>0</v>
      </c>
      <c r="K35" s="51"/>
    </row>
    <row r="36" spans="2:11" s="1" customFormat="1" ht="14.4" customHeight="1" hidden="1">
      <c r="B36" s="46"/>
      <c r="C36" s="47"/>
      <c r="D36" s="47"/>
      <c r="E36" s="55" t="s">
        <v>56</v>
      </c>
      <c r="F36" s="169">
        <f>ROUND(SUM(BI91:BI238),2)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57</v>
      </c>
      <c r="E38" s="98"/>
      <c r="F38" s="98"/>
      <c r="G38" s="173" t="s">
        <v>58</v>
      </c>
      <c r="H38" s="174" t="s">
        <v>59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29" t="s">
        <v>151</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39" t="s">
        <v>18</v>
      </c>
      <c r="D46" s="47"/>
      <c r="E46" s="47"/>
      <c r="F46" s="47"/>
      <c r="G46" s="47"/>
      <c r="H46" s="47"/>
      <c r="I46" s="156"/>
      <c r="J46" s="47"/>
      <c r="K46" s="51"/>
    </row>
    <row r="47" spans="2:11" s="1" customFormat="1" ht="16.5" customHeight="1">
      <c r="B47" s="46"/>
      <c r="C47" s="47"/>
      <c r="D47" s="47"/>
      <c r="E47" s="155" t="str">
        <f>E7</f>
        <v>Střední odborné učiliště Domažlice</v>
      </c>
      <c r="F47" s="39"/>
      <c r="G47" s="39"/>
      <c r="H47" s="39"/>
      <c r="I47" s="156"/>
      <c r="J47" s="47"/>
      <c r="K47" s="51"/>
    </row>
    <row r="48" spans="2:11" ht="13.5">
      <c r="B48" s="27"/>
      <c r="C48" s="39" t="s">
        <v>149</v>
      </c>
      <c r="D48" s="28"/>
      <c r="E48" s="28"/>
      <c r="F48" s="28"/>
      <c r="G48" s="28"/>
      <c r="H48" s="28"/>
      <c r="I48" s="154"/>
      <c r="J48" s="28"/>
      <c r="K48" s="30"/>
    </row>
    <row r="49" spans="2:11" s="1" customFormat="1" ht="16.5" customHeight="1">
      <c r="B49" s="46"/>
      <c r="C49" s="47"/>
      <c r="D49" s="47"/>
      <c r="E49" s="155" t="s">
        <v>4595</v>
      </c>
      <c r="F49" s="47"/>
      <c r="G49" s="47"/>
      <c r="H49" s="47"/>
      <c r="I49" s="156"/>
      <c r="J49" s="47"/>
      <c r="K49" s="51"/>
    </row>
    <row r="50" spans="2:11" s="1" customFormat="1" ht="14.4" customHeight="1">
      <c r="B50" s="46"/>
      <c r="C50" s="39" t="s">
        <v>4596</v>
      </c>
      <c r="D50" s="47"/>
      <c r="E50" s="47"/>
      <c r="F50" s="47"/>
      <c r="G50" s="47"/>
      <c r="H50" s="47"/>
      <c r="I50" s="156"/>
      <c r="J50" s="47"/>
      <c r="K50" s="51"/>
    </row>
    <row r="51" spans="2:11" s="1" customFormat="1" ht="17.25" customHeight="1">
      <c r="B51" s="46"/>
      <c r="C51" s="47"/>
      <c r="D51" s="47"/>
      <c r="E51" s="157" t="str">
        <f>E11</f>
        <v>D.1.4.6.1 - LN+CCTV</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39" t="s">
        <v>26</v>
      </c>
      <c r="D53" s="47"/>
      <c r="E53" s="47"/>
      <c r="F53" s="34" t="str">
        <f>F14</f>
        <v xml:space="preserve"> </v>
      </c>
      <c r="G53" s="47"/>
      <c r="H53" s="47"/>
      <c r="I53" s="158" t="s">
        <v>28</v>
      </c>
      <c r="J53" s="159" t="str">
        <f>IF(J14="","",J14)</f>
        <v>4. 6. 2017</v>
      </c>
      <c r="K53" s="51"/>
    </row>
    <row r="54" spans="2:11" s="1" customFormat="1" ht="6.95" customHeight="1">
      <c r="B54" s="46"/>
      <c r="C54" s="47"/>
      <c r="D54" s="47"/>
      <c r="E54" s="47"/>
      <c r="F54" s="47"/>
      <c r="G54" s="47"/>
      <c r="H54" s="47"/>
      <c r="I54" s="156"/>
      <c r="J54" s="47"/>
      <c r="K54" s="51"/>
    </row>
    <row r="55" spans="2:11" s="1" customFormat="1" ht="13.5">
      <c r="B55" s="46"/>
      <c r="C55" s="39" t="s">
        <v>36</v>
      </c>
      <c r="D55" s="47"/>
      <c r="E55" s="47"/>
      <c r="F55" s="34" t="str">
        <f>E17</f>
        <v>Plzeňský kraj</v>
      </c>
      <c r="G55" s="47"/>
      <c r="H55" s="47"/>
      <c r="I55" s="158" t="s">
        <v>43</v>
      </c>
      <c r="J55" s="44" t="str">
        <f>E23</f>
        <v>Sladký &amp; Partners s.r.o., Nad Šárkou 60, Praha</v>
      </c>
      <c r="K55" s="51"/>
    </row>
    <row r="56" spans="2:11" s="1" customFormat="1" ht="14.4" customHeight="1">
      <c r="B56" s="46"/>
      <c r="C56" s="39" t="s">
        <v>41</v>
      </c>
      <c r="D56" s="47"/>
      <c r="E56" s="47"/>
      <c r="F56" s="34"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152</v>
      </c>
      <c r="D58" s="171"/>
      <c r="E58" s="171"/>
      <c r="F58" s="171"/>
      <c r="G58" s="171"/>
      <c r="H58" s="171"/>
      <c r="I58" s="185"/>
      <c r="J58" s="186" t="s">
        <v>153</v>
      </c>
      <c r="K58" s="187"/>
    </row>
    <row r="59" spans="2:11" s="1" customFormat="1" ht="10.3" customHeight="1">
      <c r="B59" s="46"/>
      <c r="C59" s="47"/>
      <c r="D59" s="47"/>
      <c r="E59" s="47"/>
      <c r="F59" s="47"/>
      <c r="G59" s="47"/>
      <c r="H59" s="47"/>
      <c r="I59" s="156"/>
      <c r="J59" s="47"/>
      <c r="K59" s="51"/>
    </row>
    <row r="60" spans="2:47" s="1" customFormat="1" ht="29.25" customHeight="1">
      <c r="B60" s="46"/>
      <c r="C60" s="188" t="s">
        <v>154</v>
      </c>
      <c r="D60" s="47"/>
      <c r="E60" s="47"/>
      <c r="F60" s="47"/>
      <c r="G60" s="47"/>
      <c r="H60" s="47"/>
      <c r="I60" s="156"/>
      <c r="J60" s="167">
        <f>J91</f>
        <v>0</v>
      </c>
      <c r="K60" s="51"/>
      <c r="AU60" s="23" t="s">
        <v>155</v>
      </c>
    </row>
    <row r="61" spans="2:11" s="8" customFormat="1" ht="24.95" customHeight="1">
      <c r="B61" s="189"/>
      <c r="C61" s="190"/>
      <c r="D61" s="191" t="s">
        <v>172</v>
      </c>
      <c r="E61" s="192"/>
      <c r="F61" s="192"/>
      <c r="G61" s="192"/>
      <c r="H61" s="192"/>
      <c r="I61" s="193"/>
      <c r="J61" s="194">
        <f>J92</f>
        <v>0</v>
      </c>
      <c r="K61" s="195"/>
    </row>
    <row r="62" spans="2:11" s="9" customFormat="1" ht="19.9" customHeight="1">
      <c r="B62" s="196"/>
      <c r="C62" s="197"/>
      <c r="D62" s="198" t="s">
        <v>4598</v>
      </c>
      <c r="E62" s="199"/>
      <c r="F62" s="199"/>
      <c r="G62" s="199"/>
      <c r="H62" s="199"/>
      <c r="I62" s="200"/>
      <c r="J62" s="201">
        <f>J93</f>
        <v>0</v>
      </c>
      <c r="K62" s="202"/>
    </row>
    <row r="63" spans="2:11" s="9" customFormat="1" ht="19.9" customHeight="1">
      <c r="B63" s="196"/>
      <c r="C63" s="197"/>
      <c r="D63" s="198" t="s">
        <v>4599</v>
      </c>
      <c r="E63" s="199"/>
      <c r="F63" s="199"/>
      <c r="G63" s="199"/>
      <c r="H63" s="199"/>
      <c r="I63" s="200"/>
      <c r="J63" s="201">
        <f>J137</f>
        <v>0</v>
      </c>
      <c r="K63" s="202"/>
    </row>
    <row r="64" spans="2:11" s="9" customFormat="1" ht="19.9" customHeight="1">
      <c r="B64" s="196"/>
      <c r="C64" s="197"/>
      <c r="D64" s="198" t="s">
        <v>4600</v>
      </c>
      <c r="E64" s="199"/>
      <c r="F64" s="199"/>
      <c r="G64" s="199"/>
      <c r="H64" s="199"/>
      <c r="I64" s="200"/>
      <c r="J64" s="201">
        <f>J146</f>
        <v>0</v>
      </c>
      <c r="K64" s="202"/>
    </row>
    <row r="65" spans="2:11" s="9" customFormat="1" ht="19.9" customHeight="1">
      <c r="B65" s="196"/>
      <c r="C65" s="197"/>
      <c r="D65" s="198" t="s">
        <v>4601</v>
      </c>
      <c r="E65" s="199"/>
      <c r="F65" s="199"/>
      <c r="G65" s="199"/>
      <c r="H65" s="199"/>
      <c r="I65" s="200"/>
      <c r="J65" s="201">
        <f>J157</f>
        <v>0</v>
      </c>
      <c r="K65" s="202"/>
    </row>
    <row r="66" spans="2:11" s="9" customFormat="1" ht="19.9" customHeight="1">
      <c r="B66" s="196"/>
      <c r="C66" s="197"/>
      <c r="D66" s="198" t="s">
        <v>4602</v>
      </c>
      <c r="E66" s="199"/>
      <c r="F66" s="199"/>
      <c r="G66" s="199"/>
      <c r="H66" s="199"/>
      <c r="I66" s="200"/>
      <c r="J66" s="201">
        <f>J166</f>
        <v>0</v>
      </c>
      <c r="K66" s="202"/>
    </row>
    <row r="67" spans="2:11" s="9" customFormat="1" ht="19.9" customHeight="1">
      <c r="B67" s="196"/>
      <c r="C67" s="197"/>
      <c r="D67" s="198" t="s">
        <v>4603</v>
      </c>
      <c r="E67" s="199"/>
      <c r="F67" s="199"/>
      <c r="G67" s="199"/>
      <c r="H67" s="199"/>
      <c r="I67" s="200"/>
      <c r="J67" s="201">
        <f>J174</f>
        <v>0</v>
      </c>
      <c r="K67" s="202"/>
    </row>
    <row r="68" spans="2:11" s="9" customFormat="1" ht="19.9" customHeight="1">
      <c r="B68" s="196"/>
      <c r="C68" s="197"/>
      <c r="D68" s="198" t="s">
        <v>4604</v>
      </c>
      <c r="E68" s="199"/>
      <c r="F68" s="199"/>
      <c r="G68" s="199"/>
      <c r="H68" s="199"/>
      <c r="I68" s="200"/>
      <c r="J68" s="201">
        <f>J181</f>
        <v>0</v>
      </c>
      <c r="K68" s="202"/>
    </row>
    <row r="69" spans="2:11" s="9" customFormat="1" ht="19.9" customHeight="1">
      <c r="B69" s="196"/>
      <c r="C69" s="197"/>
      <c r="D69" s="198" t="s">
        <v>4605</v>
      </c>
      <c r="E69" s="199"/>
      <c r="F69" s="199"/>
      <c r="G69" s="199"/>
      <c r="H69" s="199"/>
      <c r="I69" s="200"/>
      <c r="J69" s="201">
        <f>J216</f>
        <v>0</v>
      </c>
      <c r="K69" s="202"/>
    </row>
    <row r="70" spans="2:11" s="1" customFormat="1" ht="21.8" customHeight="1">
      <c r="B70" s="46"/>
      <c r="C70" s="47"/>
      <c r="D70" s="47"/>
      <c r="E70" s="47"/>
      <c r="F70" s="47"/>
      <c r="G70" s="47"/>
      <c r="H70" s="47"/>
      <c r="I70" s="156"/>
      <c r="J70" s="47"/>
      <c r="K70" s="51"/>
    </row>
    <row r="71" spans="2:11" s="1" customFormat="1" ht="6.95" customHeight="1">
      <c r="B71" s="67"/>
      <c r="C71" s="68"/>
      <c r="D71" s="68"/>
      <c r="E71" s="68"/>
      <c r="F71" s="68"/>
      <c r="G71" s="68"/>
      <c r="H71" s="68"/>
      <c r="I71" s="178"/>
      <c r="J71" s="68"/>
      <c r="K71" s="69"/>
    </row>
    <row r="75" spans="2:12" s="1" customFormat="1" ht="6.95" customHeight="1">
      <c r="B75" s="70"/>
      <c r="C75" s="71"/>
      <c r="D75" s="71"/>
      <c r="E75" s="71"/>
      <c r="F75" s="71"/>
      <c r="G75" s="71"/>
      <c r="H75" s="71"/>
      <c r="I75" s="181"/>
      <c r="J75" s="71"/>
      <c r="K75" s="71"/>
      <c r="L75" s="72"/>
    </row>
    <row r="76" spans="2:12" s="1" customFormat="1" ht="36.95" customHeight="1">
      <c r="B76" s="46"/>
      <c r="C76" s="73" t="s">
        <v>192</v>
      </c>
      <c r="D76" s="74"/>
      <c r="E76" s="74"/>
      <c r="F76" s="74"/>
      <c r="G76" s="74"/>
      <c r="H76" s="74"/>
      <c r="I76" s="203"/>
      <c r="J76" s="74"/>
      <c r="K76" s="74"/>
      <c r="L76" s="72"/>
    </row>
    <row r="77" spans="2:12" s="1" customFormat="1" ht="6.95" customHeight="1">
      <c r="B77" s="46"/>
      <c r="C77" s="74"/>
      <c r="D77" s="74"/>
      <c r="E77" s="74"/>
      <c r="F77" s="74"/>
      <c r="G77" s="74"/>
      <c r="H77" s="74"/>
      <c r="I77" s="203"/>
      <c r="J77" s="74"/>
      <c r="K77" s="74"/>
      <c r="L77" s="72"/>
    </row>
    <row r="78" spans="2:12" s="1" customFormat="1" ht="14.4" customHeight="1">
      <c r="B78" s="46"/>
      <c r="C78" s="76" t="s">
        <v>18</v>
      </c>
      <c r="D78" s="74"/>
      <c r="E78" s="74"/>
      <c r="F78" s="74"/>
      <c r="G78" s="74"/>
      <c r="H78" s="74"/>
      <c r="I78" s="203"/>
      <c r="J78" s="74"/>
      <c r="K78" s="74"/>
      <c r="L78" s="72"/>
    </row>
    <row r="79" spans="2:12" s="1" customFormat="1" ht="16.5" customHeight="1">
      <c r="B79" s="46"/>
      <c r="C79" s="74"/>
      <c r="D79" s="74"/>
      <c r="E79" s="204" t="str">
        <f>E7</f>
        <v>Střední odborné učiliště Domažlice</v>
      </c>
      <c r="F79" s="76"/>
      <c r="G79" s="76"/>
      <c r="H79" s="76"/>
      <c r="I79" s="203"/>
      <c r="J79" s="74"/>
      <c r="K79" s="74"/>
      <c r="L79" s="72"/>
    </row>
    <row r="80" spans="2:12" ht="13.5">
      <c r="B80" s="27"/>
      <c r="C80" s="76" t="s">
        <v>149</v>
      </c>
      <c r="D80" s="286"/>
      <c r="E80" s="286"/>
      <c r="F80" s="286"/>
      <c r="G80" s="286"/>
      <c r="H80" s="286"/>
      <c r="I80" s="148"/>
      <c r="J80" s="286"/>
      <c r="K80" s="286"/>
      <c r="L80" s="287"/>
    </row>
    <row r="81" spans="2:12" s="1" customFormat="1" ht="16.5" customHeight="1">
      <c r="B81" s="46"/>
      <c r="C81" s="74"/>
      <c r="D81" s="74"/>
      <c r="E81" s="204" t="s">
        <v>4595</v>
      </c>
      <c r="F81" s="74"/>
      <c r="G81" s="74"/>
      <c r="H81" s="74"/>
      <c r="I81" s="203"/>
      <c r="J81" s="74"/>
      <c r="K81" s="74"/>
      <c r="L81" s="72"/>
    </row>
    <row r="82" spans="2:12" s="1" customFormat="1" ht="14.4" customHeight="1">
      <c r="B82" s="46"/>
      <c r="C82" s="76" t="s">
        <v>4596</v>
      </c>
      <c r="D82" s="74"/>
      <c r="E82" s="74"/>
      <c r="F82" s="74"/>
      <c r="G82" s="74"/>
      <c r="H82" s="74"/>
      <c r="I82" s="203"/>
      <c r="J82" s="74"/>
      <c r="K82" s="74"/>
      <c r="L82" s="72"/>
    </row>
    <row r="83" spans="2:12" s="1" customFormat="1" ht="17.25" customHeight="1">
      <c r="B83" s="46"/>
      <c r="C83" s="74"/>
      <c r="D83" s="74"/>
      <c r="E83" s="82" t="str">
        <f>E11</f>
        <v>D.1.4.6.1 - LN+CCTV</v>
      </c>
      <c r="F83" s="74"/>
      <c r="G83" s="74"/>
      <c r="H83" s="74"/>
      <c r="I83" s="203"/>
      <c r="J83" s="74"/>
      <c r="K83" s="74"/>
      <c r="L83" s="72"/>
    </row>
    <row r="84" spans="2:12" s="1" customFormat="1" ht="6.95" customHeight="1">
      <c r="B84" s="46"/>
      <c r="C84" s="74"/>
      <c r="D84" s="74"/>
      <c r="E84" s="74"/>
      <c r="F84" s="74"/>
      <c r="G84" s="74"/>
      <c r="H84" s="74"/>
      <c r="I84" s="203"/>
      <c r="J84" s="74"/>
      <c r="K84" s="74"/>
      <c r="L84" s="72"/>
    </row>
    <row r="85" spans="2:12" s="1" customFormat="1" ht="18" customHeight="1">
      <c r="B85" s="46"/>
      <c r="C85" s="76" t="s">
        <v>26</v>
      </c>
      <c r="D85" s="74"/>
      <c r="E85" s="74"/>
      <c r="F85" s="205" t="str">
        <f>F14</f>
        <v xml:space="preserve"> </v>
      </c>
      <c r="G85" s="74"/>
      <c r="H85" s="74"/>
      <c r="I85" s="206" t="s">
        <v>28</v>
      </c>
      <c r="J85" s="85" t="str">
        <f>IF(J14="","",J14)</f>
        <v>4. 6. 2017</v>
      </c>
      <c r="K85" s="74"/>
      <c r="L85" s="72"/>
    </row>
    <row r="86" spans="2:12" s="1" customFormat="1" ht="6.95" customHeight="1">
      <c r="B86" s="46"/>
      <c r="C86" s="74"/>
      <c r="D86" s="74"/>
      <c r="E86" s="74"/>
      <c r="F86" s="74"/>
      <c r="G86" s="74"/>
      <c r="H86" s="74"/>
      <c r="I86" s="203"/>
      <c r="J86" s="74"/>
      <c r="K86" s="74"/>
      <c r="L86" s="72"/>
    </row>
    <row r="87" spans="2:12" s="1" customFormat="1" ht="13.5">
      <c r="B87" s="46"/>
      <c r="C87" s="76" t="s">
        <v>36</v>
      </c>
      <c r="D87" s="74"/>
      <c r="E87" s="74"/>
      <c r="F87" s="205" t="str">
        <f>E17</f>
        <v>Plzeňský kraj</v>
      </c>
      <c r="G87" s="74"/>
      <c r="H87" s="74"/>
      <c r="I87" s="206" t="s">
        <v>43</v>
      </c>
      <c r="J87" s="205" t="str">
        <f>E23</f>
        <v>Sladký &amp; Partners s.r.o., Nad Šárkou 60, Praha</v>
      </c>
      <c r="K87" s="74"/>
      <c r="L87" s="72"/>
    </row>
    <row r="88" spans="2:12" s="1" customFormat="1" ht="14.4" customHeight="1">
      <c r="B88" s="46"/>
      <c r="C88" s="76" t="s">
        <v>41</v>
      </c>
      <c r="D88" s="74"/>
      <c r="E88" s="74"/>
      <c r="F88" s="205" t="str">
        <f>IF(E20="","",E20)</f>
        <v/>
      </c>
      <c r="G88" s="74"/>
      <c r="H88" s="74"/>
      <c r="I88" s="203"/>
      <c r="J88" s="74"/>
      <c r="K88" s="74"/>
      <c r="L88" s="72"/>
    </row>
    <row r="89" spans="2:12" s="1" customFormat="1" ht="10.3" customHeight="1">
      <c r="B89" s="46"/>
      <c r="C89" s="74"/>
      <c r="D89" s="74"/>
      <c r="E89" s="74"/>
      <c r="F89" s="74"/>
      <c r="G89" s="74"/>
      <c r="H89" s="74"/>
      <c r="I89" s="203"/>
      <c r="J89" s="74"/>
      <c r="K89" s="74"/>
      <c r="L89" s="72"/>
    </row>
    <row r="90" spans="2:20" s="10" customFormat="1" ht="29.25" customHeight="1">
      <c r="B90" s="207"/>
      <c r="C90" s="208" t="s">
        <v>193</v>
      </c>
      <c r="D90" s="209" t="s">
        <v>66</v>
      </c>
      <c r="E90" s="209" t="s">
        <v>62</v>
      </c>
      <c r="F90" s="209" t="s">
        <v>194</v>
      </c>
      <c r="G90" s="209" t="s">
        <v>195</v>
      </c>
      <c r="H90" s="209" t="s">
        <v>196</v>
      </c>
      <c r="I90" s="210" t="s">
        <v>197</v>
      </c>
      <c r="J90" s="209" t="s">
        <v>153</v>
      </c>
      <c r="K90" s="211" t="s">
        <v>198</v>
      </c>
      <c r="L90" s="212"/>
      <c r="M90" s="102" t="s">
        <v>199</v>
      </c>
      <c r="N90" s="103" t="s">
        <v>51</v>
      </c>
      <c r="O90" s="103" t="s">
        <v>200</v>
      </c>
      <c r="P90" s="103" t="s">
        <v>201</v>
      </c>
      <c r="Q90" s="103" t="s">
        <v>202</v>
      </c>
      <c r="R90" s="103" t="s">
        <v>203</v>
      </c>
      <c r="S90" s="103" t="s">
        <v>204</v>
      </c>
      <c r="T90" s="104" t="s">
        <v>205</v>
      </c>
    </row>
    <row r="91" spans="2:63" s="1" customFormat="1" ht="29.25" customHeight="1">
      <c r="B91" s="46"/>
      <c r="C91" s="108" t="s">
        <v>154</v>
      </c>
      <c r="D91" s="74"/>
      <c r="E91" s="74"/>
      <c r="F91" s="74"/>
      <c r="G91" s="74"/>
      <c r="H91" s="74"/>
      <c r="I91" s="203"/>
      <c r="J91" s="213">
        <f>BK91</f>
        <v>0</v>
      </c>
      <c r="K91" s="74"/>
      <c r="L91" s="72"/>
      <c r="M91" s="105"/>
      <c r="N91" s="106"/>
      <c r="O91" s="106"/>
      <c r="P91" s="214">
        <f>P92</f>
        <v>0</v>
      </c>
      <c r="Q91" s="106"/>
      <c r="R91" s="214">
        <f>R92</f>
        <v>0</v>
      </c>
      <c r="S91" s="106"/>
      <c r="T91" s="215">
        <f>T92</f>
        <v>0</v>
      </c>
      <c r="AT91" s="23" t="s">
        <v>80</v>
      </c>
      <c r="AU91" s="23" t="s">
        <v>155</v>
      </c>
      <c r="BK91" s="216">
        <f>BK92</f>
        <v>0</v>
      </c>
    </row>
    <row r="92" spans="2:63" s="11" customFormat="1" ht="37.4" customHeight="1">
      <c r="B92" s="217"/>
      <c r="C92" s="218"/>
      <c r="D92" s="219" t="s">
        <v>80</v>
      </c>
      <c r="E92" s="220" t="s">
        <v>1504</v>
      </c>
      <c r="F92" s="220" t="s">
        <v>1505</v>
      </c>
      <c r="G92" s="218"/>
      <c r="H92" s="218"/>
      <c r="I92" s="221"/>
      <c r="J92" s="222">
        <f>BK92</f>
        <v>0</v>
      </c>
      <c r="K92" s="218"/>
      <c r="L92" s="223"/>
      <c r="M92" s="224"/>
      <c r="N92" s="225"/>
      <c r="O92" s="225"/>
      <c r="P92" s="226">
        <f>P93+P137+P146+P157+P166+P174+P181+P216</f>
        <v>0</v>
      </c>
      <c r="Q92" s="225"/>
      <c r="R92" s="226">
        <f>R93+R137+R146+R157+R166+R174+R181+R216</f>
        <v>0</v>
      </c>
      <c r="S92" s="225"/>
      <c r="T92" s="227">
        <f>T93+T137+T146+T157+T166+T174+T181+T216</f>
        <v>0</v>
      </c>
      <c r="AR92" s="228" t="s">
        <v>90</v>
      </c>
      <c r="AT92" s="229" t="s">
        <v>80</v>
      </c>
      <c r="AU92" s="229" t="s">
        <v>81</v>
      </c>
      <c r="AY92" s="228" t="s">
        <v>208</v>
      </c>
      <c r="BK92" s="230">
        <f>BK93+BK137+BK146+BK157+BK166+BK174+BK181+BK216</f>
        <v>0</v>
      </c>
    </row>
    <row r="93" spans="2:63" s="11" customFormat="1" ht="19.9" customHeight="1">
      <c r="B93" s="217"/>
      <c r="C93" s="218"/>
      <c r="D93" s="219" t="s">
        <v>80</v>
      </c>
      <c r="E93" s="231" t="s">
        <v>4606</v>
      </c>
      <c r="F93" s="231" t="s">
        <v>4607</v>
      </c>
      <c r="G93" s="218"/>
      <c r="H93" s="218"/>
      <c r="I93" s="221"/>
      <c r="J93" s="232">
        <f>BK93</f>
        <v>0</v>
      </c>
      <c r="K93" s="218"/>
      <c r="L93" s="223"/>
      <c r="M93" s="224"/>
      <c r="N93" s="225"/>
      <c r="O93" s="225"/>
      <c r="P93" s="226">
        <f>SUM(P94:P136)</f>
        <v>0</v>
      </c>
      <c r="Q93" s="225"/>
      <c r="R93" s="226">
        <f>SUM(R94:R136)</f>
        <v>0</v>
      </c>
      <c r="S93" s="225"/>
      <c r="T93" s="227">
        <f>SUM(T94:T136)</f>
        <v>0</v>
      </c>
      <c r="AR93" s="228" t="s">
        <v>90</v>
      </c>
      <c r="AT93" s="229" t="s">
        <v>80</v>
      </c>
      <c r="AU93" s="229" t="s">
        <v>25</v>
      </c>
      <c r="AY93" s="228" t="s">
        <v>208</v>
      </c>
      <c r="BK93" s="230">
        <f>SUM(BK94:BK136)</f>
        <v>0</v>
      </c>
    </row>
    <row r="94" spans="2:65" s="1" customFormat="1" ht="16.5" customHeight="1">
      <c r="B94" s="46"/>
      <c r="C94" s="233" t="s">
        <v>25</v>
      </c>
      <c r="D94" s="233" t="s">
        <v>210</v>
      </c>
      <c r="E94" s="234" t="s">
        <v>4608</v>
      </c>
      <c r="F94" s="235" t="s">
        <v>4609</v>
      </c>
      <c r="G94" s="236" t="s">
        <v>2976</v>
      </c>
      <c r="H94" s="237">
        <v>2</v>
      </c>
      <c r="I94" s="238"/>
      <c r="J94" s="239">
        <f>ROUND(I94*H94,2)</f>
        <v>0</v>
      </c>
      <c r="K94" s="235" t="s">
        <v>4610</v>
      </c>
      <c r="L94" s="72"/>
      <c r="M94" s="240" t="s">
        <v>38</v>
      </c>
      <c r="N94" s="241" t="s">
        <v>52</v>
      </c>
      <c r="O94" s="47"/>
      <c r="P94" s="242">
        <f>O94*H94</f>
        <v>0</v>
      </c>
      <c r="Q94" s="242">
        <v>0</v>
      </c>
      <c r="R94" s="242">
        <f>Q94*H94</f>
        <v>0</v>
      </c>
      <c r="S94" s="242">
        <v>0</v>
      </c>
      <c r="T94" s="243">
        <f>S94*H94</f>
        <v>0</v>
      </c>
      <c r="AR94" s="23" t="s">
        <v>302</v>
      </c>
      <c r="AT94" s="23" t="s">
        <v>210</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302</v>
      </c>
      <c r="BM94" s="23" t="s">
        <v>4611</v>
      </c>
    </row>
    <row r="95" spans="2:65" s="1" customFormat="1" ht="16.5" customHeight="1">
      <c r="B95" s="46"/>
      <c r="C95" s="267" t="s">
        <v>90</v>
      </c>
      <c r="D95" s="267" t="s">
        <v>297</v>
      </c>
      <c r="E95" s="268" t="s">
        <v>4612</v>
      </c>
      <c r="F95" s="269" t="s">
        <v>4613</v>
      </c>
      <c r="G95" s="270" t="s">
        <v>2976</v>
      </c>
      <c r="H95" s="271">
        <v>2</v>
      </c>
      <c r="I95" s="272"/>
      <c r="J95" s="273">
        <f>ROUND(I95*H95,2)</f>
        <v>0</v>
      </c>
      <c r="K95" s="269" t="s">
        <v>38</v>
      </c>
      <c r="L95" s="274"/>
      <c r="M95" s="275" t="s">
        <v>38</v>
      </c>
      <c r="N95" s="276" t="s">
        <v>52</v>
      </c>
      <c r="O95" s="47"/>
      <c r="P95" s="242">
        <f>O95*H95</f>
        <v>0</v>
      </c>
      <c r="Q95" s="242">
        <v>0</v>
      </c>
      <c r="R95" s="242">
        <f>Q95*H95</f>
        <v>0</v>
      </c>
      <c r="S95" s="242">
        <v>0</v>
      </c>
      <c r="T95" s="243">
        <f>S95*H95</f>
        <v>0</v>
      </c>
      <c r="AR95" s="23" t="s">
        <v>393</v>
      </c>
      <c r="AT95" s="23" t="s">
        <v>297</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302</v>
      </c>
      <c r="BM95" s="23" t="s">
        <v>90</v>
      </c>
    </row>
    <row r="96" spans="2:65" s="1" customFormat="1" ht="16.5" customHeight="1">
      <c r="B96" s="46"/>
      <c r="C96" s="233" t="s">
        <v>225</v>
      </c>
      <c r="D96" s="233" t="s">
        <v>210</v>
      </c>
      <c r="E96" s="234" t="s">
        <v>4614</v>
      </c>
      <c r="F96" s="235" t="s">
        <v>4615</v>
      </c>
      <c r="G96" s="236" t="s">
        <v>222</v>
      </c>
      <c r="H96" s="237">
        <v>1</v>
      </c>
      <c r="I96" s="238"/>
      <c r="J96" s="239">
        <f>ROUND(I96*H96,2)</f>
        <v>0</v>
      </c>
      <c r="K96" s="235" t="s">
        <v>38</v>
      </c>
      <c r="L96" s="72"/>
      <c r="M96" s="240" t="s">
        <v>38</v>
      </c>
      <c r="N96" s="241" t="s">
        <v>52</v>
      </c>
      <c r="O96" s="47"/>
      <c r="P96" s="242">
        <f>O96*H96</f>
        <v>0</v>
      </c>
      <c r="Q96" s="242">
        <v>0</v>
      </c>
      <c r="R96" s="242">
        <f>Q96*H96</f>
        <v>0</v>
      </c>
      <c r="S96" s="242">
        <v>0</v>
      </c>
      <c r="T96" s="243">
        <f>S96*H96</f>
        <v>0</v>
      </c>
      <c r="AR96" s="23" t="s">
        <v>302</v>
      </c>
      <c r="AT96" s="23" t="s">
        <v>210</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302</v>
      </c>
      <c r="BM96" s="23" t="s">
        <v>4616</v>
      </c>
    </row>
    <row r="97" spans="2:65" s="1" customFormat="1" ht="16.5" customHeight="1">
      <c r="B97" s="46"/>
      <c r="C97" s="267" t="s">
        <v>215</v>
      </c>
      <c r="D97" s="267" t="s">
        <v>297</v>
      </c>
      <c r="E97" s="268" t="s">
        <v>4617</v>
      </c>
      <c r="F97" s="269" t="s">
        <v>4618</v>
      </c>
      <c r="G97" s="270" t="s">
        <v>2976</v>
      </c>
      <c r="H97" s="271">
        <v>2</v>
      </c>
      <c r="I97" s="272"/>
      <c r="J97" s="273">
        <f>ROUND(I97*H97,2)</f>
        <v>0</v>
      </c>
      <c r="K97" s="269" t="s">
        <v>38</v>
      </c>
      <c r="L97" s="274"/>
      <c r="M97" s="275" t="s">
        <v>38</v>
      </c>
      <c r="N97" s="276" t="s">
        <v>52</v>
      </c>
      <c r="O97" s="47"/>
      <c r="P97" s="242">
        <f>O97*H97</f>
        <v>0</v>
      </c>
      <c r="Q97" s="242">
        <v>0</v>
      </c>
      <c r="R97" s="242">
        <f>Q97*H97</f>
        <v>0</v>
      </c>
      <c r="S97" s="242">
        <v>0</v>
      </c>
      <c r="T97" s="243">
        <f>S97*H97</f>
        <v>0</v>
      </c>
      <c r="AR97" s="23" t="s">
        <v>393</v>
      </c>
      <c r="AT97" s="23" t="s">
        <v>297</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302</v>
      </c>
      <c r="BM97" s="23" t="s">
        <v>215</v>
      </c>
    </row>
    <row r="98" spans="2:65" s="1" customFormat="1" ht="16.5" customHeight="1">
      <c r="B98" s="46"/>
      <c r="C98" s="233" t="s">
        <v>237</v>
      </c>
      <c r="D98" s="233" t="s">
        <v>210</v>
      </c>
      <c r="E98" s="234" t="s">
        <v>4619</v>
      </c>
      <c r="F98" s="235" t="s">
        <v>4620</v>
      </c>
      <c r="G98" s="236" t="s">
        <v>222</v>
      </c>
      <c r="H98" s="237">
        <v>1</v>
      </c>
      <c r="I98" s="238"/>
      <c r="J98" s="239">
        <f>ROUND(I98*H98,2)</f>
        <v>0</v>
      </c>
      <c r="K98" s="235" t="s">
        <v>38</v>
      </c>
      <c r="L98" s="72"/>
      <c r="M98" s="240" t="s">
        <v>38</v>
      </c>
      <c r="N98" s="241" t="s">
        <v>52</v>
      </c>
      <c r="O98" s="47"/>
      <c r="P98" s="242">
        <f>O98*H98</f>
        <v>0</v>
      </c>
      <c r="Q98" s="242">
        <v>0</v>
      </c>
      <c r="R98" s="242">
        <f>Q98*H98</f>
        <v>0</v>
      </c>
      <c r="S98" s="242">
        <v>0</v>
      </c>
      <c r="T98" s="243">
        <f>S98*H98</f>
        <v>0</v>
      </c>
      <c r="AR98" s="23" t="s">
        <v>302</v>
      </c>
      <c r="AT98" s="23" t="s">
        <v>210</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302</v>
      </c>
      <c r="BM98" s="23" t="s">
        <v>4621</v>
      </c>
    </row>
    <row r="99" spans="2:65" s="1" customFormat="1" ht="25.5" customHeight="1">
      <c r="B99" s="46"/>
      <c r="C99" s="267" t="s">
        <v>241</v>
      </c>
      <c r="D99" s="267" t="s">
        <v>297</v>
      </c>
      <c r="E99" s="268" t="s">
        <v>4622</v>
      </c>
      <c r="F99" s="269" t="s">
        <v>4623</v>
      </c>
      <c r="G99" s="270" t="s">
        <v>2976</v>
      </c>
      <c r="H99" s="271">
        <v>2</v>
      </c>
      <c r="I99" s="272"/>
      <c r="J99" s="273">
        <f>ROUND(I99*H99,2)</f>
        <v>0</v>
      </c>
      <c r="K99" s="269" t="s">
        <v>38</v>
      </c>
      <c r="L99" s="274"/>
      <c r="M99" s="275" t="s">
        <v>38</v>
      </c>
      <c r="N99" s="276" t="s">
        <v>52</v>
      </c>
      <c r="O99" s="47"/>
      <c r="P99" s="242">
        <f>O99*H99</f>
        <v>0</v>
      </c>
      <c r="Q99" s="242">
        <v>0</v>
      </c>
      <c r="R99" s="242">
        <f>Q99*H99</f>
        <v>0</v>
      </c>
      <c r="S99" s="242">
        <v>0</v>
      </c>
      <c r="T99" s="243">
        <f>S99*H99</f>
        <v>0</v>
      </c>
      <c r="AR99" s="23" t="s">
        <v>393</v>
      </c>
      <c r="AT99" s="23" t="s">
        <v>297</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302</v>
      </c>
      <c r="BM99" s="23" t="s">
        <v>241</v>
      </c>
    </row>
    <row r="100" spans="2:65" s="1" customFormat="1" ht="16.5" customHeight="1">
      <c r="B100" s="46"/>
      <c r="C100" s="233" t="s">
        <v>249</v>
      </c>
      <c r="D100" s="233" t="s">
        <v>210</v>
      </c>
      <c r="E100" s="234" t="s">
        <v>4624</v>
      </c>
      <c r="F100" s="235" t="s">
        <v>4625</v>
      </c>
      <c r="G100" s="236" t="s">
        <v>331</v>
      </c>
      <c r="H100" s="237">
        <v>10</v>
      </c>
      <c r="I100" s="238"/>
      <c r="J100" s="239">
        <f>ROUND(I100*H100,2)</f>
        <v>0</v>
      </c>
      <c r="K100" s="235" t="s">
        <v>4610</v>
      </c>
      <c r="L100" s="72"/>
      <c r="M100" s="240" t="s">
        <v>38</v>
      </c>
      <c r="N100" s="241" t="s">
        <v>52</v>
      </c>
      <c r="O100" s="47"/>
      <c r="P100" s="242">
        <f>O100*H100</f>
        <v>0</v>
      </c>
      <c r="Q100" s="242">
        <v>0</v>
      </c>
      <c r="R100" s="242">
        <f>Q100*H100</f>
        <v>0</v>
      </c>
      <c r="S100" s="242">
        <v>0</v>
      </c>
      <c r="T100" s="243">
        <f>S100*H100</f>
        <v>0</v>
      </c>
      <c r="AR100" s="23" t="s">
        <v>302</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302</v>
      </c>
      <c r="BM100" s="23" t="s">
        <v>4626</v>
      </c>
    </row>
    <row r="101" spans="2:65" s="1" customFormat="1" ht="16.5" customHeight="1">
      <c r="B101" s="46"/>
      <c r="C101" s="267" t="s">
        <v>253</v>
      </c>
      <c r="D101" s="267" t="s">
        <v>297</v>
      </c>
      <c r="E101" s="268" t="s">
        <v>4627</v>
      </c>
      <c r="F101" s="269" t="s">
        <v>4628</v>
      </c>
      <c r="G101" s="270" t="s">
        <v>2976</v>
      </c>
      <c r="H101" s="271">
        <v>10</v>
      </c>
      <c r="I101" s="272"/>
      <c r="J101" s="273">
        <f>ROUND(I101*H101,2)</f>
        <v>0</v>
      </c>
      <c r="K101" s="269" t="s">
        <v>38</v>
      </c>
      <c r="L101" s="274"/>
      <c r="M101" s="275" t="s">
        <v>38</v>
      </c>
      <c r="N101" s="276" t="s">
        <v>52</v>
      </c>
      <c r="O101" s="47"/>
      <c r="P101" s="242">
        <f>O101*H101</f>
        <v>0</v>
      </c>
      <c r="Q101" s="242">
        <v>0</v>
      </c>
      <c r="R101" s="242">
        <f>Q101*H101</f>
        <v>0</v>
      </c>
      <c r="S101" s="242">
        <v>0</v>
      </c>
      <c r="T101" s="243">
        <f>S101*H101</f>
        <v>0</v>
      </c>
      <c r="AR101" s="23" t="s">
        <v>393</v>
      </c>
      <c r="AT101" s="23" t="s">
        <v>297</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302</v>
      </c>
      <c r="BM101" s="23" t="s">
        <v>253</v>
      </c>
    </row>
    <row r="102" spans="2:65" s="1" customFormat="1" ht="16.5" customHeight="1">
      <c r="B102" s="46"/>
      <c r="C102" s="233" t="s">
        <v>257</v>
      </c>
      <c r="D102" s="233" t="s">
        <v>210</v>
      </c>
      <c r="E102" s="234" t="s">
        <v>4629</v>
      </c>
      <c r="F102" s="235" t="s">
        <v>4630</v>
      </c>
      <c r="G102" s="236" t="s">
        <v>331</v>
      </c>
      <c r="H102" s="237">
        <v>10</v>
      </c>
      <c r="I102" s="238"/>
      <c r="J102" s="239">
        <f>ROUND(I102*H102,2)</f>
        <v>0</v>
      </c>
      <c r="K102" s="235" t="s">
        <v>4610</v>
      </c>
      <c r="L102" s="72"/>
      <c r="M102" s="240" t="s">
        <v>38</v>
      </c>
      <c r="N102" s="241" t="s">
        <v>52</v>
      </c>
      <c r="O102" s="47"/>
      <c r="P102" s="242">
        <f>O102*H102</f>
        <v>0</v>
      </c>
      <c r="Q102" s="242">
        <v>0</v>
      </c>
      <c r="R102" s="242">
        <f>Q102*H102</f>
        <v>0</v>
      </c>
      <c r="S102" s="242">
        <v>0</v>
      </c>
      <c r="T102" s="243">
        <f>S102*H102</f>
        <v>0</v>
      </c>
      <c r="AR102" s="23" t="s">
        <v>302</v>
      </c>
      <c r="AT102" s="23" t="s">
        <v>210</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302</v>
      </c>
      <c r="BM102" s="23" t="s">
        <v>4631</v>
      </c>
    </row>
    <row r="103" spans="2:65" s="1" customFormat="1" ht="16.5" customHeight="1">
      <c r="B103" s="46"/>
      <c r="C103" s="267" t="s">
        <v>30</v>
      </c>
      <c r="D103" s="267" t="s">
        <v>297</v>
      </c>
      <c r="E103" s="268" t="s">
        <v>4632</v>
      </c>
      <c r="F103" s="269" t="s">
        <v>4633</v>
      </c>
      <c r="G103" s="270" t="s">
        <v>2976</v>
      </c>
      <c r="H103" s="271">
        <v>10</v>
      </c>
      <c r="I103" s="272"/>
      <c r="J103" s="273">
        <f>ROUND(I103*H103,2)</f>
        <v>0</v>
      </c>
      <c r="K103" s="269" t="s">
        <v>38</v>
      </c>
      <c r="L103" s="274"/>
      <c r="M103" s="275" t="s">
        <v>38</v>
      </c>
      <c r="N103" s="276" t="s">
        <v>52</v>
      </c>
      <c r="O103" s="47"/>
      <c r="P103" s="242">
        <f>O103*H103</f>
        <v>0</v>
      </c>
      <c r="Q103" s="242">
        <v>0</v>
      </c>
      <c r="R103" s="242">
        <f>Q103*H103</f>
        <v>0</v>
      </c>
      <c r="S103" s="242">
        <v>0</v>
      </c>
      <c r="T103" s="243">
        <f>S103*H103</f>
        <v>0</v>
      </c>
      <c r="AR103" s="23" t="s">
        <v>393</v>
      </c>
      <c r="AT103" s="23" t="s">
        <v>297</v>
      </c>
      <c r="AU103" s="23" t="s">
        <v>90</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302</v>
      </c>
      <c r="BM103" s="23" t="s">
        <v>30</v>
      </c>
    </row>
    <row r="104" spans="2:65" s="1" customFormat="1" ht="16.5" customHeight="1">
      <c r="B104" s="46"/>
      <c r="C104" s="233" t="s">
        <v>270</v>
      </c>
      <c r="D104" s="233" t="s">
        <v>210</v>
      </c>
      <c r="E104" s="234" t="s">
        <v>4634</v>
      </c>
      <c r="F104" s="235" t="s">
        <v>4635</v>
      </c>
      <c r="G104" s="236" t="s">
        <v>331</v>
      </c>
      <c r="H104" s="237">
        <v>1</v>
      </c>
      <c r="I104" s="238"/>
      <c r="J104" s="239">
        <f>ROUND(I104*H104,2)</f>
        <v>0</v>
      </c>
      <c r="K104" s="235" t="s">
        <v>4610</v>
      </c>
      <c r="L104" s="72"/>
      <c r="M104" s="240" t="s">
        <v>38</v>
      </c>
      <c r="N104" s="241" t="s">
        <v>52</v>
      </c>
      <c r="O104" s="47"/>
      <c r="P104" s="242">
        <f>O104*H104</f>
        <v>0</v>
      </c>
      <c r="Q104" s="242">
        <v>0</v>
      </c>
      <c r="R104" s="242">
        <f>Q104*H104</f>
        <v>0</v>
      </c>
      <c r="S104" s="242">
        <v>0</v>
      </c>
      <c r="T104" s="243">
        <f>S104*H104</f>
        <v>0</v>
      </c>
      <c r="AR104" s="23" t="s">
        <v>302</v>
      </c>
      <c r="AT104" s="23" t="s">
        <v>210</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302</v>
      </c>
      <c r="BM104" s="23" t="s">
        <v>4636</v>
      </c>
    </row>
    <row r="105" spans="2:65" s="1" customFormat="1" ht="25.5" customHeight="1">
      <c r="B105" s="46"/>
      <c r="C105" s="267" t="s">
        <v>276</v>
      </c>
      <c r="D105" s="267" t="s">
        <v>297</v>
      </c>
      <c r="E105" s="268" t="s">
        <v>4637</v>
      </c>
      <c r="F105" s="269" t="s">
        <v>4638</v>
      </c>
      <c r="G105" s="270" t="s">
        <v>2976</v>
      </c>
      <c r="H105" s="271">
        <v>1</v>
      </c>
      <c r="I105" s="272"/>
      <c r="J105" s="273">
        <f>ROUND(I105*H105,2)</f>
        <v>0</v>
      </c>
      <c r="K105" s="269" t="s">
        <v>38</v>
      </c>
      <c r="L105" s="274"/>
      <c r="M105" s="275" t="s">
        <v>38</v>
      </c>
      <c r="N105" s="276" t="s">
        <v>52</v>
      </c>
      <c r="O105" s="47"/>
      <c r="P105" s="242">
        <f>O105*H105</f>
        <v>0</v>
      </c>
      <c r="Q105" s="242">
        <v>0</v>
      </c>
      <c r="R105" s="242">
        <f>Q105*H105</f>
        <v>0</v>
      </c>
      <c r="S105" s="242">
        <v>0</v>
      </c>
      <c r="T105" s="243">
        <f>S105*H105</f>
        <v>0</v>
      </c>
      <c r="AR105" s="23" t="s">
        <v>393</v>
      </c>
      <c r="AT105" s="23" t="s">
        <v>297</v>
      </c>
      <c r="AU105" s="23" t="s">
        <v>90</v>
      </c>
      <c r="AY105" s="23" t="s">
        <v>208</v>
      </c>
      <c r="BE105" s="244">
        <f>IF(N105="základní",J105,0)</f>
        <v>0</v>
      </c>
      <c r="BF105" s="244">
        <f>IF(N105="snížená",J105,0)</f>
        <v>0</v>
      </c>
      <c r="BG105" s="244">
        <f>IF(N105="zákl. přenesená",J105,0)</f>
        <v>0</v>
      </c>
      <c r="BH105" s="244">
        <f>IF(N105="sníž. přenesená",J105,0)</f>
        <v>0</v>
      </c>
      <c r="BI105" s="244">
        <f>IF(N105="nulová",J105,0)</f>
        <v>0</v>
      </c>
      <c r="BJ105" s="23" t="s">
        <v>25</v>
      </c>
      <c r="BK105" s="244">
        <f>ROUND(I105*H105,2)</f>
        <v>0</v>
      </c>
      <c r="BL105" s="23" t="s">
        <v>302</v>
      </c>
      <c r="BM105" s="23" t="s">
        <v>276</v>
      </c>
    </row>
    <row r="106" spans="2:65" s="1" customFormat="1" ht="16.5" customHeight="1">
      <c r="B106" s="46"/>
      <c r="C106" s="233" t="s">
        <v>280</v>
      </c>
      <c r="D106" s="233" t="s">
        <v>210</v>
      </c>
      <c r="E106" s="234" t="s">
        <v>4639</v>
      </c>
      <c r="F106" s="235" t="s">
        <v>4640</v>
      </c>
      <c r="G106" s="236" t="s">
        <v>222</v>
      </c>
      <c r="H106" s="237">
        <v>6</v>
      </c>
      <c r="I106" s="238"/>
      <c r="J106" s="239">
        <f>ROUND(I106*H106,2)</f>
        <v>0</v>
      </c>
      <c r="K106" s="235" t="s">
        <v>38</v>
      </c>
      <c r="L106" s="72"/>
      <c r="M106" s="240" t="s">
        <v>38</v>
      </c>
      <c r="N106" s="241" t="s">
        <v>52</v>
      </c>
      <c r="O106" s="47"/>
      <c r="P106" s="242">
        <f>O106*H106</f>
        <v>0</v>
      </c>
      <c r="Q106" s="242">
        <v>0</v>
      </c>
      <c r="R106" s="242">
        <f>Q106*H106</f>
        <v>0</v>
      </c>
      <c r="S106" s="242">
        <v>0</v>
      </c>
      <c r="T106" s="243">
        <f>S106*H106</f>
        <v>0</v>
      </c>
      <c r="AR106" s="23" t="s">
        <v>302</v>
      </c>
      <c r="AT106" s="23" t="s">
        <v>210</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302</v>
      </c>
      <c r="BM106" s="23" t="s">
        <v>4641</v>
      </c>
    </row>
    <row r="107" spans="2:65" s="1" customFormat="1" ht="16.5" customHeight="1">
      <c r="B107" s="46"/>
      <c r="C107" s="267" t="s">
        <v>286</v>
      </c>
      <c r="D107" s="267" t="s">
        <v>297</v>
      </c>
      <c r="E107" s="268" t="s">
        <v>4642</v>
      </c>
      <c r="F107" s="269" t="s">
        <v>4643</v>
      </c>
      <c r="G107" s="270" t="s">
        <v>2976</v>
      </c>
      <c r="H107" s="271">
        <v>12</v>
      </c>
      <c r="I107" s="272"/>
      <c r="J107" s="273">
        <f>ROUND(I107*H107,2)</f>
        <v>0</v>
      </c>
      <c r="K107" s="269" t="s">
        <v>38</v>
      </c>
      <c r="L107" s="274"/>
      <c r="M107" s="275" t="s">
        <v>38</v>
      </c>
      <c r="N107" s="276" t="s">
        <v>52</v>
      </c>
      <c r="O107" s="47"/>
      <c r="P107" s="242">
        <f>O107*H107</f>
        <v>0</v>
      </c>
      <c r="Q107" s="242">
        <v>0</v>
      </c>
      <c r="R107" s="242">
        <f>Q107*H107</f>
        <v>0</v>
      </c>
      <c r="S107" s="242">
        <v>0</v>
      </c>
      <c r="T107" s="243">
        <f>S107*H107</f>
        <v>0</v>
      </c>
      <c r="AR107" s="23" t="s">
        <v>393</v>
      </c>
      <c r="AT107" s="23" t="s">
        <v>297</v>
      </c>
      <c r="AU107" s="23" t="s">
        <v>90</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302</v>
      </c>
      <c r="BM107" s="23" t="s">
        <v>286</v>
      </c>
    </row>
    <row r="108" spans="2:65" s="1" customFormat="1" ht="16.5" customHeight="1">
      <c r="B108" s="46"/>
      <c r="C108" s="233" t="s">
        <v>10</v>
      </c>
      <c r="D108" s="233" t="s">
        <v>210</v>
      </c>
      <c r="E108" s="234" t="s">
        <v>4644</v>
      </c>
      <c r="F108" s="235" t="s">
        <v>4645</v>
      </c>
      <c r="G108" s="236" t="s">
        <v>331</v>
      </c>
      <c r="H108" s="237">
        <v>1</v>
      </c>
      <c r="I108" s="238"/>
      <c r="J108" s="239">
        <f>ROUND(I108*H108,2)</f>
        <v>0</v>
      </c>
      <c r="K108" s="235" t="s">
        <v>4610</v>
      </c>
      <c r="L108" s="72"/>
      <c r="M108" s="240" t="s">
        <v>38</v>
      </c>
      <c r="N108" s="241" t="s">
        <v>52</v>
      </c>
      <c r="O108" s="47"/>
      <c r="P108" s="242">
        <f>O108*H108</f>
        <v>0</v>
      </c>
      <c r="Q108" s="242">
        <v>0</v>
      </c>
      <c r="R108" s="242">
        <f>Q108*H108</f>
        <v>0</v>
      </c>
      <c r="S108" s="242">
        <v>0</v>
      </c>
      <c r="T108" s="243">
        <f>S108*H108</f>
        <v>0</v>
      </c>
      <c r="AR108" s="23" t="s">
        <v>302</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302</v>
      </c>
      <c r="BM108" s="23" t="s">
        <v>4646</v>
      </c>
    </row>
    <row r="109" spans="2:65" s="1" customFormat="1" ht="16.5" customHeight="1">
      <c r="B109" s="46"/>
      <c r="C109" s="267" t="s">
        <v>302</v>
      </c>
      <c r="D109" s="267" t="s">
        <v>297</v>
      </c>
      <c r="E109" s="268" t="s">
        <v>4647</v>
      </c>
      <c r="F109" s="269" t="s">
        <v>4648</v>
      </c>
      <c r="G109" s="270" t="s">
        <v>2976</v>
      </c>
      <c r="H109" s="271">
        <v>1</v>
      </c>
      <c r="I109" s="272"/>
      <c r="J109" s="273">
        <f>ROUND(I109*H109,2)</f>
        <v>0</v>
      </c>
      <c r="K109" s="269" t="s">
        <v>38</v>
      </c>
      <c r="L109" s="274"/>
      <c r="M109" s="275" t="s">
        <v>38</v>
      </c>
      <c r="N109" s="276" t="s">
        <v>52</v>
      </c>
      <c r="O109" s="47"/>
      <c r="P109" s="242">
        <f>O109*H109</f>
        <v>0</v>
      </c>
      <c r="Q109" s="242">
        <v>0</v>
      </c>
      <c r="R109" s="242">
        <f>Q109*H109</f>
        <v>0</v>
      </c>
      <c r="S109" s="242">
        <v>0</v>
      </c>
      <c r="T109" s="243">
        <f>S109*H109</f>
        <v>0</v>
      </c>
      <c r="AR109" s="23" t="s">
        <v>393</v>
      </c>
      <c r="AT109" s="23" t="s">
        <v>297</v>
      </c>
      <c r="AU109" s="23" t="s">
        <v>90</v>
      </c>
      <c r="AY109" s="23" t="s">
        <v>208</v>
      </c>
      <c r="BE109" s="244">
        <f>IF(N109="základní",J109,0)</f>
        <v>0</v>
      </c>
      <c r="BF109" s="244">
        <f>IF(N109="snížená",J109,0)</f>
        <v>0</v>
      </c>
      <c r="BG109" s="244">
        <f>IF(N109="zákl. přenesená",J109,0)</f>
        <v>0</v>
      </c>
      <c r="BH109" s="244">
        <f>IF(N109="sníž. přenesená",J109,0)</f>
        <v>0</v>
      </c>
      <c r="BI109" s="244">
        <f>IF(N109="nulová",J109,0)</f>
        <v>0</v>
      </c>
      <c r="BJ109" s="23" t="s">
        <v>25</v>
      </c>
      <c r="BK109" s="244">
        <f>ROUND(I109*H109,2)</f>
        <v>0</v>
      </c>
      <c r="BL109" s="23" t="s">
        <v>302</v>
      </c>
      <c r="BM109" s="23" t="s">
        <v>302</v>
      </c>
    </row>
    <row r="110" spans="2:65" s="1" customFormat="1" ht="16.5" customHeight="1">
      <c r="B110" s="46"/>
      <c r="C110" s="233" t="s">
        <v>314</v>
      </c>
      <c r="D110" s="233" t="s">
        <v>210</v>
      </c>
      <c r="E110" s="234" t="s">
        <v>4649</v>
      </c>
      <c r="F110" s="235" t="s">
        <v>4650</v>
      </c>
      <c r="G110" s="236" t="s">
        <v>222</v>
      </c>
      <c r="H110" s="237">
        <v>6</v>
      </c>
      <c r="I110" s="238"/>
      <c r="J110" s="239">
        <f>ROUND(I110*H110,2)</f>
        <v>0</v>
      </c>
      <c r="K110" s="235" t="s">
        <v>38</v>
      </c>
      <c r="L110" s="72"/>
      <c r="M110" s="240" t="s">
        <v>38</v>
      </c>
      <c r="N110" s="241" t="s">
        <v>52</v>
      </c>
      <c r="O110" s="47"/>
      <c r="P110" s="242">
        <f>O110*H110</f>
        <v>0</v>
      </c>
      <c r="Q110" s="242">
        <v>0</v>
      </c>
      <c r="R110" s="242">
        <f>Q110*H110</f>
        <v>0</v>
      </c>
      <c r="S110" s="242">
        <v>0</v>
      </c>
      <c r="T110" s="243">
        <f>S110*H110</f>
        <v>0</v>
      </c>
      <c r="AR110" s="23" t="s">
        <v>302</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302</v>
      </c>
      <c r="BM110" s="23" t="s">
        <v>4651</v>
      </c>
    </row>
    <row r="111" spans="2:65" s="1" customFormat="1" ht="16.5" customHeight="1">
      <c r="B111" s="46"/>
      <c r="C111" s="267" t="s">
        <v>319</v>
      </c>
      <c r="D111" s="267" t="s">
        <v>297</v>
      </c>
      <c r="E111" s="268" t="s">
        <v>4652</v>
      </c>
      <c r="F111" s="269" t="s">
        <v>4653</v>
      </c>
      <c r="G111" s="270" t="s">
        <v>2976</v>
      </c>
      <c r="H111" s="271">
        <v>12</v>
      </c>
      <c r="I111" s="272"/>
      <c r="J111" s="273">
        <f>ROUND(I111*H111,2)</f>
        <v>0</v>
      </c>
      <c r="K111" s="269" t="s">
        <v>38</v>
      </c>
      <c r="L111" s="274"/>
      <c r="M111" s="275" t="s">
        <v>38</v>
      </c>
      <c r="N111" s="276" t="s">
        <v>52</v>
      </c>
      <c r="O111" s="47"/>
      <c r="P111" s="242">
        <f>O111*H111</f>
        <v>0</v>
      </c>
      <c r="Q111" s="242">
        <v>0</v>
      </c>
      <c r="R111" s="242">
        <f>Q111*H111</f>
        <v>0</v>
      </c>
      <c r="S111" s="242">
        <v>0</v>
      </c>
      <c r="T111" s="243">
        <f>S111*H111</f>
        <v>0</v>
      </c>
      <c r="AR111" s="23" t="s">
        <v>393</v>
      </c>
      <c r="AT111" s="23" t="s">
        <v>297</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302</v>
      </c>
      <c r="BM111" s="23" t="s">
        <v>319</v>
      </c>
    </row>
    <row r="112" spans="2:65" s="1" customFormat="1" ht="16.5" customHeight="1">
      <c r="B112" s="46"/>
      <c r="C112" s="233" t="s">
        <v>324</v>
      </c>
      <c r="D112" s="233" t="s">
        <v>210</v>
      </c>
      <c r="E112" s="234" t="s">
        <v>4654</v>
      </c>
      <c r="F112" s="235" t="s">
        <v>4655</v>
      </c>
      <c r="G112" s="236" t="s">
        <v>331</v>
      </c>
      <c r="H112" s="237">
        <v>12</v>
      </c>
      <c r="I112" s="238"/>
      <c r="J112" s="239">
        <f>ROUND(I112*H112,2)</f>
        <v>0</v>
      </c>
      <c r="K112" s="235" t="s">
        <v>4610</v>
      </c>
      <c r="L112" s="72"/>
      <c r="M112" s="240" t="s">
        <v>38</v>
      </c>
      <c r="N112" s="241" t="s">
        <v>52</v>
      </c>
      <c r="O112" s="47"/>
      <c r="P112" s="242">
        <f>O112*H112</f>
        <v>0</v>
      </c>
      <c r="Q112" s="242">
        <v>0</v>
      </c>
      <c r="R112" s="242">
        <f>Q112*H112</f>
        <v>0</v>
      </c>
      <c r="S112" s="242">
        <v>0</v>
      </c>
      <c r="T112" s="243">
        <f>S112*H112</f>
        <v>0</v>
      </c>
      <c r="AR112" s="23" t="s">
        <v>302</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302</v>
      </c>
      <c r="BM112" s="23" t="s">
        <v>4656</v>
      </c>
    </row>
    <row r="113" spans="2:65" s="1" customFormat="1" ht="16.5" customHeight="1">
      <c r="B113" s="46"/>
      <c r="C113" s="267" t="s">
        <v>328</v>
      </c>
      <c r="D113" s="267" t="s">
        <v>297</v>
      </c>
      <c r="E113" s="268" t="s">
        <v>4657</v>
      </c>
      <c r="F113" s="269" t="s">
        <v>4658</v>
      </c>
      <c r="G113" s="270" t="s">
        <v>2976</v>
      </c>
      <c r="H113" s="271">
        <v>12</v>
      </c>
      <c r="I113" s="272"/>
      <c r="J113" s="273">
        <f>ROUND(I113*H113,2)</f>
        <v>0</v>
      </c>
      <c r="K113" s="269" t="s">
        <v>38</v>
      </c>
      <c r="L113" s="274"/>
      <c r="M113" s="275" t="s">
        <v>38</v>
      </c>
      <c r="N113" s="276" t="s">
        <v>52</v>
      </c>
      <c r="O113" s="47"/>
      <c r="P113" s="242">
        <f>O113*H113</f>
        <v>0</v>
      </c>
      <c r="Q113" s="242">
        <v>0</v>
      </c>
      <c r="R113" s="242">
        <f>Q113*H113</f>
        <v>0</v>
      </c>
      <c r="S113" s="242">
        <v>0</v>
      </c>
      <c r="T113" s="243">
        <f>S113*H113</f>
        <v>0</v>
      </c>
      <c r="AR113" s="23" t="s">
        <v>393</v>
      </c>
      <c r="AT113" s="23" t="s">
        <v>297</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302</v>
      </c>
      <c r="BM113" s="23" t="s">
        <v>328</v>
      </c>
    </row>
    <row r="114" spans="2:65" s="1" customFormat="1" ht="16.5" customHeight="1">
      <c r="B114" s="46"/>
      <c r="C114" s="233" t="s">
        <v>9</v>
      </c>
      <c r="D114" s="233" t="s">
        <v>210</v>
      </c>
      <c r="E114" s="234" t="s">
        <v>4659</v>
      </c>
      <c r="F114" s="235" t="s">
        <v>4660</v>
      </c>
      <c r="G114" s="236" t="s">
        <v>222</v>
      </c>
      <c r="H114" s="237">
        <v>1</v>
      </c>
      <c r="I114" s="238"/>
      <c r="J114" s="239">
        <f>ROUND(I114*H114,2)</f>
        <v>0</v>
      </c>
      <c r="K114" s="235" t="s">
        <v>38</v>
      </c>
      <c r="L114" s="72"/>
      <c r="M114" s="240" t="s">
        <v>38</v>
      </c>
      <c r="N114" s="241" t="s">
        <v>52</v>
      </c>
      <c r="O114" s="47"/>
      <c r="P114" s="242">
        <f>O114*H114</f>
        <v>0</v>
      </c>
      <c r="Q114" s="242">
        <v>0</v>
      </c>
      <c r="R114" s="242">
        <f>Q114*H114</f>
        <v>0</v>
      </c>
      <c r="S114" s="242">
        <v>0</v>
      </c>
      <c r="T114" s="243">
        <f>S114*H114</f>
        <v>0</v>
      </c>
      <c r="AR114" s="23" t="s">
        <v>302</v>
      </c>
      <c r="AT114" s="23" t="s">
        <v>210</v>
      </c>
      <c r="AU114" s="23" t="s">
        <v>90</v>
      </c>
      <c r="AY114" s="23" t="s">
        <v>208</v>
      </c>
      <c r="BE114" s="244">
        <f>IF(N114="základní",J114,0)</f>
        <v>0</v>
      </c>
      <c r="BF114" s="244">
        <f>IF(N114="snížená",J114,0)</f>
        <v>0</v>
      </c>
      <c r="BG114" s="244">
        <f>IF(N114="zákl. přenesená",J114,0)</f>
        <v>0</v>
      </c>
      <c r="BH114" s="244">
        <f>IF(N114="sníž. přenesená",J114,0)</f>
        <v>0</v>
      </c>
      <c r="BI114" s="244">
        <f>IF(N114="nulová",J114,0)</f>
        <v>0</v>
      </c>
      <c r="BJ114" s="23" t="s">
        <v>25</v>
      </c>
      <c r="BK114" s="244">
        <f>ROUND(I114*H114,2)</f>
        <v>0</v>
      </c>
      <c r="BL114" s="23" t="s">
        <v>302</v>
      </c>
      <c r="BM114" s="23" t="s">
        <v>4661</v>
      </c>
    </row>
    <row r="115" spans="2:65" s="1" customFormat="1" ht="16.5" customHeight="1">
      <c r="B115" s="46"/>
      <c r="C115" s="267" t="s">
        <v>340</v>
      </c>
      <c r="D115" s="267" t="s">
        <v>297</v>
      </c>
      <c r="E115" s="268" t="s">
        <v>4662</v>
      </c>
      <c r="F115" s="269" t="s">
        <v>4663</v>
      </c>
      <c r="G115" s="270" t="s">
        <v>2976</v>
      </c>
      <c r="H115" s="271">
        <v>2</v>
      </c>
      <c r="I115" s="272"/>
      <c r="J115" s="273">
        <f>ROUND(I115*H115,2)</f>
        <v>0</v>
      </c>
      <c r="K115" s="269" t="s">
        <v>38</v>
      </c>
      <c r="L115" s="274"/>
      <c r="M115" s="275" t="s">
        <v>38</v>
      </c>
      <c r="N115" s="276" t="s">
        <v>52</v>
      </c>
      <c r="O115" s="47"/>
      <c r="P115" s="242">
        <f>O115*H115</f>
        <v>0</v>
      </c>
      <c r="Q115" s="242">
        <v>0</v>
      </c>
      <c r="R115" s="242">
        <f>Q115*H115</f>
        <v>0</v>
      </c>
      <c r="S115" s="242">
        <v>0</v>
      </c>
      <c r="T115" s="243">
        <f>S115*H115</f>
        <v>0</v>
      </c>
      <c r="AR115" s="23" t="s">
        <v>393</v>
      </c>
      <c r="AT115" s="23" t="s">
        <v>297</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302</v>
      </c>
      <c r="BM115" s="23" t="s">
        <v>340</v>
      </c>
    </row>
    <row r="116" spans="2:65" s="1" customFormat="1" ht="16.5" customHeight="1">
      <c r="B116" s="46"/>
      <c r="C116" s="233" t="s">
        <v>348</v>
      </c>
      <c r="D116" s="233" t="s">
        <v>210</v>
      </c>
      <c r="E116" s="234" t="s">
        <v>4664</v>
      </c>
      <c r="F116" s="235" t="s">
        <v>4665</v>
      </c>
      <c r="G116" s="236" t="s">
        <v>2976</v>
      </c>
      <c r="H116" s="237">
        <v>5</v>
      </c>
      <c r="I116" s="238"/>
      <c r="J116" s="239">
        <f>ROUND(I116*H116,2)</f>
        <v>0</v>
      </c>
      <c r="K116" s="235" t="s">
        <v>4610</v>
      </c>
      <c r="L116" s="72"/>
      <c r="M116" s="240" t="s">
        <v>38</v>
      </c>
      <c r="N116" s="241" t="s">
        <v>52</v>
      </c>
      <c r="O116" s="47"/>
      <c r="P116" s="242">
        <f>O116*H116</f>
        <v>0</v>
      </c>
      <c r="Q116" s="242">
        <v>0</v>
      </c>
      <c r="R116" s="242">
        <f>Q116*H116</f>
        <v>0</v>
      </c>
      <c r="S116" s="242">
        <v>0</v>
      </c>
      <c r="T116" s="243">
        <f>S116*H116</f>
        <v>0</v>
      </c>
      <c r="AR116" s="23" t="s">
        <v>302</v>
      </c>
      <c r="AT116" s="23" t="s">
        <v>210</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302</v>
      </c>
      <c r="BM116" s="23" t="s">
        <v>4666</v>
      </c>
    </row>
    <row r="117" spans="2:65" s="1" customFormat="1" ht="16.5" customHeight="1">
      <c r="B117" s="46"/>
      <c r="C117" s="267" t="s">
        <v>352</v>
      </c>
      <c r="D117" s="267" t="s">
        <v>297</v>
      </c>
      <c r="E117" s="268" t="s">
        <v>4667</v>
      </c>
      <c r="F117" s="269" t="s">
        <v>4668</v>
      </c>
      <c r="G117" s="270" t="s">
        <v>2976</v>
      </c>
      <c r="H117" s="271">
        <v>5</v>
      </c>
      <c r="I117" s="272"/>
      <c r="J117" s="273">
        <f>ROUND(I117*H117,2)</f>
        <v>0</v>
      </c>
      <c r="K117" s="269" t="s">
        <v>38</v>
      </c>
      <c r="L117" s="274"/>
      <c r="M117" s="275" t="s">
        <v>38</v>
      </c>
      <c r="N117" s="276" t="s">
        <v>52</v>
      </c>
      <c r="O117" s="47"/>
      <c r="P117" s="242">
        <f>O117*H117</f>
        <v>0</v>
      </c>
      <c r="Q117" s="242">
        <v>0</v>
      </c>
      <c r="R117" s="242">
        <f>Q117*H117</f>
        <v>0</v>
      </c>
      <c r="S117" s="242">
        <v>0</v>
      </c>
      <c r="T117" s="243">
        <f>S117*H117</f>
        <v>0</v>
      </c>
      <c r="AR117" s="23" t="s">
        <v>393</v>
      </c>
      <c r="AT117" s="23" t="s">
        <v>297</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302</v>
      </c>
      <c r="BM117" s="23" t="s">
        <v>352</v>
      </c>
    </row>
    <row r="118" spans="2:65" s="1" customFormat="1" ht="16.5" customHeight="1">
      <c r="B118" s="46"/>
      <c r="C118" s="233" t="s">
        <v>357</v>
      </c>
      <c r="D118" s="233" t="s">
        <v>210</v>
      </c>
      <c r="E118" s="234" t="s">
        <v>4669</v>
      </c>
      <c r="F118" s="235" t="s">
        <v>4670</v>
      </c>
      <c r="G118" s="236" t="s">
        <v>222</v>
      </c>
      <c r="H118" s="237">
        <v>1</v>
      </c>
      <c r="I118" s="238"/>
      <c r="J118" s="239">
        <f>ROUND(I118*H118,2)</f>
        <v>0</v>
      </c>
      <c r="K118" s="235" t="s">
        <v>38</v>
      </c>
      <c r="L118" s="72"/>
      <c r="M118" s="240" t="s">
        <v>38</v>
      </c>
      <c r="N118" s="241" t="s">
        <v>52</v>
      </c>
      <c r="O118" s="47"/>
      <c r="P118" s="242">
        <f>O118*H118</f>
        <v>0</v>
      </c>
      <c r="Q118" s="242">
        <v>0</v>
      </c>
      <c r="R118" s="242">
        <f>Q118*H118</f>
        <v>0</v>
      </c>
      <c r="S118" s="242">
        <v>0</v>
      </c>
      <c r="T118" s="243">
        <f>S118*H118</f>
        <v>0</v>
      </c>
      <c r="AR118" s="23" t="s">
        <v>302</v>
      </c>
      <c r="AT118" s="23" t="s">
        <v>210</v>
      </c>
      <c r="AU118" s="23" t="s">
        <v>90</v>
      </c>
      <c r="AY118" s="23" t="s">
        <v>208</v>
      </c>
      <c r="BE118" s="244">
        <f>IF(N118="základní",J118,0)</f>
        <v>0</v>
      </c>
      <c r="BF118" s="244">
        <f>IF(N118="snížená",J118,0)</f>
        <v>0</v>
      </c>
      <c r="BG118" s="244">
        <f>IF(N118="zákl. přenesená",J118,0)</f>
        <v>0</v>
      </c>
      <c r="BH118" s="244">
        <f>IF(N118="sníž. přenesená",J118,0)</f>
        <v>0</v>
      </c>
      <c r="BI118" s="244">
        <f>IF(N118="nulová",J118,0)</f>
        <v>0</v>
      </c>
      <c r="BJ118" s="23" t="s">
        <v>25</v>
      </c>
      <c r="BK118" s="244">
        <f>ROUND(I118*H118,2)</f>
        <v>0</v>
      </c>
      <c r="BL118" s="23" t="s">
        <v>302</v>
      </c>
      <c r="BM118" s="23" t="s">
        <v>4671</v>
      </c>
    </row>
    <row r="119" spans="2:65" s="1" customFormat="1" ht="16.5" customHeight="1">
      <c r="B119" s="46"/>
      <c r="C119" s="267" t="s">
        <v>362</v>
      </c>
      <c r="D119" s="267" t="s">
        <v>297</v>
      </c>
      <c r="E119" s="268" t="s">
        <v>4672</v>
      </c>
      <c r="F119" s="269" t="s">
        <v>4673</v>
      </c>
      <c r="G119" s="270" t="s">
        <v>2976</v>
      </c>
      <c r="H119" s="271">
        <v>2</v>
      </c>
      <c r="I119" s="272"/>
      <c r="J119" s="273">
        <f>ROUND(I119*H119,2)</f>
        <v>0</v>
      </c>
      <c r="K119" s="269" t="s">
        <v>38</v>
      </c>
      <c r="L119" s="274"/>
      <c r="M119" s="275" t="s">
        <v>38</v>
      </c>
      <c r="N119" s="276" t="s">
        <v>52</v>
      </c>
      <c r="O119" s="47"/>
      <c r="P119" s="242">
        <f>O119*H119</f>
        <v>0</v>
      </c>
      <c r="Q119" s="242">
        <v>0</v>
      </c>
      <c r="R119" s="242">
        <f>Q119*H119</f>
        <v>0</v>
      </c>
      <c r="S119" s="242">
        <v>0</v>
      </c>
      <c r="T119" s="243">
        <f>S119*H119</f>
        <v>0</v>
      </c>
      <c r="AR119" s="23" t="s">
        <v>393</v>
      </c>
      <c r="AT119" s="23" t="s">
        <v>297</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302</v>
      </c>
      <c r="BM119" s="23" t="s">
        <v>362</v>
      </c>
    </row>
    <row r="120" spans="2:65" s="1" customFormat="1" ht="16.5" customHeight="1">
      <c r="B120" s="46"/>
      <c r="C120" s="233" t="s">
        <v>369</v>
      </c>
      <c r="D120" s="233" t="s">
        <v>210</v>
      </c>
      <c r="E120" s="234" t="s">
        <v>4674</v>
      </c>
      <c r="F120" s="235" t="s">
        <v>4660</v>
      </c>
      <c r="G120" s="236" t="s">
        <v>222</v>
      </c>
      <c r="H120" s="237">
        <v>8</v>
      </c>
      <c r="I120" s="238"/>
      <c r="J120" s="239">
        <f>ROUND(I120*H120,2)</f>
        <v>0</v>
      </c>
      <c r="K120" s="235" t="s">
        <v>38</v>
      </c>
      <c r="L120" s="72"/>
      <c r="M120" s="240" t="s">
        <v>38</v>
      </c>
      <c r="N120" s="241" t="s">
        <v>52</v>
      </c>
      <c r="O120" s="47"/>
      <c r="P120" s="242">
        <f>O120*H120</f>
        <v>0</v>
      </c>
      <c r="Q120" s="242">
        <v>0</v>
      </c>
      <c r="R120" s="242">
        <f>Q120*H120</f>
        <v>0</v>
      </c>
      <c r="S120" s="242">
        <v>0</v>
      </c>
      <c r="T120" s="243">
        <f>S120*H120</f>
        <v>0</v>
      </c>
      <c r="AR120" s="23" t="s">
        <v>302</v>
      </c>
      <c r="AT120" s="23" t="s">
        <v>210</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302</v>
      </c>
      <c r="BM120" s="23" t="s">
        <v>4675</v>
      </c>
    </row>
    <row r="121" spans="2:65" s="1" customFormat="1" ht="16.5" customHeight="1">
      <c r="B121" s="46"/>
      <c r="C121" s="267" t="s">
        <v>374</v>
      </c>
      <c r="D121" s="267" t="s">
        <v>297</v>
      </c>
      <c r="E121" s="268" t="s">
        <v>4676</v>
      </c>
      <c r="F121" s="269" t="s">
        <v>4677</v>
      </c>
      <c r="G121" s="270" t="s">
        <v>2976</v>
      </c>
      <c r="H121" s="271">
        <v>200</v>
      </c>
      <c r="I121" s="272"/>
      <c r="J121" s="273">
        <f>ROUND(I121*H121,2)</f>
        <v>0</v>
      </c>
      <c r="K121" s="269" t="s">
        <v>38</v>
      </c>
      <c r="L121" s="274"/>
      <c r="M121" s="275" t="s">
        <v>38</v>
      </c>
      <c r="N121" s="276" t="s">
        <v>52</v>
      </c>
      <c r="O121" s="47"/>
      <c r="P121" s="242">
        <f>O121*H121</f>
        <v>0</v>
      </c>
      <c r="Q121" s="242">
        <v>0</v>
      </c>
      <c r="R121" s="242">
        <f>Q121*H121</f>
        <v>0</v>
      </c>
      <c r="S121" s="242">
        <v>0</v>
      </c>
      <c r="T121" s="243">
        <f>S121*H121</f>
        <v>0</v>
      </c>
      <c r="AR121" s="23" t="s">
        <v>393</v>
      </c>
      <c r="AT121" s="23" t="s">
        <v>297</v>
      </c>
      <c r="AU121" s="23" t="s">
        <v>90</v>
      </c>
      <c r="AY121" s="23" t="s">
        <v>208</v>
      </c>
      <c r="BE121" s="244">
        <f>IF(N121="základní",J121,0)</f>
        <v>0</v>
      </c>
      <c r="BF121" s="244">
        <f>IF(N121="snížená",J121,0)</f>
        <v>0</v>
      </c>
      <c r="BG121" s="244">
        <f>IF(N121="zákl. přenesená",J121,0)</f>
        <v>0</v>
      </c>
      <c r="BH121" s="244">
        <f>IF(N121="sníž. přenesená",J121,0)</f>
        <v>0</v>
      </c>
      <c r="BI121" s="244">
        <f>IF(N121="nulová",J121,0)</f>
        <v>0</v>
      </c>
      <c r="BJ121" s="23" t="s">
        <v>25</v>
      </c>
      <c r="BK121" s="244">
        <f>ROUND(I121*H121,2)</f>
        <v>0</v>
      </c>
      <c r="BL121" s="23" t="s">
        <v>302</v>
      </c>
      <c r="BM121" s="23" t="s">
        <v>374</v>
      </c>
    </row>
    <row r="122" spans="2:65" s="1" customFormat="1" ht="16.5" customHeight="1">
      <c r="B122" s="46"/>
      <c r="C122" s="233" t="s">
        <v>380</v>
      </c>
      <c r="D122" s="233" t="s">
        <v>210</v>
      </c>
      <c r="E122" s="234" t="s">
        <v>4678</v>
      </c>
      <c r="F122" s="235" t="s">
        <v>4679</v>
      </c>
      <c r="G122" s="236" t="s">
        <v>222</v>
      </c>
      <c r="H122" s="237">
        <v>1</v>
      </c>
      <c r="I122" s="238"/>
      <c r="J122" s="239">
        <f>ROUND(I122*H122,2)</f>
        <v>0</v>
      </c>
      <c r="K122" s="235" t="s">
        <v>38</v>
      </c>
      <c r="L122" s="72"/>
      <c r="M122" s="240" t="s">
        <v>38</v>
      </c>
      <c r="N122" s="241" t="s">
        <v>52</v>
      </c>
      <c r="O122" s="47"/>
      <c r="P122" s="242">
        <f>O122*H122</f>
        <v>0</v>
      </c>
      <c r="Q122" s="242">
        <v>0</v>
      </c>
      <c r="R122" s="242">
        <f>Q122*H122</f>
        <v>0</v>
      </c>
      <c r="S122" s="242">
        <v>0</v>
      </c>
      <c r="T122" s="243">
        <f>S122*H122</f>
        <v>0</v>
      </c>
      <c r="AR122" s="23" t="s">
        <v>302</v>
      </c>
      <c r="AT122" s="23" t="s">
        <v>210</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302</v>
      </c>
      <c r="BM122" s="23" t="s">
        <v>4680</v>
      </c>
    </row>
    <row r="123" spans="2:65" s="1" customFormat="1" ht="16.5" customHeight="1">
      <c r="B123" s="46"/>
      <c r="C123" s="267" t="s">
        <v>384</v>
      </c>
      <c r="D123" s="267" t="s">
        <v>297</v>
      </c>
      <c r="E123" s="268" t="s">
        <v>4681</v>
      </c>
      <c r="F123" s="269" t="s">
        <v>4682</v>
      </c>
      <c r="G123" s="270" t="s">
        <v>2976</v>
      </c>
      <c r="H123" s="271">
        <v>2</v>
      </c>
      <c r="I123" s="272"/>
      <c r="J123" s="273">
        <f>ROUND(I123*H123,2)</f>
        <v>0</v>
      </c>
      <c r="K123" s="269" t="s">
        <v>38</v>
      </c>
      <c r="L123" s="274"/>
      <c r="M123" s="275" t="s">
        <v>38</v>
      </c>
      <c r="N123" s="276" t="s">
        <v>52</v>
      </c>
      <c r="O123" s="47"/>
      <c r="P123" s="242">
        <f>O123*H123</f>
        <v>0</v>
      </c>
      <c r="Q123" s="242">
        <v>0</v>
      </c>
      <c r="R123" s="242">
        <f>Q123*H123</f>
        <v>0</v>
      </c>
      <c r="S123" s="242">
        <v>0</v>
      </c>
      <c r="T123" s="243">
        <f>S123*H123</f>
        <v>0</v>
      </c>
      <c r="AR123" s="23" t="s">
        <v>393</v>
      </c>
      <c r="AT123" s="23" t="s">
        <v>297</v>
      </c>
      <c r="AU123" s="23" t="s">
        <v>90</v>
      </c>
      <c r="AY123" s="23" t="s">
        <v>208</v>
      </c>
      <c r="BE123" s="244">
        <f>IF(N123="základní",J123,0)</f>
        <v>0</v>
      </c>
      <c r="BF123" s="244">
        <f>IF(N123="snížená",J123,0)</f>
        <v>0</v>
      </c>
      <c r="BG123" s="244">
        <f>IF(N123="zákl. přenesená",J123,0)</f>
        <v>0</v>
      </c>
      <c r="BH123" s="244">
        <f>IF(N123="sníž. přenesená",J123,0)</f>
        <v>0</v>
      </c>
      <c r="BI123" s="244">
        <f>IF(N123="nulová",J123,0)</f>
        <v>0</v>
      </c>
      <c r="BJ123" s="23" t="s">
        <v>25</v>
      </c>
      <c r="BK123" s="244">
        <f>ROUND(I123*H123,2)</f>
        <v>0</v>
      </c>
      <c r="BL123" s="23" t="s">
        <v>302</v>
      </c>
      <c r="BM123" s="23" t="s">
        <v>384</v>
      </c>
    </row>
    <row r="124" spans="2:65" s="1" customFormat="1" ht="16.5" customHeight="1">
      <c r="B124" s="46"/>
      <c r="C124" s="233" t="s">
        <v>389</v>
      </c>
      <c r="D124" s="233" t="s">
        <v>210</v>
      </c>
      <c r="E124" s="234" t="s">
        <v>4683</v>
      </c>
      <c r="F124" s="235" t="s">
        <v>4684</v>
      </c>
      <c r="G124" s="236" t="s">
        <v>331</v>
      </c>
      <c r="H124" s="237">
        <v>1</v>
      </c>
      <c r="I124" s="238"/>
      <c r="J124" s="239">
        <f>ROUND(I124*H124,2)</f>
        <v>0</v>
      </c>
      <c r="K124" s="235" t="s">
        <v>4610</v>
      </c>
      <c r="L124" s="72"/>
      <c r="M124" s="240" t="s">
        <v>38</v>
      </c>
      <c r="N124" s="241" t="s">
        <v>52</v>
      </c>
      <c r="O124" s="47"/>
      <c r="P124" s="242">
        <f>O124*H124</f>
        <v>0</v>
      </c>
      <c r="Q124" s="242">
        <v>0</v>
      </c>
      <c r="R124" s="242">
        <f>Q124*H124</f>
        <v>0</v>
      </c>
      <c r="S124" s="242">
        <v>0</v>
      </c>
      <c r="T124" s="243">
        <f>S124*H124</f>
        <v>0</v>
      </c>
      <c r="AR124" s="23" t="s">
        <v>302</v>
      </c>
      <c r="AT124" s="23" t="s">
        <v>210</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302</v>
      </c>
      <c r="BM124" s="23" t="s">
        <v>4685</v>
      </c>
    </row>
    <row r="125" spans="2:65" s="1" customFormat="1" ht="16.5" customHeight="1">
      <c r="B125" s="46"/>
      <c r="C125" s="267" t="s">
        <v>393</v>
      </c>
      <c r="D125" s="267" t="s">
        <v>297</v>
      </c>
      <c r="E125" s="268" t="s">
        <v>4686</v>
      </c>
      <c r="F125" s="269" t="s">
        <v>4687</v>
      </c>
      <c r="G125" s="270" t="s">
        <v>2976</v>
      </c>
      <c r="H125" s="271">
        <v>1</v>
      </c>
      <c r="I125" s="272"/>
      <c r="J125" s="273">
        <f>ROUND(I125*H125,2)</f>
        <v>0</v>
      </c>
      <c r="K125" s="269" t="s">
        <v>38</v>
      </c>
      <c r="L125" s="274"/>
      <c r="M125" s="275" t="s">
        <v>38</v>
      </c>
      <c r="N125" s="276" t="s">
        <v>52</v>
      </c>
      <c r="O125" s="47"/>
      <c r="P125" s="242">
        <f>O125*H125</f>
        <v>0</v>
      </c>
      <c r="Q125" s="242">
        <v>0</v>
      </c>
      <c r="R125" s="242">
        <f>Q125*H125</f>
        <v>0</v>
      </c>
      <c r="S125" s="242">
        <v>0</v>
      </c>
      <c r="T125" s="243">
        <f>S125*H125</f>
        <v>0</v>
      </c>
      <c r="AR125" s="23" t="s">
        <v>393</v>
      </c>
      <c r="AT125" s="23" t="s">
        <v>297</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302</v>
      </c>
      <c r="BM125" s="23" t="s">
        <v>393</v>
      </c>
    </row>
    <row r="126" spans="2:65" s="1" customFormat="1" ht="16.5" customHeight="1">
      <c r="B126" s="46"/>
      <c r="C126" s="233" t="s">
        <v>401</v>
      </c>
      <c r="D126" s="233" t="s">
        <v>210</v>
      </c>
      <c r="E126" s="234" t="s">
        <v>4688</v>
      </c>
      <c r="F126" s="235" t="s">
        <v>4689</v>
      </c>
      <c r="G126" s="236" t="s">
        <v>222</v>
      </c>
      <c r="H126" s="237">
        <v>2</v>
      </c>
      <c r="I126" s="238"/>
      <c r="J126" s="239">
        <f>ROUND(I126*H126,2)</f>
        <v>0</v>
      </c>
      <c r="K126" s="235" t="s">
        <v>38</v>
      </c>
      <c r="L126" s="72"/>
      <c r="M126" s="240" t="s">
        <v>38</v>
      </c>
      <c r="N126" s="241" t="s">
        <v>52</v>
      </c>
      <c r="O126" s="47"/>
      <c r="P126" s="242">
        <f>O126*H126</f>
        <v>0</v>
      </c>
      <c r="Q126" s="242">
        <v>0</v>
      </c>
      <c r="R126" s="242">
        <f>Q126*H126</f>
        <v>0</v>
      </c>
      <c r="S126" s="242">
        <v>0</v>
      </c>
      <c r="T126" s="243">
        <f>S126*H126</f>
        <v>0</v>
      </c>
      <c r="AR126" s="23" t="s">
        <v>302</v>
      </c>
      <c r="AT126" s="23" t="s">
        <v>210</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302</v>
      </c>
      <c r="BM126" s="23" t="s">
        <v>4690</v>
      </c>
    </row>
    <row r="127" spans="2:65" s="1" customFormat="1" ht="16.5" customHeight="1">
      <c r="B127" s="46"/>
      <c r="C127" s="267" t="s">
        <v>412</v>
      </c>
      <c r="D127" s="267" t="s">
        <v>297</v>
      </c>
      <c r="E127" s="268" t="s">
        <v>4691</v>
      </c>
      <c r="F127" s="269" t="s">
        <v>4692</v>
      </c>
      <c r="G127" s="270" t="s">
        <v>2976</v>
      </c>
      <c r="H127" s="271">
        <v>2</v>
      </c>
      <c r="I127" s="272"/>
      <c r="J127" s="273">
        <f>ROUND(I127*H127,2)</f>
        <v>0</v>
      </c>
      <c r="K127" s="269" t="s">
        <v>38</v>
      </c>
      <c r="L127" s="274"/>
      <c r="M127" s="275" t="s">
        <v>38</v>
      </c>
      <c r="N127" s="276" t="s">
        <v>52</v>
      </c>
      <c r="O127" s="47"/>
      <c r="P127" s="242">
        <f>O127*H127</f>
        <v>0</v>
      </c>
      <c r="Q127" s="242">
        <v>0</v>
      </c>
      <c r="R127" s="242">
        <f>Q127*H127</f>
        <v>0</v>
      </c>
      <c r="S127" s="242">
        <v>0</v>
      </c>
      <c r="T127" s="243">
        <f>S127*H127</f>
        <v>0</v>
      </c>
      <c r="AR127" s="23" t="s">
        <v>393</v>
      </c>
      <c r="AT127" s="23" t="s">
        <v>297</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302</v>
      </c>
      <c r="BM127" s="23" t="s">
        <v>412</v>
      </c>
    </row>
    <row r="128" spans="2:65" s="1" customFormat="1" ht="16.5" customHeight="1">
      <c r="B128" s="46"/>
      <c r="C128" s="233" t="s">
        <v>416</v>
      </c>
      <c r="D128" s="233" t="s">
        <v>210</v>
      </c>
      <c r="E128" s="234" t="s">
        <v>4693</v>
      </c>
      <c r="F128" s="235" t="s">
        <v>4694</v>
      </c>
      <c r="G128" s="236" t="s">
        <v>331</v>
      </c>
      <c r="H128" s="237">
        <v>2</v>
      </c>
      <c r="I128" s="238"/>
      <c r="J128" s="239">
        <f>ROUND(I128*H128,2)</f>
        <v>0</v>
      </c>
      <c r="K128" s="235" t="s">
        <v>4610</v>
      </c>
      <c r="L128" s="72"/>
      <c r="M128" s="240" t="s">
        <v>38</v>
      </c>
      <c r="N128" s="241" t="s">
        <v>52</v>
      </c>
      <c r="O128" s="47"/>
      <c r="P128" s="242">
        <f>O128*H128</f>
        <v>0</v>
      </c>
      <c r="Q128" s="242">
        <v>0</v>
      </c>
      <c r="R128" s="242">
        <f>Q128*H128</f>
        <v>0</v>
      </c>
      <c r="S128" s="242">
        <v>0</v>
      </c>
      <c r="T128" s="243">
        <f>S128*H128</f>
        <v>0</v>
      </c>
      <c r="AR128" s="23" t="s">
        <v>302</v>
      </c>
      <c r="AT128" s="23" t="s">
        <v>210</v>
      </c>
      <c r="AU128" s="23" t="s">
        <v>90</v>
      </c>
      <c r="AY128" s="23" t="s">
        <v>208</v>
      </c>
      <c r="BE128" s="244">
        <f>IF(N128="základní",J128,0)</f>
        <v>0</v>
      </c>
      <c r="BF128" s="244">
        <f>IF(N128="snížená",J128,0)</f>
        <v>0</v>
      </c>
      <c r="BG128" s="244">
        <f>IF(N128="zákl. přenesená",J128,0)</f>
        <v>0</v>
      </c>
      <c r="BH128" s="244">
        <f>IF(N128="sníž. přenesená",J128,0)</f>
        <v>0</v>
      </c>
      <c r="BI128" s="244">
        <f>IF(N128="nulová",J128,0)</f>
        <v>0</v>
      </c>
      <c r="BJ128" s="23" t="s">
        <v>25</v>
      </c>
      <c r="BK128" s="244">
        <f>ROUND(I128*H128,2)</f>
        <v>0</v>
      </c>
      <c r="BL128" s="23" t="s">
        <v>302</v>
      </c>
      <c r="BM128" s="23" t="s">
        <v>4695</v>
      </c>
    </row>
    <row r="129" spans="2:65" s="1" customFormat="1" ht="16.5" customHeight="1">
      <c r="B129" s="46"/>
      <c r="C129" s="267" t="s">
        <v>422</v>
      </c>
      <c r="D129" s="267" t="s">
        <v>297</v>
      </c>
      <c r="E129" s="268" t="s">
        <v>4696</v>
      </c>
      <c r="F129" s="269" t="s">
        <v>4697</v>
      </c>
      <c r="G129" s="270" t="s">
        <v>2976</v>
      </c>
      <c r="H129" s="271">
        <v>2</v>
      </c>
      <c r="I129" s="272"/>
      <c r="J129" s="273">
        <f>ROUND(I129*H129,2)</f>
        <v>0</v>
      </c>
      <c r="K129" s="269" t="s">
        <v>38</v>
      </c>
      <c r="L129" s="274"/>
      <c r="M129" s="275" t="s">
        <v>38</v>
      </c>
      <c r="N129" s="276" t="s">
        <v>52</v>
      </c>
      <c r="O129" s="47"/>
      <c r="P129" s="242">
        <f>O129*H129</f>
        <v>0</v>
      </c>
      <c r="Q129" s="242">
        <v>0</v>
      </c>
      <c r="R129" s="242">
        <f>Q129*H129</f>
        <v>0</v>
      </c>
      <c r="S129" s="242">
        <v>0</v>
      </c>
      <c r="T129" s="243">
        <f>S129*H129</f>
        <v>0</v>
      </c>
      <c r="AR129" s="23" t="s">
        <v>393</v>
      </c>
      <c r="AT129" s="23" t="s">
        <v>297</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302</v>
      </c>
      <c r="BM129" s="23" t="s">
        <v>422</v>
      </c>
    </row>
    <row r="130" spans="2:65" s="1" customFormat="1" ht="16.5" customHeight="1">
      <c r="B130" s="46"/>
      <c r="C130" s="233" t="s">
        <v>432</v>
      </c>
      <c r="D130" s="233" t="s">
        <v>210</v>
      </c>
      <c r="E130" s="234" t="s">
        <v>4698</v>
      </c>
      <c r="F130" s="235" t="s">
        <v>4699</v>
      </c>
      <c r="G130" s="236" t="s">
        <v>2976</v>
      </c>
      <c r="H130" s="237">
        <v>4</v>
      </c>
      <c r="I130" s="238"/>
      <c r="J130" s="239">
        <f>ROUND(I130*H130,2)</f>
        <v>0</v>
      </c>
      <c r="K130" s="235" t="s">
        <v>4610</v>
      </c>
      <c r="L130" s="72"/>
      <c r="M130" s="240" t="s">
        <v>38</v>
      </c>
      <c r="N130" s="241" t="s">
        <v>52</v>
      </c>
      <c r="O130" s="47"/>
      <c r="P130" s="242">
        <f>O130*H130</f>
        <v>0</v>
      </c>
      <c r="Q130" s="242">
        <v>0</v>
      </c>
      <c r="R130" s="242">
        <f>Q130*H130</f>
        <v>0</v>
      </c>
      <c r="S130" s="242">
        <v>0</v>
      </c>
      <c r="T130" s="243">
        <f>S130*H130</f>
        <v>0</v>
      </c>
      <c r="AR130" s="23" t="s">
        <v>302</v>
      </c>
      <c r="AT130" s="23" t="s">
        <v>210</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302</v>
      </c>
      <c r="BM130" s="23" t="s">
        <v>4700</v>
      </c>
    </row>
    <row r="131" spans="2:65" s="1" customFormat="1" ht="16.5" customHeight="1">
      <c r="B131" s="46"/>
      <c r="C131" s="267" t="s">
        <v>443</v>
      </c>
      <c r="D131" s="267" t="s">
        <v>297</v>
      </c>
      <c r="E131" s="268" t="s">
        <v>4701</v>
      </c>
      <c r="F131" s="269" t="s">
        <v>4702</v>
      </c>
      <c r="G131" s="270" t="s">
        <v>2976</v>
      </c>
      <c r="H131" s="271">
        <v>2</v>
      </c>
      <c r="I131" s="272"/>
      <c r="J131" s="273">
        <f>ROUND(I131*H131,2)</f>
        <v>0</v>
      </c>
      <c r="K131" s="269" t="s">
        <v>38</v>
      </c>
      <c r="L131" s="274"/>
      <c r="M131" s="275" t="s">
        <v>38</v>
      </c>
      <c r="N131" s="276" t="s">
        <v>52</v>
      </c>
      <c r="O131" s="47"/>
      <c r="P131" s="242">
        <f>O131*H131</f>
        <v>0</v>
      </c>
      <c r="Q131" s="242">
        <v>0</v>
      </c>
      <c r="R131" s="242">
        <f>Q131*H131</f>
        <v>0</v>
      </c>
      <c r="S131" s="242">
        <v>0</v>
      </c>
      <c r="T131" s="243">
        <f>S131*H131</f>
        <v>0</v>
      </c>
      <c r="AR131" s="23" t="s">
        <v>393</v>
      </c>
      <c r="AT131" s="23" t="s">
        <v>297</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302</v>
      </c>
      <c r="BM131" s="23" t="s">
        <v>443</v>
      </c>
    </row>
    <row r="132" spans="2:65" s="1" customFormat="1" ht="16.5" customHeight="1">
      <c r="B132" s="46"/>
      <c r="C132" s="267" t="s">
        <v>448</v>
      </c>
      <c r="D132" s="267" t="s">
        <v>297</v>
      </c>
      <c r="E132" s="268" t="s">
        <v>4703</v>
      </c>
      <c r="F132" s="269" t="s">
        <v>4704</v>
      </c>
      <c r="G132" s="270" t="s">
        <v>2976</v>
      </c>
      <c r="H132" s="271">
        <v>2</v>
      </c>
      <c r="I132" s="272"/>
      <c r="J132" s="273">
        <f>ROUND(I132*H132,2)</f>
        <v>0</v>
      </c>
      <c r="K132" s="269" t="s">
        <v>38</v>
      </c>
      <c r="L132" s="274"/>
      <c r="M132" s="275" t="s">
        <v>38</v>
      </c>
      <c r="N132" s="276" t="s">
        <v>52</v>
      </c>
      <c r="O132" s="47"/>
      <c r="P132" s="242">
        <f>O132*H132</f>
        <v>0</v>
      </c>
      <c r="Q132" s="242">
        <v>0</v>
      </c>
      <c r="R132" s="242">
        <f>Q132*H132</f>
        <v>0</v>
      </c>
      <c r="S132" s="242">
        <v>0</v>
      </c>
      <c r="T132" s="243">
        <f>S132*H132</f>
        <v>0</v>
      </c>
      <c r="AR132" s="23" t="s">
        <v>393</v>
      </c>
      <c r="AT132" s="23" t="s">
        <v>297</v>
      </c>
      <c r="AU132" s="23" t="s">
        <v>90</v>
      </c>
      <c r="AY132" s="23" t="s">
        <v>208</v>
      </c>
      <c r="BE132" s="244">
        <f>IF(N132="základní",J132,0)</f>
        <v>0</v>
      </c>
      <c r="BF132" s="244">
        <f>IF(N132="snížená",J132,0)</f>
        <v>0</v>
      </c>
      <c r="BG132" s="244">
        <f>IF(N132="zákl. přenesená",J132,0)</f>
        <v>0</v>
      </c>
      <c r="BH132" s="244">
        <f>IF(N132="sníž. přenesená",J132,0)</f>
        <v>0</v>
      </c>
      <c r="BI132" s="244">
        <f>IF(N132="nulová",J132,0)</f>
        <v>0</v>
      </c>
      <c r="BJ132" s="23" t="s">
        <v>25</v>
      </c>
      <c r="BK132" s="244">
        <f>ROUND(I132*H132,2)</f>
        <v>0</v>
      </c>
      <c r="BL132" s="23" t="s">
        <v>302</v>
      </c>
      <c r="BM132" s="23" t="s">
        <v>453</v>
      </c>
    </row>
    <row r="133" spans="2:65" s="1" customFormat="1" ht="25.5" customHeight="1">
      <c r="B133" s="46"/>
      <c r="C133" s="233" t="s">
        <v>453</v>
      </c>
      <c r="D133" s="233" t="s">
        <v>210</v>
      </c>
      <c r="E133" s="234" t="s">
        <v>4705</v>
      </c>
      <c r="F133" s="235" t="s">
        <v>4706</v>
      </c>
      <c r="G133" s="236" t="s">
        <v>2976</v>
      </c>
      <c r="H133" s="237">
        <v>16</v>
      </c>
      <c r="I133" s="238"/>
      <c r="J133" s="239">
        <f>ROUND(I133*H133,2)</f>
        <v>0</v>
      </c>
      <c r="K133" s="235" t="s">
        <v>4610</v>
      </c>
      <c r="L133" s="72"/>
      <c r="M133" s="240" t="s">
        <v>38</v>
      </c>
      <c r="N133" s="241" t="s">
        <v>52</v>
      </c>
      <c r="O133" s="47"/>
      <c r="P133" s="242">
        <f>O133*H133</f>
        <v>0</v>
      </c>
      <c r="Q133" s="242">
        <v>0</v>
      </c>
      <c r="R133" s="242">
        <f>Q133*H133</f>
        <v>0</v>
      </c>
      <c r="S133" s="242">
        <v>0</v>
      </c>
      <c r="T133" s="243">
        <f>S133*H133</f>
        <v>0</v>
      </c>
      <c r="AR133" s="23" t="s">
        <v>302</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302</v>
      </c>
      <c r="BM133" s="23" t="s">
        <v>4707</v>
      </c>
    </row>
    <row r="134" spans="2:65" s="1" customFormat="1" ht="16.5" customHeight="1">
      <c r="B134" s="46"/>
      <c r="C134" s="267" t="s">
        <v>457</v>
      </c>
      <c r="D134" s="267" t="s">
        <v>297</v>
      </c>
      <c r="E134" s="268" t="s">
        <v>4708</v>
      </c>
      <c r="F134" s="269" t="s">
        <v>4709</v>
      </c>
      <c r="G134" s="270" t="s">
        <v>2976</v>
      </c>
      <c r="H134" s="271">
        <v>16</v>
      </c>
      <c r="I134" s="272"/>
      <c r="J134" s="273">
        <f>ROUND(I134*H134,2)</f>
        <v>0</v>
      </c>
      <c r="K134" s="269" t="s">
        <v>38</v>
      </c>
      <c r="L134" s="274"/>
      <c r="M134" s="275" t="s">
        <v>38</v>
      </c>
      <c r="N134" s="276" t="s">
        <v>52</v>
      </c>
      <c r="O134" s="47"/>
      <c r="P134" s="242">
        <f>O134*H134</f>
        <v>0</v>
      </c>
      <c r="Q134" s="242">
        <v>0</v>
      </c>
      <c r="R134" s="242">
        <f>Q134*H134</f>
        <v>0</v>
      </c>
      <c r="S134" s="242">
        <v>0</v>
      </c>
      <c r="T134" s="243">
        <f>S134*H134</f>
        <v>0</v>
      </c>
      <c r="AR134" s="23" t="s">
        <v>393</v>
      </c>
      <c r="AT134" s="23" t="s">
        <v>297</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302</v>
      </c>
      <c r="BM134" s="23" t="s">
        <v>461</v>
      </c>
    </row>
    <row r="135" spans="2:65" s="1" customFormat="1" ht="16.5" customHeight="1">
      <c r="B135" s="46"/>
      <c r="C135" s="233" t="s">
        <v>461</v>
      </c>
      <c r="D135" s="233" t="s">
        <v>210</v>
      </c>
      <c r="E135" s="234" t="s">
        <v>4710</v>
      </c>
      <c r="F135" s="235" t="s">
        <v>4711</v>
      </c>
      <c r="G135" s="236" t="s">
        <v>222</v>
      </c>
      <c r="H135" s="237">
        <v>12</v>
      </c>
      <c r="I135" s="238"/>
      <c r="J135" s="239">
        <f>ROUND(I135*H135,2)</f>
        <v>0</v>
      </c>
      <c r="K135" s="235" t="s">
        <v>38</v>
      </c>
      <c r="L135" s="72"/>
      <c r="M135" s="240" t="s">
        <v>38</v>
      </c>
      <c r="N135" s="241" t="s">
        <v>52</v>
      </c>
      <c r="O135" s="47"/>
      <c r="P135" s="242">
        <f>O135*H135</f>
        <v>0</v>
      </c>
      <c r="Q135" s="242">
        <v>0</v>
      </c>
      <c r="R135" s="242">
        <f>Q135*H135</f>
        <v>0</v>
      </c>
      <c r="S135" s="242">
        <v>0</v>
      </c>
      <c r="T135" s="243">
        <f>S135*H135</f>
        <v>0</v>
      </c>
      <c r="AR135" s="23" t="s">
        <v>302</v>
      </c>
      <c r="AT135" s="23" t="s">
        <v>210</v>
      </c>
      <c r="AU135" s="23" t="s">
        <v>90</v>
      </c>
      <c r="AY135" s="23" t="s">
        <v>208</v>
      </c>
      <c r="BE135" s="244">
        <f>IF(N135="základní",J135,0)</f>
        <v>0</v>
      </c>
      <c r="BF135" s="244">
        <f>IF(N135="snížená",J135,0)</f>
        <v>0</v>
      </c>
      <c r="BG135" s="244">
        <f>IF(N135="zákl. přenesená",J135,0)</f>
        <v>0</v>
      </c>
      <c r="BH135" s="244">
        <f>IF(N135="sníž. přenesená",J135,0)</f>
        <v>0</v>
      </c>
      <c r="BI135" s="244">
        <f>IF(N135="nulová",J135,0)</f>
        <v>0</v>
      </c>
      <c r="BJ135" s="23" t="s">
        <v>25</v>
      </c>
      <c r="BK135" s="244">
        <f>ROUND(I135*H135,2)</f>
        <v>0</v>
      </c>
      <c r="BL135" s="23" t="s">
        <v>302</v>
      </c>
      <c r="BM135" s="23" t="s">
        <v>4712</v>
      </c>
    </row>
    <row r="136" spans="2:65" s="1" customFormat="1" ht="114.75" customHeight="1">
      <c r="B136" s="46"/>
      <c r="C136" s="267" t="s">
        <v>465</v>
      </c>
      <c r="D136" s="267" t="s">
        <v>297</v>
      </c>
      <c r="E136" s="268" t="s">
        <v>4713</v>
      </c>
      <c r="F136" s="269" t="s">
        <v>4714</v>
      </c>
      <c r="G136" s="270" t="s">
        <v>2976</v>
      </c>
      <c r="H136" s="271">
        <v>2</v>
      </c>
      <c r="I136" s="272"/>
      <c r="J136" s="273">
        <f>ROUND(I136*H136,2)</f>
        <v>0</v>
      </c>
      <c r="K136" s="269" t="s">
        <v>38</v>
      </c>
      <c r="L136" s="274"/>
      <c r="M136" s="275" t="s">
        <v>38</v>
      </c>
      <c r="N136" s="276" t="s">
        <v>52</v>
      </c>
      <c r="O136" s="47"/>
      <c r="P136" s="242">
        <f>O136*H136</f>
        <v>0</v>
      </c>
      <c r="Q136" s="242">
        <v>0</v>
      </c>
      <c r="R136" s="242">
        <f>Q136*H136</f>
        <v>0</v>
      </c>
      <c r="S136" s="242">
        <v>0</v>
      </c>
      <c r="T136" s="243">
        <f>S136*H136</f>
        <v>0</v>
      </c>
      <c r="AR136" s="23" t="s">
        <v>393</v>
      </c>
      <c r="AT136" s="23" t="s">
        <v>297</v>
      </c>
      <c r="AU136" s="23" t="s">
        <v>90</v>
      </c>
      <c r="AY136" s="23" t="s">
        <v>208</v>
      </c>
      <c r="BE136" s="244">
        <f>IF(N136="základní",J136,0)</f>
        <v>0</v>
      </c>
      <c r="BF136" s="244">
        <f>IF(N136="snížená",J136,0)</f>
        <v>0</v>
      </c>
      <c r="BG136" s="244">
        <f>IF(N136="zákl. přenesená",J136,0)</f>
        <v>0</v>
      </c>
      <c r="BH136" s="244">
        <f>IF(N136="sníž. přenesená",J136,0)</f>
        <v>0</v>
      </c>
      <c r="BI136" s="244">
        <f>IF(N136="nulová",J136,0)</f>
        <v>0</v>
      </c>
      <c r="BJ136" s="23" t="s">
        <v>25</v>
      </c>
      <c r="BK136" s="244">
        <f>ROUND(I136*H136,2)</f>
        <v>0</v>
      </c>
      <c r="BL136" s="23" t="s">
        <v>302</v>
      </c>
      <c r="BM136" s="23" t="s">
        <v>473</v>
      </c>
    </row>
    <row r="137" spans="2:63" s="11" customFormat="1" ht="29.85" customHeight="1">
      <c r="B137" s="217"/>
      <c r="C137" s="218"/>
      <c r="D137" s="219" t="s">
        <v>80</v>
      </c>
      <c r="E137" s="231" t="s">
        <v>4715</v>
      </c>
      <c r="F137" s="231" t="s">
        <v>4716</v>
      </c>
      <c r="G137" s="218"/>
      <c r="H137" s="218"/>
      <c r="I137" s="221"/>
      <c r="J137" s="232">
        <f>BK137</f>
        <v>0</v>
      </c>
      <c r="K137" s="218"/>
      <c r="L137" s="223"/>
      <c r="M137" s="224"/>
      <c r="N137" s="225"/>
      <c r="O137" s="225"/>
      <c r="P137" s="226">
        <f>SUM(P138:P145)</f>
        <v>0</v>
      </c>
      <c r="Q137" s="225"/>
      <c r="R137" s="226">
        <f>SUM(R138:R145)</f>
        <v>0</v>
      </c>
      <c r="S137" s="225"/>
      <c r="T137" s="227">
        <f>SUM(T138:T145)</f>
        <v>0</v>
      </c>
      <c r="AR137" s="228" t="s">
        <v>90</v>
      </c>
      <c r="AT137" s="229" t="s">
        <v>80</v>
      </c>
      <c r="AU137" s="229" t="s">
        <v>25</v>
      </c>
      <c r="AY137" s="228" t="s">
        <v>208</v>
      </c>
      <c r="BK137" s="230">
        <f>SUM(BK138:BK145)</f>
        <v>0</v>
      </c>
    </row>
    <row r="138" spans="2:65" s="1" customFormat="1" ht="16.5" customHeight="1">
      <c r="B138" s="46"/>
      <c r="C138" s="233" t="s">
        <v>473</v>
      </c>
      <c r="D138" s="233" t="s">
        <v>210</v>
      </c>
      <c r="E138" s="234" t="s">
        <v>4717</v>
      </c>
      <c r="F138" s="235" t="s">
        <v>4718</v>
      </c>
      <c r="G138" s="236" t="s">
        <v>222</v>
      </c>
      <c r="H138" s="237">
        <v>70</v>
      </c>
      <c r="I138" s="238"/>
      <c r="J138" s="239">
        <f>ROUND(I138*H138,2)</f>
        <v>0</v>
      </c>
      <c r="K138" s="235" t="s">
        <v>38</v>
      </c>
      <c r="L138" s="72"/>
      <c r="M138" s="240" t="s">
        <v>38</v>
      </c>
      <c r="N138" s="241" t="s">
        <v>52</v>
      </c>
      <c r="O138" s="47"/>
      <c r="P138" s="242">
        <f>O138*H138</f>
        <v>0</v>
      </c>
      <c r="Q138" s="242">
        <v>0</v>
      </c>
      <c r="R138" s="242">
        <f>Q138*H138</f>
        <v>0</v>
      </c>
      <c r="S138" s="242">
        <v>0</v>
      </c>
      <c r="T138" s="243">
        <f>S138*H138</f>
        <v>0</v>
      </c>
      <c r="AR138" s="23" t="s">
        <v>302</v>
      </c>
      <c r="AT138" s="23" t="s">
        <v>210</v>
      </c>
      <c r="AU138" s="23" t="s">
        <v>90</v>
      </c>
      <c r="AY138" s="23" t="s">
        <v>208</v>
      </c>
      <c r="BE138" s="244">
        <f>IF(N138="základní",J138,0)</f>
        <v>0</v>
      </c>
      <c r="BF138" s="244">
        <f>IF(N138="snížená",J138,0)</f>
        <v>0</v>
      </c>
      <c r="BG138" s="244">
        <f>IF(N138="zákl. přenesená",J138,0)</f>
        <v>0</v>
      </c>
      <c r="BH138" s="244">
        <f>IF(N138="sníž. přenesená",J138,0)</f>
        <v>0</v>
      </c>
      <c r="BI138" s="244">
        <f>IF(N138="nulová",J138,0)</f>
        <v>0</v>
      </c>
      <c r="BJ138" s="23" t="s">
        <v>25</v>
      </c>
      <c r="BK138" s="244">
        <f>ROUND(I138*H138,2)</f>
        <v>0</v>
      </c>
      <c r="BL138" s="23" t="s">
        <v>302</v>
      </c>
      <c r="BM138" s="23" t="s">
        <v>4719</v>
      </c>
    </row>
    <row r="139" spans="2:65" s="1" customFormat="1" ht="216.75" customHeight="1">
      <c r="B139" s="46"/>
      <c r="C139" s="267" t="s">
        <v>486</v>
      </c>
      <c r="D139" s="267" t="s">
        <v>297</v>
      </c>
      <c r="E139" s="268" t="s">
        <v>4720</v>
      </c>
      <c r="F139" s="269" t="s">
        <v>4721</v>
      </c>
      <c r="G139" s="270" t="s">
        <v>2976</v>
      </c>
      <c r="H139" s="271">
        <v>7</v>
      </c>
      <c r="I139" s="272"/>
      <c r="J139" s="273">
        <f>ROUND(I139*H139,2)</f>
        <v>0</v>
      </c>
      <c r="K139" s="269" t="s">
        <v>38</v>
      </c>
      <c r="L139" s="274"/>
      <c r="M139" s="275" t="s">
        <v>38</v>
      </c>
      <c r="N139" s="276" t="s">
        <v>52</v>
      </c>
      <c r="O139" s="47"/>
      <c r="P139" s="242">
        <f>O139*H139</f>
        <v>0</v>
      </c>
      <c r="Q139" s="242">
        <v>0</v>
      </c>
      <c r="R139" s="242">
        <f>Q139*H139</f>
        <v>0</v>
      </c>
      <c r="S139" s="242">
        <v>0</v>
      </c>
      <c r="T139" s="243">
        <f>S139*H139</f>
        <v>0</v>
      </c>
      <c r="AR139" s="23" t="s">
        <v>393</v>
      </c>
      <c r="AT139" s="23" t="s">
        <v>297</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302</v>
      </c>
      <c r="BM139" s="23" t="s">
        <v>498</v>
      </c>
    </row>
    <row r="140" spans="2:65" s="1" customFormat="1" ht="16.5" customHeight="1">
      <c r="B140" s="46"/>
      <c r="C140" s="233" t="s">
        <v>498</v>
      </c>
      <c r="D140" s="233" t="s">
        <v>210</v>
      </c>
      <c r="E140" s="234" t="s">
        <v>4722</v>
      </c>
      <c r="F140" s="235" t="s">
        <v>4723</v>
      </c>
      <c r="G140" s="236" t="s">
        <v>222</v>
      </c>
      <c r="H140" s="237">
        <v>1</v>
      </c>
      <c r="I140" s="238"/>
      <c r="J140" s="239">
        <f>ROUND(I140*H140,2)</f>
        <v>0</v>
      </c>
      <c r="K140" s="235" t="s">
        <v>38</v>
      </c>
      <c r="L140" s="72"/>
      <c r="M140" s="240" t="s">
        <v>38</v>
      </c>
      <c r="N140" s="241" t="s">
        <v>52</v>
      </c>
      <c r="O140" s="47"/>
      <c r="P140" s="242">
        <f>O140*H140</f>
        <v>0</v>
      </c>
      <c r="Q140" s="242">
        <v>0</v>
      </c>
      <c r="R140" s="242">
        <f>Q140*H140</f>
        <v>0</v>
      </c>
      <c r="S140" s="242">
        <v>0</v>
      </c>
      <c r="T140" s="243">
        <f>S140*H140</f>
        <v>0</v>
      </c>
      <c r="AR140" s="23" t="s">
        <v>302</v>
      </c>
      <c r="AT140" s="23" t="s">
        <v>210</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302</v>
      </c>
      <c r="BM140" s="23" t="s">
        <v>4724</v>
      </c>
    </row>
    <row r="141" spans="2:65" s="1" customFormat="1" ht="16.5" customHeight="1">
      <c r="B141" s="46"/>
      <c r="C141" s="267" t="s">
        <v>502</v>
      </c>
      <c r="D141" s="267" t="s">
        <v>297</v>
      </c>
      <c r="E141" s="268" t="s">
        <v>4725</v>
      </c>
      <c r="F141" s="269" t="s">
        <v>4726</v>
      </c>
      <c r="G141" s="270" t="s">
        <v>2976</v>
      </c>
      <c r="H141" s="271">
        <v>1</v>
      </c>
      <c r="I141" s="272"/>
      <c r="J141" s="273">
        <f>ROUND(I141*H141,2)</f>
        <v>0</v>
      </c>
      <c r="K141" s="269" t="s">
        <v>38</v>
      </c>
      <c r="L141" s="274"/>
      <c r="M141" s="275" t="s">
        <v>38</v>
      </c>
      <c r="N141" s="276" t="s">
        <v>52</v>
      </c>
      <c r="O141" s="47"/>
      <c r="P141" s="242">
        <f>O141*H141</f>
        <v>0</v>
      </c>
      <c r="Q141" s="242">
        <v>0</v>
      </c>
      <c r="R141" s="242">
        <f>Q141*H141</f>
        <v>0</v>
      </c>
      <c r="S141" s="242">
        <v>0</v>
      </c>
      <c r="T141" s="243">
        <f>S141*H141</f>
        <v>0</v>
      </c>
      <c r="AR141" s="23" t="s">
        <v>393</v>
      </c>
      <c r="AT141" s="23" t="s">
        <v>297</v>
      </c>
      <c r="AU141" s="23" t="s">
        <v>90</v>
      </c>
      <c r="AY141" s="23" t="s">
        <v>208</v>
      </c>
      <c r="BE141" s="244">
        <f>IF(N141="základní",J141,0)</f>
        <v>0</v>
      </c>
      <c r="BF141" s="244">
        <f>IF(N141="snížená",J141,0)</f>
        <v>0</v>
      </c>
      <c r="BG141" s="244">
        <f>IF(N141="zákl. přenesená",J141,0)</f>
        <v>0</v>
      </c>
      <c r="BH141" s="244">
        <f>IF(N141="sníž. přenesená",J141,0)</f>
        <v>0</v>
      </c>
      <c r="BI141" s="244">
        <f>IF(N141="nulová",J141,0)</f>
        <v>0</v>
      </c>
      <c r="BJ141" s="23" t="s">
        <v>25</v>
      </c>
      <c r="BK141" s="244">
        <f>ROUND(I141*H141,2)</f>
        <v>0</v>
      </c>
      <c r="BL141" s="23" t="s">
        <v>302</v>
      </c>
      <c r="BM141" s="23" t="s">
        <v>507</v>
      </c>
    </row>
    <row r="142" spans="2:65" s="1" customFormat="1" ht="16.5" customHeight="1">
      <c r="B142" s="46"/>
      <c r="C142" s="233" t="s">
        <v>507</v>
      </c>
      <c r="D142" s="233" t="s">
        <v>210</v>
      </c>
      <c r="E142" s="234" t="s">
        <v>4727</v>
      </c>
      <c r="F142" s="235" t="s">
        <v>4728</v>
      </c>
      <c r="G142" s="236" t="s">
        <v>222</v>
      </c>
      <c r="H142" s="237">
        <v>5</v>
      </c>
      <c r="I142" s="238"/>
      <c r="J142" s="239">
        <f>ROUND(I142*H142,2)</f>
        <v>0</v>
      </c>
      <c r="K142" s="235" t="s">
        <v>38</v>
      </c>
      <c r="L142" s="72"/>
      <c r="M142" s="240" t="s">
        <v>38</v>
      </c>
      <c r="N142" s="241" t="s">
        <v>52</v>
      </c>
      <c r="O142" s="47"/>
      <c r="P142" s="242">
        <f>O142*H142</f>
        <v>0</v>
      </c>
      <c r="Q142" s="242">
        <v>0</v>
      </c>
      <c r="R142" s="242">
        <f>Q142*H142</f>
        <v>0</v>
      </c>
      <c r="S142" s="242">
        <v>0</v>
      </c>
      <c r="T142" s="243">
        <f>S142*H142</f>
        <v>0</v>
      </c>
      <c r="AR142" s="23" t="s">
        <v>302</v>
      </c>
      <c r="AT142" s="23" t="s">
        <v>210</v>
      </c>
      <c r="AU142" s="23" t="s">
        <v>90</v>
      </c>
      <c r="AY142" s="23" t="s">
        <v>208</v>
      </c>
      <c r="BE142" s="244">
        <f>IF(N142="základní",J142,0)</f>
        <v>0</v>
      </c>
      <c r="BF142" s="244">
        <f>IF(N142="snížená",J142,0)</f>
        <v>0</v>
      </c>
      <c r="BG142" s="244">
        <f>IF(N142="zákl. přenesená",J142,0)</f>
        <v>0</v>
      </c>
      <c r="BH142" s="244">
        <f>IF(N142="sníž. přenesená",J142,0)</f>
        <v>0</v>
      </c>
      <c r="BI142" s="244">
        <f>IF(N142="nulová",J142,0)</f>
        <v>0</v>
      </c>
      <c r="BJ142" s="23" t="s">
        <v>25</v>
      </c>
      <c r="BK142" s="244">
        <f>ROUND(I142*H142,2)</f>
        <v>0</v>
      </c>
      <c r="BL142" s="23" t="s">
        <v>302</v>
      </c>
      <c r="BM142" s="23" t="s">
        <v>4729</v>
      </c>
    </row>
    <row r="143" spans="2:65" s="1" customFormat="1" ht="16.5" customHeight="1">
      <c r="B143" s="46"/>
      <c r="C143" s="267" t="s">
        <v>521</v>
      </c>
      <c r="D143" s="267" t="s">
        <v>297</v>
      </c>
      <c r="E143" s="268" t="s">
        <v>4730</v>
      </c>
      <c r="F143" s="269" t="s">
        <v>4731</v>
      </c>
      <c r="G143" s="270" t="s">
        <v>2976</v>
      </c>
      <c r="H143" s="271">
        <v>13</v>
      </c>
      <c r="I143" s="272"/>
      <c r="J143" s="273">
        <f>ROUND(I143*H143,2)</f>
        <v>0</v>
      </c>
      <c r="K143" s="269" t="s">
        <v>38</v>
      </c>
      <c r="L143" s="274"/>
      <c r="M143" s="275" t="s">
        <v>38</v>
      </c>
      <c r="N143" s="276" t="s">
        <v>52</v>
      </c>
      <c r="O143" s="47"/>
      <c r="P143" s="242">
        <f>O143*H143</f>
        <v>0</v>
      </c>
      <c r="Q143" s="242">
        <v>0</v>
      </c>
      <c r="R143" s="242">
        <f>Q143*H143</f>
        <v>0</v>
      </c>
      <c r="S143" s="242">
        <v>0</v>
      </c>
      <c r="T143" s="243">
        <f>S143*H143</f>
        <v>0</v>
      </c>
      <c r="AR143" s="23" t="s">
        <v>393</v>
      </c>
      <c r="AT143" s="23" t="s">
        <v>297</v>
      </c>
      <c r="AU143" s="23" t="s">
        <v>90</v>
      </c>
      <c r="AY143" s="23" t="s">
        <v>208</v>
      </c>
      <c r="BE143" s="244">
        <f>IF(N143="základní",J143,0)</f>
        <v>0</v>
      </c>
      <c r="BF143" s="244">
        <f>IF(N143="snížená",J143,0)</f>
        <v>0</v>
      </c>
      <c r="BG143" s="244">
        <f>IF(N143="zákl. přenesená",J143,0)</f>
        <v>0</v>
      </c>
      <c r="BH143" s="244">
        <f>IF(N143="sníž. přenesená",J143,0)</f>
        <v>0</v>
      </c>
      <c r="BI143" s="244">
        <f>IF(N143="nulová",J143,0)</f>
        <v>0</v>
      </c>
      <c r="BJ143" s="23" t="s">
        <v>25</v>
      </c>
      <c r="BK143" s="244">
        <f>ROUND(I143*H143,2)</f>
        <v>0</v>
      </c>
      <c r="BL143" s="23" t="s">
        <v>302</v>
      </c>
      <c r="BM143" s="23" t="s">
        <v>530</v>
      </c>
    </row>
    <row r="144" spans="2:65" s="1" customFormat="1" ht="16.5" customHeight="1">
      <c r="B144" s="46"/>
      <c r="C144" s="233" t="s">
        <v>530</v>
      </c>
      <c r="D144" s="233" t="s">
        <v>210</v>
      </c>
      <c r="E144" s="234" t="s">
        <v>4732</v>
      </c>
      <c r="F144" s="235" t="s">
        <v>4733</v>
      </c>
      <c r="G144" s="236" t="s">
        <v>222</v>
      </c>
      <c r="H144" s="237">
        <v>1</v>
      </c>
      <c r="I144" s="238"/>
      <c r="J144" s="239">
        <f>ROUND(I144*H144,2)</f>
        <v>0</v>
      </c>
      <c r="K144" s="235" t="s">
        <v>38</v>
      </c>
      <c r="L144" s="72"/>
      <c r="M144" s="240" t="s">
        <v>38</v>
      </c>
      <c r="N144" s="241" t="s">
        <v>52</v>
      </c>
      <c r="O144" s="47"/>
      <c r="P144" s="242">
        <f>O144*H144</f>
        <v>0</v>
      </c>
      <c r="Q144" s="242">
        <v>0</v>
      </c>
      <c r="R144" s="242">
        <f>Q144*H144</f>
        <v>0</v>
      </c>
      <c r="S144" s="242">
        <v>0</v>
      </c>
      <c r="T144" s="243">
        <f>S144*H144</f>
        <v>0</v>
      </c>
      <c r="AR144" s="23" t="s">
        <v>302</v>
      </c>
      <c r="AT144" s="23" t="s">
        <v>210</v>
      </c>
      <c r="AU144" s="23" t="s">
        <v>90</v>
      </c>
      <c r="AY144" s="23" t="s">
        <v>208</v>
      </c>
      <c r="BE144" s="244">
        <f>IF(N144="základní",J144,0)</f>
        <v>0</v>
      </c>
      <c r="BF144" s="244">
        <f>IF(N144="snížená",J144,0)</f>
        <v>0</v>
      </c>
      <c r="BG144" s="244">
        <f>IF(N144="zákl. přenesená",J144,0)</f>
        <v>0</v>
      </c>
      <c r="BH144" s="244">
        <f>IF(N144="sníž. přenesená",J144,0)</f>
        <v>0</v>
      </c>
      <c r="BI144" s="244">
        <f>IF(N144="nulová",J144,0)</f>
        <v>0</v>
      </c>
      <c r="BJ144" s="23" t="s">
        <v>25</v>
      </c>
      <c r="BK144" s="244">
        <f>ROUND(I144*H144,2)</f>
        <v>0</v>
      </c>
      <c r="BL144" s="23" t="s">
        <v>302</v>
      </c>
      <c r="BM144" s="23" t="s">
        <v>4734</v>
      </c>
    </row>
    <row r="145" spans="2:65" s="1" customFormat="1" ht="16.5" customHeight="1">
      <c r="B145" s="46"/>
      <c r="C145" s="267" t="s">
        <v>538</v>
      </c>
      <c r="D145" s="267" t="s">
        <v>297</v>
      </c>
      <c r="E145" s="268" t="s">
        <v>4735</v>
      </c>
      <c r="F145" s="269" t="s">
        <v>4736</v>
      </c>
      <c r="G145" s="270" t="s">
        <v>2976</v>
      </c>
      <c r="H145" s="271">
        <v>3</v>
      </c>
      <c r="I145" s="272"/>
      <c r="J145" s="273">
        <f>ROUND(I145*H145,2)</f>
        <v>0</v>
      </c>
      <c r="K145" s="269" t="s">
        <v>38</v>
      </c>
      <c r="L145" s="274"/>
      <c r="M145" s="275" t="s">
        <v>38</v>
      </c>
      <c r="N145" s="276" t="s">
        <v>52</v>
      </c>
      <c r="O145" s="47"/>
      <c r="P145" s="242">
        <f>O145*H145</f>
        <v>0</v>
      </c>
      <c r="Q145" s="242">
        <v>0</v>
      </c>
      <c r="R145" s="242">
        <f>Q145*H145</f>
        <v>0</v>
      </c>
      <c r="S145" s="242">
        <v>0</v>
      </c>
      <c r="T145" s="243">
        <f>S145*H145</f>
        <v>0</v>
      </c>
      <c r="AR145" s="23" t="s">
        <v>393</v>
      </c>
      <c r="AT145" s="23" t="s">
        <v>297</v>
      </c>
      <c r="AU145" s="23" t="s">
        <v>90</v>
      </c>
      <c r="AY145" s="23" t="s">
        <v>208</v>
      </c>
      <c r="BE145" s="244">
        <f>IF(N145="základní",J145,0)</f>
        <v>0</v>
      </c>
      <c r="BF145" s="244">
        <f>IF(N145="snížená",J145,0)</f>
        <v>0</v>
      </c>
      <c r="BG145" s="244">
        <f>IF(N145="zákl. přenesená",J145,0)</f>
        <v>0</v>
      </c>
      <c r="BH145" s="244">
        <f>IF(N145="sníž. přenesená",J145,0)</f>
        <v>0</v>
      </c>
      <c r="BI145" s="244">
        <f>IF(N145="nulová",J145,0)</f>
        <v>0</v>
      </c>
      <c r="BJ145" s="23" t="s">
        <v>25</v>
      </c>
      <c r="BK145" s="244">
        <f>ROUND(I145*H145,2)</f>
        <v>0</v>
      </c>
      <c r="BL145" s="23" t="s">
        <v>302</v>
      </c>
      <c r="BM145" s="23" t="s">
        <v>545</v>
      </c>
    </row>
    <row r="146" spans="2:63" s="11" customFormat="1" ht="29.85" customHeight="1">
      <c r="B146" s="217"/>
      <c r="C146" s="218"/>
      <c r="D146" s="219" t="s">
        <v>80</v>
      </c>
      <c r="E146" s="231" t="s">
        <v>4737</v>
      </c>
      <c r="F146" s="231" t="s">
        <v>4738</v>
      </c>
      <c r="G146" s="218"/>
      <c r="H146" s="218"/>
      <c r="I146" s="221"/>
      <c r="J146" s="232">
        <f>BK146</f>
        <v>0</v>
      </c>
      <c r="K146" s="218"/>
      <c r="L146" s="223"/>
      <c r="M146" s="224"/>
      <c r="N146" s="225"/>
      <c r="O146" s="225"/>
      <c r="P146" s="226">
        <f>SUM(P147:P156)</f>
        <v>0</v>
      </c>
      <c r="Q146" s="225"/>
      <c r="R146" s="226">
        <f>SUM(R147:R156)</f>
        <v>0</v>
      </c>
      <c r="S146" s="225"/>
      <c r="T146" s="227">
        <f>SUM(T147:T156)</f>
        <v>0</v>
      </c>
      <c r="AR146" s="228" t="s">
        <v>90</v>
      </c>
      <c r="AT146" s="229" t="s">
        <v>80</v>
      </c>
      <c r="AU146" s="229" t="s">
        <v>25</v>
      </c>
      <c r="AY146" s="228" t="s">
        <v>208</v>
      </c>
      <c r="BK146" s="230">
        <f>SUM(BK147:BK156)</f>
        <v>0</v>
      </c>
    </row>
    <row r="147" spans="2:65" s="1" customFormat="1" ht="16.5" customHeight="1">
      <c r="B147" s="46"/>
      <c r="C147" s="233" t="s">
        <v>545</v>
      </c>
      <c r="D147" s="233" t="s">
        <v>210</v>
      </c>
      <c r="E147" s="234" t="s">
        <v>4608</v>
      </c>
      <c r="F147" s="235" t="s">
        <v>4609</v>
      </c>
      <c r="G147" s="236" t="s">
        <v>2976</v>
      </c>
      <c r="H147" s="237">
        <v>1</v>
      </c>
      <c r="I147" s="238"/>
      <c r="J147" s="239">
        <f>ROUND(I147*H147,2)</f>
        <v>0</v>
      </c>
      <c r="K147" s="235" t="s">
        <v>4610</v>
      </c>
      <c r="L147" s="72"/>
      <c r="M147" s="240" t="s">
        <v>38</v>
      </c>
      <c r="N147" s="241" t="s">
        <v>52</v>
      </c>
      <c r="O147" s="47"/>
      <c r="P147" s="242">
        <f>O147*H147</f>
        <v>0</v>
      </c>
      <c r="Q147" s="242">
        <v>0</v>
      </c>
      <c r="R147" s="242">
        <f>Q147*H147</f>
        <v>0</v>
      </c>
      <c r="S147" s="242">
        <v>0</v>
      </c>
      <c r="T147" s="243">
        <f>S147*H147</f>
        <v>0</v>
      </c>
      <c r="AR147" s="23" t="s">
        <v>302</v>
      </c>
      <c r="AT147" s="23" t="s">
        <v>210</v>
      </c>
      <c r="AU147" s="23" t="s">
        <v>90</v>
      </c>
      <c r="AY147" s="23" t="s">
        <v>208</v>
      </c>
      <c r="BE147" s="244">
        <f>IF(N147="základní",J147,0)</f>
        <v>0</v>
      </c>
      <c r="BF147" s="244">
        <f>IF(N147="snížená",J147,0)</f>
        <v>0</v>
      </c>
      <c r="BG147" s="244">
        <f>IF(N147="zákl. přenesená",J147,0)</f>
        <v>0</v>
      </c>
      <c r="BH147" s="244">
        <f>IF(N147="sníž. přenesená",J147,0)</f>
        <v>0</v>
      </c>
      <c r="BI147" s="244">
        <f>IF(N147="nulová",J147,0)</f>
        <v>0</v>
      </c>
      <c r="BJ147" s="23" t="s">
        <v>25</v>
      </c>
      <c r="BK147" s="244">
        <f>ROUND(I147*H147,2)</f>
        <v>0</v>
      </c>
      <c r="BL147" s="23" t="s">
        <v>302</v>
      </c>
      <c r="BM147" s="23" t="s">
        <v>4739</v>
      </c>
    </row>
    <row r="148" spans="2:65" s="1" customFormat="1" ht="76.5" customHeight="1">
      <c r="B148" s="46"/>
      <c r="C148" s="267" t="s">
        <v>549</v>
      </c>
      <c r="D148" s="267" t="s">
        <v>297</v>
      </c>
      <c r="E148" s="268" t="s">
        <v>4740</v>
      </c>
      <c r="F148" s="269" t="s">
        <v>4741</v>
      </c>
      <c r="G148" s="270" t="s">
        <v>2976</v>
      </c>
      <c r="H148" s="271">
        <v>1</v>
      </c>
      <c r="I148" s="272"/>
      <c r="J148" s="273">
        <f>ROUND(I148*H148,2)</f>
        <v>0</v>
      </c>
      <c r="K148" s="269" t="s">
        <v>38</v>
      </c>
      <c r="L148" s="274"/>
      <c r="M148" s="275" t="s">
        <v>38</v>
      </c>
      <c r="N148" s="276" t="s">
        <v>52</v>
      </c>
      <c r="O148" s="47"/>
      <c r="P148" s="242">
        <f>O148*H148</f>
        <v>0</v>
      </c>
      <c r="Q148" s="242">
        <v>0</v>
      </c>
      <c r="R148" s="242">
        <f>Q148*H148</f>
        <v>0</v>
      </c>
      <c r="S148" s="242">
        <v>0</v>
      </c>
      <c r="T148" s="243">
        <f>S148*H148</f>
        <v>0</v>
      </c>
      <c r="AR148" s="23" t="s">
        <v>393</v>
      </c>
      <c r="AT148" s="23" t="s">
        <v>297</v>
      </c>
      <c r="AU148" s="23" t="s">
        <v>90</v>
      </c>
      <c r="AY148" s="23" t="s">
        <v>208</v>
      </c>
      <c r="BE148" s="244">
        <f>IF(N148="základní",J148,0)</f>
        <v>0</v>
      </c>
      <c r="BF148" s="244">
        <f>IF(N148="snížená",J148,0)</f>
        <v>0</v>
      </c>
      <c r="BG148" s="244">
        <f>IF(N148="zákl. přenesená",J148,0)</f>
        <v>0</v>
      </c>
      <c r="BH148" s="244">
        <f>IF(N148="sníž. přenesená",J148,0)</f>
        <v>0</v>
      </c>
      <c r="BI148" s="244">
        <f>IF(N148="nulová",J148,0)</f>
        <v>0</v>
      </c>
      <c r="BJ148" s="23" t="s">
        <v>25</v>
      </c>
      <c r="BK148" s="244">
        <f>ROUND(I148*H148,2)</f>
        <v>0</v>
      </c>
      <c r="BL148" s="23" t="s">
        <v>302</v>
      </c>
      <c r="BM148" s="23" t="s">
        <v>555</v>
      </c>
    </row>
    <row r="149" spans="2:65" s="1" customFormat="1" ht="16.5" customHeight="1">
      <c r="B149" s="46"/>
      <c r="C149" s="233" t="s">
        <v>555</v>
      </c>
      <c r="D149" s="233" t="s">
        <v>210</v>
      </c>
      <c r="E149" s="234" t="s">
        <v>4742</v>
      </c>
      <c r="F149" s="235" t="s">
        <v>4743</v>
      </c>
      <c r="G149" s="236" t="s">
        <v>222</v>
      </c>
      <c r="H149" s="237">
        <v>2</v>
      </c>
      <c r="I149" s="238"/>
      <c r="J149" s="239">
        <f>ROUND(I149*H149,2)</f>
        <v>0</v>
      </c>
      <c r="K149" s="235" t="s">
        <v>38</v>
      </c>
      <c r="L149" s="72"/>
      <c r="M149" s="240" t="s">
        <v>38</v>
      </c>
      <c r="N149" s="241" t="s">
        <v>52</v>
      </c>
      <c r="O149" s="47"/>
      <c r="P149" s="242">
        <f>O149*H149</f>
        <v>0</v>
      </c>
      <c r="Q149" s="242">
        <v>0</v>
      </c>
      <c r="R149" s="242">
        <f>Q149*H149</f>
        <v>0</v>
      </c>
      <c r="S149" s="242">
        <v>0</v>
      </c>
      <c r="T149" s="243">
        <f>S149*H149</f>
        <v>0</v>
      </c>
      <c r="AR149" s="23" t="s">
        <v>302</v>
      </c>
      <c r="AT149" s="23" t="s">
        <v>210</v>
      </c>
      <c r="AU149" s="23" t="s">
        <v>90</v>
      </c>
      <c r="AY149" s="23" t="s">
        <v>208</v>
      </c>
      <c r="BE149" s="244">
        <f>IF(N149="základní",J149,0)</f>
        <v>0</v>
      </c>
      <c r="BF149" s="244">
        <f>IF(N149="snížená",J149,0)</f>
        <v>0</v>
      </c>
      <c r="BG149" s="244">
        <f>IF(N149="zákl. přenesená",J149,0)</f>
        <v>0</v>
      </c>
      <c r="BH149" s="244">
        <f>IF(N149="sníž. přenesená",J149,0)</f>
        <v>0</v>
      </c>
      <c r="BI149" s="244">
        <f>IF(N149="nulová",J149,0)</f>
        <v>0</v>
      </c>
      <c r="BJ149" s="23" t="s">
        <v>25</v>
      </c>
      <c r="BK149" s="244">
        <f>ROUND(I149*H149,2)</f>
        <v>0</v>
      </c>
      <c r="BL149" s="23" t="s">
        <v>302</v>
      </c>
      <c r="BM149" s="23" t="s">
        <v>4744</v>
      </c>
    </row>
    <row r="150" spans="2:65" s="1" customFormat="1" ht="25.5" customHeight="1">
      <c r="B150" s="46"/>
      <c r="C150" s="267" t="s">
        <v>566</v>
      </c>
      <c r="D150" s="267" t="s">
        <v>297</v>
      </c>
      <c r="E150" s="268" t="s">
        <v>4745</v>
      </c>
      <c r="F150" s="269" t="s">
        <v>4746</v>
      </c>
      <c r="G150" s="270" t="s">
        <v>2976</v>
      </c>
      <c r="H150" s="271">
        <v>2</v>
      </c>
      <c r="I150" s="272"/>
      <c r="J150" s="273">
        <f>ROUND(I150*H150,2)</f>
        <v>0</v>
      </c>
      <c r="K150" s="269" t="s">
        <v>38</v>
      </c>
      <c r="L150" s="274"/>
      <c r="M150" s="275" t="s">
        <v>38</v>
      </c>
      <c r="N150" s="276" t="s">
        <v>52</v>
      </c>
      <c r="O150" s="47"/>
      <c r="P150" s="242">
        <f>O150*H150</f>
        <v>0</v>
      </c>
      <c r="Q150" s="242">
        <v>0</v>
      </c>
      <c r="R150" s="242">
        <f>Q150*H150</f>
        <v>0</v>
      </c>
      <c r="S150" s="242">
        <v>0</v>
      </c>
      <c r="T150" s="243">
        <f>S150*H150</f>
        <v>0</v>
      </c>
      <c r="AR150" s="23" t="s">
        <v>393</v>
      </c>
      <c r="AT150" s="23" t="s">
        <v>297</v>
      </c>
      <c r="AU150" s="23" t="s">
        <v>90</v>
      </c>
      <c r="AY150" s="23" t="s">
        <v>208</v>
      </c>
      <c r="BE150" s="244">
        <f>IF(N150="základní",J150,0)</f>
        <v>0</v>
      </c>
      <c r="BF150" s="244">
        <f>IF(N150="snížená",J150,0)</f>
        <v>0</v>
      </c>
      <c r="BG150" s="244">
        <f>IF(N150="zákl. přenesená",J150,0)</f>
        <v>0</v>
      </c>
      <c r="BH150" s="244">
        <f>IF(N150="sníž. přenesená",J150,0)</f>
        <v>0</v>
      </c>
      <c r="BI150" s="244">
        <f>IF(N150="nulová",J150,0)</f>
        <v>0</v>
      </c>
      <c r="BJ150" s="23" t="s">
        <v>25</v>
      </c>
      <c r="BK150" s="244">
        <f>ROUND(I150*H150,2)</f>
        <v>0</v>
      </c>
      <c r="BL150" s="23" t="s">
        <v>302</v>
      </c>
      <c r="BM150" s="23" t="s">
        <v>571</v>
      </c>
    </row>
    <row r="151" spans="2:65" s="1" customFormat="1" ht="16.5" customHeight="1">
      <c r="B151" s="46"/>
      <c r="C151" s="233" t="s">
        <v>571</v>
      </c>
      <c r="D151" s="233" t="s">
        <v>210</v>
      </c>
      <c r="E151" s="234" t="s">
        <v>4747</v>
      </c>
      <c r="F151" s="235" t="s">
        <v>4748</v>
      </c>
      <c r="G151" s="236" t="s">
        <v>331</v>
      </c>
      <c r="H151" s="237">
        <v>6</v>
      </c>
      <c r="I151" s="238"/>
      <c r="J151" s="239">
        <f>ROUND(I151*H151,2)</f>
        <v>0</v>
      </c>
      <c r="K151" s="235" t="s">
        <v>4610</v>
      </c>
      <c r="L151" s="72"/>
      <c r="M151" s="240" t="s">
        <v>38</v>
      </c>
      <c r="N151" s="241" t="s">
        <v>52</v>
      </c>
      <c r="O151" s="47"/>
      <c r="P151" s="242">
        <f>O151*H151</f>
        <v>0</v>
      </c>
      <c r="Q151" s="242">
        <v>0</v>
      </c>
      <c r="R151" s="242">
        <f>Q151*H151</f>
        <v>0</v>
      </c>
      <c r="S151" s="242">
        <v>0</v>
      </c>
      <c r="T151" s="243">
        <f>S151*H151</f>
        <v>0</v>
      </c>
      <c r="AR151" s="23" t="s">
        <v>302</v>
      </c>
      <c r="AT151" s="23" t="s">
        <v>210</v>
      </c>
      <c r="AU151" s="23" t="s">
        <v>90</v>
      </c>
      <c r="AY151" s="23" t="s">
        <v>208</v>
      </c>
      <c r="BE151" s="244">
        <f>IF(N151="základní",J151,0)</f>
        <v>0</v>
      </c>
      <c r="BF151" s="244">
        <f>IF(N151="snížená",J151,0)</f>
        <v>0</v>
      </c>
      <c r="BG151" s="244">
        <f>IF(N151="zákl. přenesená",J151,0)</f>
        <v>0</v>
      </c>
      <c r="BH151" s="244">
        <f>IF(N151="sníž. přenesená",J151,0)</f>
        <v>0</v>
      </c>
      <c r="BI151" s="244">
        <f>IF(N151="nulová",J151,0)</f>
        <v>0</v>
      </c>
      <c r="BJ151" s="23" t="s">
        <v>25</v>
      </c>
      <c r="BK151" s="244">
        <f>ROUND(I151*H151,2)</f>
        <v>0</v>
      </c>
      <c r="BL151" s="23" t="s">
        <v>302</v>
      </c>
      <c r="BM151" s="23" t="s">
        <v>4749</v>
      </c>
    </row>
    <row r="152" spans="2:65" s="1" customFormat="1" ht="102" customHeight="1">
      <c r="B152" s="46"/>
      <c r="C152" s="267" t="s">
        <v>577</v>
      </c>
      <c r="D152" s="267" t="s">
        <v>297</v>
      </c>
      <c r="E152" s="268" t="s">
        <v>4750</v>
      </c>
      <c r="F152" s="269" t="s">
        <v>4751</v>
      </c>
      <c r="G152" s="270" t="s">
        <v>2976</v>
      </c>
      <c r="H152" s="271">
        <v>6</v>
      </c>
      <c r="I152" s="272"/>
      <c r="J152" s="273">
        <f>ROUND(I152*H152,2)</f>
        <v>0</v>
      </c>
      <c r="K152" s="269" t="s">
        <v>38</v>
      </c>
      <c r="L152" s="274"/>
      <c r="M152" s="275" t="s">
        <v>38</v>
      </c>
      <c r="N152" s="276" t="s">
        <v>52</v>
      </c>
      <c r="O152" s="47"/>
      <c r="P152" s="242">
        <f>O152*H152</f>
        <v>0</v>
      </c>
      <c r="Q152" s="242">
        <v>0</v>
      </c>
      <c r="R152" s="242">
        <f>Q152*H152</f>
        <v>0</v>
      </c>
      <c r="S152" s="242">
        <v>0</v>
      </c>
      <c r="T152" s="243">
        <f>S152*H152</f>
        <v>0</v>
      </c>
      <c r="AR152" s="23" t="s">
        <v>393</v>
      </c>
      <c r="AT152" s="23" t="s">
        <v>297</v>
      </c>
      <c r="AU152" s="23" t="s">
        <v>90</v>
      </c>
      <c r="AY152" s="23" t="s">
        <v>208</v>
      </c>
      <c r="BE152" s="244">
        <f>IF(N152="základní",J152,0)</f>
        <v>0</v>
      </c>
      <c r="BF152" s="244">
        <f>IF(N152="snížená",J152,0)</f>
        <v>0</v>
      </c>
      <c r="BG152" s="244">
        <f>IF(N152="zákl. přenesená",J152,0)</f>
        <v>0</v>
      </c>
      <c r="BH152" s="244">
        <f>IF(N152="sníž. přenesená",J152,0)</f>
        <v>0</v>
      </c>
      <c r="BI152" s="244">
        <f>IF(N152="nulová",J152,0)</f>
        <v>0</v>
      </c>
      <c r="BJ152" s="23" t="s">
        <v>25</v>
      </c>
      <c r="BK152" s="244">
        <f>ROUND(I152*H152,2)</f>
        <v>0</v>
      </c>
      <c r="BL152" s="23" t="s">
        <v>302</v>
      </c>
      <c r="BM152" s="23" t="s">
        <v>585</v>
      </c>
    </row>
    <row r="153" spans="2:65" s="1" customFormat="1" ht="16.5" customHeight="1">
      <c r="B153" s="46"/>
      <c r="C153" s="233" t="s">
        <v>585</v>
      </c>
      <c r="D153" s="233" t="s">
        <v>210</v>
      </c>
      <c r="E153" s="234" t="s">
        <v>4752</v>
      </c>
      <c r="F153" s="235" t="s">
        <v>4753</v>
      </c>
      <c r="G153" s="236" t="s">
        <v>222</v>
      </c>
      <c r="H153" s="237">
        <v>6</v>
      </c>
      <c r="I153" s="238"/>
      <c r="J153" s="239">
        <f>ROUND(I153*H153,2)</f>
        <v>0</v>
      </c>
      <c r="K153" s="235" t="s">
        <v>38</v>
      </c>
      <c r="L153" s="72"/>
      <c r="M153" s="240" t="s">
        <v>38</v>
      </c>
      <c r="N153" s="241" t="s">
        <v>52</v>
      </c>
      <c r="O153" s="47"/>
      <c r="P153" s="242">
        <f>O153*H153</f>
        <v>0</v>
      </c>
      <c r="Q153" s="242">
        <v>0</v>
      </c>
      <c r="R153" s="242">
        <f>Q153*H153</f>
        <v>0</v>
      </c>
      <c r="S153" s="242">
        <v>0</v>
      </c>
      <c r="T153" s="243">
        <f>S153*H153</f>
        <v>0</v>
      </c>
      <c r="AR153" s="23" t="s">
        <v>302</v>
      </c>
      <c r="AT153" s="23" t="s">
        <v>210</v>
      </c>
      <c r="AU153" s="23" t="s">
        <v>90</v>
      </c>
      <c r="AY153" s="23" t="s">
        <v>208</v>
      </c>
      <c r="BE153" s="244">
        <f>IF(N153="základní",J153,0)</f>
        <v>0</v>
      </c>
      <c r="BF153" s="244">
        <f>IF(N153="snížená",J153,0)</f>
        <v>0</v>
      </c>
      <c r="BG153" s="244">
        <f>IF(N153="zákl. přenesená",J153,0)</f>
        <v>0</v>
      </c>
      <c r="BH153" s="244">
        <f>IF(N153="sníž. přenesená",J153,0)</f>
        <v>0</v>
      </c>
      <c r="BI153" s="244">
        <f>IF(N153="nulová",J153,0)</f>
        <v>0</v>
      </c>
      <c r="BJ153" s="23" t="s">
        <v>25</v>
      </c>
      <c r="BK153" s="244">
        <f>ROUND(I153*H153,2)</f>
        <v>0</v>
      </c>
      <c r="BL153" s="23" t="s">
        <v>302</v>
      </c>
      <c r="BM153" s="23" t="s">
        <v>4754</v>
      </c>
    </row>
    <row r="154" spans="2:65" s="1" customFormat="1" ht="51" customHeight="1">
      <c r="B154" s="46"/>
      <c r="C154" s="267" t="s">
        <v>591</v>
      </c>
      <c r="D154" s="267" t="s">
        <v>297</v>
      </c>
      <c r="E154" s="268" t="s">
        <v>4755</v>
      </c>
      <c r="F154" s="269" t="s">
        <v>4756</v>
      </c>
      <c r="G154" s="270" t="s">
        <v>2976</v>
      </c>
      <c r="H154" s="271">
        <v>1</v>
      </c>
      <c r="I154" s="272"/>
      <c r="J154" s="273">
        <f>ROUND(I154*H154,2)</f>
        <v>0</v>
      </c>
      <c r="K154" s="269" t="s">
        <v>38</v>
      </c>
      <c r="L154" s="274"/>
      <c r="M154" s="275" t="s">
        <v>38</v>
      </c>
      <c r="N154" s="276" t="s">
        <v>52</v>
      </c>
      <c r="O154" s="47"/>
      <c r="P154" s="242">
        <f>O154*H154</f>
        <v>0</v>
      </c>
      <c r="Q154" s="242">
        <v>0</v>
      </c>
      <c r="R154" s="242">
        <f>Q154*H154</f>
        <v>0</v>
      </c>
      <c r="S154" s="242">
        <v>0</v>
      </c>
      <c r="T154" s="243">
        <f>S154*H154</f>
        <v>0</v>
      </c>
      <c r="AR154" s="23" t="s">
        <v>393</v>
      </c>
      <c r="AT154" s="23" t="s">
        <v>297</v>
      </c>
      <c r="AU154" s="23" t="s">
        <v>90</v>
      </c>
      <c r="AY154" s="23" t="s">
        <v>208</v>
      </c>
      <c r="BE154" s="244">
        <f>IF(N154="základní",J154,0)</f>
        <v>0</v>
      </c>
      <c r="BF154" s="244">
        <f>IF(N154="snížená",J154,0)</f>
        <v>0</v>
      </c>
      <c r="BG154" s="244">
        <f>IF(N154="zákl. přenesená",J154,0)</f>
        <v>0</v>
      </c>
      <c r="BH154" s="244">
        <f>IF(N154="sníž. přenesená",J154,0)</f>
        <v>0</v>
      </c>
      <c r="BI154" s="244">
        <f>IF(N154="nulová",J154,0)</f>
        <v>0</v>
      </c>
      <c r="BJ154" s="23" t="s">
        <v>25</v>
      </c>
      <c r="BK154" s="244">
        <f>ROUND(I154*H154,2)</f>
        <v>0</v>
      </c>
      <c r="BL154" s="23" t="s">
        <v>302</v>
      </c>
      <c r="BM154" s="23" t="s">
        <v>596</v>
      </c>
    </row>
    <row r="155" spans="2:65" s="1" customFormat="1" ht="16.5" customHeight="1">
      <c r="B155" s="46"/>
      <c r="C155" s="233" t="s">
        <v>596</v>
      </c>
      <c r="D155" s="233" t="s">
        <v>210</v>
      </c>
      <c r="E155" s="234" t="s">
        <v>4757</v>
      </c>
      <c r="F155" s="235" t="s">
        <v>4660</v>
      </c>
      <c r="G155" s="236" t="s">
        <v>222</v>
      </c>
      <c r="H155" s="237">
        <v>1</v>
      </c>
      <c r="I155" s="238"/>
      <c r="J155" s="239">
        <f>ROUND(I155*H155,2)</f>
        <v>0</v>
      </c>
      <c r="K155" s="235" t="s">
        <v>38</v>
      </c>
      <c r="L155" s="72"/>
      <c r="M155" s="240" t="s">
        <v>38</v>
      </c>
      <c r="N155" s="241" t="s">
        <v>52</v>
      </c>
      <c r="O155" s="47"/>
      <c r="P155" s="242">
        <f>O155*H155</f>
        <v>0</v>
      </c>
      <c r="Q155" s="242">
        <v>0</v>
      </c>
      <c r="R155" s="242">
        <f>Q155*H155</f>
        <v>0</v>
      </c>
      <c r="S155" s="242">
        <v>0</v>
      </c>
      <c r="T155" s="243">
        <f>S155*H155</f>
        <v>0</v>
      </c>
      <c r="AR155" s="23" t="s">
        <v>302</v>
      </c>
      <c r="AT155" s="23" t="s">
        <v>210</v>
      </c>
      <c r="AU155" s="23" t="s">
        <v>90</v>
      </c>
      <c r="AY155" s="23" t="s">
        <v>208</v>
      </c>
      <c r="BE155" s="244">
        <f>IF(N155="základní",J155,0)</f>
        <v>0</v>
      </c>
      <c r="BF155" s="244">
        <f>IF(N155="snížená",J155,0)</f>
        <v>0</v>
      </c>
      <c r="BG155" s="244">
        <f>IF(N155="zákl. přenesená",J155,0)</f>
        <v>0</v>
      </c>
      <c r="BH155" s="244">
        <f>IF(N155="sníž. přenesená",J155,0)</f>
        <v>0</v>
      </c>
      <c r="BI155" s="244">
        <f>IF(N155="nulová",J155,0)</f>
        <v>0</v>
      </c>
      <c r="BJ155" s="23" t="s">
        <v>25</v>
      </c>
      <c r="BK155" s="244">
        <f>ROUND(I155*H155,2)</f>
        <v>0</v>
      </c>
      <c r="BL155" s="23" t="s">
        <v>302</v>
      </c>
      <c r="BM155" s="23" t="s">
        <v>4758</v>
      </c>
    </row>
    <row r="156" spans="2:65" s="1" customFormat="1" ht="16.5" customHeight="1">
      <c r="B156" s="46"/>
      <c r="C156" s="267" t="s">
        <v>600</v>
      </c>
      <c r="D156" s="267" t="s">
        <v>297</v>
      </c>
      <c r="E156" s="268" t="s">
        <v>4676</v>
      </c>
      <c r="F156" s="269" t="s">
        <v>4677</v>
      </c>
      <c r="G156" s="270" t="s">
        <v>2976</v>
      </c>
      <c r="H156" s="271">
        <v>10</v>
      </c>
      <c r="I156" s="272"/>
      <c r="J156" s="273">
        <f>ROUND(I156*H156,2)</f>
        <v>0</v>
      </c>
      <c r="K156" s="269" t="s">
        <v>38</v>
      </c>
      <c r="L156" s="274"/>
      <c r="M156" s="275" t="s">
        <v>38</v>
      </c>
      <c r="N156" s="276" t="s">
        <v>52</v>
      </c>
      <c r="O156" s="47"/>
      <c r="P156" s="242">
        <f>O156*H156</f>
        <v>0</v>
      </c>
      <c r="Q156" s="242">
        <v>0</v>
      </c>
      <c r="R156" s="242">
        <f>Q156*H156</f>
        <v>0</v>
      </c>
      <c r="S156" s="242">
        <v>0</v>
      </c>
      <c r="T156" s="243">
        <f>S156*H156</f>
        <v>0</v>
      </c>
      <c r="AR156" s="23" t="s">
        <v>393</v>
      </c>
      <c r="AT156" s="23" t="s">
        <v>297</v>
      </c>
      <c r="AU156" s="23" t="s">
        <v>90</v>
      </c>
      <c r="AY156" s="23" t="s">
        <v>208</v>
      </c>
      <c r="BE156" s="244">
        <f>IF(N156="základní",J156,0)</f>
        <v>0</v>
      </c>
      <c r="BF156" s="244">
        <f>IF(N156="snížená",J156,0)</f>
        <v>0</v>
      </c>
      <c r="BG156" s="244">
        <f>IF(N156="zákl. přenesená",J156,0)</f>
        <v>0</v>
      </c>
      <c r="BH156" s="244">
        <f>IF(N156="sníž. přenesená",J156,0)</f>
        <v>0</v>
      </c>
      <c r="BI156" s="244">
        <f>IF(N156="nulová",J156,0)</f>
        <v>0</v>
      </c>
      <c r="BJ156" s="23" t="s">
        <v>25</v>
      </c>
      <c r="BK156" s="244">
        <f>ROUND(I156*H156,2)</f>
        <v>0</v>
      </c>
      <c r="BL156" s="23" t="s">
        <v>302</v>
      </c>
      <c r="BM156" s="23" t="s">
        <v>606</v>
      </c>
    </row>
    <row r="157" spans="2:63" s="11" customFormat="1" ht="29.85" customHeight="1">
      <c r="B157" s="217"/>
      <c r="C157" s="218"/>
      <c r="D157" s="219" t="s">
        <v>80</v>
      </c>
      <c r="E157" s="231" t="s">
        <v>4759</v>
      </c>
      <c r="F157" s="231" t="s">
        <v>4760</v>
      </c>
      <c r="G157" s="218"/>
      <c r="H157" s="218"/>
      <c r="I157" s="221"/>
      <c r="J157" s="232">
        <f>BK157</f>
        <v>0</v>
      </c>
      <c r="K157" s="218"/>
      <c r="L157" s="223"/>
      <c r="M157" s="224"/>
      <c r="N157" s="225"/>
      <c r="O157" s="225"/>
      <c r="P157" s="226">
        <f>SUM(P158:P165)</f>
        <v>0</v>
      </c>
      <c r="Q157" s="225"/>
      <c r="R157" s="226">
        <f>SUM(R158:R165)</f>
        <v>0</v>
      </c>
      <c r="S157" s="225"/>
      <c r="T157" s="227">
        <f>SUM(T158:T165)</f>
        <v>0</v>
      </c>
      <c r="AR157" s="228" t="s">
        <v>90</v>
      </c>
      <c r="AT157" s="229" t="s">
        <v>80</v>
      </c>
      <c r="AU157" s="229" t="s">
        <v>25</v>
      </c>
      <c r="AY157" s="228" t="s">
        <v>208</v>
      </c>
      <c r="BK157" s="230">
        <f>SUM(BK158:BK165)</f>
        <v>0</v>
      </c>
    </row>
    <row r="158" spans="2:65" s="1" customFormat="1" ht="16.5" customHeight="1">
      <c r="B158" s="46"/>
      <c r="C158" s="233" t="s">
        <v>606</v>
      </c>
      <c r="D158" s="233" t="s">
        <v>210</v>
      </c>
      <c r="E158" s="234" t="s">
        <v>4761</v>
      </c>
      <c r="F158" s="235" t="s">
        <v>4762</v>
      </c>
      <c r="G158" s="236" t="s">
        <v>222</v>
      </c>
      <c r="H158" s="237">
        <v>16</v>
      </c>
      <c r="I158" s="238"/>
      <c r="J158" s="239">
        <f>ROUND(I158*H158,2)</f>
        <v>0</v>
      </c>
      <c r="K158" s="235" t="s">
        <v>38</v>
      </c>
      <c r="L158" s="72"/>
      <c r="M158" s="240" t="s">
        <v>38</v>
      </c>
      <c r="N158" s="241" t="s">
        <v>52</v>
      </c>
      <c r="O158" s="47"/>
      <c r="P158" s="242">
        <f>O158*H158</f>
        <v>0</v>
      </c>
      <c r="Q158" s="242">
        <v>0</v>
      </c>
      <c r="R158" s="242">
        <f>Q158*H158</f>
        <v>0</v>
      </c>
      <c r="S158" s="242">
        <v>0</v>
      </c>
      <c r="T158" s="243">
        <f>S158*H158</f>
        <v>0</v>
      </c>
      <c r="AR158" s="23" t="s">
        <v>302</v>
      </c>
      <c r="AT158" s="23" t="s">
        <v>210</v>
      </c>
      <c r="AU158" s="23" t="s">
        <v>90</v>
      </c>
      <c r="AY158" s="23" t="s">
        <v>208</v>
      </c>
      <c r="BE158" s="244">
        <f>IF(N158="základní",J158,0)</f>
        <v>0</v>
      </c>
      <c r="BF158" s="244">
        <f>IF(N158="snížená",J158,0)</f>
        <v>0</v>
      </c>
      <c r="BG158" s="244">
        <f>IF(N158="zákl. přenesená",J158,0)</f>
        <v>0</v>
      </c>
      <c r="BH158" s="244">
        <f>IF(N158="sníž. přenesená",J158,0)</f>
        <v>0</v>
      </c>
      <c r="BI158" s="244">
        <f>IF(N158="nulová",J158,0)</f>
        <v>0</v>
      </c>
      <c r="BJ158" s="23" t="s">
        <v>25</v>
      </c>
      <c r="BK158" s="244">
        <f>ROUND(I158*H158,2)</f>
        <v>0</v>
      </c>
      <c r="BL158" s="23" t="s">
        <v>302</v>
      </c>
      <c r="BM158" s="23" t="s">
        <v>4763</v>
      </c>
    </row>
    <row r="159" spans="2:65" s="1" customFormat="1" ht="140.25" customHeight="1">
      <c r="B159" s="46"/>
      <c r="C159" s="267" t="s">
        <v>611</v>
      </c>
      <c r="D159" s="267" t="s">
        <v>297</v>
      </c>
      <c r="E159" s="268" t="s">
        <v>4764</v>
      </c>
      <c r="F159" s="269" t="s">
        <v>4765</v>
      </c>
      <c r="G159" s="270" t="s">
        <v>2976</v>
      </c>
      <c r="H159" s="271">
        <v>1</v>
      </c>
      <c r="I159" s="272"/>
      <c r="J159" s="273">
        <f>ROUND(I159*H159,2)</f>
        <v>0</v>
      </c>
      <c r="K159" s="269" t="s">
        <v>38</v>
      </c>
      <c r="L159" s="274"/>
      <c r="M159" s="275" t="s">
        <v>38</v>
      </c>
      <c r="N159" s="276" t="s">
        <v>52</v>
      </c>
      <c r="O159" s="47"/>
      <c r="P159" s="242">
        <f>O159*H159</f>
        <v>0</v>
      </c>
      <c r="Q159" s="242">
        <v>0</v>
      </c>
      <c r="R159" s="242">
        <f>Q159*H159</f>
        <v>0</v>
      </c>
      <c r="S159" s="242">
        <v>0</v>
      </c>
      <c r="T159" s="243">
        <f>S159*H159</f>
        <v>0</v>
      </c>
      <c r="AR159" s="23" t="s">
        <v>393</v>
      </c>
      <c r="AT159" s="23" t="s">
        <v>297</v>
      </c>
      <c r="AU159" s="23" t="s">
        <v>90</v>
      </c>
      <c r="AY159" s="23" t="s">
        <v>208</v>
      </c>
      <c r="BE159" s="244">
        <f>IF(N159="základní",J159,0)</f>
        <v>0</v>
      </c>
      <c r="BF159" s="244">
        <f>IF(N159="snížená",J159,0)</f>
        <v>0</v>
      </c>
      <c r="BG159" s="244">
        <f>IF(N159="zákl. přenesená",J159,0)</f>
        <v>0</v>
      </c>
      <c r="BH159" s="244">
        <f>IF(N159="sníž. přenesená",J159,0)</f>
        <v>0</v>
      </c>
      <c r="BI159" s="244">
        <f>IF(N159="nulová",J159,0)</f>
        <v>0</v>
      </c>
      <c r="BJ159" s="23" t="s">
        <v>25</v>
      </c>
      <c r="BK159" s="244">
        <f>ROUND(I159*H159,2)</f>
        <v>0</v>
      </c>
      <c r="BL159" s="23" t="s">
        <v>302</v>
      </c>
      <c r="BM159" s="23" t="s">
        <v>617</v>
      </c>
    </row>
    <row r="160" spans="2:65" s="1" customFormat="1" ht="16.5" customHeight="1">
      <c r="B160" s="46"/>
      <c r="C160" s="233" t="s">
        <v>617</v>
      </c>
      <c r="D160" s="233" t="s">
        <v>210</v>
      </c>
      <c r="E160" s="234" t="s">
        <v>4766</v>
      </c>
      <c r="F160" s="235" t="s">
        <v>3732</v>
      </c>
      <c r="G160" s="236" t="s">
        <v>222</v>
      </c>
      <c r="H160" s="237">
        <v>1</v>
      </c>
      <c r="I160" s="238"/>
      <c r="J160" s="239">
        <f>ROUND(I160*H160,2)</f>
        <v>0</v>
      </c>
      <c r="K160" s="235" t="s">
        <v>38</v>
      </c>
      <c r="L160" s="72"/>
      <c r="M160" s="240" t="s">
        <v>38</v>
      </c>
      <c r="N160" s="241" t="s">
        <v>52</v>
      </c>
      <c r="O160" s="47"/>
      <c r="P160" s="242">
        <f>O160*H160</f>
        <v>0</v>
      </c>
      <c r="Q160" s="242">
        <v>0</v>
      </c>
      <c r="R160" s="242">
        <f>Q160*H160</f>
        <v>0</v>
      </c>
      <c r="S160" s="242">
        <v>0</v>
      </c>
      <c r="T160" s="243">
        <f>S160*H160</f>
        <v>0</v>
      </c>
      <c r="AR160" s="23" t="s">
        <v>302</v>
      </c>
      <c r="AT160" s="23" t="s">
        <v>210</v>
      </c>
      <c r="AU160" s="23" t="s">
        <v>90</v>
      </c>
      <c r="AY160" s="23" t="s">
        <v>208</v>
      </c>
      <c r="BE160" s="244">
        <f>IF(N160="základní",J160,0)</f>
        <v>0</v>
      </c>
      <c r="BF160" s="244">
        <f>IF(N160="snížená",J160,0)</f>
        <v>0</v>
      </c>
      <c r="BG160" s="244">
        <f>IF(N160="zákl. přenesená",J160,0)</f>
        <v>0</v>
      </c>
      <c r="BH160" s="244">
        <f>IF(N160="sníž. přenesená",J160,0)</f>
        <v>0</v>
      </c>
      <c r="BI160" s="244">
        <f>IF(N160="nulová",J160,0)</f>
        <v>0</v>
      </c>
      <c r="BJ160" s="23" t="s">
        <v>25</v>
      </c>
      <c r="BK160" s="244">
        <f>ROUND(I160*H160,2)</f>
        <v>0</v>
      </c>
      <c r="BL160" s="23" t="s">
        <v>302</v>
      </c>
      <c r="BM160" s="23" t="s">
        <v>4767</v>
      </c>
    </row>
    <row r="161" spans="2:65" s="1" customFormat="1" ht="16.5" customHeight="1">
      <c r="B161" s="46"/>
      <c r="C161" s="267" t="s">
        <v>621</v>
      </c>
      <c r="D161" s="267" t="s">
        <v>297</v>
      </c>
      <c r="E161" s="268" t="s">
        <v>4768</v>
      </c>
      <c r="F161" s="269" t="s">
        <v>4769</v>
      </c>
      <c r="G161" s="270" t="s">
        <v>2976</v>
      </c>
      <c r="H161" s="271">
        <v>1</v>
      </c>
      <c r="I161" s="272"/>
      <c r="J161" s="273">
        <f>ROUND(I161*H161,2)</f>
        <v>0</v>
      </c>
      <c r="K161" s="269" t="s">
        <v>38</v>
      </c>
      <c r="L161" s="274"/>
      <c r="M161" s="275" t="s">
        <v>38</v>
      </c>
      <c r="N161" s="276" t="s">
        <v>52</v>
      </c>
      <c r="O161" s="47"/>
      <c r="P161" s="242">
        <f>O161*H161</f>
        <v>0</v>
      </c>
      <c r="Q161" s="242">
        <v>0</v>
      </c>
      <c r="R161" s="242">
        <f>Q161*H161</f>
        <v>0</v>
      </c>
      <c r="S161" s="242">
        <v>0</v>
      </c>
      <c r="T161" s="243">
        <f>S161*H161</f>
        <v>0</v>
      </c>
      <c r="AR161" s="23" t="s">
        <v>393</v>
      </c>
      <c r="AT161" s="23" t="s">
        <v>297</v>
      </c>
      <c r="AU161" s="23" t="s">
        <v>90</v>
      </c>
      <c r="AY161" s="23" t="s">
        <v>208</v>
      </c>
      <c r="BE161" s="244">
        <f>IF(N161="základní",J161,0)</f>
        <v>0</v>
      </c>
      <c r="BF161" s="244">
        <f>IF(N161="snížená",J161,0)</f>
        <v>0</v>
      </c>
      <c r="BG161" s="244">
        <f>IF(N161="zákl. přenesená",J161,0)</f>
        <v>0</v>
      </c>
      <c r="BH161" s="244">
        <f>IF(N161="sníž. přenesená",J161,0)</f>
        <v>0</v>
      </c>
      <c r="BI161" s="244">
        <f>IF(N161="nulová",J161,0)</f>
        <v>0</v>
      </c>
      <c r="BJ161" s="23" t="s">
        <v>25</v>
      </c>
      <c r="BK161" s="244">
        <f>ROUND(I161*H161,2)</f>
        <v>0</v>
      </c>
      <c r="BL161" s="23" t="s">
        <v>302</v>
      </c>
      <c r="BM161" s="23" t="s">
        <v>626</v>
      </c>
    </row>
    <row r="162" spans="2:65" s="1" customFormat="1" ht="16.5" customHeight="1">
      <c r="B162" s="46"/>
      <c r="C162" s="233" t="s">
        <v>626</v>
      </c>
      <c r="D162" s="233" t="s">
        <v>210</v>
      </c>
      <c r="E162" s="234" t="s">
        <v>4770</v>
      </c>
      <c r="F162" s="235" t="s">
        <v>4771</v>
      </c>
      <c r="G162" s="236" t="s">
        <v>222</v>
      </c>
      <c r="H162" s="237">
        <v>1</v>
      </c>
      <c r="I162" s="238"/>
      <c r="J162" s="239">
        <f>ROUND(I162*H162,2)</f>
        <v>0</v>
      </c>
      <c r="K162" s="235" t="s">
        <v>38</v>
      </c>
      <c r="L162" s="72"/>
      <c r="M162" s="240" t="s">
        <v>38</v>
      </c>
      <c r="N162" s="241" t="s">
        <v>52</v>
      </c>
      <c r="O162" s="47"/>
      <c r="P162" s="242">
        <f>O162*H162</f>
        <v>0</v>
      </c>
      <c r="Q162" s="242">
        <v>0</v>
      </c>
      <c r="R162" s="242">
        <f>Q162*H162</f>
        <v>0</v>
      </c>
      <c r="S162" s="242">
        <v>0</v>
      </c>
      <c r="T162" s="243">
        <f>S162*H162</f>
        <v>0</v>
      </c>
      <c r="AR162" s="23" t="s">
        <v>302</v>
      </c>
      <c r="AT162" s="23" t="s">
        <v>210</v>
      </c>
      <c r="AU162" s="23" t="s">
        <v>90</v>
      </c>
      <c r="AY162" s="23" t="s">
        <v>208</v>
      </c>
      <c r="BE162" s="244">
        <f>IF(N162="základní",J162,0)</f>
        <v>0</v>
      </c>
      <c r="BF162" s="244">
        <f>IF(N162="snížená",J162,0)</f>
        <v>0</v>
      </c>
      <c r="BG162" s="244">
        <f>IF(N162="zákl. přenesená",J162,0)</f>
        <v>0</v>
      </c>
      <c r="BH162" s="244">
        <f>IF(N162="sníž. přenesená",J162,0)</f>
        <v>0</v>
      </c>
      <c r="BI162" s="244">
        <f>IF(N162="nulová",J162,0)</f>
        <v>0</v>
      </c>
      <c r="BJ162" s="23" t="s">
        <v>25</v>
      </c>
      <c r="BK162" s="244">
        <f>ROUND(I162*H162,2)</f>
        <v>0</v>
      </c>
      <c r="BL162" s="23" t="s">
        <v>302</v>
      </c>
      <c r="BM162" s="23" t="s">
        <v>4772</v>
      </c>
    </row>
    <row r="163" spans="2:65" s="1" customFormat="1" ht="51" customHeight="1">
      <c r="B163" s="46"/>
      <c r="C163" s="267" t="s">
        <v>631</v>
      </c>
      <c r="D163" s="267" t="s">
        <v>297</v>
      </c>
      <c r="E163" s="268" t="s">
        <v>4773</v>
      </c>
      <c r="F163" s="269" t="s">
        <v>4774</v>
      </c>
      <c r="G163" s="270" t="s">
        <v>2976</v>
      </c>
      <c r="H163" s="271">
        <v>1</v>
      </c>
      <c r="I163" s="272"/>
      <c r="J163" s="273">
        <f>ROUND(I163*H163,2)</f>
        <v>0</v>
      </c>
      <c r="K163" s="269" t="s">
        <v>38</v>
      </c>
      <c r="L163" s="274"/>
      <c r="M163" s="275" t="s">
        <v>38</v>
      </c>
      <c r="N163" s="276" t="s">
        <v>52</v>
      </c>
      <c r="O163" s="47"/>
      <c r="P163" s="242">
        <f>O163*H163</f>
        <v>0</v>
      </c>
      <c r="Q163" s="242">
        <v>0</v>
      </c>
      <c r="R163" s="242">
        <f>Q163*H163</f>
        <v>0</v>
      </c>
      <c r="S163" s="242">
        <v>0</v>
      </c>
      <c r="T163" s="243">
        <f>S163*H163</f>
        <v>0</v>
      </c>
      <c r="AR163" s="23" t="s">
        <v>393</v>
      </c>
      <c r="AT163" s="23" t="s">
        <v>297</v>
      </c>
      <c r="AU163" s="23" t="s">
        <v>90</v>
      </c>
      <c r="AY163" s="23" t="s">
        <v>208</v>
      </c>
      <c r="BE163" s="244">
        <f>IF(N163="základní",J163,0)</f>
        <v>0</v>
      </c>
      <c r="BF163" s="244">
        <f>IF(N163="snížená",J163,0)</f>
        <v>0</v>
      </c>
      <c r="BG163" s="244">
        <f>IF(N163="zákl. přenesená",J163,0)</f>
        <v>0</v>
      </c>
      <c r="BH163" s="244">
        <f>IF(N163="sníž. přenesená",J163,0)</f>
        <v>0</v>
      </c>
      <c r="BI163" s="244">
        <f>IF(N163="nulová",J163,0)</f>
        <v>0</v>
      </c>
      <c r="BJ163" s="23" t="s">
        <v>25</v>
      </c>
      <c r="BK163" s="244">
        <f>ROUND(I163*H163,2)</f>
        <v>0</v>
      </c>
      <c r="BL163" s="23" t="s">
        <v>302</v>
      </c>
      <c r="BM163" s="23" t="s">
        <v>638</v>
      </c>
    </row>
    <row r="164" spans="2:65" s="1" customFormat="1" ht="16.5" customHeight="1">
      <c r="B164" s="46"/>
      <c r="C164" s="233" t="s">
        <v>638</v>
      </c>
      <c r="D164" s="233" t="s">
        <v>210</v>
      </c>
      <c r="E164" s="234" t="s">
        <v>4775</v>
      </c>
      <c r="F164" s="235" t="s">
        <v>4771</v>
      </c>
      <c r="G164" s="236" t="s">
        <v>222</v>
      </c>
      <c r="H164" s="237">
        <v>6</v>
      </c>
      <c r="I164" s="238"/>
      <c r="J164" s="239">
        <f>ROUND(I164*H164,2)</f>
        <v>0</v>
      </c>
      <c r="K164" s="235" t="s">
        <v>38</v>
      </c>
      <c r="L164" s="72"/>
      <c r="M164" s="240" t="s">
        <v>38</v>
      </c>
      <c r="N164" s="241" t="s">
        <v>52</v>
      </c>
      <c r="O164" s="47"/>
      <c r="P164" s="242">
        <f>O164*H164</f>
        <v>0</v>
      </c>
      <c r="Q164" s="242">
        <v>0</v>
      </c>
      <c r="R164" s="242">
        <f>Q164*H164</f>
        <v>0</v>
      </c>
      <c r="S164" s="242">
        <v>0</v>
      </c>
      <c r="T164" s="243">
        <f>S164*H164</f>
        <v>0</v>
      </c>
      <c r="AR164" s="23" t="s">
        <v>302</v>
      </c>
      <c r="AT164" s="23" t="s">
        <v>210</v>
      </c>
      <c r="AU164" s="23" t="s">
        <v>90</v>
      </c>
      <c r="AY164" s="23" t="s">
        <v>208</v>
      </c>
      <c r="BE164" s="244">
        <f>IF(N164="základní",J164,0)</f>
        <v>0</v>
      </c>
      <c r="BF164" s="244">
        <f>IF(N164="snížená",J164,0)</f>
        <v>0</v>
      </c>
      <c r="BG164" s="244">
        <f>IF(N164="zákl. přenesená",J164,0)</f>
        <v>0</v>
      </c>
      <c r="BH164" s="244">
        <f>IF(N164="sníž. přenesená",J164,0)</f>
        <v>0</v>
      </c>
      <c r="BI164" s="244">
        <f>IF(N164="nulová",J164,0)</f>
        <v>0</v>
      </c>
      <c r="BJ164" s="23" t="s">
        <v>25</v>
      </c>
      <c r="BK164" s="244">
        <f>ROUND(I164*H164,2)</f>
        <v>0</v>
      </c>
      <c r="BL164" s="23" t="s">
        <v>302</v>
      </c>
      <c r="BM164" s="23" t="s">
        <v>4776</v>
      </c>
    </row>
    <row r="165" spans="2:65" s="1" customFormat="1" ht="25.5" customHeight="1">
      <c r="B165" s="46"/>
      <c r="C165" s="267" t="s">
        <v>642</v>
      </c>
      <c r="D165" s="267" t="s">
        <v>297</v>
      </c>
      <c r="E165" s="268" t="s">
        <v>4777</v>
      </c>
      <c r="F165" s="269" t="s">
        <v>4778</v>
      </c>
      <c r="G165" s="270" t="s">
        <v>2976</v>
      </c>
      <c r="H165" s="271">
        <v>8</v>
      </c>
      <c r="I165" s="272"/>
      <c r="J165" s="273">
        <f>ROUND(I165*H165,2)</f>
        <v>0</v>
      </c>
      <c r="K165" s="269" t="s">
        <v>38</v>
      </c>
      <c r="L165" s="274"/>
      <c r="M165" s="275" t="s">
        <v>38</v>
      </c>
      <c r="N165" s="276" t="s">
        <v>52</v>
      </c>
      <c r="O165" s="47"/>
      <c r="P165" s="242">
        <f>O165*H165</f>
        <v>0</v>
      </c>
      <c r="Q165" s="242">
        <v>0</v>
      </c>
      <c r="R165" s="242">
        <f>Q165*H165</f>
        <v>0</v>
      </c>
      <c r="S165" s="242">
        <v>0</v>
      </c>
      <c r="T165" s="243">
        <f>S165*H165</f>
        <v>0</v>
      </c>
      <c r="AR165" s="23" t="s">
        <v>393</v>
      </c>
      <c r="AT165" s="23" t="s">
        <v>297</v>
      </c>
      <c r="AU165" s="23" t="s">
        <v>90</v>
      </c>
      <c r="AY165" s="23" t="s">
        <v>208</v>
      </c>
      <c r="BE165" s="244">
        <f>IF(N165="základní",J165,0)</f>
        <v>0</v>
      </c>
      <c r="BF165" s="244">
        <f>IF(N165="snížená",J165,0)</f>
        <v>0</v>
      </c>
      <c r="BG165" s="244">
        <f>IF(N165="zákl. přenesená",J165,0)</f>
        <v>0</v>
      </c>
      <c r="BH165" s="244">
        <f>IF(N165="sníž. přenesená",J165,0)</f>
        <v>0</v>
      </c>
      <c r="BI165" s="244">
        <f>IF(N165="nulová",J165,0)</f>
        <v>0</v>
      </c>
      <c r="BJ165" s="23" t="s">
        <v>25</v>
      </c>
      <c r="BK165" s="244">
        <f>ROUND(I165*H165,2)</f>
        <v>0</v>
      </c>
      <c r="BL165" s="23" t="s">
        <v>302</v>
      </c>
      <c r="BM165" s="23" t="s">
        <v>647</v>
      </c>
    </row>
    <row r="166" spans="2:63" s="11" customFormat="1" ht="29.85" customHeight="1">
      <c r="B166" s="217"/>
      <c r="C166" s="218"/>
      <c r="D166" s="219" t="s">
        <v>80</v>
      </c>
      <c r="E166" s="231" t="s">
        <v>4779</v>
      </c>
      <c r="F166" s="231" t="s">
        <v>4780</v>
      </c>
      <c r="G166" s="218"/>
      <c r="H166" s="218"/>
      <c r="I166" s="221"/>
      <c r="J166" s="232">
        <f>BK166</f>
        <v>0</v>
      </c>
      <c r="K166" s="218"/>
      <c r="L166" s="223"/>
      <c r="M166" s="224"/>
      <c r="N166" s="225"/>
      <c r="O166" s="225"/>
      <c r="P166" s="226">
        <f>SUM(P167:P173)</f>
        <v>0</v>
      </c>
      <c r="Q166" s="225"/>
      <c r="R166" s="226">
        <f>SUM(R167:R173)</f>
        <v>0</v>
      </c>
      <c r="S166" s="225"/>
      <c r="T166" s="227">
        <f>SUM(T167:T173)</f>
        <v>0</v>
      </c>
      <c r="AR166" s="228" t="s">
        <v>90</v>
      </c>
      <c r="AT166" s="229" t="s">
        <v>80</v>
      </c>
      <c r="AU166" s="229" t="s">
        <v>25</v>
      </c>
      <c r="AY166" s="228" t="s">
        <v>208</v>
      </c>
      <c r="BK166" s="230">
        <f>SUM(BK167:BK173)</f>
        <v>0</v>
      </c>
    </row>
    <row r="167" spans="2:65" s="1" customFormat="1" ht="25.5" customHeight="1">
      <c r="B167" s="46"/>
      <c r="C167" s="233" t="s">
        <v>647</v>
      </c>
      <c r="D167" s="233" t="s">
        <v>210</v>
      </c>
      <c r="E167" s="234" t="s">
        <v>4781</v>
      </c>
      <c r="F167" s="235" t="s">
        <v>4782</v>
      </c>
      <c r="G167" s="236" t="s">
        <v>331</v>
      </c>
      <c r="H167" s="237">
        <v>17</v>
      </c>
      <c r="I167" s="238"/>
      <c r="J167" s="239">
        <f>ROUND(I167*H167,2)</f>
        <v>0</v>
      </c>
      <c r="K167" s="235" t="s">
        <v>4610</v>
      </c>
      <c r="L167" s="72"/>
      <c r="M167" s="240" t="s">
        <v>38</v>
      </c>
      <c r="N167" s="241" t="s">
        <v>52</v>
      </c>
      <c r="O167" s="47"/>
      <c r="P167" s="242">
        <f>O167*H167</f>
        <v>0</v>
      </c>
      <c r="Q167" s="242">
        <v>0</v>
      </c>
      <c r="R167" s="242">
        <f>Q167*H167</f>
        <v>0</v>
      </c>
      <c r="S167" s="242">
        <v>0</v>
      </c>
      <c r="T167" s="243">
        <f>S167*H167</f>
        <v>0</v>
      </c>
      <c r="AR167" s="23" t="s">
        <v>302</v>
      </c>
      <c r="AT167" s="23" t="s">
        <v>210</v>
      </c>
      <c r="AU167" s="23" t="s">
        <v>90</v>
      </c>
      <c r="AY167" s="23" t="s">
        <v>208</v>
      </c>
      <c r="BE167" s="244">
        <f>IF(N167="základní",J167,0)</f>
        <v>0</v>
      </c>
      <c r="BF167" s="244">
        <f>IF(N167="snížená",J167,0)</f>
        <v>0</v>
      </c>
      <c r="BG167" s="244">
        <f>IF(N167="zákl. přenesená",J167,0)</f>
        <v>0</v>
      </c>
      <c r="BH167" s="244">
        <f>IF(N167="sníž. přenesená",J167,0)</f>
        <v>0</v>
      </c>
      <c r="BI167" s="244">
        <f>IF(N167="nulová",J167,0)</f>
        <v>0</v>
      </c>
      <c r="BJ167" s="23" t="s">
        <v>25</v>
      </c>
      <c r="BK167" s="244">
        <f>ROUND(I167*H167,2)</f>
        <v>0</v>
      </c>
      <c r="BL167" s="23" t="s">
        <v>302</v>
      </c>
      <c r="BM167" s="23" t="s">
        <v>4783</v>
      </c>
    </row>
    <row r="168" spans="2:65" s="1" customFormat="1" ht="25.5" customHeight="1">
      <c r="B168" s="46"/>
      <c r="C168" s="267" t="s">
        <v>651</v>
      </c>
      <c r="D168" s="267" t="s">
        <v>297</v>
      </c>
      <c r="E168" s="268" t="s">
        <v>4784</v>
      </c>
      <c r="F168" s="269" t="s">
        <v>4785</v>
      </c>
      <c r="G168" s="270" t="s">
        <v>2976</v>
      </c>
      <c r="H168" s="271">
        <v>17</v>
      </c>
      <c r="I168" s="272"/>
      <c r="J168" s="273">
        <f>ROUND(I168*H168,2)</f>
        <v>0</v>
      </c>
      <c r="K168" s="269" t="s">
        <v>38</v>
      </c>
      <c r="L168" s="274"/>
      <c r="M168" s="275" t="s">
        <v>38</v>
      </c>
      <c r="N168" s="276" t="s">
        <v>52</v>
      </c>
      <c r="O168" s="47"/>
      <c r="P168" s="242">
        <f>O168*H168</f>
        <v>0</v>
      </c>
      <c r="Q168" s="242">
        <v>0</v>
      </c>
      <c r="R168" s="242">
        <f>Q168*H168</f>
        <v>0</v>
      </c>
      <c r="S168" s="242">
        <v>0</v>
      </c>
      <c r="T168" s="243">
        <f>S168*H168</f>
        <v>0</v>
      </c>
      <c r="AR168" s="23" t="s">
        <v>393</v>
      </c>
      <c r="AT168" s="23" t="s">
        <v>297</v>
      </c>
      <c r="AU168" s="23" t="s">
        <v>90</v>
      </c>
      <c r="AY168" s="23" t="s">
        <v>208</v>
      </c>
      <c r="BE168" s="244">
        <f>IF(N168="základní",J168,0)</f>
        <v>0</v>
      </c>
      <c r="BF168" s="244">
        <f>IF(N168="snížená",J168,0)</f>
        <v>0</v>
      </c>
      <c r="BG168" s="244">
        <f>IF(N168="zákl. přenesená",J168,0)</f>
        <v>0</v>
      </c>
      <c r="BH168" s="244">
        <f>IF(N168="sníž. přenesená",J168,0)</f>
        <v>0</v>
      </c>
      <c r="BI168" s="244">
        <f>IF(N168="nulová",J168,0)</f>
        <v>0</v>
      </c>
      <c r="BJ168" s="23" t="s">
        <v>25</v>
      </c>
      <c r="BK168" s="244">
        <f>ROUND(I168*H168,2)</f>
        <v>0</v>
      </c>
      <c r="BL168" s="23" t="s">
        <v>302</v>
      </c>
      <c r="BM168" s="23" t="s">
        <v>655</v>
      </c>
    </row>
    <row r="169" spans="2:65" s="1" customFormat="1" ht="25.5" customHeight="1">
      <c r="B169" s="46"/>
      <c r="C169" s="233" t="s">
        <v>655</v>
      </c>
      <c r="D169" s="233" t="s">
        <v>210</v>
      </c>
      <c r="E169" s="234" t="s">
        <v>4786</v>
      </c>
      <c r="F169" s="235" t="s">
        <v>4787</v>
      </c>
      <c r="G169" s="236" t="s">
        <v>331</v>
      </c>
      <c r="H169" s="237">
        <v>168</v>
      </c>
      <c r="I169" s="238"/>
      <c r="J169" s="239">
        <f>ROUND(I169*H169,2)</f>
        <v>0</v>
      </c>
      <c r="K169" s="235" t="s">
        <v>4610</v>
      </c>
      <c r="L169" s="72"/>
      <c r="M169" s="240" t="s">
        <v>38</v>
      </c>
      <c r="N169" s="241" t="s">
        <v>52</v>
      </c>
      <c r="O169" s="47"/>
      <c r="P169" s="242">
        <f>O169*H169</f>
        <v>0</v>
      </c>
      <c r="Q169" s="242">
        <v>0</v>
      </c>
      <c r="R169" s="242">
        <f>Q169*H169</f>
        <v>0</v>
      </c>
      <c r="S169" s="242">
        <v>0</v>
      </c>
      <c r="T169" s="243">
        <f>S169*H169</f>
        <v>0</v>
      </c>
      <c r="AR169" s="23" t="s">
        <v>302</v>
      </c>
      <c r="AT169" s="23" t="s">
        <v>210</v>
      </c>
      <c r="AU169" s="23" t="s">
        <v>90</v>
      </c>
      <c r="AY169" s="23" t="s">
        <v>208</v>
      </c>
      <c r="BE169" s="244">
        <f>IF(N169="základní",J169,0)</f>
        <v>0</v>
      </c>
      <c r="BF169" s="244">
        <f>IF(N169="snížená",J169,0)</f>
        <v>0</v>
      </c>
      <c r="BG169" s="244">
        <f>IF(N169="zákl. přenesená",J169,0)</f>
        <v>0</v>
      </c>
      <c r="BH169" s="244">
        <f>IF(N169="sníž. přenesená",J169,0)</f>
        <v>0</v>
      </c>
      <c r="BI169" s="244">
        <f>IF(N169="nulová",J169,0)</f>
        <v>0</v>
      </c>
      <c r="BJ169" s="23" t="s">
        <v>25</v>
      </c>
      <c r="BK169" s="244">
        <f>ROUND(I169*H169,2)</f>
        <v>0</v>
      </c>
      <c r="BL169" s="23" t="s">
        <v>302</v>
      </c>
      <c r="BM169" s="23" t="s">
        <v>4788</v>
      </c>
    </row>
    <row r="170" spans="2:65" s="1" customFormat="1" ht="25.5" customHeight="1">
      <c r="B170" s="46"/>
      <c r="C170" s="267" t="s">
        <v>659</v>
      </c>
      <c r="D170" s="267" t="s">
        <v>297</v>
      </c>
      <c r="E170" s="268" t="s">
        <v>4789</v>
      </c>
      <c r="F170" s="269" t="s">
        <v>4790</v>
      </c>
      <c r="G170" s="270" t="s">
        <v>2976</v>
      </c>
      <c r="H170" s="271">
        <v>14</v>
      </c>
      <c r="I170" s="272"/>
      <c r="J170" s="273">
        <f>ROUND(I170*H170,2)</f>
        <v>0</v>
      </c>
      <c r="K170" s="269" t="s">
        <v>38</v>
      </c>
      <c r="L170" s="274"/>
      <c r="M170" s="275" t="s">
        <v>38</v>
      </c>
      <c r="N170" s="276" t="s">
        <v>52</v>
      </c>
      <c r="O170" s="47"/>
      <c r="P170" s="242">
        <f>O170*H170</f>
        <v>0</v>
      </c>
      <c r="Q170" s="242">
        <v>0</v>
      </c>
      <c r="R170" s="242">
        <f>Q170*H170</f>
        <v>0</v>
      </c>
      <c r="S170" s="242">
        <v>0</v>
      </c>
      <c r="T170" s="243">
        <f>S170*H170</f>
        <v>0</v>
      </c>
      <c r="AR170" s="23" t="s">
        <v>393</v>
      </c>
      <c r="AT170" s="23" t="s">
        <v>297</v>
      </c>
      <c r="AU170" s="23" t="s">
        <v>90</v>
      </c>
      <c r="AY170" s="23" t="s">
        <v>208</v>
      </c>
      <c r="BE170" s="244">
        <f>IF(N170="základní",J170,0)</f>
        <v>0</v>
      </c>
      <c r="BF170" s="244">
        <f>IF(N170="snížená",J170,0)</f>
        <v>0</v>
      </c>
      <c r="BG170" s="244">
        <f>IF(N170="zákl. přenesená",J170,0)</f>
        <v>0</v>
      </c>
      <c r="BH170" s="244">
        <f>IF(N170="sníž. přenesená",J170,0)</f>
        <v>0</v>
      </c>
      <c r="BI170" s="244">
        <f>IF(N170="nulová",J170,0)</f>
        <v>0</v>
      </c>
      <c r="BJ170" s="23" t="s">
        <v>25</v>
      </c>
      <c r="BK170" s="244">
        <f>ROUND(I170*H170,2)</f>
        <v>0</v>
      </c>
      <c r="BL170" s="23" t="s">
        <v>302</v>
      </c>
      <c r="BM170" s="23" t="s">
        <v>664</v>
      </c>
    </row>
    <row r="171" spans="2:65" s="1" customFormat="1" ht="16.5" customHeight="1">
      <c r="B171" s="46"/>
      <c r="C171" s="267" t="s">
        <v>664</v>
      </c>
      <c r="D171" s="267" t="s">
        <v>297</v>
      </c>
      <c r="E171" s="268" t="s">
        <v>4791</v>
      </c>
      <c r="F171" s="269" t="s">
        <v>4792</v>
      </c>
      <c r="G171" s="270" t="s">
        <v>2976</v>
      </c>
      <c r="H171" s="271">
        <v>140</v>
      </c>
      <c r="I171" s="272"/>
      <c r="J171" s="273">
        <f>ROUND(I171*H171,2)</f>
        <v>0</v>
      </c>
      <c r="K171" s="269" t="s">
        <v>38</v>
      </c>
      <c r="L171" s="274"/>
      <c r="M171" s="275" t="s">
        <v>38</v>
      </c>
      <c r="N171" s="276" t="s">
        <v>52</v>
      </c>
      <c r="O171" s="47"/>
      <c r="P171" s="242">
        <f>O171*H171</f>
        <v>0</v>
      </c>
      <c r="Q171" s="242">
        <v>0</v>
      </c>
      <c r="R171" s="242">
        <f>Q171*H171</f>
        <v>0</v>
      </c>
      <c r="S171" s="242">
        <v>0</v>
      </c>
      <c r="T171" s="243">
        <f>S171*H171</f>
        <v>0</v>
      </c>
      <c r="AR171" s="23" t="s">
        <v>393</v>
      </c>
      <c r="AT171" s="23" t="s">
        <v>297</v>
      </c>
      <c r="AU171" s="23" t="s">
        <v>90</v>
      </c>
      <c r="AY171" s="23" t="s">
        <v>208</v>
      </c>
      <c r="BE171" s="244">
        <f>IF(N171="základní",J171,0)</f>
        <v>0</v>
      </c>
      <c r="BF171" s="244">
        <f>IF(N171="snížená",J171,0)</f>
        <v>0</v>
      </c>
      <c r="BG171" s="244">
        <f>IF(N171="zákl. přenesená",J171,0)</f>
        <v>0</v>
      </c>
      <c r="BH171" s="244">
        <f>IF(N171="sníž. přenesená",J171,0)</f>
        <v>0</v>
      </c>
      <c r="BI171" s="244">
        <f>IF(N171="nulová",J171,0)</f>
        <v>0</v>
      </c>
      <c r="BJ171" s="23" t="s">
        <v>25</v>
      </c>
      <c r="BK171" s="244">
        <f>ROUND(I171*H171,2)</f>
        <v>0</v>
      </c>
      <c r="BL171" s="23" t="s">
        <v>302</v>
      </c>
      <c r="BM171" s="23" t="s">
        <v>683</v>
      </c>
    </row>
    <row r="172" spans="2:65" s="1" customFormat="1" ht="16.5" customHeight="1">
      <c r="B172" s="46"/>
      <c r="C172" s="267" t="s">
        <v>674</v>
      </c>
      <c r="D172" s="267" t="s">
        <v>297</v>
      </c>
      <c r="E172" s="268" t="s">
        <v>4793</v>
      </c>
      <c r="F172" s="269" t="s">
        <v>4794</v>
      </c>
      <c r="G172" s="270" t="s">
        <v>2976</v>
      </c>
      <c r="H172" s="271">
        <v>3</v>
      </c>
      <c r="I172" s="272"/>
      <c r="J172" s="273">
        <f>ROUND(I172*H172,2)</f>
        <v>0</v>
      </c>
      <c r="K172" s="269" t="s">
        <v>38</v>
      </c>
      <c r="L172" s="274"/>
      <c r="M172" s="275" t="s">
        <v>38</v>
      </c>
      <c r="N172" s="276" t="s">
        <v>52</v>
      </c>
      <c r="O172" s="47"/>
      <c r="P172" s="242">
        <f>O172*H172</f>
        <v>0</v>
      </c>
      <c r="Q172" s="242">
        <v>0</v>
      </c>
      <c r="R172" s="242">
        <f>Q172*H172</f>
        <v>0</v>
      </c>
      <c r="S172" s="242">
        <v>0</v>
      </c>
      <c r="T172" s="243">
        <f>S172*H172</f>
        <v>0</v>
      </c>
      <c r="AR172" s="23" t="s">
        <v>393</v>
      </c>
      <c r="AT172" s="23" t="s">
        <v>297</v>
      </c>
      <c r="AU172" s="23" t="s">
        <v>90</v>
      </c>
      <c r="AY172" s="23" t="s">
        <v>208</v>
      </c>
      <c r="BE172" s="244">
        <f>IF(N172="základní",J172,0)</f>
        <v>0</v>
      </c>
      <c r="BF172" s="244">
        <f>IF(N172="snížená",J172,0)</f>
        <v>0</v>
      </c>
      <c r="BG172" s="244">
        <f>IF(N172="zákl. přenesená",J172,0)</f>
        <v>0</v>
      </c>
      <c r="BH172" s="244">
        <f>IF(N172="sníž. přenesená",J172,0)</f>
        <v>0</v>
      </c>
      <c r="BI172" s="244">
        <f>IF(N172="nulová",J172,0)</f>
        <v>0</v>
      </c>
      <c r="BJ172" s="23" t="s">
        <v>25</v>
      </c>
      <c r="BK172" s="244">
        <f>ROUND(I172*H172,2)</f>
        <v>0</v>
      </c>
      <c r="BL172" s="23" t="s">
        <v>302</v>
      </c>
      <c r="BM172" s="23" t="s">
        <v>697</v>
      </c>
    </row>
    <row r="173" spans="2:65" s="1" customFormat="1" ht="25.5" customHeight="1">
      <c r="B173" s="46"/>
      <c r="C173" s="267" t="s">
        <v>683</v>
      </c>
      <c r="D173" s="267" t="s">
        <v>297</v>
      </c>
      <c r="E173" s="268" t="s">
        <v>4795</v>
      </c>
      <c r="F173" s="269" t="s">
        <v>4796</v>
      </c>
      <c r="G173" s="270" t="s">
        <v>2976</v>
      </c>
      <c r="H173" s="271">
        <v>11</v>
      </c>
      <c r="I173" s="272"/>
      <c r="J173" s="273">
        <f>ROUND(I173*H173,2)</f>
        <v>0</v>
      </c>
      <c r="K173" s="269" t="s">
        <v>38</v>
      </c>
      <c r="L173" s="274"/>
      <c r="M173" s="275" t="s">
        <v>38</v>
      </c>
      <c r="N173" s="276" t="s">
        <v>52</v>
      </c>
      <c r="O173" s="47"/>
      <c r="P173" s="242">
        <f>O173*H173</f>
        <v>0</v>
      </c>
      <c r="Q173" s="242">
        <v>0</v>
      </c>
      <c r="R173" s="242">
        <f>Q173*H173</f>
        <v>0</v>
      </c>
      <c r="S173" s="242">
        <v>0</v>
      </c>
      <c r="T173" s="243">
        <f>S173*H173</f>
        <v>0</v>
      </c>
      <c r="AR173" s="23" t="s">
        <v>393</v>
      </c>
      <c r="AT173" s="23" t="s">
        <v>297</v>
      </c>
      <c r="AU173" s="23" t="s">
        <v>90</v>
      </c>
      <c r="AY173" s="23" t="s">
        <v>208</v>
      </c>
      <c r="BE173" s="244">
        <f>IF(N173="základní",J173,0)</f>
        <v>0</v>
      </c>
      <c r="BF173" s="244">
        <f>IF(N173="snížená",J173,0)</f>
        <v>0</v>
      </c>
      <c r="BG173" s="244">
        <f>IF(N173="zákl. přenesená",J173,0)</f>
        <v>0</v>
      </c>
      <c r="BH173" s="244">
        <f>IF(N173="sníž. přenesená",J173,0)</f>
        <v>0</v>
      </c>
      <c r="BI173" s="244">
        <f>IF(N173="nulová",J173,0)</f>
        <v>0</v>
      </c>
      <c r="BJ173" s="23" t="s">
        <v>25</v>
      </c>
      <c r="BK173" s="244">
        <f>ROUND(I173*H173,2)</f>
        <v>0</v>
      </c>
      <c r="BL173" s="23" t="s">
        <v>302</v>
      </c>
      <c r="BM173" s="23" t="s">
        <v>706</v>
      </c>
    </row>
    <row r="174" spans="2:63" s="11" customFormat="1" ht="29.85" customHeight="1">
      <c r="B174" s="217"/>
      <c r="C174" s="218"/>
      <c r="D174" s="219" t="s">
        <v>80</v>
      </c>
      <c r="E174" s="231" t="s">
        <v>4797</v>
      </c>
      <c r="F174" s="231" t="s">
        <v>4798</v>
      </c>
      <c r="G174" s="218"/>
      <c r="H174" s="218"/>
      <c r="I174" s="221"/>
      <c r="J174" s="232">
        <f>BK174</f>
        <v>0</v>
      </c>
      <c r="K174" s="218"/>
      <c r="L174" s="223"/>
      <c r="M174" s="224"/>
      <c r="N174" s="225"/>
      <c r="O174" s="225"/>
      <c r="P174" s="226">
        <f>SUM(P175:P180)</f>
        <v>0</v>
      </c>
      <c r="Q174" s="225"/>
      <c r="R174" s="226">
        <f>SUM(R175:R180)</f>
        <v>0</v>
      </c>
      <c r="S174" s="225"/>
      <c r="T174" s="227">
        <f>SUM(T175:T180)</f>
        <v>0</v>
      </c>
      <c r="AR174" s="228" t="s">
        <v>90</v>
      </c>
      <c r="AT174" s="229" t="s">
        <v>80</v>
      </c>
      <c r="AU174" s="229" t="s">
        <v>25</v>
      </c>
      <c r="AY174" s="228" t="s">
        <v>208</v>
      </c>
      <c r="BK174" s="230">
        <f>SUM(BK175:BK180)</f>
        <v>0</v>
      </c>
    </row>
    <row r="175" spans="2:65" s="1" customFormat="1" ht="16.5" customHeight="1">
      <c r="B175" s="46"/>
      <c r="C175" s="233" t="s">
        <v>687</v>
      </c>
      <c r="D175" s="233" t="s">
        <v>210</v>
      </c>
      <c r="E175" s="234" t="s">
        <v>4799</v>
      </c>
      <c r="F175" s="235" t="s">
        <v>4800</v>
      </c>
      <c r="G175" s="236" t="s">
        <v>336</v>
      </c>
      <c r="H175" s="237">
        <v>13560</v>
      </c>
      <c r="I175" s="238"/>
      <c r="J175" s="239">
        <f>ROUND(I175*H175,2)</f>
        <v>0</v>
      </c>
      <c r="K175" s="235" t="s">
        <v>4610</v>
      </c>
      <c r="L175" s="72"/>
      <c r="M175" s="240" t="s">
        <v>38</v>
      </c>
      <c r="N175" s="241" t="s">
        <v>52</v>
      </c>
      <c r="O175" s="47"/>
      <c r="P175" s="242">
        <f>O175*H175</f>
        <v>0</v>
      </c>
      <c r="Q175" s="242">
        <v>0</v>
      </c>
      <c r="R175" s="242">
        <f>Q175*H175</f>
        <v>0</v>
      </c>
      <c r="S175" s="242">
        <v>0</v>
      </c>
      <c r="T175" s="243">
        <f>S175*H175</f>
        <v>0</v>
      </c>
      <c r="AR175" s="23" t="s">
        <v>302</v>
      </c>
      <c r="AT175" s="23" t="s">
        <v>210</v>
      </c>
      <c r="AU175" s="23" t="s">
        <v>90</v>
      </c>
      <c r="AY175" s="23" t="s">
        <v>208</v>
      </c>
      <c r="BE175" s="244">
        <f>IF(N175="základní",J175,0)</f>
        <v>0</v>
      </c>
      <c r="BF175" s="244">
        <f>IF(N175="snížená",J175,0)</f>
        <v>0</v>
      </c>
      <c r="BG175" s="244">
        <f>IF(N175="zákl. přenesená",J175,0)</f>
        <v>0</v>
      </c>
      <c r="BH175" s="244">
        <f>IF(N175="sníž. přenesená",J175,0)</f>
        <v>0</v>
      </c>
      <c r="BI175" s="244">
        <f>IF(N175="nulová",J175,0)</f>
        <v>0</v>
      </c>
      <c r="BJ175" s="23" t="s">
        <v>25</v>
      </c>
      <c r="BK175" s="244">
        <f>ROUND(I175*H175,2)</f>
        <v>0</v>
      </c>
      <c r="BL175" s="23" t="s">
        <v>302</v>
      </c>
      <c r="BM175" s="23" t="s">
        <v>4801</v>
      </c>
    </row>
    <row r="176" spans="2:65" s="1" customFormat="1" ht="16.5" customHeight="1">
      <c r="B176" s="46"/>
      <c r="C176" s="267" t="s">
        <v>697</v>
      </c>
      <c r="D176" s="267" t="s">
        <v>297</v>
      </c>
      <c r="E176" s="268" t="s">
        <v>4802</v>
      </c>
      <c r="F176" s="269" t="s">
        <v>4803</v>
      </c>
      <c r="G176" s="270" t="s">
        <v>336</v>
      </c>
      <c r="H176" s="271">
        <v>13500</v>
      </c>
      <c r="I176" s="272"/>
      <c r="J176" s="273">
        <f>ROUND(I176*H176,2)</f>
        <v>0</v>
      </c>
      <c r="K176" s="269" t="s">
        <v>38</v>
      </c>
      <c r="L176" s="274"/>
      <c r="M176" s="275" t="s">
        <v>38</v>
      </c>
      <c r="N176" s="276" t="s">
        <v>52</v>
      </c>
      <c r="O176" s="47"/>
      <c r="P176" s="242">
        <f>O176*H176</f>
        <v>0</v>
      </c>
      <c r="Q176" s="242">
        <v>0</v>
      </c>
      <c r="R176" s="242">
        <f>Q176*H176</f>
        <v>0</v>
      </c>
      <c r="S176" s="242">
        <v>0</v>
      </c>
      <c r="T176" s="243">
        <f>S176*H176</f>
        <v>0</v>
      </c>
      <c r="AR176" s="23" t="s">
        <v>393</v>
      </c>
      <c r="AT176" s="23" t="s">
        <v>297</v>
      </c>
      <c r="AU176" s="23" t="s">
        <v>90</v>
      </c>
      <c r="AY176" s="23" t="s">
        <v>208</v>
      </c>
      <c r="BE176" s="244">
        <f>IF(N176="základní",J176,0)</f>
        <v>0</v>
      </c>
      <c r="BF176" s="244">
        <f>IF(N176="snížená",J176,0)</f>
        <v>0</v>
      </c>
      <c r="BG176" s="244">
        <f>IF(N176="zákl. přenesená",J176,0)</f>
        <v>0</v>
      </c>
      <c r="BH176" s="244">
        <f>IF(N176="sníž. přenesená",J176,0)</f>
        <v>0</v>
      </c>
      <c r="BI176" s="244">
        <f>IF(N176="nulová",J176,0)</f>
        <v>0</v>
      </c>
      <c r="BJ176" s="23" t="s">
        <v>25</v>
      </c>
      <c r="BK176" s="244">
        <f>ROUND(I176*H176,2)</f>
        <v>0</v>
      </c>
      <c r="BL176" s="23" t="s">
        <v>302</v>
      </c>
      <c r="BM176" s="23" t="s">
        <v>767</v>
      </c>
    </row>
    <row r="177" spans="2:65" s="1" customFormat="1" ht="16.5" customHeight="1">
      <c r="B177" s="46"/>
      <c r="C177" s="267" t="s">
        <v>701</v>
      </c>
      <c r="D177" s="267" t="s">
        <v>297</v>
      </c>
      <c r="E177" s="268" t="s">
        <v>4804</v>
      </c>
      <c r="F177" s="269" t="s">
        <v>4805</v>
      </c>
      <c r="G177" s="270" t="s">
        <v>2976</v>
      </c>
      <c r="H177" s="271">
        <v>2</v>
      </c>
      <c r="I177" s="272"/>
      <c r="J177" s="273">
        <f>ROUND(I177*H177,2)</f>
        <v>0</v>
      </c>
      <c r="K177" s="269" t="s">
        <v>38</v>
      </c>
      <c r="L177" s="274"/>
      <c r="M177" s="275" t="s">
        <v>38</v>
      </c>
      <c r="N177" s="276" t="s">
        <v>52</v>
      </c>
      <c r="O177" s="47"/>
      <c r="P177" s="242">
        <f>O177*H177</f>
        <v>0</v>
      </c>
      <c r="Q177" s="242">
        <v>0</v>
      </c>
      <c r="R177" s="242">
        <f>Q177*H177</f>
        <v>0</v>
      </c>
      <c r="S177" s="242">
        <v>0</v>
      </c>
      <c r="T177" s="243">
        <f>S177*H177</f>
        <v>0</v>
      </c>
      <c r="AR177" s="23" t="s">
        <v>393</v>
      </c>
      <c r="AT177" s="23" t="s">
        <v>297</v>
      </c>
      <c r="AU177" s="23" t="s">
        <v>90</v>
      </c>
      <c r="AY177" s="23" t="s">
        <v>208</v>
      </c>
      <c r="BE177" s="244">
        <f>IF(N177="základní",J177,0)</f>
        <v>0</v>
      </c>
      <c r="BF177" s="244">
        <f>IF(N177="snížená",J177,0)</f>
        <v>0</v>
      </c>
      <c r="BG177" s="244">
        <f>IF(N177="zákl. přenesená",J177,0)</f>
        <v>0</v>
      </c>
      <c r="BH177" s="244">
        <f>IF(N177="sníž. přenesená",J177,0)</f>
        <v>0</v>
      </c>
      <c r="BI177" s="244">
        <f>IF(N177="nulová",J177,0)</f>
        <v>0</v>
      </c>
      <c r="BJ177" s="23" t="s">
        <v>25</v>
      </c>
      <c r="BK177" s="244">
        <f>ROUND(I177*H177,2)</f>
        <v>0</v>
      </c>
      <c r="BL177" s="23" t="s">
        <v>302</v>
      </c>
      <c r="BM177" s="23" t="s">
        <v>785</v>
      </c>
    </row>
    <row r="178" spans="2:65" s="1" customFormat="1" ht="16.5" customHeight="1">
      <c r="B178" s="46"/>
      <c r="C178" s="267" t="s">
        <v>706</v>
      </c>
      <c r="D178" s="267" t="s">
        <v>297</v>
      </c>
      <c r="E178" s="268" t="s">
        <v>4806</v>
      </c>
      <c r="F178" s="269" t="s">
        <v>4807</v>
      </c>
      <c r="G178" s="270" t="s">
        <v>2976</v>
      </c>
      <c r="H178" s="271">
        <v>5</v>
      </c>
      <c r="I178" s="272"/>
      <c r="J178" s="273">
        <f>ROUND(I178*H178,2)</f>
        <v>0</v>
      </c>
      <c r="K178" s="269" t="s">
        <v>38</v>
      </c>
      <c r="L178" s="274"/>
      <c r="M178" s="275" t="s">
        <v>38</v>
      </c>
      <c r="N178" s="276" t="s">
        <v>52</v>
      </c>
      <c r="O178" s="47"/>
      <c r="P178" s="242">
        <f>O178*H178</f>
        <v>0</v>
      </c>
      <c r="Q178" s="242">
        <v>0</v>
      </c>
      <c r="R178" s="242">
        <f>Q178*H178</f>
        <v>0</v>
      </c>
      <c r="S178" s="242">
        <v>0</v>
      </c>
      <c r="T178" s="243">
        <f>S178*H178</f>
        <v>0</v>
      </c>
      <c r="AR178" s="23" t="s">
        <v>393</v>
      </c>
      <c r="AT178" s="23" t="s">
        <v>297</v>
      </c>
      <c r="AU178" s="23" t="s">
        <v>90</v>
      </c>
      <c r="AY178" s="23" t="s">
        <v>208</v>
      </c>
      <c r="BE178" s="244">
        <f>IF(N178="základní",J178,0)</f>
        <v>0</v>
      </c>
      <c r="BF178" s="244">
        <f>IF(N178="snížená",J178,0)</f>
        <v>0</v>
      </c>
      <c r="BG178" s="244">
        <f>IF(N178="zákl. přenesená",J178,0)</f>
        <v>0</v>
      </c>
      <c r="BH178" s="244">
        <f>IF(N178="sníž. přenesená",J178,0)</f>
        <v>0</v>
      </c>
      <c r="BI178" s="244">
        <f>IF(N178="nulová",J178,0)</f>
        <v>0</v>
      </c>
      <c r="BJ178" s="23" t="s">
        <v>25</v>
      </c>
      <c r="BK178" s="244">
        <f>ROUND(I178*H178,2)</f>
        <v>0</v>
      </c>
      <c r="BL178" s="23" t="s">
        <v>302</v>
      </c>
      <c r="BM178" s="23" t="s">
        <v>802</v>
      </c>
    </row>
    <row r="179" spans="2:65" s="1" customFormat="1" ht="38.25" customHeight="1">
      <c r="B179" s="46"/>
      <c r="C179" s="233" t="s">
        <v>739</v>
      </c>
      <c r="D179" s="233" t="s">
        <v>210</v>
      </c>
      <c r="E179" s="234" t="s">
        <v>4808</v>
      </c>
      <c r="F179" s="235" t="s">
        <v>4809</v>
      </c>
      <c r="G179" s="236" t="s">
        <v>336</v>
      </c>
      <c r="H179" s="237">
        <v>50</v>
      </c>
      <c r="I179" s="238"/>
      <c r="J179" s="239">
        <f>ROUND(I179*H179,2)</f>
        <v>0</v>
      </c>
      <c r="K179" s="235" t="s">
        <v>4610</v>
      </c>
      <c r="L179" s="72"/>
      <c r="M179" s="240" t="s">
        <v>38</v>
      </c>
      <c r="N179" s="241" t="s">
        <v>52</v>
      </c>
      <c r="O179" s="47"/>
      <c r="P179" s="242">
        <f>O179*H179</f>
        <v>0</v>
      </c>
      <c r="Q179" s="242">
        <v>0</v>
      </c>
      <c r="R179" s="242">
        <f>Q179*H179</f>
        <v>0</v>
      </c>
      <c r="S179" s="242">
        <v>0</v>
      </c>
      <c r="T179" s="243">
        <f>S179*H179</f>
        <v>0</v>
      </c>
      <c r="AR179" s="23" t="s">
        <v>302</v>
      </c>
      <c r="AT179" s="23" t="s">
        <v>210</v>
      </c>
      <c r="AU179" s="23" t="s">
        <v>90</v>
      </c>
      <c r="AY179" s="23" t="s">
        <v>208</v>
      </c>
      <c r="BE179" s="244">
        <f>IF(N179="základní",J179,0)</f>
        <v>0</v>
      </c>
      <c r="BF179" s="244">
        <f>IF(N179="snížená",J179,0)</f>
        <v>0</v>
      </c>
      <c r="BG179" s="244">
        <f>IF(N179="zákl. přenesená",J179,0)</f>
        <v>0</v>
      </c>
      <c r="BH179" s="244">
        <f>IF(N179="sníž. přenesená",J179,0)</f>
        <v>0</v>
      </c>
      <c r="BI179" s="244">
        <f>IF(N179="nulová",J179,0)</f>
        <v>0</v>
      </c>
      <c r="BJ179" s="23" t="s">
        <v>25</v>
      </c>
      <c r="BK179" s="244">
        <f>ROUND(I179*H179,2)</f>
        <v>0</v>
      </c>
      <c r="BL179" s="23" t="s">
        <v>302</v>
      </c>
      <c r="BM179" s="23" t="s">
        <v>4810</v>
      </c>
    </row>
    <row r="180" spans="2:65" s="1" customFormat="1" ht="16.5" customHeight="1">
      <c r="B180" s="46"/>
      <c r="C180" s="267" t="s">
        <v>767</v>
      </c>
      <c r="D180" s="267" t="s">
        <v>297</v>
      </c>
      <c r="E180" s="268" t="s">
        <v>4811</v>
      </c>
      <c r="F180" s="269" t="s">
        <v>4812</v>
      </c>
      <c r="G180" s="270" t="s">
        <v>336</v>
      </c>
      <c r="H180" s="271">
        <v>50</v>
      </c>
      <c r="I180" s="272"/>
      <c r="J180" s="273">
        <f>ROUND(I180*H180,2)</f>
        <v>0</v>
      </c>
      <c r="K180" s="269" t="s">
        <v>38</v>
      </c>
      <c r="L180" s="274"/>
      <c r="M180" s="275" t="s">
        <v>38</v>
      </c>
      <c r="N180" s="276" t="s">
        <v>52</v>
      </c>
      <c r="O180" s="47"/>
      <c r="P180" s="242">
        <f>O180*H180</f>
        <v>0</v>
      </c>
      <c r="Q180" s="242">
        <v>0</v>
      </c>
      <c r="R180" s="242">
        <f>Q180*H180</f>
        <v>0</v>
      </c>
      <c r="S180" s="242">
        <v>0</v>
      </c>
      <c r="T180" s="243">
        <f>S180*H180</f>
        <v>0</v>
      </c>
      <c r="AR180" s="23" t="s">
        <v>393</v>
      </c>
      <c r="AT180" s="23" t="s">
        <v>297</v>
      </c>
      <c r="AU180" s="23" t="s">
        <v>90</v>
      </c>
      <c r="AY180" s="23" t="s">
        <v>208</v>
      </c>
      <c r="BE180" s="244">
        <f>IF(N180="základní",J180,0)</f>
        <v>0</v>
      </c>
      <c r="BF180" s="244">
        <f>IF(N180="snížená",J180,0)</f>
        <v>0</v>
      </c>
      <c r="BG180" s="244">
        <f>IF(N180="zákl. přenesená",J180,0)</f>
        <v>0</v>
      </c>
      <c r="BH180" s="244">
        <f>IF(N180="sníž. přenesená",J180,0)</f>
        <v>0</v>
      </c>
      <c r="BI180" s="244">
        <f>IF(N180="nulová",J180,0)</f>
        <v>0</v>
      </c>
      <c r="BJ180" s="23" t="s">
        <v>25</v>
      </c>
      <c r="BK180" s="244">
        <f>ROUND(I180*H180,2)</f>
        <v>0</v>
      </c>
      <c r="BL180" s="23" t="s">
        <v>302</v>
      </c>
      <c r="BM180" s="23" t="s">
        <v>776</v>
      </c>
    </row>
    <row r="181" spans="2:63" s="11" customFormat="1" ht="29.85" customHeight="1">
      <c r="B181" s="217"/>
      <c r="C181" s="218"/>
      <c r="D181" s="219" t="s">
        <v>80</v>
      </c>
      <c r="E181" s="231" t="s">
        <v>4813</v>
      </c>
      <c r="F181" s="231" t="s">
        <v>4814</v>
      </c>
      <c r="G181" s="218"/>
      <c r="H181" s="218"/>
      <c r="I181" s="221"/>
      <c r="J181" s="232">
        <f>BK181</f>
        <v>0</v>
      </c>
      <c r="K181" s="218"/>
      <c r="L181" s="223"/>
      <c r="M181" s="224"/>
      <c r="N181" s="225"/>
      <c r="O181" s="225"/>
      <c r="P181" s="226">
        <f>SUM(P182:P215)</f>
        <v>0</v>
      </c>
      <c r="Q181" s="225"/>
      <c r="R181" s="226">
        <f>SUM(R182:R215)</f>
        <v>0</v>
      </c>
      <c r="S181" s="225"/>
      <c r="T181" s="227">
        <f>SUM(T182:T215)</f>
        <v>0</v>
      </c>
      <c r="AR181" s="228" t="s">
        <v>90</v>
      </c>
      <c r="AT181" s="229" t="s">
        <v>80</v>
      </c>
      <c r="AU181" s="229" t="s">
        <v>25</v>
      </c>
      <c r="AY181" s="228" t="s">
        <v>208</v>
      </c>
      <c r="BK181" s="230">
        <f>SUM(BK182:BK215)</f>
        <v>0</v>
      </c>
    </row>
    <row r="182" spans="2:65" s="1" customFormat="1" ht="38.25" customHeight="1">
      <c r="B182" s="46"/>
      <c r="C182" s="233" t="s">
        <v>771</v>
      </c>
      <c r="D182" s="233" t="s">
        <v>210</v>
      </c>
      <c r="E182" s="234" t="s">
        <v>4815</v>
      </c>
      <c r="F182" s="235" t="s">
        <v>4816</v>
      </c>
      <c r="G182" s="236" t="s">
        <v>336</v>
      </c>
      <c r="H182" s="237">
        <v>5</v>
      </c>
      <c r="I182" s="238"/>
      <c r="J182" s="239">
        <f>ROUND(I182*H182,2)</f>
        <v>0</v>
      </c>
      <c r="K182" s="235" t="s">
        <v>4610</v>
      </c>
      <c r="L182" s="72"/>
      <c r="M182" s="240" t="s">
        <v>38</v>
      </c>
      <c r="N182" s="241" t="s">
        <v>52</v>
      </c>
      <c r="O182" s="47"/>
      <c r="P182" s="242">
        <f>O182*H182</f>
        <v>0</v>
      </c>
      <c r="Q182" s="242">
        <v>0</v>
      </c>
      <c r="R182" s="242">
        <f>Q182*H182</f>
        <v>0</v>
      </c>
      <c r="S182" s="242">
        <v>0</v>
      </c>
      <c r="T182" s="243">
        <f>S182*H182</f>
        <v>0</v>
      </c>
      <c r="AR182" s="23" t="s">
        <v>302</v>
      </c>
      <c r="AT182" s="23" t="s">
        <v>210</v>
      </c>
      <c r="AU182" s="23" t="s">
        <v>90</v>
      </c>
      <c r="AY182" s="23" t="s">
        <v>208</v>
      </c>
      <c r="BE182" s="244">
        <f>IF(N182="základní",J182,0)</f>
        <v>0</v>
      </c>
      <c r="BF182" s="244">
        <f>IF(N182="snížená",J182,0)</f>
        <v>0</v>
      </c>
      <c r="BG182" s="244">
        <f>IF(N182="zákl. přenesená",J182,0)</f>
        <v>0</v>
      </c>
      <c r="BH182" s="244">
        <f>IF(N182="sníž. přenesená",J182,0)</f>
        <v>0</v>
      </c>
      <c r="BI182" s="244">
        <f>IF(N182="nulová",J182,0)</f>
        <v>0</v>
      </c>
      <c r="BJ182" s="23" t="s">
        <v>25</v>
      </c>
      <c r="BK182" s="244">
        <f>ROUND(I182*H182,2)</f>
        <v>0</v>
      </c>
      <c r="BL182" s="23" t="s">
        <v>302</v>
      </c>
      <c r="BM182" s="23" t="s">
        <v>4817</v>
      </c>
    </row>
    <row r="183" spans="2:65" s="1" customFormat="1" ht="16.5" customHeight="1">
      <c r="B183" s="46"/>
      <c r="C183" s="267" t="s">
        <v>776</v>
      </c>
      <c r="D183" s="267" t="s">
        <v>297</v>
      </c>
      <c r="E183" s="268" t="s">
        <v>4143</v>
      </c>
      <c r="F183" s="269" t="s">
        <v>4144</v>
      </c>
      <c r="G183" s="270" t="s">
        <v>336</v>
      </c>
      <c r="H183" s="271">
        <v>5</v>
      </c>
      <c r="I183" s="272"/>
      <c r="J183" s="273">
        <f>ROUND(I183*H183,2)</f>
        <v>0</v>
      </c>
      <c r="K183" s="269" t="s">
        <v>38</v>
      </c>
      <c r="L183" s="274"/>
      <c r="M183" s="275" t="s">
        <v>38</v>
      </c>
      <c r="N183" s="276" t="s">
        <v>52</v>
      </c>
      <c r="O183" s="47"/>
      <c r="P183" s="242">
        <f>O183*H183</f>
        <v>0</v>
      </c>
      <c r="Q183" s="242">
        <v>0</v>
      </c>
      <c r="R183" s="242">
        <f>Q183*H183</f>
        <v>0</v>
      </c>
      <c r="S183" s="242">
        <v>0</v>
      </c>
      <c r="T183" s="243">
        <f>S183*H183</f>
        <v>0</v>
      </c>
      <c r="AR183" s="23" t="s">
        <v>393</v>
      </c>
      <c r="AT183" s="23" t="s">
        <v>297</v>
      </c>
      <c r="AU183" s="23" t="s">
        <v>90</v>
      </c>
      <c r="AY183" s="23" t="s">
        <v>208</v>
      </c>
      <c r="BE183" s="244">
        <f>IF(N183="základní",J183,0)</f>
        <v>0</v>
      </c>
      <c r="BF183" s="244">
        <f>IF(N183="snížená",J183,0)</f>
        <v>0</v>
      </c>
      <c r="BG183" s="244">
        <f>IF(N183="zákl. přenesená",J183,0)</f>
        <v>0</v>
      </c>
      <c r="BH183" s="244">
        <f>IF(N183="sníž. přenesená",J183,0)</f>
        <v>0</v>
      </c>
      <c r="BI183" s="244">
        <f>IF(N183="nulová",J183,0)</f>
        <v>0</v>
      </c>
      <c r="BJ183" s="23" t="s">
        <v>25</v>
      </c>
      <c r="BK183" s="244">
        <f>ROUND(I183*H183,2)</f>
        <v>0</v>
      </c>
      <c r="BL183" s="23" t="s">
        <v>302</v>
      </c>
      <c r="BM183" s="23" t="s">
        <v>812</v>
      </c>
    </row>
    <row r="184" spans="2:65" s="1" customFormat="1" ht="25.5" customHeight="1">
      <c r="B184" s="46"/>
      <c r="C184" s="233" t="s">
        <v>780</v>
      </c>
      <c r="D184" s="233" t="s">
        <v>210</v>
      </c>
      <c r="E184" s="234" t="s">
        <v>4818</v>
      </c>
      <c r="F184" s="235" t="s">
        <v>4819</v>
      </c>
      <c r="G184" s="236" t="s">
        <v>336</v>
      </c>
      <c r="H184" s="237">
        <v>20</v>
      </c>
      <c r="I184" s="238"/>
      <c r="J184" s="239">
        <f>ROUND(I184*H184,2)</f>
        <v>0</v>
      </c>
      <c r="K184" s="235" t="s">
        <v>4610</v>
      </c>
      <c r="L184" s="72"/>
      <c r="M184" s="240" t="s">
        <v>38</v>
      </c>
      <c r="N184" s="241" t="s">
        <v>52</v>
      </c>
      <c r="O184" s="47"/>
      <c r="P184" s="242">
        <f>O184*H184</f>
        <v>0</v>
      </c>
      <c r="Q184" s="242">
        <v>0</v>
      </c>
      <c r="R184" s="242">
        <f>Q184*H184</f>
        <v>0</v>
      </c>
      <c r="S184" s="242">
        <v>0</v>
      </c>
      <c r="T184" s="243">
        <f>S184*H184</f>
        <v>0</v>
      </c>
      <c r="AR184" s="23" t="s">
        <v>302</v>
      </c>
      <c r="AT184" s="23" t="s">
        <v>210</v>
      </c>
      <c r="AU184" s="23" t="s">
        <v>90</v>
      </c>
      <c r="AY184" s="23" t="s">
        <v>208</v>
      </c>
      <c r="BE184" s="244">
        <f>IF(N184="základní",J184,0)</f>
        <v>0</v>
      </c>
      <c r="BF184" s="244">
        <f>IF(N184="snížená",J184,0)</f>
        <v>0</v>
      </c>
      <c r="BG184" s="244">
        <f>IF(N184="zákl. přenesená",J184,0)</f>
        <v>0</v>
      </c>
      <c r="BH184" s="244">
        <f>IF(N184="sníž. přenesená",J184,0)</f>
        <v>0</v>
      </c>
      <c r="BI184" s="244">
        <f>IF(N184="nulová",J184,0)</f>
        <v>0</v>
      </c>
      <c r="BJ184" s="23" t="s">
        <v>25</v>
      </c>
      <c r="BK184" s="244">
        <f>ROUND(I184*H184,2)</f>
        <v>0</v>
      </c>
      <c r="BL184" s="23" t="s">
        <v>302</v>
      </c>
      <c r="BM184" s="23" t="s">
        <v>4820</v>
      </c>
    </row>
    <row r="185" spans="2:65" s="1" customFormat="1" ht="25.5" customHeight="1">
      <c r="B185" s="46"/>
      <c r="C185" s="267" t="s">
        <v>785</v>
      </c>
      <c r="D185" s="267" t="s">
        <v>297</v>
      </c>
      <c r="E185" s="268" t="s">
        <v>4166</v>
      </c>
      <c r="F185" s="269" t="s">
        <v>4167</v>
      </c>
      <c r="G185" s="270" t="s">
        <v>336</v>
      </c>
      <c r="H185" s="271">
        <v>20</v>
      </c>
      <c r="I185" s="272"/>
      <c r="J185" s="273">
        <f>ROUND(I185*H185,2)</f>
        <v>0</v>
      </c>
      <c r="K185" s="269" t="s">
        <v>38</v>
      </c>
      <c r="L185" s="274"/>
      <c r="M185" s="275" t="s">
        <v>38</v>
      </c>
      <c r="N185" s="276" t="s">
        <v>52</v>
      </c>
      <c r="O185" s="47"/>
      <c r="P185" s="242">
        <f>O185*H185</f>
        <v>0</v>
      </c>
      <c r="Q185" s="242">
        <v>0</v>
      </c>
      <c r="R185" s="242">
        <f>Q185*H185</f>
        <v>0</v>
      </c>
      <c r="S185" s="242">
        <v>0</v>
      </c>
      <c r="T185" s="243">
        <f>S185*H185</f>
        <v>0</v>
      </c>
      <c r="AR185" s="23" t="s">
        <v>393</v>
      </c>
      <c r="AT185" s="23" t="s">
        <v>297</v>
      </c>
      <c r="AU185" s="23" t="s">
        <v>90</v>
      </c>
      <c r="AY185" s="23" t="s">
        <v>208</v>
      </c>
      <c r="BE185" s="244">
        <f>IF(N185="základní",J185,0)</f>
        <v>0</v>
      </c>
      <c r="BF185" s="244">
        <f>IF(N185="snížená",J185,0)</f>
        <v>0</v>
      </c>
      <c r="BG185" s="244">
        <f>IF(N185="zákl. přenesená",J185,0)</f>
        <v>0</v>
      </c>
      <c r="BH185" s="244">
        <f>IF(N185="sníž. přenesená",J185,0)</f>
        <v>0</v>
      </c>
      <c r="BI185" s="244">
        <f>IF(N185="nulová",J185,0)</f>
        <v>0</v>
      </c>
      <c r="BJ185" s="23" t="s">
        <v>25</v>
      </c>
      <c r="BK185" s="244">
        <f>ROUND(I185*H185,2)</f>
        <v>0</v>
      </c>
      <c r="BL185" s="23" t="s">
        <v>302</v>
      </c>
      <c r="BM185" s="23" t="s">
        <v>825</v>
      </c>
    </row>
    <row r="186" spans="2:65" s="1" customFormat="1" ht="16.5" customHeight="1">
      <c r="B186" s="46"/>
      <c r="C186" s="267" t="s">
        <v>797</v>
      </c>
      <c r="D186" s="267" t="s">
        <v>297</v>
      </c>
      <c r="E186" s="268" t="s">
        <v>4169</v>
      </c>
      <c r="F186" s="269" t="s">
        <v>4153</v>
      </c>
      <c r="G186" s="270" t="s">
        <v>331</v>
      </c>
      <c r="H186" s="271">
        <v>20</v>
      </c>
      <c r="I186" s="272"/>
      <c r="J186" s="273">
        <f>ROUND(I186*H186,2)</f>
        <v>0</v>
      </c>
      <c r="K186" s="269" t="s">
        <v>38</v>
      </c>
      <c r="L186" s="274"/>
      <c r="M186" s="275" t="s">
        <v>38</v>
      </c>
      <c r="N186" s="276" t="s">
        <v>52</v>
      </c>
      <c r="O186" s="47"/>
      <c r="P186" s="242">
        <f>O186*H186</f>
        <v>0</v>
      </c>
      <c r="Q186" s="242">
        <v>0</v>
      </c>
      <c r="R186" s="242">
        <f>Q186*H186</f>
        <v>0</v>
      </c>
      <c r="S186" s="242">
        <v>0</v>
      </c>
      <c r="T186" s="243">
        <f>S186*H186</f>
        <v>0</v>
      </c>
      <c r="AR186" s="23" t="s">
        <v>393</v>
      </c>
      <c r="AT186" s="23" t="s">
        <v>297</v>
      </c>
      <c r="AU186" s="23" t="s">
        <v>90</v>
      </c>
      <c r="AY186" s="23" t="s">
        <v>208</v>
      </c>
      <c r="BE186" s="244">
        <f>IF(N186="základní",J186,0)</f>
        <v>0</v>
      </c>
      <c r="BF186" s="244">
        <f>IF(N186="snížená",J186,0)</f>
        <v>0</v>
      </c>
      <c r="BG186" s="244">
        <f>IF(N186="zákl. přenesená",J186,0)</f>
        <v>0</v>
      </c>
      <c r="BH186" s="244">
        <f>IF(N186="sníž. přenesená",J186,0)</f>
        <v>0</v>
      </c>
      <c r="BI186" s="244">
        <f>IF(N186="nulová",J186,0)</f>
        <v>0</v>
      </c>
      <c r="BJ186" s="23" t="s">
        <v>25</v>
      </c>
      <c r="BK186" s="244">
        <f>ROUND(I186*H186,2)</f>
        <v>0</v>
      </c>
      <c r="BL186" s="23" t="s">
        <v>302</v>
      </c>
      <c r="BM186" s="23" t="s">
        <v>838</v>
      </c>
    </row>
    <row r="187" spans="2:65" s="1" customFormat="1" ht="16.5" customHeight="1">
      <c r="B187" s="46"/>
      <c r="C187" s="233" t="s">
        <v>802</v>
      </c>
      <c r="D187" s="233" t="s">
        <v>210</v>
      </c>
      <c r="E187" s="234" t="s">
        <v>4821</v>
      </c>
      <c r="F187" s="235" t="s">
        <v>4822</v>
      </c>
      <c r="G187" s="236" t="s">
        <v>336</v>
      </c>
      <c r="H187" s="237">
        <v>20</v>
      </c>
      <c r="I187" s="238"/>
      <c r="J187" s="239">
        <f>ROUND(I187*H187,2)</f>
        <v>0</v>
      </c>
      <c r="K187" s="235" t="s">
        <v>4610</v>
      </c>
      <c r="L187" s="72"/>
      <c r="M187" s="240" t="s">
        <v>38</v>
      </c>
      <c r="N187" s="241" t="s">
        <v>52</v>
      </c>
      <c r="O187" s="47"/>
      <c r="P187" s="242">
        <f>O187*H187</f>
        <v>0</v>
      </c>
      <c r="Q187" s="242">
        <v>0</v>
      </c>
      <c r="R187" s="242">
        <f>Q187*H187</f>
        <v>0</v>
      </c>
      <c r="S187" s="242">
        <v>0</v>
      </c>
      <c r="T187" s="243">
        <f>S187*H187</f>
        <v>0</v>
      </c>
      <c r="AR187" s="23" t="s">
        <v>302</v>
      </c>
      <c r="AT187" s="23" t="s">
        <v>210</v>
      </c>
      <c r="AU187" s="23" t="s">
        <v>90</v>
      </c>
      <c r="AY187" s="23" t="s">
        <v>208</v>
      </c>
      <c r="BE187" s="244">
        <f>IF(N187="základní",J187,0)</f>
        <v>0</v>
      </c>
      <c r="BF187" s="244">
        <f>IF(N187="snížená",J187,0)</f>
        <v>0</v>
      </c>
      <c r="BG187" s="244">
        <f>IF(N187="zákl. přenesená",J187,0)</f>
        <v>0</v>
      </c>
      <c r="BH187" s="244">
        <f>IF(N187="sníž. přenesená",J187,0)</f>
        <v>0</v>
      </c>
      <c r="BI187" s="244">
        <f>IF(N187="nulová",J187,0)</f>
        <v>0</v>
      </c>
      <c r="BJ187" s="23" t="s">
        <v>25</v>
      </c>
      <c r="BK187" s="244">
        <f>ROUND(I187*H187,2)</f>
        <v>0</v>
      </c>
      <c r="BL187" s="23" t="s">
        <v>302</v>
      </c>
      <c r="BM187" s="23" t="s">
        <v>4823</v>
      </c>
    </row>
    <row r="188" spans="2:65" s="1" customFormat="1" ht="25.5" customHeight="1">
      <c r="B188" s="46"/>
      <c r="C188" s="233" t="s">
        <v>808</v>
      </c>
      <c r="D188" s="233" t="s">
        <v>210</v>
      </c>
      <c r="E188" s="234" t="s">
        <v>4824</v>
      </c>
      <c r="F188" s="235" t="s">
        <v>4819</v>
      </c>
      <c r="G188" s="236" t="s">
        <v>336</v>
      </c>
      <c r="H188" s="237">
        <v>350</v>
      </c>
      <c r="I188" s="238"/>
      <c r="J188" s="239">
        <f>ROUND(I188*H188,2)</f>
        <v>0</v>
      </c>
      <c r="K188" s="235" t="s">
        <v>4610</v>
      </c>
      <c r="L188" s="72"/>
      <c r="M188" s="240" t="s">
        <v>38</v>
      </c>
      <c r="N188" s="241" t="s">
        <v>52</v>
      </c>
      <c r="O188" s="47"/>
      <c r="P188" s="242">
        <f>O188*H188</f>
        <v>0</v>
      </c>
      <c r="Q188" s="242">
        <v>0</v>
      </c>
      <c r="R188" s="242">
        <f>Q188*H188</f>
        <v>0</v>
      </c>
      <c r="S188" s="242">
        <v>0</v>
      </c>
      <c r="T188" s="243">
        <f>S188*H188</f>
        <v>0</v>
      </c>
      <c r="AR188" s="23" t="s">
        <v>302</v>
      </c>
      <c r="AT188" s="23" t="s">
        <v>210</v>
      </c>
      <c r="AU188" s="23" t="s">
        <v>90</v>
      </c>
      <c r="AY188" s="23" t="s">
        <v>208</v>
      </c>
      <c r="BE188" s="244">
        <f>IF(N188="základní",J188,0)</f>
        <v>0</v>
      </c>
      <c r="BF188" s="244">
        <f>IF(N188="snížená",J188,0)</f>
        <v>0</v>
      </c>
      <c r="BG188" s="244">
        <f>IF(N188="zákl. přenesená",J188,0)</f>
        <v>0</v>
      </c>
      <c r="BH188" s="244">
        <f>IF(N188="sníž. přenesená",J188,0)</f>
        <v>0</v>
      </c>
      <c r="BI188" s="244">
        <f>IF(N188="nulová",J188,0)</f>
        <v>0</v>
      </c>
      <c r="BJ188" s="23" t="s">
        <v>25</v>
      </c>
      <c r="BK188" s="244">
        <f>ROUND(I188*H188,2)</f>
        <v>0</v>
      </c>
      <c r="BL188" s="23" t="s">
        <v>302</v>
      </c>
      <c r="BM188" s="23" t="s">
        <v>4825</v>
      </c>
    </row>
    <row r="189" spans="2:65" s="1" customFormat="1" ht="25.5" customHeight="1">
      <c r="B189" s="46"/>
      <c r="C189" s="267" t="s">
        <v>812</v>
      </c>
      <c r="D189" s="267" t="s">
        <v>297</v>
      </c>
      <c r="E189" s="268" t="s">
        <v>4158</v>
      </c>
      <c r="F189" s="269" t="s">
        <v>4159</v>
      </c>
      <c r="G189" s="270" t="s">
        <v>336</v>
      </c>
      <c r="H189" s="271">
        <v>350</v>
      </c>
      <c r="I189" s="272"/>
      <c r="J189" s="273">
        <f>ROUND(I189*H189,2)</f>
        <v>0</v>
      </c>
      <c r="K189" s="269" t="s">
        <v>38</v>
      </c>
      <c r="L189" s="274"/>
      <c r="M189" s="275" t="s">
        <v>38</v>
      </c>
      <c r="N189" s="276" t="s">
        <v>52</v>
      </c>
      <c r="O189" s="47"/>
      <c r="P189" s="242">
        <f>O189*H189</f>
        <v>0</v>
      </c>
      <c r="Q189" s="242">
        <v>0</v>
      </c>
      <c r="R189" s="242">
        <f>Q189*H189</f>
        <v>0</v>
      </c>
      <c r="S189" s="242">
        <v>0</v>
      </c>
      <c r="T189" s="243">
        <f>S189*H189</f>
        <v>0</v>
      </c>
      <c r="AR189" s="23" t="s">
        <v>393</v>
      </c>
      <c r="AT189" s="23" t="s">
        <v>297</v>
      </c>
      <c r="AU189" s="23" t="s">
        <v>90</v>
      </c>
      <c r="AY189" s="23" t="s">
        <v>208</v>
      </c>
      <c r="BE189" s="244">
        <f>IF(N189="základní",J189,0)</f>
        <v>0</v>
      </c>
      <c r="BF189" s="244">
        <f>IF(N189="snížená",J189,0)</f>
        <v>0</v>
      </c>
      <c r="BG189" s="244">
        <f>IF(N189="zákl. přenesená",J189,0)</f>
        <v>0</v>
      </c>
      <c r="BH189" s="244">
        <f>IF(N189="sníž. přenesená",J189,0)</f>
        <v>0</v>
      </c>
      <c r="BI189" s="244">
        <f>IF(N189="nulová",J189,0)</f>
        <v>0</v>
      </c>
      <c r="BJ189" s="23" t="s">
        <v>25</v>
      </c>
      <c r="BK189" s="244">
        <f>ROUND(I189*H189,2)</f>
        <v>0</v>
      </c>
      <c r="BL189" s="23" t="s">
        <v>302</v>
      </c>
      <c r="BM189" s="23" t="s">
        <v>848</v>
      </c>
    </row>
    <row r="190" spans="2:65" s="1" customFormat="1" ht="16.5" customHeight="1">
      <c r="B190" s="46"/>
      <c r="C190" s="267" t="s">
        <v>820</v>
      </c>
      <c r="D190" s="267" t="s">
        <v>297</v>
      </c>
      <c r="E190" s="268" t="s">
        <v>4161</v>
      </c>
      <c r="F190" s="269" t="s">
        <v>4153</v>
      </c>
      <c r="G190" s="270" t="s">
        <v>331</v>
      </c>
      <c r="H190" s="271">
        <v>350</v>
      </c>
      <c r="I190" s="272"/>
      <c r="J190" s="273">
        <f>ROUND(I190*H190,2)</f>
        <v>0</v>
      </c>
      <c r="K190" s="269" t="s">
        <v>38</v>
      </c>
      <c r="L190" s="274"/>
      <c r="M190" s="275" t="s">
        <v>38</v>
      </c>
      <c r="N190" s="276" t="s">
        <v>52</v>
      </c>
      <c r="O190" s="47"/>
      <c r="P190" s="242">
        <f>O190*H190</f>
        <v>0</v>
      </c>
      <c r="Q190" s="242">
        <v>0</v>
      </c>
      <c r="R190" s="242">
        <f>Q190*H190</f>
        <v>0</v>
      </c>
      <c r="S190" s="242">
        <v>0</v>
      </c>
      <c r="T190" s="243">
        <f>S190*H190</f>
        <v>0</v>
      </c>
      <c r="AR190" s="23" t="s">
        <v>393</v>
      </c>
      <c r="AT190" s="23" t="s">
        <v>297</v>
      </c>
      <c r="AU190" s="23" t="s">
        <v>90</v>
      </c>
      <c r="AY190" s="23" t="s">
        <v>208</v>
      </c>
      <c r="BE190" s="244">
        <f>IF(N190="základní",J190,0)</f>
        <v>0</v>
      </c>
      <c r="BF190" s="244">
        <f>IF(N190="snížená",J190,0)</f>
        <v>0</v>
      </c>
      <c r="BG190" s="244">
        <f>IF(N190="zákl. přenesená",J190,0)</f>
        <v>0</v>
      </c>
      <c r="BH190" s="244">
        <f>IF(N190="sníž. přenesená",J190,0)</f>
        <v>0</v>
      </c>
      <c r="BI190" s="244">
        <f>IF(N190="nulová",J190,0)</f>
        <v>0</v>
      </c>
      <c r="BJ190" s="23" t="s">
        <v>25</v>
      </c>
      <c r="BK190" s="244">
        <f>ROUND(I190*H190,2)</f>
        <v>0</v>
      </c>
      <c r="BL190" s="23" t="s">
        <v>302</v>
      </c>
      <c r="BM190" s="23" t="s">
        <v>857</v>
      </c>
    </row>
    <row r="191" spans="2:65" s="1" customFormat="1" ht="16.5" customHeight="1">
      <c r="B191" s="46"/>
      <c r="C191" s="233" t="s">
        <v>825</v>
      </c>
      <c r="D191" s="233" t="s">
        <v>210</v>
      </c>
      <c r="E191" s="234" t="s">
        <v>4821</v>
      </c>
      <c r="F191" s="235" t="s">
        <v>4822</v>
      </c>
      <c r="G191" s="236" t="s">
        <v>336</v>
      </c>
      <c r="H191" s="237">
        <v>350</v>
      </c>
      <c r="I191" s="238"/>
      <c r="J191" s="239">
        <f>ROUND(I191*H191,2)</f>
        <v>0</v>
      </c>
      <c r="K191" s="235" t="s">
        <v>4610</v>
      </c>
      <c r="L191" s="72"/>
      <c r="M191" s="240" t="s">
        <v>38</v>
      </c>
      <c r="N191" s="241" t="s">
        <v>52</v>
      </c>
      <c r="O191" s="47"/>
      <c r="P191" s="242">
        <f>O191*H191</f>
        <v>0</v>
      </c>
      <c r="Q191" s="242">
        <v>0</v>
      </c>
      <c r="R191" s="242">
        <f>Q191*H191</f>
        <v>0</v>
      </c>
      <c r="S191" s="242">
        <v>0</v>
      </c>
      <c r="T191" s="243">
        <f>S191*H191</f>
        <v>0</v>
      </c>
      <c r="AR191" s="23" t="s">
        <v>302</v>
      </c>
      <c r="AT191" s="23" t="s">
        <v>210</v>
      </c>
      <c r="AU191" s="23" t="s">
        <v>90</v>
      </c>
      <c r="AY191" s="23" t="s">
        <v>208</v>
      </c>
      <c r="BE191" s="244">
        <f>IF(N191="základní",J191,0)</f>
        <v>0</v>
      </c>
      <c r="BF191" s="244">
        <f>IF(N191="snížená",J191,0)</f>
        <v>0</v>
      </c>
      <c r="BG191" s="244">
        <f>IF(N191="zákl. přenesená",J191,0)</f>
        <v>0</v>
      </c>
      <c r="BH191" s="244">
        <f>IF(N191="sníž. přenesená",J191,0)</f>
        <v>0</v>
      </c>
      <c r="BI191" s="244">
        <f>IF(N191="nulová",J191,0)</f>
        <v>0</v>
      </c>
      <c r="BJ191" s="23" t="s">
        <v>25</v>
      </c>
      <c r="BK191" s="244">
        <f>ROUND(I191*H191,2)</f>
        <v>0</v>
      </c>
      <c r="BL191" s="23" t="s">
        <v>302</v>
      </c>
      <c r="BM191" s="23" t="s">
        <v>4826</v>
      </c>
    </row>
    <row r="192" spans="2:65" s="1" customFormat="1" ht="25.5" customHeight="1">
      <c r="B192" s="46"/>
      <c r="C192" s="233" t="s">
        <v>831</v>
      </c>
      <c r="D192" s="233" t="s">
        <v>210</v>
      </c>
      <c r="E192" s="234" t="s">
        <v>4827</v>
      </c>
      <c r="F192" s="235" t="s">
        <v>4828</v>
      </c>
      <c r="G192" s="236" t="s">
        <v>336</v>
      </c>
      <c r="H192" s="237">
        <v>150</v>
      </c>
      <c r="I192" s="238"/>
      <c r="J192" s="239">
        <f>ROUND(I192*H192,2)</f>
        <v>0</v>
      </c>
      <c r="K192" s="235" t="s">
        <v>4610</v>
      </c>
      <c r="L192" s="72"/>
      <c r="M192" s="240" t="s">
        <v>38</v>
      </c>
      <c r="N192" s="241" t="s">
        <v>52</v>
      </c>
      <c r="O192" s="47"/>
      <c r="P192" s="242">
        <f>O192*H192</f>
        <v>0</v>
      </c>
      <c r="Q192" s="242">
        <v>0</v>
      </c>
      <c r="R192" s="242">
        <f>Q192*H192</f>
        <v>0</v>
      </c>
      <c r="S192" s="242">
        <v>0</v>
      </c>
      <c r="T192" s="243">
        <f>S192*H192</f>
        <v>0</v>
      </c>
      <c r="AR192" s="23" t="s">
        <v>302</v>
      </c>
      <c r="AT192" s="23" t="s">
        <v>210</v>
      </c>
      <c r="AU192" s="23" t="s">
        <v>90</v>
      </c>
      <c r="AY192" s="23" t="s">
        <v>208</v>
      </c>
      <c r="BE192" s="244">
        <f>IF(N192="základní",J192,0)</f>
        <v>0</v>
      </c>
      <c r="BF192" s="244">
        <f>IF(N192="snížená",J192,0)</f>
        <v>0</v>
      </c>
      <c r="BG192" s="244">
        <f>IF(N192="zákl. přenesená",J192,0)</f>
        <v>0</v>
      </c>
      <c r="BH192" s="244">
        <f>IF(N192="sníž. přenesená",J192,0)</f>
        <v>0</v>
      </c>
      <c r="BI192" s="244">
        <f>IF(N192="nulová",J192,0)</f>
        <v>0</v>
      </c>
      <c r="BJ192" s="23" t="s">
        <v>25</v>
      </c>
      <c r="BK192" s="244">
        <f>ROUND(I192*H192,2)</f>
        <v>0</v>
      </c>
      <c r="BL192" s="23" t="s">
        <v>302</v>
      </c>
      <c r="BM192" s="23" t="s">
        <v>4829</v>
      </c>
    </row>
    <row r="193" spans="2:65" s="1" customFormat="1" ht="16.5" customHeight="1">
      <c r="B193" s="46"/>
      <c r="C193" s="267" t="s">
        <v>838</v>
      </c>
      <c r="D193" s="267" t="s">
        <v>297</v>
      </c>
      <c r="E193" s="268" t="s">
        <v>4830</v>
      </c>
      <c r="F193" s="269" t="s">
        <v>4831</v>
      </c>
      <c r="G193" s="270" t="s">
        <v>336</v>
      </c>
      <c r="H193" s="271">
        <v>50</v>
      </c>
      <c r="I193" s="272"/>
      <c r="J193" s="273">
        <f>ROUND(I193*H193,2)</f>
        <v>0</v>
      </c>
      <c r="K193" s="269" t="s">
        <v>38</v>
      </c>
      <c r="L193" s="274"/>
      <c r="M193" s="275" t="s">
        <v>38</v>
      </c>
      <c r="N193" s="276" t="s">
        <v>52</v>
      </c>
      <c r="O193" s="47"/>
      <c r="P193" s="242">
        <f>O193*H193</f>
        <v>0</v>
      </c>
      <c r="Q193" s="242">
        <v>0</v>
      </c>
      <c r="R193" s="242">
        <f>Q193*H193</f>
        <v>0</v>
      </c>
      <c r="S193" s="242">
        <v>0</v>
      </c>
      <c r="T193" s="243">
        <f>S193*H193</f>
        <v>0</v>
      </c>
      <c r="AR193" s="23" t="s">
        <v>393</v>
      </c>
      <c r="AT193" s="23" t="s">
        <v>297</v>
      </c>
      <c r="AU193" s="23" t="s">
        <v>90</v>
      </c>
      <c r="AY193" s="23" t="s">
        <v>208</v>
      </c>
      <c r="BE193" s="244">
        <f>IF(N193="základní",J193,0)</f>
        <v>0</v>
      </c>
      <c r="BF193" s="244">
        <f>IF(N193="snížená",J193,0)</f>
        <v>0</v>
      </c>
      <c r="BG193" s="244">
        <f>IF(N193="zákl. přenesená",J193,0)</f>
        <v>0</v>
      </c>
      <c r="BH193" s="244">
        <f>IF(N193="sníž. přenesená",J193,0)</f>
        <v>0</v>
      </c>
      <c r="BI193" s="244">
        <f>IF(N193="nulová",J193,0)</f>
        <v>0</v>
      </c>
      <c r="BJ193" s="23" t="s">
        <v>25</v>
      </c>
      <c r="BK193" s="244">
        <f>ROUND(I193*H193,2)</f>
        <v>0</v>
      </c>
      <c r="BL193" s="23" t="s">
        <v>302</v>
      </c>
      <c r="BM193" s="23" t="s">
        <v>35</v>
      </c>
    </row>
    <row r="194" spans="2:65" s="1" customFormat="1" ht="16.5" customHeight="1">
      <c r="B194" s="46"/>
      <c r="C194" s="267" t="s">
        <v>843</v>
      </c>
      <c r="D194" s="267" t="s">
        <v>297</v>
      </c>
      <c r="E194" s="268" t="s">
        <v>4832</v>
      </c>
      <c r="F194" s="269" t="s">
        <v>4833</v>
      </c>
      <c r="G194" s="270" t="s">
        <v>336</v>
      </c>
      <c r="H194" s="271">
        <v>100</v>
      </c>
      <c r="I194" s="272"/>
      <c r="J194" s="273">
        <f>ROUND(I194*H194,2)</f>
        <v>0</v>
      </c>
      <c r="K194" s="269" t="s">
        <v>38</v>
      </c>
      <c r="L194" s="274"/>
      <c r="M194" s="275" t="s">
        <v>38</v>
      </c>
      <c r="N194" s="276" t="s">
        <v>52</v>
      </c>
      <c r="O194" s="47"/>
      <c r="P194" s="242">
        <f>O194*H194</f>
        <v>0</v>
      </c>
      <c r="Q194" s="242">
        <v>0</v>
      </c>
      <c r="R194" s="242">
        <f>Q194*H194</f>
        <v>0</v>
      </c>
      <c r="S194" s="242">
        <v>0</v>
      </c>
      <c r="T194" s="243">
        <f>S194*H194</f>
        <v>0</v>
      </c>
      <c r="AR194" s="23" t="s">
        <v>393</v>
      </c>
      <c r="AT194" s="23" t="s">
        <v>297</v>
      </c>
      <c r="AU194" s="23" t="s">
        <v>90</v>
      </c>
      <c r="AY194" s="23" t="s">
        <v>208</v>
      </c>
      <c r="BE194" s="244">
        <f>IF(N194="základní",J194,0)</f>
        <v>0</v>
      </c>
      <c r="BF194" s="244">
        <f>IF(N194="snížená",J194,0)</f>
        <v>0</v>
      </c>
      <c r="BG194" s="244">
        <f>IF(N194="zákl. přenesená",J194,0)</f>
        <v>0</v>
      </c>
      <c r="BH194" s="244">
        <f>IF(N194="sníž. přenesená",J194,0)</f>
        <v>0</v>
      </c>
      <c r="BI194" s="244">
        <f>IF(N194="nulová",J194,0)</f>
        <v>0</v>
      </c>
      <c r="BJ194" s="23" t="s">
        <v>25</v>
      </c>
      <c r="BK194" s="244">
        <f>ROUND(I194*H194,2)</f>
        <v>0</v>
      </c>
      <c r="BL194" s="23" t="s">
        <v>302</v>
      </c>
      <c r="BM194" s="23" t="s">
        <v>989</v>
      </c>
    </row>
    <row r="195" spans="2:65" s="1" customFormat="1" ht="25.5" customHeight="1">
      <c r="B195" s="46"/>
      <c r="C195" s="233" t="s">
        <v>848</v>
      </c>
      <c r="D195" s="233" t="s">
        <v>210</v>
      </c>
      <c r="E195" s="234" t="s">
        <v>4834</v>
      </c>
      <c r="F195" s="235" t="s">
        <v>4835</v>
      </c>
      <c r="G195" s="236" t="s">
        <v>336</v>
      </c>
      <c r="H195" s="237">
        <v>100</v>
      </c>
      <c r="I195" s="238"/>
      <c r="J195" s="239">
        <f>ROUND(I195*H195,2)</f>
        <v>0</v>
      </c>
      <c r="K195" s="235" t="s">
        <v>4610</v>
      </c>
      <c r="L195" s="72"/>
      <c r="M195" s="240" t="s">
        <v>38</v>
      </c>
      <c r="N195" s="241" t="s">
        <v>52</v>
      </c>
      <c r="O195" s="47"/>
      <c r="P195" s="242">
        <f>O195*H195</f>
        <v>0</v>
      </c>
      <c r="Q195" s="242">
        <v>0</v>
      </c>
      <c r="R195" s="242">
        <f>Q195*H195</f>
        <v>0</v>
      </c>
      <c r="S195" s="242">
        <v>0</v>
      </c>
      <c r="T195" s="243">
        <f>S195*H195</f>
        <v>0</v>
      </c>
      <c r="AR195" s="23" t="s">
        <v>302</v>
      </c>
      <c r="AT195" s="23" t="s">
        <v>210</v>
      </c>
      <c r="AU195" s="23" t="s">
        <v>90</v>
      </c>
      <c r="AY195" s="23" t="s">
        <v>208</v>
      </c>
      <c r="BE195" s="244">
        <f>IF(N195="základní",J195,0)</f>
        <v>0</v>
      </c>
      <c r="BF195" s="244">
        <f>IF(N195="snížená",J195,0)</f>
        <v>0</v>
      </c>
      <c r="BG195" s="244">
        <f>IF(N195="zákl. přenesená",J195,0)</f>
        <v>0</v>
      </c>
      <c r="BH195" s="244">
        <f>IF(N195="sníž. přenesená",J195,0)</f>
        <v>0</v>
      </c>
      <c r="BI195" s="244">
        <f>IF(N195="nulová",J195,0)</f>
        <v>0</v>
      </c>
      <c r="BJ195" s="23" t="s">
        <v>25</v>
      </c>
      <c r="BK195" s="244">
        <f>ROUND(I195*H195,2)</f>
        <v>0</v>
      </c>
      <c r="BL195" s="23" t="s">
        <v>302</v>
      </c>
      <c r="BM195" s="23" t="s">
        <v>4836</v>
      </c>
    </row>
    <row r="196" spans="2:65" s="1" customFormat="1" ht="51" customHeight="1">
      <c r="B196" s="46"/>
      <c r="C196" s="267" t="s">
        <v>852</v>
      </c>
      <c r="D196" s="267" t="s">
        <v>297</v>
      </c>
      <c r="E196" s="268" t="s">
        <v>4101</v>
      </c>
      <c r="F196" s="269" t="s">
        <v>4102</v>
      </c>
      <c r="G196" s="270" t="s">
        <v>336</v>
      </c>
      <c r="H196" s="271">
        <v>100</v>
      </c>
      <c r="I196" s="272"/>
      <c r="J196" s="273">
        <f>ROUND(I196*H196,2)</f>
        <v>0</v>
      </c>
      <c r="K196" s="269" t="s">
        <v>38</v>
      </c>
      <c r="L196" s="274"/>
      <c r="M196" s="275" t="s">
        <v>38</v>
      </c>
      <c r="N196" s="276" t="s">
        <v>52</v>
      </c>
      <c r="O196" s="47"/>
      <c r="P196" s="242">
        <f>O196*H196</f>
        <v>0</v>
      </c>
      <c r="Q196" s="242">
        <v>0</v>
      </c>
      <c r="R196" s="242">
        <f>Q196*H196</f>
        <v>0</v>
      </c>
      <c r="S196" s="242">
        <v>0</v>
      </c>
      <c r="T196" s="243">
        <f>S196*H196</f>
        <v>0</v>
      </c>
      <c r="AR196" s="23" t="s">
        <v>393</v>
      </c>
      <c r="AT196" s="23" t="s">
        <v>297</v>
      </c>
      <c r="AU196" s="23" t="s">
        <v>90</v>
      </c>
      <c r="AY196" s="23" t="s">
        <v>208</v>
      </c>
      <c r="BE196" s="244">
        <f>IF(N196="základní",J196,0)</f>
        <v>0</v>
      </c>
      <c r="BF196" s="244">
        <f>IF(N196="snížená",J196,0)</f>
        <v>0</v>
      </c>
      <c r="BG196" s="244">
        <f>IF(N196="zákl. přenesená",J196,0)</f>
        <v>0</v>
      </c>
      <c r="BH196" s="244">
        <f>IF(N196="sníž. přenesená",J196,0)</f>
        <v>0</v>
      </c>
      <c r="BI196" s="244">
        <f>IF(N196="nulová",J196,0)</f>
        <v>0</v>
      </c>
      <c r="BJ196" s="23" t="s">
        <v>25</v>
      </c>
      <c r="BK196" s="244">
        <f>ROUND(I196*H196,2)</f>
        <v>0</v>
      </c>
      <c r="BL196" s="23" t="s">
        <v>302</v>
      </c>
      <c r="BM196" s="23" t="s">
        <v>1003</v>
      </c>
    </row>
    <row r="197" spans="2:65" s="1" customFormat="1" ht="25.5" customHeight="1">
      <c r="B197" s="46"/>
      <c r="C197" s="233" t="s">
        <v>857</v>
      </c>
      <c r="D197" s="233" t="s">
        <v>210</v>
      </c>
      <c r="E197" s="234" t="s">
        <v>4837</v>
      </c>
      <c r="F197" s="235" t="s">
        <v>4838</v>
      </c>
      <c r="G197" s="236" t="s">
        <v>331</v>
      </c>
      <c r="H197" s="237">
        <v>200</v>
      </c>
      <c r="I197" s="238"/>
      <c r="J197" s="239">
        <f>ROUND(I197*H197,2)</f>
        <v>0</v>
      </c>
      <c r="K197" s="235" t="s">
        <v>4610</v>
      </c>
      <c r="L197" s="72"/>
      <c r="M197" s="240" t="s">
        <v>38</v>
      </c>
      <c r="N197" s="241" t="s">
        <v>52</v>
      </c>
      <c r="O197" s="47"/>
      <c r="P197" s="242">
        <f>O197*H197</f>
        <v>0</v>
      </c>
      <c r="Q197" s="242">
        <v>0</v>
      </c>
      <c r="R197" s="242">
        <f>Q197*H197</f>
        <v>0</v>
      </c>
      <c r="S197" s="242">
        <v>0</v>
      </c>
      <c r="T197" s="243">
        <f>S197*H197</f>
        <v>0</v>
      </c>
      <c r="AR197" s="23" t="s">
        <v>302</v>
      </c>
      <c r="AT197" s="23" t="s">
        <v>210</v>
      </c>
      <c r="AU197" s="23" t="s">
        <v>90</v>
      </c>
      <c r="AY197" s="23" t="s">
        <v>208</v>
      </c>
      <c r="BE197" s="244">
        <f>IF(N197="základní",J197,0)</f>
        <v>0</v>
      </c>
      <c r="BF197" s="244">
        <f>IF(N197="snížená",J197,0)</f>
        <v>0</v>
      </c>
      <c r="BG197" s="244">
        <f>IF(N197="zákl. přenesená",J197,0)</f>
        <v>0</v>
      </c>
      <c r="BH197" s="244">
        <f>IF(N197="sníž. přenesená",J197,0)</f>
        <v>0</v>
      </c>
      <c r="BI197" s="244">
        <f>IF(N197="nulová",J197,0)</f>
        <v>0</v>
      </c>
      <c r="BJ197" s="23" t="s">
        <v>25</v>
      </c>
      <c r="BK197" s="244">
        <f>ROUND(I197*H197,2)</f>
        <v>0</v>
      </c>
      <c r="BL197" s="23" t="s">
        <v>302</v>
      </c>
      <c r="BM197" s="23" t="s">
        <v>4839</v>
      </c>
    </row>
    <row r="198" spans="2:65" s="1" customFormat="1" ht="16.5" customHeight="1">
      <c r="B198" s="46"/>
      <c r="C198" s="267" t="s">
        <v>862</v>
      </c>
      <c r="D198" s="267" t="s">
        <v>297</v>
      </c>
      <c r="E198" s="268" t="s">
        <v>4177</v>
      </c>
      <c r="F198" s="269" t="s">
        <v>4178</v>
      </c>
      <c r="G198" s="270" t="s">
        <v>331</v>
      </c>
      <c r="H198" s="271">
        <v>200</v>
      </c>
      <c r="I198" s="272"/>
      <c r="J198" s="273">
        <f>ROUND(I198*H198,2)</f>
        <v>0</v>
      </c>
      <c r="K198" s="269" t="s">
        <v>38</v>
      </c>
      <c r="L198" s="274"/>
      <c r="M198" s="275" t="s">
        <v>38</v>
      </c>
      <c r="N198" s="276" t="s">
        <v>52</v>
      </c>
      <c r="O198" s="47"/>
      <c r="P198" s="242">
        <f>O198*H198</f>
        <v>0</v>
      </c>
      <c r="Q198" s="242">
        <v>0</v>
      </c>
      <c r="R198" s="242">
        <f>Q198*H198</f>
        <v>0</v>
      </c>
      <c r="S198" s="242">
        <v>0</v>
      </c>
      <c r="T198" s="243">
        <f>S198*H198</f>
        <v>0</v>
      </c>
      <c r="AR198" s="23" t="s">
        <v>393</v>
      </c>
      <c r="AT198" s="23" t="s">
        <v>297</v>
      </c>
      <c r="AU198" s="23" t="s">
        <v>90</v>
      </c>
      <c r="AY198" s="23" t="s">
        <v>208</v>
      </c>
      <c r="BE198" s="244">
        <f>IF(N198="základní",J198,0)</f>
        <v>0</v>
      </c>
      <c r="BF198" s="244">
        <f>IF(N198="snížená",J198,0)</f>
        <v>0</v>
      </c>
      <c r="BG198" s="244">
        <f>IF(N198="zákl. přenesená",J198,0)</f>
        <v>0</v>
      </c>
      <c r="BH198" s="244">
        <f>IF(N198="sníž. přenesená",J198,0)</f>
        <v>0</v>
      </c>
      <c r="BI198" s="244">
        <f>IF(N198="nulová",J198,0)</f>
        <v>0</v>
      </c>
      <c r="BJ198" s="23" t="s">
        <v>25</v>
      </c>
      <c r="BK198" s="244">
        <f>ROUND(I198*H198,2)</f>
        <v>0</v>
      </c>
      <c r="BL198" s="23" t="s">
        <v>302</v>
      </c>
      <c r="BM198" s="23" t="s">
        <v>1023</v>
      </c>
    </row>
    <row r="199" spans="2:65" s="1" customFormat="1" ht="25.5" customHeight="1">
      <c r="B199" s="46"/>
      <c r="C199" s="233" t="s">
        <v>35</v>
      </c>
      <c r="D199" s="233" t="s">
        <v>210</v>
      </c>
      <c r="E199" s="234" t="s">
        <v>4840</v>
      </c>
      <c r="F199" s="235" t="s">
        <v>4841</v>
      </c>
      <c r="G199" s="236" t="s">
        <v>336</v>
      </c>
      <c r="H199" s="237">
        <v>50</v>
      </c>
      <c r="I199" s="238"/>
      <c r="J199" s="239">
        <f>ROUND(I199*H199,2)</f>
        <v>0</v>
      </c>
      <c r="K199" s="235" t="s">
        <v>4610</v>
      </c>
      <c r="L199" s="72"/>
      <c r="M199" s="240" t="s">
        <v>38</v>
      </c>
      <c r="N199" s="241" t="s">
        <v>52</v>
      </c>
      <c r="O199" s="47"/>
      <c r="P199" s="242">
        <f>O199*H199</f>
        <v>0</v>
      </c>
      <c r="Q199" s="242">
        <v>0</v>
      </c>
      <c r="R199" s="242">
        <f>Q199*H199</f>
        <v>0</v>
      </c>
      <c r="S199" s="242">
        <v>0</v>
      </c>
      <c r="T199" s="243">
        <f>S199*H199</f>
        <v>0</v>
      </c>
      <c r="AR199" s="23" t="s">
        <v>302</v>
      </c>
      <c r="AT199" s="23" t="s">
        <v>210</v>
      </c>
      <c r="AU199" s="23" t="s">
        <v>90</v>
      </c>
      <c r="AY199" s="23" t="s">
        <v>208</v>
      </c>
      <c r="BE199" s="244">
        <f>IF(N199="základní",J199,0)</f>
        <v>0</v>
      </c>
      <c r="BF199" s="244">
        <f>IF(N199="snížená",J199,0)</f>
        <v>0</v>
      </c>
      <c r="BG199" s="244">
        <f>IF(N199="zákl. přenesená",J199,0)</f>
        <v>0</v>
      </c>
      <c r="BH199" s="244">
        <f>IF(N199="sníž. přenesená",J199,0)</f>
        <v>0</v>
      </c>
      <c r="BI199" s="244">
        <f>IF(N199="nulová",J199,0)</f>
        <v>0</v>
      </c>
      <c r="BJ199" s="23" t="s">
        <v>25</v>
      </c>
      <c r="BK199" s="244">
        <f>ROUND(I199*H199,2)</f>
        <v>0</v>
      </c>
      <c r="BL199" s="23" t="s">
        <v>302</v>
      </c>
      <c r="BM199" s="23" t="s">
        <v>4842</v>
      </c>
    </row>
    <row r="200" spans="2:65" s="1" customFormat="1" ht="25.5" customHeight="1">
      <c r="B200" s="46"/>
      <c r="C200" s="267" t="s">
        <v>984</v>
      </c>
      <c r="D200" s="267" t="s">
        <v>297</v>
      </c>
      <c r="E200" s="268" t="s">
        <v>4113</v>
      </c>
      <c r="F200" s="269" t="s">
        <v>4114</v>
      </c>
      <c r="G200" s="270" t="s">
        <v>336</v>
      </c>
      <c r="H200" s="271">
        <v>50</v>
      </c>
      <c r="I200" s="272"/>
      <c r="J200" s="273">
        <f>ROUND(I200*H200,2)</f>
        <v>0</v>
      </c>
      <c r="K200" s="269" t="s">
        <v>38</v>
      </c>
      <c r="L200" s="274"/>
      <c r="M200" s="275" t="s">
        <v>38</v>
      </c>
      <c r="N200" s="276" t="s">
        <v>52</v>
      </c>
      <c r="O200" s="47"/>
      <c r="P200" s="242">
        <f>O200*H200</f>
        <v>0</v>
      </c>
      <c r="Q200" s="242">
        <v>0</v>
      </c>
      <c r="R200" s="242">
        <f>Q200*H200</f>
        <v>0</v>
      </c>
      <c r="S200" s="242">
        <v>0</v>
      </c>
      <c r="T200" s="243">
        <f>S200*H200</f>
        <v>0</v>
      </c>
      <c r="AR200" s="23" t="s">
        <v>393</v>
      </c>
      <c r="AT200" s="23" t="s">
        <v>297</v>
      </c>
      <c r="AU200" s="23" t="s">
        <v>90</v>
      </c>
      <c r="AY200" s="23" t="s">
        <v>208</v>
      </c>
      <c r="BE200" s="244">
        <f>IF(N200="základní",J200,0)</f>
        <v>0</v>
      </c>
      <c r="BF200" s="244">
        <f>IF(N200="snížená",J200,0)</f>
        <v>0</v>
      </c>
      <c r="BG200" s="244">
        <f>IF(N200="zákl. přenesená",J200,0)</f>
        <v>0</v>
      </c>
      <c r="BH200" s="244">
        <f>IF(N200="sníž. přenesená",J200,0)</f>
        <v>0</v>
      </c>
      <c r="BI200" s="244">
        <f>IF(N200="nulová",J200,0)</f>
        <v>0</v>
      </c>
      <c r="BJ200" s="23" t="s">
        <v>25</v>
      </c>
      <c r="BK200" s="244">
        <f>ROUND(I200*H200,2)</f>
        <v>0</v>
      </c>
      <c r="BL200" s="23" t="s">
        <v>302</v>
      </c>
      <c r="BM200" s="23" t="s">
        <v>1034</v>
      </c>
    </row>
    <row r="201" spans="2:65" s="1" customFormat="1" ht="25.5" customHeight="1">
      <c r="B201" s="46"/>
      <c r="C201" s="233" t="s">
        <v>989</v>
      </c>
      <c r="D201" s="233" t="s">
        <v>210</v>
      </c>
      <c r="E201" s="234" t="s">
        <v>4843</v>
      </c>
      <c r="F201" s="235" t="s">
        <v>4844</v>
      </c>
      <c r="G201" s="236" t="s">
        <v>336</v>
      </c>
      <c r="H201" s="237">
        <v>100</v>
      </c>
      <c r="I201" s="238"/>
      <c r="J201" s="239">
        <f>ROUND(I201*H201,2)</f>
        <v>0</v>
      </c>
      <c r="K201" s="235" t="s">
        <v>4610</v>
      </c>
      <c r="L201" s="72"/>
      <c r="M201" s="240" t="s">
        <v>38</v>
      </c>
      <c r="N201" s="241" t="s">
        <v>52</v>
      </c>
      <c r="O201" s="47"/>
      <c r="P201" s="242">
        <f>O201*H201</f>
        <v>0</v>
      </c>
      <c r="Q201" s="242">
        <v>0</v>
      </c>
      <c r="R201" s="242">
        <f>Q201*H201</f>
        <v>0</v>
      </c>
      <c r="S201" s="242">
        <v>0</v>
      </c>
      <c r="T201" s="243">
        <f>S201*H201</f>
        <v>0</v>
      </c>
      <c r="AR201" s="23" t="s">
        <v>302</v>
      </c>
      <c r="AT201" s="23" t="s">
        <v>210</v>
      </c>
      <c r="AU201" s="23" t="s">
        <v>90</v>
      </c>
      <c r="AY201" s="23" t="s">
        <v>208</v>
      </c>
      <c r="BE201" s="244">
        <f>IF(N201="základní",J201,0)</f>
        <v>0</v>
      </c>
      <c r="BF201" s="244">
        <f>IF(N201="snížená",J201,0)</f>
        <v>0</v>
      </c>
      <c r="BG201" s="244">
        <f>IF(N201="zákl. přenesená",J201,0)</f>
        <v>0</v>
      </c>
      <c r="BH201" s="244">
        <f>IF(N201="sníž. přenesená",J201,0)</f>
        <v>0</v>
      </c>
      <c r="BI201" s="244">
        <f>IF(N201="nulová",J201,0)</f>
        <v>0</v>
      </c>
      <c r="BJ201" s="23" t="s">
        <v>25</v>
      </c>
      <c r="BK201" s="244">
        <f>ROUND(I201*H201,2)</f>
        <v>0</v>
      </c>
      <c r="BL201" s="23" t="s">
        <v>302</v>
      </c>
      <c r="BM201" s="23" t="s">
        <v>4845</v>
      </c>
    </row>
    <row r="202" spans="2:65" s="1" customFormat="1" ht="25.5" customHeight="1">
      <c r="B202" s="46"/>
      <c r="C202" s="267" t="s">
        <v>995</v>
      </c>
      <c r="D202" s="267" t="s">
        <v>297</v>
      </c>
      <c r="E202" s="268" t="s">
        <v>4846</v>
      </c>
      <c r="F202" s="269" t="s">
        <v>4847</v>
      </c>
      <c r="G202" s="270" t="s">
        <v>336</v>
      </c>
      <c r="H202" s="271">
        <v>100</v>
      </c>
      <c r="I202" s="272"/>
      <c r="J202" s="273">
        <f>ROUND(I202*H202,2)</f>
        <v>0</v>
      </c>
      <c r="K202" s="269" t="s">
        <v>38</v>
      </c>
      <c r="L202" s="274"/>
      <c r="M202" s="275" t="s">
        <v>38</v>
      </c>
      <c r="N202" s="276" t="s">
        <v>52</v>
      </c>
      <c r="O202" s="47"/>
      <c r="P202" s="242">
        <f>O202*H202</f>
        <v>0</v>
      </c>
      <c r="Q202" s="242">
        <v>0</v>
      </c>
      <c r="R202" s="242">
        <f>Q202*H202</f>
        <v>0</v>
      </c>
      <c r="S202" s="242">
        <v>0</v>
      </c>
      <c r="T202" s="243">
        <f>S202*H202</f>
        <v>0</v>
      </c>
      <c r="AR202" s="23" t="s">
        <v>393</v>
      </c>
      <c r="AT202" s="23" t="s">
        <v>297</v>
      </c>
      <c r="AU202" s="23" t="s">
        <v>90</v>
      </c>
      <c r="AY202" s="23" t="s">
        <v>208</v>
      </c>
      <c r="BE202" s="244">
        <f>IF(N202="základní",J202,0)</f>
        <v>0</v>
      </c>
      <c r="BF202" s="244">
        <f>IF(N202="snížená",J202,0)</f>
        <v>0</v>
      </c>
      <c r="BG202" s="244">
        <f>IF(N202="zákl. přenesená",J202,0)</f>
        <v>0</v>
      </c>
      <c r="BH202" s="244">
        <f>IF(N202="sníž. přenesená",J202,0)</f>
        <v>0</v>
      </c>
      <c r="BI202" s="244">
        <f>IF(N202="nulová",J202,0)</f>
        <v>0</v>
      </c>
      <c r="BJ202" s="23" t="s">
        <v>25</v>
      </c>
      <c r="BK202" s="244">
        <f>ROUND(I202*H202,2)</f>
        <v>0</v>
      </c>
      <c r="BL202" s="23" t="s">
        <v>302</v>
      </c>
      <c r="BM202" s="23" t="s">
        <v>1043</v>
      </c>
    </row>
    <row r="203" spans="2:65" s="1" customFormat="1" ht="25.5" customHeight="1">
      <c r="B203" s="46"/>
      <c r="C203" s="233" t="s">
        <v>1003</v>
      </c>
      <c r="D203" s="233" t="s">
        <v>210</v>
      </c>
      <c r="E203" s="234" t="s">
        <v>4848</v>
      </c>
      <c r="F203" s="235" t="s">
        <v>4849</v>
      </c>
      <c r="G203" s="236" t="s">
        <v>336</v>
      </c>
      <c r="H203" s="237">
        <v>50</v>
      </c>
      <c r="I203" s="238"/>
      <c r="J203" s="239">
        <f>ROUND(I203*H203,2)</f>
        <v>0</v>
      </c>
      <c r="K203" s="235" t="s">
        <v>4610</v>
      </c>
      <c r="L203" s="72"/>
      <c r="M203" s="240" t="s">
        <v>38</v>
      </c>
      <c r="N203" s="241" t="s">
        <v>52</v>
      </c>
      <c r="O203" s="47"/>
      <c r="P203" s="242">
        <f>O203*H203</f>
        <v>0</v>
      </c>
      <c r="Q203" s="242">
        <v>0</v>
      </c>
      <c r="R203" s="242">
        <f>Q203*H203</f>
        <v>0</v>
      </c>
      <c r="S203" s="242">
        <v>0</v>
      </c>
      <c r="T203" s="243">
        <f>S203*H203</f>
        <v>0</v>
      </c>
      <c r="AR203" s="23" t="s">
        <v>302</v>
      </c>
      <c r="AT203" s="23" t="s">
        <v>210</v>
      </c>
      <c r="AU203" s="23" t="s">
        <v>90</v>
      </c>
      <c r="AY203" s="23" t="s">
        <v>208</v>
      </c>
      <c r="BE203" s="244">
        <f>IF(N203="základní",J203,0)</f>
        <v>0</v>
      </c>
      <c r="BF203" s="244">
        <f>IF(N203="snížená",J203,0)</f>
        <v>0</v>
      </c>
      <c r="BG203" s="244">
        <f>IF(N203="zákl. přenesená",J203,0)</f>
        <v>0</v>
      </c>
      <c r="BH203" s="244">
        <f>IF(N203="sníž. přenesená",J203,0)</f>
        <v>0</v>
      </c>
      <c r="BI203" s="244">
        <f>IF(N203="nulová",J203,0)</f>
        <v>0</v>
      </c>
      <c r="BJ203" s="23" t="s">
        <v>25</v>
      </c>
      <c r="BK203" s="244">
        <f>ROUND(I203*H203,2)</f>
        <v>0</v>
      </c>
      <c r="BL203" s="23" t="s">
        <v>302</v>
      </c>
      <c r="BM203" s="23" t="s">
        <v>4850</v>
      </c>
    </row>
    <row r="204" spans="2:65" s="1" customFormat="1" ht="25.5" customHeight="1">
      <c r="B204" s="46"/>
      <c r="C204" s="267" t="s">
        <v>1018</v>
      </c>
      <c r="D204" s="267" t="s">
        <v>297</v>
      </c>
      <c r="E204" s="268" t="s">
        <v>4851</v>
      </c>
      <c r="F204" s="269" t="s">
        <v>4120</v>
      </c>
      <c r="G204" s="270" t="s">
        <v>336</v>
      </c>
      <c r="H204" s="271">
        <v>50</v>
      </c>
      <c r="I204" s="272"/>
      <c r="J204" s="273">
        <f>ROUND(I204*H204,2)</f>
        <v>0</v>
      </c>
      <c r="K204" s="269" t="s">
        <v>38</v>
      </c>
      <c r="L204" s="274"/>
      <c r="M204" s="275" t="s">
        <v>38</v>
      </c>
      <c r="N204" s="276" t="s">
        <v>52</v>
      </c>
      <c r="O204" s="47"/>
      <c r="P204" s="242">
        <f>O204*H204</f>
        <v>0</v>
      </c>
      <c r="Q204" s="242">
        <v>0</v>
      </c>
      <c r="R204" s="242">
        <f>Q204*H204</f>
        <v>0</v>
      </c>
      <c r="S204" s="242">
        <v>0</v>
      </c>
      <c r="T204" s="243">
        <f>S204*H204</f>
        <v>0</v>
      </c>
      <c r="AR204" s="23" t="s">
        <v>393</v>
      </c>
      <c r="AT204" s="23" t="s">
        <v>297</v>
      </c>
      <c r="AU204" s="23" t="s">
        <v>90</v>
      </c>
      <c r="AY204" s="23" t="s">
        <v>208</v>
      </c>
      <c r="BE204" s="244">
        <f>IF(N204="základní",J204,0)</f>
        <v>0</v>
      </c>
      <c r="BF204" s="244">
        <f>IF(N204="snížená",J204,0)</f>
        <v>0</v>
      </c>
      <c r="BG204" s="244">
        <f>IF(N204="zákl. přenesená",J204,0)</f>
        <v>0</v>
      </c>
      <c r="BH204" s="244">
        <f>IF(N204="sníž. přenesená",J204,0)</f>
        <v>0</v>
      </c>
      <c r="BI204" s="244">
        <f>IF(N204="nulová",J204,0)</f>
        <v>0</v>
      </c>
      <c r="BJ204" s="23" t="s">
        <v>25</v>
      </c>
      <c r="BK204" s="244">
        <f>ROUND(I204*H204,2)</f>
        <v>0</v>
      </c>
      <c r="BL204" s="23" t="s">
        <v>302</v>
      </c>
      <c r="BM204" s="23" t="s">
        <v>1053</v>
      </c>
    </row>
    <row r="205" spans="2:65" s="1" customFormat="1" ht="25.5" customHeight="1">
      <c r="B205" s="46"/>
      <c r="C205" s="233" t="s">
        <v>1023</v>
      </c>
      <c r="D205" s="233" t="s">
        <v>210</v>
      </c>
      <c r="E205" s="234" t="s">
        <v>4852</v>
      </c>
      <c r="F205" s="235" t="s">
        <v>4853</v>
      </c>
      <c r="G205" s="236" t="s">
        <v>331</v>
      </c>
      <c r="H205" s="237">
        <v>50</v>
      </c>
      <c r="I205" s="238"/>
      <c r="J205" s="239">
        <f>ROUND(I205*H205,2)</f>
        <v>0</v>
      </c>
      <c r="K205" s="235" t="s">
        <v>4610</v>
      </c>
      <c r="L205" s="72"/>
      <c r="M205" s="240" t="s">
        <v>38</v>
      </c>
      <c r="N205" s="241" t="s">
        <v>52</v>
      </c>
      <c r="O205" s="47"/>
      <c r="P205" s="242">
        <f>O205*H205</f>
        <v>0</v>
      </c>
      <c r="Q205" s="242">
        <v>0</v>
      </c>
      <c r="R205" s="242">
        <f>Q205*H205</f>
        <v>0</v>
      </c>
      <c r="S205" s="242">
        <v>0</v>
      </c>
      <c r="T205" s="243">
        <f>S205*H205</f>
        <v>0</v>
      </c>
      <c r="AR205" s="23" t="s">
        <v>302</v>
      </c>
      <c r="AT205" s="23" t="s">
        <v>210</v>
      </c>
      <c r="AU205" s="23" t="s">
        <v>90</v>
      </c>
      <c r="AY205" s="23" t="s">
        <v>208</v>
      </c>
      <c r="BE205" s="244">
        <f>IF(N205="základní",J205,0)</f>
        <v>0</v>
      </c>
      <c r="BF205" s="244">
        <f>IF(N205="snížená",J205,0)</f>
        <v>0</v>
      </c>
      <c r="BG205" s="244">
        <f>IF(N205="zákl. přenesená",J205,0)</f>
        <v>0</v>
      </c>
      <c r="BH205" s="244">
        <f>IF(N205="sníž. přenesená",J205,0)</f>
        <v>0</v>
      </c>
      <c r="BI205" s="244">
        <f>IF(N205="nulová",J205,0)</f>
        <v>0</v>
      </c>
      <c r="BJ205" s="23" t="s">
        <v>25</v>
      </c>
      <c r="BK205" s="244">
        <f>ROUND(I205*H205,2)</f>
        <v>0</v>
      </c>
      <c r="BL205" s="23" t="s">
        <v>302</v>
      </c>
      <c r="BM205" s="23" t="s">
        <v>4854</v>
      </c>
    </row>
    <row r="206" spans="2:65" s="1" customFormat="1" ht="16.5" customHeight="1">
      <c r="B206" s="46"/>
      <c r="C206" s="267" t="s">
        <v>1028</v>
      </c>
      <c r="D206" s="267" t="s">
        <v>297</v>
      </c>
      <c r="E206" s="268" t="s">
        <v>4855</v>
      </c>
      <c r="F206" s="269" t="s">
        <v>4856</v>
      </c>
      <c r="G206" s="270" t="s">
        <v>2976</v>
      </c>
      <c r="H206" s="271">
        <v>5</v>
      </c>
      <c r="I206" s="272"/>
      <c r="J206" s="273">
        <f>ROUND(I206*H206,2)</f>
        <v>0</v>
      </c>
      <c r="K206" s="269" t="s">
        <v>38</v>
      </c>
      <c r="L206" s="274"/>
      <c r="M206" s="275" t="s">
        <v>38</v>
      </c>
      <c r="N206" s="276" t="s">
        <v>52</v>
      </c>
      <c r="O206" s="47"/>
      <c r="P206" s="242">
        <f>O206*H206</f>
        <v>0</v>
      </c>
      <c r="Q206" s="242">
        <v>0</v>
      </c>
      <c r="R206" s="242">
        <f>Q206*H206</f>
        <v>0</v>
      </c>
      <c r="S206" s="242">
        <v>0</v>
      </c>
      <c r="T206" s="243">
        <f>S206*H206</f>
        <v>0</v>
      </c>
      <c r="AR206" s="23" t="s">
        <v>393</v>
      </c>
      <c r="AT206" s="23" t="s">
        <v>297</v>
      </c>
      <c r="AU206" s="23" t="s">
        <v>90</v>
      </c>
      <c r="AY206" s="23" t="s">
        <v>208</v>
      </c>
      <c r="BE206" s="244">
        <f>IF(N206="základní",J206,0)</f>
        <v>0</v>
      </c>
      <c r="BF206" s="244">
        <f>IF(N206="snížená",J206,0)</f>
        <v>0</v>
      </c>
      <c r="BG206" s="244">
        <f>IF(N206="zákl. přenesená",J206,0)</f>
        <v>0</v>
      </c>
      <c r="BH206" s="244">
        <f>IF(N206="sníž. přenesená",J206,0)</f>
        <v>0</v>
      </c>
      <c r="BI206" s="244">
        <f>IF(N206="nulová",J206,0)</f>
        <v>0</v>
      </c>
      <c r="BJ206" s="23" t="s">
        <v>25</v>
      </c>
      <c r="BK206" s="244">
        <f>ROUND(I206*H206,2)</f>
        <v>0</v>
      </c>
      <c r="BL206" s="23" t="s">
        <v>302</v>
      </c>
      <c r="BM206" s="23" t="s">
        <v>1064</v>
      </c>
    </row>
    <row r="207" spans="2:65" s="1" customFormat="1" ht="25.5" customHeight="1">
      <c r="B207" s="46"/>
      <c r="C207" s="233" t="s">
        <v>1034</v>
      </c>
      <c r="D207" s="233" t="s">
        <v>210</v>
      </c>
      <c r="E207" s="234" t="s">
        <v>4857</v>
      </c>
      <c r="F207" s="235" t="s">
        <v>4858</v>
      </c>
      <c r="G207" s="236" t="s">
        <v>2976</v>
      </c>
      <c r="H207" s="237">
        <v>20</v>
      </c>
      <c r="I207" s="238"/>
      <c r="J207" s="239">
        <f>ROUND(I207*H207,2)</f>
        <v>0</v>
      </c>
      <c r="K207" s="235" t="s">
        <v>4610</v>
      </c>
      <c r="L207" s="72"/>
      <c r="M207" s="240" t="s">
        <v>38</v>
      </c>
      <c r="N207" s="241" t="s">
        <v>52</v>
      </c>
      <c r="O207" s="47"/>
      <c r="P207" s="242">
        <f>O207*H207</f>
        <v>0</v>
      </c>
      <c r="Q207" s="242">
        <v>0</v>
      </c>
      <c r="R207" s="242">
        <f>Q207*H207</f>
        <v>0</v>
      </c>
      <c r="S207" s="242">
        <v>0</v>
      </c>
      <c r="T207" s="243">
        <f>S207*H207</f>
        <v>0</v>
      </c>
      <c r="AR207" s="23" t="s">
        <v>302</v>
      </c>
      <c r="AT207" s="23" t="s">
        <v>210</v>
      </c>
      <c r="AU207" s="23" t="s">
        <v>90</v>
      </c>
      <c r="AY207" s="23" t="s">
        <v>208</v>
      </c>
      <c r="BE207" s="244">
        <f>IF(N207="základní",J207,0)</f>
        <v>0</v>
      </c>
      <c r="BF207" s="244">
        <f>IF(N207="snížená",J207,0)</f>
        <v>0</v>
      </c>
      <c r="BG207" s="244">
        <f>IF(N207="zákl. přenesená",J207,0)</f>
        <v>0</v>
      </c>
      <c r="BH207" s="244">
        <f>IF(N207="sníž. přenesená",J207,0)</f>
        <v>0</v>
      </c>
      <c r="BI207" s="244">
        <f>IF(N207="nulová",J207,0)</f>
        <v>0</v>
      </c>
      <c r="BJ207" s="23" t="s">
        <v>25</v>
      </c>
      <c r="BK207" s="244">
        <f>ROUND(I207*H207,2)</f>
        <v>0</v>
      </c>
      <c r="BL207" s="23" t="s">
        <v>302</v>
      </c>
      <c r="BM207" s="23" t="s">
        <v>4859</v>
      </c>
    </row>
    <row r="208" spans="2:65" s="1" customFormat="1" ht="16.5" customHeight="1">
      <c r="B208" s="46"/>
      <c r="C208" s="267" t="s">
        <v>1038</v>
      </c>
      <c r="D208" s="267" t="s">
        <v>297</v>
      </c>
      <c r="E208" s="268" t="s">
        <v>4860</v>
      </c>
      <c r="F208" s="269" t="s">
        <v>4861</v>
      </c>
      <c r="G208" s="270" t="s">
        <v>2976</v>
      </c>
      <c r="H208" s="271">
        <v>10</v>
      </c>
      <c r="I208" s="272"/>
      <c r="J208" s="273">
        <f>ROUND(I208*H208,2)</f>
        <v>0</v>
      </c>
      <c r="K208" s="269" t="s">
        <v>38</v>
      </c>
      <c r="L208" s="274"/>
      <c r="M208" s="275" t="s">
        <v>38</v>
      </c>
      <c r="N208" s="276" t="s">
        <v>52</v>
      </c>
      <c r="O208" s="47"/>
      <c r="P208" s="242">
        <f>O208*H208</f>
        <v>0</v>
      </c>
      <c r="Q208" s="242">
        <v>0</v>
      </c>
      <c r="R208" s="242">
        <f>Q208*H208</f>
        <v>0</v>
      </c>
      <c r="S208" s="242">
        <v>0</v>
      </c>
      <c r="T208" s="243">
        <f>S208*H208</f>
        <v>0</v>
      </c>
      <c r="AR208" s="23" t="s">
        <v>393</v>
      </c>
      <c r="AT208" s="23" t="s">
        <v>297</v>
      </c>
      <c r="AU208" s="23" t="s">
        <v>90</v>
      </c>
      <c r="AY208" s="23" t="s">
        <v>208</v>
      </c>
      <c r="BE208" s="244">
        <f>IF(N208="základní",J208,0)</f>
        <v>0</v>
      </c>
      <c r="BF208" s="244">
        <f>IF(N208="snížená",J208,0)</f>
        <v>0</v>
      </c>
      <c r="BG208" s="244">
        <f>IF(N208="zákl. přenesená",J208,0)</f>
        <v>0</v>
      </c>
      <c r="BH208" s="244">
        <f>IF(N208="sníž. přenesená",J208,0)</f>
        <v>0</v>
      </c>
      <c r="BI208" s="244">
        <f>IF(N208="nulová",J208,0)</f>
        <v>0</v>
      </c>
      <c r="BJ208" s="23" t="s">
        <v>25</v>
      </c>
      <c r="BK208" s="244">
        <f>ROUND(I208*H208,2)</f>
        <v>0</v>
      </c>
      <c r="BL208" s="23" t="s">
        <v>302</v>
      </c>
      <c r="BM208" s="23" t="s">
        <v>1074</v>
      </c>
    </row>
    <row r="209" spans="2:65" s="1" customFormat="1" ht="16.5" customHeight="1">
      <c r="B209" s="46"/>
      <c r="C209" s="267" t="s">
        <v>1043</v>
      </c>
      <c r="D209" s="267" t="s">
        <v>297</v>
      </c>
      <c r="E209" s="268" t="s">
        <v>4862</v>
      </c>
      <c r="F209" s="269" t="s">
        <v>4863</v>
      </c>
      <c r="G209" s="270" t="s">
        <v>2976</v>
      </c>
      <c r="H209" s="271">
        <v>10</v>
      </c>
      <c r="I209" s="272"/>
      <c r="J209" s="273">
        <f>ROUND(I209*H209,2)</f>
        <v>0</v>
      </c>
      <c r="K209" s="269" t="s">
        <v>38</v>
      </c>
      <c r="L209" s="274"/>
      <c r="M209" s="275" t="s">
        <v>38</v>
      </c>
      <c r="N209" s="276" t="s">
        <v>52</v>
      </c>
      <c r="O209" s="47"/>
      <c r="P209" s="242">
        <f>O209*H209</f>
        <v>0</v>
      </c>
      <c r="Q209" s="242">
        <v>0</v>
      </c>
      <c r="R209" s="242">
        <f>Q209*H209</f>
        <v>0</v>
      </c>
      <c r="S209" s="242">
        <v>0</v>
      </c>
      <c r="T209" s="243">
        <f>S209*H209</f>
        <v>0</v>
      </c>
      <c r="AR209" s="23" t="s">
        <v>393</v>
      </c>
      <c r="AT209" s="23" t="s">
        <v>297</v>
      </c>
      <c r="AU209" s="23" t="s">
        <v>90</v>
      </c>
      <c r="AY209" s="23" t="s">
        <v>208</v>
      </c>
      <c r="BE209" s="244">
        <f>IF(N209="základní",J209,0)</f>
        <v>0</v>
      </c>
      <c r="BF209" s="244">
        <f>IF(N209="snížená",J209,0)</f>
        <v>0</v>
      </c>
      <c r="BG209" s="244">
        <f>IF(N209="zákl. přenesená",J209,0)</f>
        <v>0</v>
      </c>
      <c r="BH209" s="244">
        <f>IF(N209="sníž. přenesená",J209,0)</f>
        <v>0</v>
      </c>
      <c r="BI209" s="244">
        <f>IF(N209="nulová",J209,0)</f>
        <v>0</v>
      </c>
      <c r="BJ209" s="23" t="s">
        <v>25</v>
      </c>
      <c r="BK209" s="244">
        <f>ROUND(I209*H209,2)</f>
        <v>0</v>
      </c>
      <c r="BL209" s="23" t="s">
        <v>302</v>
      </c>
      <c r="BM209" s="23" t="s">
        <v>1079</v>
      </c>
    </row>
    <row r="210" spans="2:65" s="1" customFormat="1" ht="25.5" customHeight="1">
      <c r="B210" s="46"/>
      <c r="C210" s="233" t="s">
        <v>1051</v>
      </c>
      <c r="D210" s="233" t="s">
        <v>210</v>
      </c>
      <c r="E210" s="234" t="s">
        <v>4837</v>
      </c>
      <c r="F210" s="235" t="s">
        <v>4838</v>
      </c>
      <c r="G210" s="236" t="s">
        <v>331</v>
      </c>
      <c r="H210" s="237">
        <v>200</v>
      </c>
      <c r="I210" s="238"/>
      <c r="J210" s="239">
        <f>ROUND(I210*H210,2)</f>
        <v>0</v>
      </c>
      <c r="K210" s="235" t="s">
        <v>4610</v>
      </c>
      <c r="L210" s="72"/>
      <c r="M210" s="240" t="s">
        <v>38</v>
      </c>
      <c r="N210" s="241" t="s">
        <v>52</v>
      </c>
      <c r="O210" s="47"/>
      <c r="P210" s="242">
        <f>O210*H210</f>
        <v>0</v>
      </c>
      <c r="Q210" s="242">
        <v>0</v>
      </c>
      <c r="R210" s="242">
        <f>Q210*H210</f>
        <v>0</v>
      </c>
      <c r="S210" s="242">
        <v>0</v>
      </c>
      <c r="T210" s="243">
        <f>S210*H210</f>
        <v>0</v>
      </c>
      <c r="AR210" s="23" t="s">
        <v>302</v>
      </c>
      <c r="AT210" s="23" t="s">
        <v>210</v>
      </c>
      <c r="AU210" s="23" t="s">
        <v>90</v>
      </c>
      <c r="AY210" s="23" t="s">
        <v>208</v>
      </c>
      <c r="BE210" s="244">
        <f>IF(N210="základní",J210,0)</f>
        <v>0</v>
      </c>
      <c r="BF210" s="244">
        <f>IF(N210="snížená",J210,0)</f>
        <v>0</v>
      </c>
      <c r="BG210" s="244">
        <f>IF(N210="zákl. přenesená",J210,0)</f>
        <v>0</v>
      </c>
      <c r="BH210" s="244">
        <f>IF(N210="sníž. přenesená",J210,0)</f>
        <v>0</v>
      </c>
      <c r="BI210" s="244">
        <f>IF(N210="nulová",J210,0)</f>
        <v>0</v>
      </c>
      <c r="BJ210" s="23" t="s">
        <v>25</v>
      </c>
      <c r="BK210" s="244">
        <f>ROUND(I210*H210,2)</f>
        <v>0</v>
      </c>
      <c r="BL210" s="23" t="s">
        <v>302</v>
      </c>
      <c r="BM210" s="23" t="s">
        <v>4864</v>
      </c>
    </row>
    <row r="211" spans="2:65" s="1" customFormat="1" ht="16.5" customHeight="1">
      <c r="B211" s="46"/>
      <c r="C211" s="267" t="s">
        <v>1053</v>
      </c>
      <c r="D211" s="267" t="s">
        <v>297</v>
      </c>
      <c r="E211" s="268" t="s">
        <v>4865</v>
      </c>
      <c r="F211" s="269" t="s">
        <v>4866</v>
      </c>
      <c r="G211" s="270" t="s">
        <v>2976</v>
      </c>
      <c r="H211" s="271">
        <v>200</v>
      </c>
      <c r="I211" s="272"/>
      <c r="J211" s="273">
        <f>ROUND(I211*H211,2)</f>
        <v>0</v>
      </c>
      <c r="K211" s="269" t="s">
        <v>38</v>
      </c>
      <c r="L211" s="274"/>
      <c r="M211" s="275" t="s">
        <v>38</v>
      </c>
      <c r="N211" s="276" t="s">
        <v>52</v>
      </c>
      <c r="O211" s="47"/>
      <c r="P211" s="242">
        <f>O211*H211</f>
        <v>0</v>
      </c>
      <c r="Q211" s="242">
        <v>0</v>
      </c>
      <c r="R211" s="242">
        <f>Q211*H211</f>
        <v>0</v>
      </c>
      <c r="S211" s="242">
        <v>0</v>
      </c>
      <c r="T211" s="243">
        <f>S211*H211</f>
        <v>0</v>
      </c>
      <c r="AR211" s="23" t="s">
        <v>393</v>
      </c>
      <c r="AT211" s="23" t="s">
        <v>297</v>
      </c>
      <c r="AU211" s="23" t="s">
        <v>90</v>
      </c>
      <c r="AY211" s="23" t="s">
        <v>208</v>
      </c>
      <c r="BE211" s="244">
        <f>IF(N211="základní",J211,0)</f>
        <v>0</v>
      </c>
      <c r="BF211" s="244">
        <f>IF(N211="snížená",J211,0)</f>
        <v>0</v>
      </c>
      <c r="BG211" s="244">
        <f>IF(N211="zákl. přenesená",J211,0)</f>
        <v>0</v>
      </c>
      <c r="BH211" s="244">
        <f>IF(N211="sníž. přenesená",J211,0)</f>
        <v>0</v>
      </c>
      <c r="BI211" s="244">
        <f>IF(N211="nulová",J211,0)</f>
        <v>0</v>
      </c>
      <c r="BJ211" s="23" t="s">
        <v>25</v>
      </c>
      <c r="BK211" s="244">
        <f>ROUND(I211*H211,2)</f>
        <v>0</v>
      </c>
      <c r="BL211" s="23" t="s">
        <v>302</v>
      </c>
      <c r="BM211" s="23" t="s">
        <v>1105</v>
      </c>
    </row>
    <row r="212" spans="2:65" s="1" customFormat="1" ht="25.5" customHeight="1">
      <c r="B212" s="46"/>
      <c r="C212" s="233" t="s">
        <v>1058</v>
      </c>
      <c r="D212" s="233" t="s">
        <v>210</v>
      </c>
      <c r="E212" s="234" t="s">
        <v>4867</v>
      </c>
      <c r="F212" s="235" t="s">
        <v>4868</v>
      </c>
      <c r="G212" s="236" t="s">
        <v>331</v>
      </c>
      <c r="H212" s="237">
        <v>100</v>
      </c>
      <c r="I212" s="238"/>
      <c r="J212" s="239">
        <f>ROUND(I212*H212,2)</f>
        <v>0</v>
      </c>
      <c r="K212" s="235" t="s">
        <v>4610</v>
      </c>
      <c r="L212" s="72"/>
      <c r="M212" s="240" t="s">
        <v>38</v>
      </c>
      <c r="N212" s="241" t="s">
        <v>52</v>
      </c>
      <c r="O212" s="47"/>
      <c r="P212" s="242">
        <f>O212*H212</f>
        <v>0</v>
      </c>
      <c r="Q212" s="242">
        <v>0</v>
      </c>
      <c r="R212" s="242">
        <f>Q212*H212</f>
        <v>0</v>
      </c>
      <c r="S212" s="242">
        <v>0</v>
      </c>
      <c r="T212" s="243">
        <f>S212*H212</f>
        <v>0</v>
      </c>
      <c r="AR212" s="23" t="s">
        <v>302</v>
      </c>
      <c r="AT212" s="23" t="s">
        <v>210</v>
      </c>
      <c r="AU212" s="23" t="s">
        <v>90</v>
      </c>
      <c r="AY212" s="23" t="s">
        <v>208</v>
      </c>
      <c r="BE212" s="244">
        <f>IF(N212="základní",J212,0)</f>
        <v>0</v>
      </c>
      <c r="BF212" s="244">
        <f>IF(N212="snížená",J212,0)</f>
        <v>0</v>
      </c>
      <c r="BG212" s="244">
        <f>IF(N212="zákl. přenesená",J212,0)</f>
        <v>0</v>
      </c>
      <c r="BH212" s="244">
        <f>IF(N212="sníž. přenesená",J212,0)</f>
        <v>0</v>
      </c>
      <c r="BI212" s="244">
        <f>IF(N212="nulová",J212,0)</f>
        <v>0</v>
      </c>
      <c r="BJ212" s="23" t="s">
        <v>25</v>
      </c>
      <c r="BK212" s="244">
        <f>ROUND(I212*H212,2)</f>
        <v>0</v>
      </c>
      <c r="BL212" s="23" t="s">
        <v>302</v>
      </c>
      <c r="BM212" s="23" t="s">
        <v>4869</v>
      </c>
    </row>
    <row r="213" spans="2:65" s="1" customFormat="1" ht="16.5" customHeight="1">
      <c r="B213" s="46"/>
      <c r="C213" s="267" t="s">
        <v>1064</v>
      </c>
      <c r="D213" s="267" t="s">
        <v>297</v>
      </c>
      <c r="E213" s="268" t="s">
        <v>4870</v>
      </c>
      <c r="F213" s="269" t="s">
        <v>4871</v>
      </c>
      <c r="G213" s="270" t="s">
        <v>2976</v>
      </c>
      <c r="H213" s="271">
        <v>100</v>
      </c>
      <c r="I213" s="272"/>
      <c r="J213" s="273">
        <f>ROUND(I213*H213,2)</f>
        <v>0</v>
      </c>
      <c r="K213" s="269" t="s">
        <v>38</v>
      </c>
      <c r="L213" s="274"/>
      <c r="M213" s="275" t="s">
        <v>38</v>
      </c>
      <c r="N213" s="276" t="s">
        <v>52</v>
      </c>
      <c r="O213" s="47"/>
      <c r="P213" s="242">
        <f>O213*H213</f>
        <v>0</v>
      </c>
      <c r="Q213" s="242">
        <v>0</v>
      </c>
      <c r="R213" s="242">
        <f>Q213*H213</f>
        <v>0</v>
      </c>
      <c r="S213" s="242">
        <v>0</v>
      </c>
      <c r="T213" s="243">
        <f>S213*H213</f>
        <v>0</v>
      </c>
      <c r="AR213" s="23" t="s">
        <v>393</v>
      </c>
      <c r="AT213" s="23" t="s">
        <v>297</v>
      </c>
      <c r="AU213" s="23" t="s">
        <v>90</v>
      </c>
      <c r="AY213" s="23" t="s">
        <v>208</v>
      </c>
      <c r="BE213" s="244">
        <f>IF(N213="základní",J213,0)</f>
        <v>0</v>
      </c>
      <c r="BF213" s="244">
        <f>IF(N213="snížená",J213,0)</f>
        <v>0</v>
      </c>
      <c r="BG213" s="244">
        <f>IF(N213="zákl. přenesená",J213,0)</f>
        <v>0</v>
      </c>
      <c r="BH213" s="244">
        <f>IF(N213="sníž. přenesená",J213,0)</f>
        <v>0</v>
      </c>
      <c r="BI213" s="244">
        <f>IF(N213="nulová",J213,0)</f>
        <v>0</v>
      </c>
      <c r="BJ213" s="23" t="s">
        <v>25</v>
      </c>
      <c r="BK213" s="244">
        <f>ROUND(I213*H213,2)</f>
        <v>0</v>
      </c>
      <c r="BL213" s="23" t="s">
        <v>302</v>
      </c>
      <c r="BM213" s="23" t="s">
        <v>1121</v>
      </c>
    </row>
    <row r="214" spans="2:65" s="1" customFormat="1" ht="16.5" customHeight="1">
      <c r="B214" s="46"/>
      <c r="C214" s="233" t="s">
        <v>1068</v>
      </c>
      <c r="D214" s="233" t="s">
        <v>210</v>
      </c>
      <c r="E214" s="234" t="s">
        <v>4872</v>
      </c>
      <c r="F214" s="235" t="s">
        <v>4873</v>
      </c>
      <c r="G214" s="236" t="s">
        <v>222</v>
      </c>
      <c r="H214" s="237">
        <v>15</v>
      </c>
      <c r="I214" s="238"/>
      <c r="J214" s="239">
        <f>ROUND(I214*H214,2)</f>
        <v>0</v>
      </c>
      <c r="K214" s="235" t="s">
        <v>38</v>
      </c>
      <c r="L214" s="72"/>
      <c r="M214" s="240" t="s">
        <v>38</v>
      </c>
      <c r="N214" s="241" t="s">
        <v>52</v>
      </c>
      <c r="O214" s="47"/>
      <c r="P214" s="242">
        <f>O214*H214</f>
        <v>0</v>
      </c>
      <c r="Q214" s="242">
        <v>0</v>
      </c>
      <c r="R214" s="242">
        <f>Q214*H214</f>
        <v>0</v>
      </c>
      <c r="S214" s="242">
        <v>0</v>
      </c>
      <c r="T214" s="243">
        <f>S214*H214</f>
        <v>0</v>
      </c>
      <c r="AR214" s="23" t="s">
        <v>302</v>
      </c>
      <c r="AT214" s="23" t="s">
        <v>210</v>
      </c>
      <c r="AU214" s="23" t="s">
        <v>90</v>
      </c>
      <c r="AY214" s="23" t="s">
        <v>208</v>
      </c>
      <c r="BE214" s="244">
        <f>IF(N214="základní",J214,0)</f>
        <v>0</v>
      </c>
      <c r="BF214" s="244">
        <f>IF(N214="snížená",J214,0)</f>
        <v>0</v>
      </c>
      <c r="BG214" s="244">
        <f>IF(N214="zákl. přenesená",J214,0)</f>
        <v>0</v>
      </c>
      <c r="BH214" s="244">
        <f>IF(N214="sníž. přenesená",J214,0)</f>
        <v>0</v>
      </c>
      <c r="BI214" s="244">
        <f>IF(N214="nulová",J214,0)</f>
        <v>0</v>
      </c>
      <c r="BJ214" s="23" t="s">
        <v>25</v>
      </c>
      <c r="BK214" s="244">
        <f>ROUND(I214*H214,2)</f>
        <v>0</v>
      </c>
      <c r="BL214" s="23" t="s">
        <v>302</v>
      </c>
      <c r="BM214" s="23" t="s">
        <v>4874</v>
      </c>
    </row>
    <row r="215" spans="2:65" s="1" customFormat="1" ht="16.5" customHeight="1">
      <c r="B215" s="46"/>
      <c r="C215" s="267" t="s">
        <v>1074</v>
      </c>
      <c r="D215" s="267" t="s">
        <v>297</v>
      </c>
      <c r="E215" s="268" t="s">
        <v>4875</v>
      </c>
      <c r="F215" s="269" t="s">
        <v>4876</v>
      </c>
      <c r="G215" s="270" t="s">
        <v>2976</v>
      </c>
      <c r="H215" s="271">
        <v>10</v>
      </c>
      <c r="I215" s="272"/>
      <c r="J215" s="273">
        <f>ROUND(I215*H215,2)</f>
        <v>0</v>
      </c>
      <c r="K215" s="269" t="s">
        <v>38</v>
      </c>
      <c r="L215" s="274"/>
      <c r="M215" s="275" t="s">
        <v>38</v>
      </c>
      <c r="N215" s="276" t="s">
        <v>52</v>
      </c>
      <c r="O215" s="47"/>
      <c r="P215" s="242">
        <f>O215*H215</f>
        <v>0</v>
      </c>
      <c r="Q215" s="242">
        <v>0</v>
      </c>
      <c r="R215" s="242">
        <f>Q215*H215</f>
        <v>0</v>
      </c>
      <c r="S215" s="242">
        <v>0</v>
      </c>
      <c r="T215" s="243">
        <f>S215*H215</f>
        <v>0</v>
      </c>
      <c r="AR215" s="23" t="s">
        <v>393</v>
      </c>
      <c r="AT215" s="23" t="s">
        <v>297</v>
      </c>
      <c r="AU215" s="23" t="s">
        <v>90</v>
      </c>
      <c r="AY215" s="23" t="s">
        <v>208</v>
      </c>
      <c r="BE215" s="244">
        <f>IF(N215="základní",J215,0)</f>
        <v>0</v>
      </c>
      <c r="BF215" s="244">
        <f>IF(N215="snížená",J215,0)</f>
        <v>0</v>
      </c>
      <c r="BG215" s="244">
        <f>IF(N215="zákl. přenesená",J215,0)</f>
        <v>0</v>
      </c>
      <c r="BH215" s="244">
        <f>IF(N215="sníž. přenesená",J215,0)</f>
        <v>0</v>
      </c>
      <c r="BI215" s="244">
        <f>IF(N215="nulová",J215,0)</f>
        <v>0</v>
      </c>
      <c r="BJ215" s="23" t="s">
        <v>25</v>
      </c>
      <c r="BK215" s="244">
        <f>ROUND(I215*H215,2)</f>
        <v>0</v>
      </c>
      <c r="BL215" s="23" t="s">
        <v>302</v>
      </c>
      <c r="BM215" s="23" t="s">
        <v>1130</v>
      </c>
    </row>
    <row r="216" spans="2:63" s="11" customFormat="1" ht="29.85" customHeight="1">
      <c r="B216" s="217"/>
      <c r="C216" s="218"/>
      <c r="D216" s="219" t="s">
        <v>80</v>
      </c>
      <c r="E216" s="231" t="s">
        <v>4877</v>
      </c>
      <c r="F216" s="231" t="s">
        <v>3732</v>
      </c>
      <c r="G216" s="218"/>
      <c r="H216" s="218"/>
      <c r="I216" s="221"/>
      <c r="J216" s="232">
        <f>BK216</f>
        <v>0</v>
      </c>
      <c r="K216" s="218"/>
      <c r="L216" s="223"/>
      <c r="M216" s="224"/>
      <c r="N216" s="225"/>
      <c r="O216" s="225"/>
      <c r="P216" s="226">
        <f>SUM(P217:P238)</f>
        <v>0</v>
      </c>
      <c r="Q216" s="225"/>
      <c r="R216" s="226">
        <f>SUM(R217:R238)</f>
        <v>0</v>
      </c>
      <c r="S216" s="225"/>
      <c r="T216" s="227">
        <f>SUM(T217:T238)</f>
        <v>0</v>
      </c>
      <c r="AR216" s="228" t="s">
        <v>90</v>
      </c>
      <c r="AT216" s="229" t="s">
        <v>80</v>
      </c>
      <c r="AU216" s="229" t="s">
        <v>25</v>
      </c>
      <c r="AY216" s="228" t="s">
        <v>208</v>
      </c>
      <c r="BK216" s="230">
        <f>SUM(BK217:BK238)</f>
        <v>0</v>
      </c>
    </row>
    <row r="217" spans="2:65" s="1" customFormat="1" ht="25.5" customHeight="1">
      <c r="B217" s="46"/>
      <c r="C217" s="233" t="s">
        <v>1076</v>
      </c>
      <c r="D217" s="233" t="s">
        <v>210</v>
      </c>
      <c r="E217" s="234" t="s">
        <v>4878</v>
      </c>
      <c r="F217" s="235" t="s">
        <v>4879</v>
      </c>
      <c r="G217" s="236" t="s">
        <v>2976</v>
      </c>
      <c r="H217" s="237">
        <v>20</v>
      </c>
      <c r="I217" s="238"/>
      <c r="J217" s="239">
        <f>ROUND(I217*H217,2)</f>
        <v>0</v>
      </c>
      <c r="K217" s="235" t="s">
        <v>4610</v>
      </c>
      <c r="L217" s="72"/>
      <c r="M217" s="240" t="s">
        <v>38</v>
      </c>
      <c r="N217" s="241" t="s">
        <v>52</v>
      </c>
      <c r="O217" s="47"/>
      <c r="P217" s="242">
        <f>O217*H217</f>
        <v>0</v>
      </c>
      <c r="Q217" s="242">
        <v>0</v>
      </c>
      <c r="R217" s="242">
        <f>Q217*H217</f>
        <v>0</v>
      </c>
      <c r="S217" s="242">
        <v>0</v>
      </c>
      <c r="T217" s="243">
        <f>S217*H217</f>
        <v>0</v>
      </c>
      <c r="AR217" s="23" t="s">
        <v>302</v>
      </c>
      <c r="AT217" s="23" t="s">
        <v>210</v>
      </c>
      <c r="AU217" s="23" t="s">
        <v>90</v>
      </c>
      <c r="AY217" s="23" t="s">
        <v>208</v>
      </c>
      <c r="BE217" s="244">
        <f>IF(N217="základní",J217,0)</f>
        <v>0</v>
      </c>
      <c r="BF217" s="244">
        <f>IF(N217="snížená",J217,0)</f>
        <v>0</v>
      </c>
      <c r="BG217" s="244">
        <f>IF(N217="zákl. přenesená",J217,0)</f>
        <v>0</v>
      </c>
      <c r="BH217" s="244">
        <f>IF(N217="sníž. přenesená",J217,0)</f>
        <v>0</v>
      </c>
      <c r="BI217" s="244">
        <f>IF(N217="nulová",J217,0)</f>
        <v>0</v>
      </c>
      <c r="BJ217" s="23" t="s">
        <v>25</v>
      </c>
      <c r="BK217" s="244">
        <f>ROUND(I217*H217,2)</f>
        <v>0</v>
      </c>
      <c r="BL217" s="23" t="s">
        <v>302</v>
      </c>
      <c r="BM217" s="23" t="s">
        <v>4880</v>
      </c>
    </row>
    <row r="218" spans="2:65" s="1" customFormat="1" ht="25.5" customHeight="1">
      <c r="B218" s="46"/>
      <c r="C218" s="233" t="s">
        <v>1079</v>
      </c>
      <c r="D218" s="233" t="s">
        <v>210</v>
      </c>
      <c r="E218" s="234" t="s">
        <v>4881</v>
      </c>
      <c r="F218" s="235" t="s">
        <v>4882</v>
      </c>
      <c r="G218" s="236" t="s">
        <v>2976</v>
      </c>
      <c r="H218" s="237">
        <v>14</v>
      </c>
      <c r="I218" s="238"/>
      <c r="J218" s="239">
        <f>ROUND(I218*H218,2)</f>
        <v>0</v>
      </c>
      <c r="K218" s="235" t="s">
        <v>4610</v>
      </c>
      <c r="L218" s="72"/>
      <c r="M218" s="240" t="s">
        <v>38</v>
      </c>
      <c r="N218" s="241" t="s">
        <v>52</v>
      </c>
      <c r="O218" s="47"/>
      <c r="P218" s="242">
        <f>O218*H218</f>
        <v>0</v>
      </c>
      <c r="Q218" s="242">
        <v>0</v>
      </c>
      <c r="R218" s="242">
        <f>Q218*H218</f>
        <v>0</v>
      </c>
      <c r="S218" s="242">
        <v>0</v>
      </c>
      <c r="T218" s="243">
        <f>S218*H218</f>
        <v>0</v>
      </c>
      <c r="AR218" s="23" t="s">
        <v>302</v>
      </c>
      <c r="AT218" s="23" t="s">
        <v>210</v>
      </c>
      <c r="AU218" s="23" t="s">
        <v>90</v>
      </c>
      <c r="AY218" s="23" t="s">
        <v>208</v>
      </c>
      <c r="BE218" s="244">
        <f>IF(N218="základní",J218,0)</f>
        <v>0</v>
      </c>
      <c r="BF218" s="244">
        <f>IF(N218="snížená",J218,0)</f>
        <v>0</v>
      </c>
      <c r="BG218" s="244">
        <f>IF(N218="zákl. přenesená",J218,0)</f>
        <v>0</v>
      </c>
      <c r="BH218" s="244">
        <f>IF(N218="sníž. přenesená",J218,0)</f>
        <v>0</v>
      </c>
      <c r="BI218" s="244">
        <f>IF(N218="nulová",J218,0)</f>
        <v>0</v>
      </c>
      <c r="BJ218" s="23" t="s">
        <v>25</v>
      </c>
      <c r="BK218" s="244">
        <f>ROUND(I218*H218,2)</f>
        <v>0</v>
      </c>
      <c r="BL218" s="23" t="s">
        <v>302</v>
      </c>
      <c r="BM218" s="23" t="s">
        <v>4883</v>
      </c>
    </row>
    <row r="219" spans="2:65" s="1" customFormat="1" ht="25.5" customHeight="1">
      <c r="B219" s="46"/>
      <c r="C219" s="233" t="s">
        <v>1098</v>
      </c>
      <c r="D219" s="233" t="s">
        <v>210</v>
      </c>
      <c r="E219" s="234" t="s">
        <v>4884</v>
      </c>
      <c r="F219" s="235" t="s">
        <v>4885</v>
      </c>
      <c r="G219" s="236" t="s">
        <v>331</v>
      </c>
      <c r="H219" s="237">
        <v>6</v>
      </c>
      <c r="I219" s="238"/>
      <c r="J219" s="239">
        <f>ROUND(I219*H219,2)</f>
        <v>0</v>
      </c>
      <c r="K219" s="235" t="s">
        <v>4610</v>
      </c>
      <c r="L219" s="72"/>
      <c r="M219" s="240" t="s">
        <v>38</v>
      </c>
      <c r="N219" s="241" t="s">
        <v>52</v>
      </c>
      <c r="O219" s="47"/>
      <c r="P219" s="242">
        <f>O219*H219</f>
        <v>0</v>
      </c>
      <c r="Q219" s="242">
        <v>0</v>
      </c>
      <c r="R219" s="242">
        <f>Q219*H219</f>
        <v>0</v>
      </c>
      <c r="S219" s="242">
        <v>0</v>
      </c>
      <c r="T219" s="243">
        <f>S219*H219</f>
        <v>0</v>
      </c>
      <c r="AR219" s="23" t="s">
        <v>302</v>
      </c>
      <c r="AT219" s="23" t="s">
        <v>210</v>
      </c>
      <c r="AU219" s="23" t="s">
        <v>90</v>
      </c>
      <c r="AY219" s="23" t="s">
        <v>208</v>
      </c>
      <c r="BE219" s="244">
        <f>IF(N219="základní",J219,0)</f>
        <v>0</v>
      </c>
      <c r="BF219" s="244">
        <f>IF(N219="snížená",J219,0)</f>
        <v>0</v>
      </c>
      <c r="BG219" s="244">
        <f>IF(N219="zákl. přenesená",J219,0)</f>
        <v>0</v>
      </c>
      <c r="BH219" s="244">
        <f>IF(N219="sníž. přenesená",J219,0)</f>
        <v>0</v>
      </c>
      <c r="BI219" s="244">
        <f>IF(N219="nulová",J219,0)</f>
        <v>0</v>
      </c>
      <c r="BJ219" s="23" t="s">
        <v>25</v>
      </c>
      <c r="BK219" s="244">
        <f>ROUND(I219*H219,2)</f>
        <v>0</v>
      </c>
      <c r="BL219" s="23" t="s">
        <v>302</v>
      </c>
      <c r="BM219" s="23" t="s">
        <v>4886</v>
      </c>
    </row>
    <row r="220" spans="2:65" s="1" customFormat="1" ht="25.5" customHeight="1">
      <c r="B220" s="46"/>
      <c r="C220" s="233" t="s">
        <v>1105</v>
      </c>
      <c r="D220" s="233" t="s">
        <v>210</v>
      </c>
      <c r="E220" s="234" t="s">
        <v>4887</v>
      </c>
      <c r="F220" s="235" t="s">
        <v>4888</v>
      </c>
      <c r="G220" s="236" t="s">
        <v>336</v>
      </c>
      <c r="H220" s="237">
        <v>200</v>
      </c>
      <c r="I220" s="238"/>
      <c r="J220" s="239">
        <f>ROUND(I220*H220,2)</f>
        <v>0</v>
      </c>
      <c r="K220" s="235" t="s">
        <v>4610</v>
      </c>
      <c r="L220" s="72"/>
      <c r="M220" s="240" t="s">
        <v>38</v>
      </c>
      <c r="N220" s="241" t="s">
        <v>52</v>
      </c>
      <c r="O220" s="47"/>
      <c r="P220" s="242">
        <f>O220*H220</f>
        <v>0</v>
      </c>
      <c r="Q220" s="242">
        <v>0</v>
      </c>
      <c r="R220" s="242">
        <f>Q220*H220</f>
        <v>0</v>
      </c>
      <c r="S220" s="242">
        <v>0</v>
      </c>
      <c r="T220" s="243">
        <f>S220*H220</f>
        <v>0</v>
      </c>
      <c r="AR220" s="23" t="s">
        <v>302</v>
      </c>
      <c r="AT220" s="23" t="s">
        <v>210</v>
      </c>
      <c r="AU220" s="23" t="s">
        <v>90</v>
      </c>
      <c r="AY220" s="23" t="s">
        <v>208</v>
      </c>
      <c r="BE220" s="244">
        <f>IF(N220="základní",J220,0)</f>
        <v>0</v>
      </c>
      <c r="BF220" s="244">
        <f>IF(N220="snížená",J220,0)</f>
        <v>0</v>
      </c>
      <c r="BG220" s="244">
        <f>IF(N220="zákl. přenesená",J220,0)</f>
        <v>0</v>
      </c>
      <c r="BH220" s="244">
        <f>IF(N220="sníž. přenesená",J220,0)</f>
        <v>0</v>
      </c>
      <c r="BI220" s="244">
        <f>IF(N220="nulová",J220,0)</f>
        <v>0</v>
      </c>
      <c r="BJ220" s="23" t="s">
        <v>25</v>
      </c>
      <c r="BK220" s="244">
        <f>ROUND(I220*H220,2)</f>
        <v>0</v>
      </c>
      <c r="BL220" s="23" t="s">
        <v>302</v>
      </c>
      <c r="BM220" s="23" t="s">
        <v>4889</v>
      </c>
    </row>
    <row r="221" spans="2:65" s="1" customFormat="1" ht="25.5" customHeight="1">
      <c r="B221" s="46"/>
      <c r="C221" s="233" t="s">
        <v>1116</v>
      </c>
      <c r="D221" s="233" t="s">
        <v>210</v>
      </c>
      <c r="E221" s="234" t="s">
        <v>4890</v>
      </c>
      <c r="F221" s="235" t="s">
        <v>4891</v>
      </c>
      <c r="G221" s="236" t="s">
        <v>336</v>
      </c>
      <c r="H221" s="237">
        <v>200</v>
      </c>
      <c r="I221" s="238"/>
      <c r="J221" s="239">
        <f>ROUND(I221*H221,2)</f>
        <v>0</v>
      </c>
      <c r="K221" s="235" t="s">
        <v>4610</v>
      </c>
      <c r="L221" s="72"/>
      <c r="M221" s="240" t="s">
        <v>38</v>
      </c>
      <c r="N221" s="241" t="s">
        <v>52</v>
      </c>
      <c r="O221" s="47"/>
      <c r="P221" s="242">
        <f>O221*H221</f>
        <v>0</v>
      </c>
      <c r="Q221" s="242">
        <v>0</v>
      </c>
      <c r="R221" s="242">
        <f>Q221*H221</f>
        <v>0</v>
      </c>
      <c r="S221" s="242">
        <v>0</v>
      </c>
      <c r="T221" s="243">
        <f>S221*H221</f>
        <v>0</v>
      </c>
      <c r="AR221" s="23" t="s">
        <v>302</v>
      </c>
      <c r="AT221" s="23" t="s">
        <v>210</v>
      </c>
      <c r="AU221" s="23" t="s">
        <v>90</v>
      </c>
      <c r="AY221" s="23" t="s">
        <v>208</v>
      </c>
      <c r="BE221" s="244">
        <f>IF(N221="základní",J221,0)</f>
        <v>0</v>
      </c>
      <c r="BF221" s="244">
        <f>IF(N221="snížená",J221,0)</f>
        <v>0</v>
      </c>
      <c r="BG221" s="244">
        <f>IF(N221="zákl. přenesená",J221,0)</f>
        <v>0</v>
      </c>
      <c r="BH221" s="244">
        <f>IF(N221="sníž. přenesená",J221,0)</f>
        <v>0</v>
      </c>
      <c r="BI221" s="244">
        <f>IF(N221="nulová",J221,0)</f>
        <v>0</v>
      </c>
      <c r="BJ221" s="23" t="s">
        <v>25</v>
      </c>
      <c r="BK221" s="244">
        <f>ROUND(I221*H221,2)</f>
        <v>0</v>
      </c>
      <c r="BL221" s="23" t="s">
        <v>302</v>
      </c>
      <c r="BM221" s="23" t="s">
        <v>4892</v>
      </c>
    </row>
    <row r="222" spans="2:65" s="1" customFormat="1" ht="25.5" customHeight="1">
      <c r="B222" s="46"/>
      <c r="C222" s="233" t="s">
        <v>1121</v>
      </c>
      <c r="D222" s="233" t="s">
        <v>210</v>
      </c>
      <c r="E222" s="234" t="s">
        <v>4893</v>
      </c>
      <c r="F222" s="235" t="s">
        <v>4894</v>
      </c>
      <c r="G222" s="236" t="s">
        <v>213</v>
      </c>
      <c r="H222" s="237">
        <v>0.1</v>
      </c>
      <c r="I222" s="238"/>
      <c r="J222" s="239">
        <f>ROUND(I222*H222,2)</f>
        <v>0</v>
      </c>
      <c r="K222" s="235" t="s">
        <v>4610</v>
      </c>
      <c r="L222" s="72"/>
      <c r="M222" s="240" t="s">
        <v>38</v>
      </c>
      <c r="N222" s="241" t="s">
        <v>52</v>
      </c>
      <c r="O222" s="47"/>
      <c r="P222" s="242">
        <f>O222*H222</f>
        <v>0</v>
      </c>
      <c r="Q222" s="242">
        <v>0</v>
      </c>
      <c r="R222" s="242">
        <f>Q222*H222</f>
        <v>0</v>
      </c>
      <c r="S222" s="242">
        <v>0</v>
      </c>
      <c r="T222" s="243">
        <f>S222*H222</f>
        <v>0</v>
      </c>
      <c r="AR222" s="23" t="s">
        <v>302</v>
      </c>
      <c r="AT222" s="23" t="s">
        <v>210</v>
      </c>
      <c r="AU222" s="23" t="s">
        <v>90</v>
      </c>
      <c r="AY222" s="23" t="s">
        <v>208</v>
      </c>
      <c r="BE222" s="244">
        <f>IF(N222="základní",J222,0)</f>
        <v>0</v>
      </c>
      <c r="BF222" s="244">
        <f>IF(N222="snížená",J222,0)</f>
        <v>0</v>
      </c>
      <c r="BG222" s="244">
        <f>IF(N222="zákl. přenesená",J222,0)</f>
        <v>0</v>
      </c>
      <c r="BH222" s="244">
        <f>IF(N222="sníž. přenesená",J222,0)</f>
        <v>0</v>
      </c>
      <c r="BI222" s="244">
        <f>IF(N222="nulová",J222,0)</f>
        <v>0</v>
      </c>
      <c r="BJ222" s="23" t="s">
        <v>25</v>
      </c>
      <c r="BK222" s="244">
        <f>ROUND(I222*H222,2)</f>
        <v>0</v>
      </c>
      <c r="BL222" s="23" t="s">
        <v>302</v>
      </c>
      <c r="BM222" s="23" t="s">
        <v>4895</v>
      </c>
    </row>
    <row r="223" spans="2:65" s="1" customFormat="1" ht="16.5" customHeight="1">
      <c r="B223" s="46"/>
      <c r="C223" s="267" t="s">
        <v>1126</v>
      </c>
      <c r="D223" s="267" t="s">
        <v>297</v>
      </c>
      <c r="E223" s="268" t="s">
        <v>4571</v>
      </c>
      <c r="F223" s="269" t="s">
        <v>4572</v>
      </c>
      <c r="G223" s="270" t="s">
        <v>213</v>
      </c>
      <c r="H223" s="271">
        <v>0.1</v>
      </c>
      <c r="I223" s="272"/>
      <c r="J223" s="273">
        <f>ROUND(I223*H223,2)</f>
        <v>0</v>
      </c>
      <c r="K223" s="269" t="s">
        <v>38</v>
      </c>
      <c r="L223" s="274"/>
      <c r="M223" s="275" t="s">
        <v>38</v>
      </c>
      <c r="N223" s="276" t="s">
        <v>52</v>
      </c>
      <c r="O223" s="47"/>
      <c r="P223" s="242">
        <f>O223*H223</f>
        <v>0</v>
      </c>
      <c r="Q223" s="242">
        <v>0</v>
      </c>
      <c r="R223" s="242">
        <f>Q223*H223</f>
        <v>0</v>
      </c>
      <c r="S223" s="242">
        <v>0</v>
      </c>
      <c r="T223" s="243">
        <f>S223*H223</f>
        <v>0</v>
      </c>
      <c r="AR223" s="23" t="s">
        <v>393</v>
      </c>
      <c r="AT223" s="23" t="s">
        <v>297</v>
      </c>
      <c r="AU223" s="23" t="s">
        <v>90</v>
      </c>
      <c r="AY223" s="23" t="s">
        <v>208</v>
      </c>
      <c r="BE223" s="244">
        <f>IF(N223="základní",J223,0)</f>
        <v>0</v>
      </c>
      <c r="BF223" s="244">
        <f>IF(N223="snížená",J223,0)</f>
        <v>0</v>
      </c>
      <c r="BG223" s="244">
        <f>IF(N223="zákl. přenesená",J223,0)</f>
        <v>0</v>
      </c>
      <c r="BH223" s="244">
        <f>IF(N223="sníž. přenesená",J223,0)</f>
        <v>0</v>
      </c>
      <c r="BI223" s="244">
        <f>IF(N223="nulová",J223,0)</f>
        <v>0</v>
      </c>
      <c r="BJ223" s="23" t="s">
        <v>25</v>
      </c>
      <c r="BK223" s="244">
        <f>ROUND(I223*H223,2)</f>
        <v>0</v>
      </c>
      <c r="BL223" s="23" t="s">
        <v>302</v>
      </c>
      <c r="BM223" s="23" t="s">
        <v>1139</v>
      </c>
    </row>
    <row r="224" spans="2:65" s="1" customFormat="1" ht="25.5" customHeight="1">
      <c r="B224" s="46"/>
      <c r="C224" s="233" t="s">
        <v>1130</v>
      </c>
      <c r="D224" s="233" t="s">
        <v>210</v>
      </c>
      <c r="E224" s="234" t="s">
        <v>4896</v>
      </c>
      <c r="F224" s="235" t="s">
        <v>4897</v>
      </c>
      <c r="G224" s="236" t="s">
        <v>213</v>
      </c>
      <c r="H224" s="237">
        <v>0.3</v>
      </c>
      <c r="I224" s="238"/>
      <c r="J224" s="239">
        <f>ROUND(I224*H224,2)</f>
        <v>0</v>
      </c>
      <c r="K224" s="235" t="s">
        <v>4610</v>
      </c>
      <c r="L224" s="72"/>
      <c r="M224" s="240" t="s">
        <v>38</v>
      </c>
      <c r="N224" s="241" t="s">
        <v>52</v>
      </c>
      <c r="O224" s="47"/>
      <c r="P224" s="242">
        <f>O224*H224</f>
        <v>0</v>
      </c>
      <c r="Q224" s="242">
        <v>0</v>
      </c>
      <c r="R224" s="242">
        <f>Q224*H224</f>
        <v>0</v>
      </c>
      <c r="S224" s="242">
        <v>0</v>
      </c>
      <c r="T224" s="243">
        <f>S224*H224</f>
        <v>0</v>
      </c>
      <c r="AR224" s="23" t="s">
        <v>302</v>
      </c>
      <c r="AT224" s="23" t="s">
        <v>210</v>
      </c>
      <c r="AU224" s="23" t="s">
        <v>90</v>
      </c>
      <c r="AY224" s="23" t="s">
        <v>208</v>
      </c>
      <c r="BE224" s="244">
        <f>IF(N224="základní",J224,0)</f>
        <v>0</v>
      </c>
      <c r="BF224" s="244">
        <f>IF(N224="snížená",J224,0)</f>
        <v>0</v>
      </c>
      <c r="BG224" s="244">
        <f>IF(N224="zákl. přenesená",J224,0)</f>
        <v>0</v>
      </c>
      <c r="BH224" s="244">
        <f>IF(N224="sníž. přenesená",J224,0)</f>
        <v>0</v>
      </c>
      <c r="BI224" s="244">
        <f>IF(N224="nulová",J224,0)</f>
        <v>0</v>
      </c>
      <c r="BJ224" s="23" t="s">
        <v>25</v>
      </c>
      <c r="BK224" s="244">
        <f>ROUND(I224*H224,2)</f>
        <v>0</v>
      </c>
      <c r="BL224" s="23" t="s">
        <v>302</v>
      </c>
      <c r="BM224" s="23" t="s">
        <v>4898</v>
      </c>
    </row>
    <row r="225" spans="2:65" s="1" customFormat="1" ht="16.5" customHeight="1">
      <c r="B225" s="46"/>
      <c r="C225" s="267" t="s">
        <v>1134</v>
      </c>
      <c r="D225" s="267" t="s">
        <v>297</v>
      </c>
      <c r="E225" s="268" t="s">
        <v>4899</v>
      </c>
      <c r="F225" s="269" t="s">
        <v>4578</v>
      </c>
      <c r="G225" s="270" t="s">
        <v>213</v>
      </c>
      <c r="H225" s="271">
        <v>0.3</v>
      </c>
      <c r="I225" s="272"/>
      <c r="J225" s="273">
        <f>ROUND(I225*H225,2)</f>
        <v>0</v>
      </c>
      <c r="K225" s="269" t="s">
        <v>38</v>
      </c>
      <c r="L225" s="274"/>
      <c r="M225" s="275" t="s">
        <v>38</v>
      </c>
      <c r="N225" s="276" t="s">
        <v>52</v>
      </c>
      <c r="O225" s="47"/>
      <c r="P225" s="242">
        <f>O225*H225</f>
        <v>0</v>
      </c>
      <c r="Q225" s="242">
        <v>0</v>
      </c>
      <c r="R225" s="242">
        <f>Q225*H225</f>
        <v>0</v>
      </c>
      <c r="S225" s="242">
        <v>0</v>
      </c>
      <c r="T225" s="243">
        <f>S225*H225</f>
        <v>0</v>
      </c>
      <c r="AR225" s="23" t="s">
        <v>393</v>
      </c>
      <c r="AT225" s="23" t="s">
        <v>297</v>
      </c>
      <c r="AU225" s="23" t="s">
        <v>90</v>
      </c>
      <c r="AY225" s="23" t="s">
        <v>208</v>
      </c>
      <c r="BE225" s="244">
        <f>IF(N225="základní",J225,0)</f>
        <v>0</v>
      </c>
      <c r="BF225" s="244">
        <f>IF(N225="snížená",J225,0)</f>
        <v>0</v>
      </c>
      <c r="BG225" s="244">
        <f>IF(N225="zákl. přenesená",J225,0)</f>
        <v>0</v>
      </c>
      <c r="BH225" s="244">
        <f>IF(N225="sníž. přenesená",J225,0)</f>
        <v>0</v>
      </c>
      <c r="BI225" s="244">
        <f>IF(N225="nulová",J225,0)</f>
        <v>0</v>
      </c>
      <c r="BJ225" s="23" t="s">
        <v>25</v>
      </c>
      <c r="BK225" s="244">
        <f>ROUND(I225*H225,2)</f>
        <v>0</v>
      </c>
      <c r="BL225" s="23" t="s">
        <v>302</v>
      </c>
      <c r="BM225" s="23" t="s">
        <v>1154</v>
      </c>
    </row>
    <row r="226" spans="2:65" s="1" customFormat="1" ht="25.5" customHeight="1">
      <c r="B226" s="46"/>
      <c r="C226" s="233" t="s">
        <v>1139</v>
      </c>
      <c r="D226" s="233" t="s">
        <v>210</v>
      </c>
      <c r="E226" s="234" t="s">
        <v>4900</v>
      </c>
      <c r="F226" s="235" t="s">
        <v>4901</v>
      </c>
      <c r="G226" s="236" t="s">
        <v>1571</v>
      </c>
      <c r="H226" s="237">
        <v>10</v>
      </c>
      <c r="I226" s="238"/>
      <c r="J226" s="239">
        <f>ROUND(I226*H226,2)</f>
        <v>0</v>
      </c>
      <c r="K226" s="235" t="s">
        <v>4610</v>
      </c>
      <c r="L226" s="72"/>
      <c r="M226" s="240" t="s">
        <v>38</v>
      </c>
      <c r="N226" s="241" t="s">
        <v>52</v>
      </c>
      <c r="O226" s="47"/>
      <c r="P226" s="242">
        <f>O226*H226</f>
        <v>0</v>
      </c>
      <c r="Q226" s="242">
        <v>0</v>
      </c>
      <c r="R226" s="242">
        <f>Q226*H226</f>
        <v>0</v>
      </c>
      <c r="S226" s="242">
        <v>0</v>
      </c>
      <c r="T226" s="243">
        <f>S226*H226</f>
        <v>0</v>
      </c>
      <c r="AR226" s="23" t="s">
        <v>302</v>
      </c>
      <c r="AT226" s="23" t="s">
        <v>210</v>
      </c>
      <c r="AU226" s="23" t="s">
        <v>90</v>
      </c>
      <c r="AY226" s="23" t="s">
        <v>208</v>
      </c>
      <c r="BE226" s="244">
        <f>IF(N226="základní",J226,0)</f>
        <v>0</v>
      </c>
      <c r="BF226" s="244">
        <f>IF(N226="snížená",J226,0)</f>
        <v>0</v>
      </c>
      <c r="BG226" s="244">
        <f>IF(N226="zákl. přenesená",J226,0)</f>
        <v>0</v>
      </c>
      <c r="BH226" s="244">
        <f>IF(N226="sníž. přenesená",J226,0)</f>
        <v>0</v>
      </c>
      <c r="BI226" s="244">
        <f>IF(N226="nulová",J226,0)</f>
        <v>0</v>
      </c>
      <c r="BJ226" s="23" t="s">
        <v>25</v>
      </c>
      <c r="BK226" s="244">
        <f>ROUND(I226*H226,2)</f>
        <v>0</v>
      </c>
      <c r="BL226" s="23" t="s">
        <v>302</v>
      </c>
      <c r="BM226" s="23" t="s">
        <v>4902</v>
      </c>
    </row>
    <row r="227" spans="2:65" s="1" customFormat="1" ht="16.5" customHeight="1">
      <c r="B227" s="46"/>
      <c r="C227" s="267" t="s">
        <v>1144</v>
      </c>
      <c r="D227" s="267" t="s">
        <v>297</v>
      </c>
      <c r="E227" s="268" t="s">
        <v>4565</v>
      </c>
      <c r="F227" s="269" t="s">
        <v>4903</v>
      </c>
      <c r="G227" s="270" t="s">
        <v>1571</v>
      </c>
      <c r="H227" s="271">
        <v>10</v>
      </c>
      <c r="I227" s="272"/>
      <c r="J227" s="273">
        <f>ROUND(I227*H227,2)</f>
        <v>0</v>
      </c>
      <c r="K227" s="269" t="s">
        <v>38</v>
      </c>
      <c r="L227" s="274"/>
      <c r="M227" s="275" t="s">
        <v>38</v>
      </c>
      <c r="N227" s="276" t="s">
        <v>52</v>
      </c>
      <c r="O227" s="47"/>
      <c r="P227" s="242">
        <f>O227*H227</f>
        <v>0</v>
      </c>
      <c r="Q227" s="242">
        <v>0</v>
      </c>
      <c r="R227" s="242">
        <f>Q227*H227</f>
        <v>0</v>
      </c>
      <c r="S227" s="242">
        <v>0</v>
      </c>
      <c r="T227" s="243">
        <f>S227*H227</f>
        <v>0</v>
      </c>
      <c r="AR227" s="23" t="s">
        <v>393</v>
      </c>
      <c r="AT227" s="23" t="s">
        <v>297</v>
      </c>
      <c r="AU227" s="23" t="s">
        <v>90</v>
      </c>
      <c r="AY227" s="23" t="s">
        <v>208</v>
      </c>
      <c r="BE227" s="244">
        <f>IF(N227="základní",J227,0)</f>
        <v>0</v>
      </c>
      <c r="BF227" s="244">
        <f>IF(N227="snížená",J227,0)</f>
        <v>0</v>
      </c>
      <c r="BG227" s="244">
        <f>IF(N227="zákl. přenesená",J227,0)</f>
        <v>0</v>
      </c>
      <c r="BH227" s="244">
        <f>IF(N227="sníž. přenesená",J227,0)</f>
        <v>0</v>
      </c>
      <c r="BI227" s="244">
        <f>IF(N227="nulová",J227,0)</f>
        <v>0</v>
      </c>
      <c r="BJ227" s="23" t="s">
        <v>25</v>
      </c>
      <c r="BK227" s="244">
        <f>ROUND(I227*H227,2)</f>
        <v>0</v>
      </c>
      <c r="BL227" s="23" t="s">
        <v>302</v>
      </c>
      <c r="BM227" s="23" t="s">
        <v>1169</v>
      </c>
    </row>
    <row r="228" spans="2:65" s="1" customFormat="1" ht="25.5" customHeight="1">
      <c r="B228" s="46"/>
      <c r="C228" s="233" t="s">
        <v>1154</v>
      </c>
      <c r="D228" s="233" t="s">
        <v>210</v>
      </c>
      <c r="E228" s="234" t="s">
        <v>4904</v>
      </c>
      <c r="F228" s="235" t="s">
        <v>4905</v>
      </c>
      <c r="G228" s="236" t="s">
        <v>2976</v>
      </c>
      <c r="H228" s="237">
        <v>900</v>
      </c>
      <c r="I228" s="238"/>
      <c r="J228" s="239">
        <f>ROUND(I228*H228,2)</f>
        <v>0</v>
      </c>
      <c r="K228" s="235" t="s">
        <v>4610</v>
      </c>
      <c r="L228" s="72"/>
      <c r="M228" s="240" t="s">
        <v>38</v>
      </c>
      <c r="N228" s="241" t="s">
        <v>52</v>
      </c>
      <c r="O228" s="47"/>
      <c r="P228" s="242">
        <f>O228*H228</f>
        <v>0</v>
      </c>
      <c r="Q228" s="242">
        <v>0</v>
      </c>
      <c r="R228" s="242">
        <f>Q228*H228</f>
        <v>0</v>
      </c>
      <c r="S228" s="242">
        <v>0</v>
      </c>
      <c r="T228" s="243">
        <f>S228*H228</f>
        <v>0</v>
      </c>
      <c r="AR228" s="23" t="s">
        <v>302</v>
      </c>
      <c r="AT228" s="23" t="s">
        <v>210</v>
      </c>
      <c r="AU228" s="23" t="s">
        <v>90</v>
      </c>
      <c r="AY228" s="23" t="s">
        <v>208</v>
      </c>
      <c r="BE228" s="244">
        <f>IF(N228="základní",J228,0)</f>
        <v>0</v>
      </c>
      <c r="BF228" s="244">
        <f>IF(N228="snížená",J228,0)</f>
        <v>0</v>
      </c>
      <c r="BG228" s="244">
        <f>IF(N228="zákl. přenesená",J228,0)</f>
        <v>0</v>
      </c>
      <c r="BH228" s="244">
        <f>IF(N228="sníž. přenesená",J228,0)</f>
        <v>0</v>
      </c>
      <c r="BI228" s="244">
        <f>IF(N228="nulová",J228,0)</f>
        <v>0</v>
      </c>
      <c r="BJ228" s="23" t="s">
        <v>25</v>
      </c>
      <c r="BK228" s="244">
        <f>ROUND(I228*H228,2)</f>
        <v>0</v>
      </c>
      <c r="BL228" s="23" t="s">
        <v>302</v>
      </c>
      <c r="BM228" s="23" t="s">
        <v>4906</v>
      </c>
    </row>
    <row r="229" spans="2:65" s="1" customFormat="1" ht="16.5" customHeight="1">
      <c r="B229" s="46"/>
      <c r="C229" s="267" t="s">
        <v>1159</v>
      </c>
      <c r="D229" s="267" t="s">
        <v>297</v>
      </c>
      <c r="E229" s="268" t="s">
        <v>4907</v>
      </c>
      <c r="F229" s="269" t="s">
        <v>4908</v>
      </c>
      <c r="G229" s="270" t="s">
        <v>2976</v>
      </c>
      <c r="H229" s="271">
        <v>900</v>
      </c>
      <c r="I229" s="272"/>
      <c r="J229" s="273">
        <f>ROUND(I229*H229,2)</f>
        <v>0</v>
      </c>
      <c r="K229" s="269" t="s">
        <v>38</v>
      </c>
      <c r="L229" s="274"/>
      <c r="M229" s="275" t="s">
        <v>38</v>
      </c>
      <c r="N229" s="276" t="s">
        <v>52</v>
      </c>
      <c r="O229" s="47"/>
      <c r="P229" s="242">
        <f>O229*H229</f>
        <v>0</v>
      </c>
      <c r="Q229" s="242">
        <v>0</v>
      </c>
      <c r="R229" s="242">
        <f>Q229*H229</f>
        <v>0</v>
      </c>
      <c r="S229" s="242">
        <v>0</v>
      </c>
      <c r="T229" s="243">
        <f>S229*H229</f>
        <v>0</v>
      </c>
      <c r="AR229" s="23" t="s">
        <v>393</v>
      </c>
      <c r="AT229" s="23" t="s">
        <v>297</v>
      </c>
      <c r="AU229" s="23" t="s">
        <v>90</v>
      </c>
      <c r="AY229" s="23" t="s">
        <v>208</v>
      </c>
      <c r="BE229" s="244">
        <f>IF(N229="základní",J229,0)</f>
        <v>0</v>
      </c>
      <c r="BF229" s="244">
        <f>IF(N229="snížená",J229,0)</f>
        <v>0</v>
      </c>
      <c r="BG229" s="244">
        <f>IF(N229="zákl. přenesená",J229,0)</f>
        <v>0</v>
      </c>
      <c r="BH229" s="244">
        <f>IF(N229="sníž. přenesená",J229,0)</f>
        <v>0</v>
      </c>
      <c r="BI229" s="244">
        <f>IF(N229="nulová",J229,0)</f>
        <v>0</v>
      </c>
      <c r="BJ229" s="23" t="s">
        <v>25</v>
      </c>
      <c r="BK229" s="244">
        <f>ROUND(I229*H229,2)</f>
        <v>0</v>
      </c>
      <c r="BL229" s="23" t="s">
        <v>302</v>
      </c>
      <c r="BM229" s="23" t="s">
        <v>1181</v>
      </c>
    </row>
    <row r="230" spans="2:65" s="1" customFormat="1" ht="38.25" customHeight="1">
      <c r="B230" s="46"/>
      <c r="C230" s="233" t="s">
        <v>1169</v>
      </c>
      <c r="D230" s="233" t="s">
        <v>210</v>
      </c>
      <c r="E230" s="234" t="s">
        <v>4909</v>
      </c>
      <c r="F230" s="235" t="s">
        <v>4910</v>
      </c>
      <c r="G230" s="236" t="s">
        <v>331</v>
      </c>
      <c r="H230" s="237">
        <v>820</v>
      </c>
      <c r="I230" s="238"/>
      <c r="J230" s="239">
        <f>ROUND(I230*H230,2)</f>
        <v>0</v>
      </c>
      <c r="K230" s="235" t="s">
        <v>4610</v>
      </c>
      <c r="L230" s="72"/>
      <c r="M230" s="240" t="s">
        <v>38</v>
      </c>
      <c r="N230" s="241" t="s">
        <v>52</v>
      </c>
      <c r="O230" s="47"/>
      <c r="P230" s="242">
        <f>O230*H230</f>
        <v>0</v>
      </c>
      <c r="Q230" s="242">
        <v>0</v>
      </c>
      <c r="R230" s="242">
        <f>Q230*H230</f>
        <v>0</v>
      </c>
      <c r="S230" s="242">
        <v>0</v>
      </c>
      <c r="T230" s="243">
        <f>S230*H230</f>
        <v>0</v>
      </c>
      <c r="AR230" s="23" t="s">
        <v>302</v>
      </c>
      <c r="AT230" s="23" t="s">
        <v>210</v>
      </c>
      <c r="AU230" s="23" t="s">
        <v>90</v>
      </c>
      <c r="AY230" s="23" t="s">
        <v>208</v>
      </c>
      <c r="BE230" s="244">
        <f>IF(N230="základní",J230,0)</f>
        <v>0</v>
      </c>
      <c r="BF230" s="244">
        <f>IF(N230="snížená",J230,0)</f>
        <v>0</v>
      </c>
      <c r="BG230" s="244">
        <f>IF(N230="zákl. přenesená",J230,0)</f>
        <v>0</v>
      </c>
      <c r="BH230" s="244">
        <f>IF(N230="sníž. přenesená",J230,0)</f>
        <v>0</v>
      </c>
      <c r="BI230" s="244">
        <f>IF(N230="nulová",J230,0)</f>
        <v>0</v>
      </c>
      <c r="BJ230" s="23" t="s">
        <v>25</v>
      </c>
      <c r="BK230" s="244">
        <f>ROUND(I230*H230,2)</f>
        <v>0</v>
      </c>
      <c r="BL230" s="23" t="s">
        <v>302</v>
      </c>
      <c r="BM230" s="23" t="s">
        <v>4911</v>
      </c>
    </row>
    <row r="231" spans="2:65" s="1" customFormat="1" ht="16.5" customHeight="1">
      <c r="B231" s="46"/>
      <c r="C231" s="267" t="s">
        <v>1172</v>
      </c>
      <c r="D231" s="267" t="s">
        <v>297</v>
      </c>
      <c r="E231" s="268" t="s">
        <v>4912</v>
      </c>
      <c r="F231" s="269" t="s">
        <v>4913</v>
      </c>
      <c r="G231" s="270" t="s">
        <v>2976</v>
      </c>
      <c r="H231" s="271">
        <v>820</v>
      </c>
      <c r="I231" s="272"/>
      <c r="J231" s="273">
        <f>ROUND(I231*H231,2)</f>
        <v>0</v>
      </c>
      <c r="K231" s="269" t="s">
        <v>38</v>
      </c>
      <c r="L231" s="274"/>
      <c r="M231" s="275" t="s">
        <v>38</v>
      </c>
      <c r="N231" s="276" t="s">
        <v>52</v>
      </c>
      <c r="O231" s="47"/>
      <c r="P231" s="242">
        <f>O231*H231</f>
        <v>0</v>
      </c>
      <c r="Q231" s="242">
        <v>0</v>
      </c>
      <c r="R231" s="242">
        <f>Q231*H231</f>
        <v>0</v>
      </c>
      <c r="S231" s="242">
        <v>0</v>
      </c>
      <c r="T231" s="243">
        <f>S231*H231</f>
        <v>0</v>
      </c>
      <c r="AR231" s="23" t="s">
        <v>393</v>
      </c>
      <c r="AT231" s="23" t="s">
        <v>297</v>
      </c>
      <c r="AU231" s="23" t="s">
        <v>90</v>
      </c>
      <c r="AY231" s="23" t="s">
        <v>208</v>
      </c>
      <c r="BE231" s="244">
        <f>IF(N231="základní",J231,0)</f>
        <v>0</v>
      </c>
      <c r="BF231" s="244">
        <f>IF(N231="snížená",J231,0)</f>
        <v>0</v>
      </c>
      <c r="BG231" s="244">
        <f>IF(N231="zákl. přenesená",J231,0)</f>
        <v>0</v>
      </c>
      <c r="BH231" s="244">
        <f>IF(N231="sníž. přenesená",J231,0)</f>
        <v>0</v>
      </c>
      <c r="BI231" s="244">
        <f>IF(N231="nulová",J231,0)</f>
        <v>0</v>
      </c>
      <c r="BJ231" s="23" t="s">
        <v>25</v>
      </c>
      <c r="BK231" s="244">
        <f>ROUND(I231*H231,2)</f>
        <v>0</v>
      </c>
      <c r="BL231" s="23" t="s">
        <v>302</v>
      </c>
      <c r="BM231" s="23" t="s">
        <v>1192</v>
      </c>
    </row>
    <row r="232" spans="2:65" s="1" customFormat="1" ht="16.5" customHeight="1">
      <c r="B232" s="46"/>
      <c r="C232" s="233" t="s">
        <v>1181</v>
      </c>
      <c r="D232" s="233" t="s">
        <v>210</v>
      </c>
      <c r="E232" s="234" t="s">
        <v>4914</v>
      </c>
      <c r="F232" s="235" t="s">
        <v>4915</v>
      </c>
      <c r="G232" s="236" t="s">
        <v>331</v>
      </c>
      <c r="H232" s="237">
        <v>166</v>
      </c>
      <c r="I232" s="238"/>
      <c r="J232" s="239">
        <f>ROUND(I232*H232,2)</f>
        <v>0</v>
      </c>
      <c r="K232" s="235" t="s">
        <v>4610</v>
      </c>
      <c r="L232" s="72"/>
      <c r="M232" s="240" t="s">
        <v>38</v>
      </c>
      <c r="N232" s="241" t="s">
        <v>52</v>
      </c>
      <c r="O232" s="47"/>
      <c r="P232" s="242">
        <f>O232*H232</f>
        <v>0</v>
      </c>
      <c r="Q232" s="242">
        <v>0</v>
      </c>
      <c r="R232" s="242">
        <f>Q232*H232</f>
        <v>0</v>
      </c>
      <c r="S232" s="242">
        <v>0</v>
      </c>
      <c r="T232" s="243">
        <f>S232*H232</f>
        <v>0</v>
      </c>
      <c r="AR232" s="23" t="s">
        <v>302</v>
      </c>
      <c r="AT232" s="23" t="s">
        <v>210</v>
      </c>
      <c r="AU232" s="23" t="s">
        <v>90</v>
      </c>
      <c r="AY232" s="23" t="s">
        <v>208</v>
      </c>
      <c r="BE232" s="244">
        <f>IF(N232="základní",J232,0)</f>
        <v>0</v>
      </c>
      <c r="BF232" s="244">
        <f>IF(N232="snížená",J232,0)</f>
        <v>0</v>
      </c>
      <c r="BG232" s="244">
        <f>IF(N232="zákl. přenesená",J232,0)</f>
        <v>0</v>
      </c>
      <c r="BH232" s="244">
        <f>IF(N232="sníž. přenesená",J232,0)</f>
        <v>0</v>
      </c>
      <c r="BI232" s="244">
        <f>IF(N232="nulová",J232,0)</f>
        <v>0</v>
      </c>
      <c r="BJ232" s="23" t="s">
        <v>25</v>
      </c>
      <c r="BK232" s="244">
        <f>ROUND(I232*H232,2)</f>
        <v>0</v>
      </c>
      <c r="BL232" s="23" t="s">
        <v>302</v>
      </c>
      <c r="BM232" s="23" t="s">
        <v>4916</v>
      </c>
    </row>
    <row r="233" spans="2:65" s="1" customFormat="1" ht="16.5" customHeight="1">
      <c r="B233" s="46"/>
      <c r="C233" s="233" t="s">
        <v>1187</v>
      </c>
      <c r="D233" s="233" t="s">
        <v>210</v>
      </c>
      <c r="E233" s="234" t="s">
        <v>4917</v>
      </c>
      <c r="F233" s="235" t="s">
        <v>4918</v>
      </c>
      <c r="G233" s="236" t="s">
        <v>331</v>
      </c>
      <c r="H233" s="237">
        <v>48</v>
      </c>
      <c r="I233" s="238"/>
      <c r="J233" s="239">
        <f>ROUND(I233*H233,2)</f>
        <v>0</v>
      </c>
      <c r="K233" s="235" t="s">
        <v>4610</v>
      </c>
      <c r="L233" s="72"/>
      <c r="M233" s="240" t="s">
        <v>38</v>
      </c>
      <c r="N233" s="241" t="s">
        <v>52</v>
      </c>
      <c r="O233" s="47"/>
      <c r="P233" s="242">
        <f>O233*H233</f>
        <v>0</v>
      </c>
      <c r="Q233" s="242">
        <v>0</v>
      </c>
      <c r="R233" s="242">
        <f>Q233*H233</f>
        <v>0</v>
      </c>
      <c r="S233" s="242">
        <v>0</v>
      </c>
      <c r="T233" s="243">
        <f>S233*H233</f>
        <v>0</v>
      </c>
      <c r="AR233" s="23" t="s">
        <v>302</v>
      </c>
      <c r="AT233" s="23" t="s">
        <v>210</v>
      </c>
      <c r="AU233" s="23" t="s">
        <v>90</v>
      </c>
      <c r="AY233" s="23" t="s">
        <v>208</v>
      </c>
      <c r="BE233" s="244">
        <f>IF(N233="základní",J233,0)</f>
        <v>0</v>
      </c>
      <c r="BF233" s="244">
        <f>IF(N233="snížená",J233,0)</f>
        <v>0</v>
      </c>
      <c r="BG233" s="244">
        <f>IF(N233="zákl. přenesená",J233,0)</f>
        <v>0</v>
      </c>
      <c r="BH233" s="244">
        <f>IF(N233="sníž. přenesená",J233,0)</f>
        <v>0</v>
      </c>
      <c r="BI233" s="244">
        <f>IF(N233="nulová",J233,0)</f>
        <v>0</v>
      </c>
      <c r="BJ233" s="23" t="s">
        <v>25</v>
      </c>
      <c r="BK233" s="244">
        <f>ROUND(I233*H233,2)</f>
        <v>0</v>
      </c>
      <c r="BL233" s="23" t="s">
        <v>302</v>
      </c>
      <c r="BM233" s="23" t="s">
        <v>4919</v>
      </c>
    </row>
    <row r="234" spans="2:65" s="1" customFormat="1" ht="16.5" customHeight="1">
      <c r="B234" s="46"/>
      <c r="C234" s="233" t="s">
        <v>1192</v>
      </c>
      <c r="D234" s="233" t="s">
        <v>210</v>
      </c>
      <c r="E234" s="234" t="s">
        <v>4920</v>
      </c>
      <c r="F234" s="235" t="s">
        <v>4921</v>
      </c>
      <c r="G234" s="236" t="s">
        <v>222</v>
      </c>
      <c r="H234" s="237">
        <v>17</v>
      </c>
      <c r="I234" s="238"/>
      <c r="J234" s="239">
        <f>ROUND(I234*H234,2)</f>
        <v>0</v>
      </c>
      <c r="K234" s="235" t="s">
        <v>38</v>
      </c>
      <c r="L234" s="72"/>
      <c r="M234" s="240" t="s">
        <v>38</v>
      </c>
      <c r="N234" s="241" t="s">
        <v>52</v>
      </c>
      <c r="O234" s="47"/>
      <c r="P234" s="242">
        <f>O234*H234</f>
        <v>0</v>
      </c>
      <c r="Q234" s="242">
        <v>0</v>
      </c>
      <c r="R234" s="242">
        <f>Q234*H234</f>
        <v>0</v>
      </c>
      <c r="S234" s="242">
        <v>0</v>
      </c>
      <c r="T234" s="243">
        <f>S234*H234</f>
        <v>0</v>
      </c>
      <c r="AR234" s="23" t="s">
        <v>302</v>
      </c>
      <c r="AT234" s="23" t="s">
        <v>210</v>
      </c>
      <c r="AU234" s="23" t="s">
        <v>90</v>
      </c>
      <c r="AY234" s="23" t="s">
        <v>208</v>
      </c>
      <c r="BE234" s="244">
        <f>IF(N234="základní",J234,0)</f>
        <v>0</v>
      </c>
      <c r="BF234" s="244">
        <f>IF(N234="snížená",J234,0)</f>
        <v>0</v>
      </c>
      <c r="BG234" s="244">
        <f>IF(N234="zákl. přenesená",J234,0)</f>
        <v>0</v>
      </c>
      <c r="BH234" s="244">
        <f>IF(N234="sníž. přenesená",J234,0)</f>
        <v>0</v>
      </c>
      <c r="BI234" s="244">
        <f>IF(N234="nulová",J234,0)</f>
        <v>0</v>
      </c>
      <c r="BJ234" s="23" t="s">
        <v>25</v>
      </c>
      <c r="BK234" s="244">
        <f>ROUND(I234*H234,2)</f>
        <v>0</v>
      </c>
      <c r="BL234" s="23" t="s">
        <v>302</v>
      </c>
      <c r="BM234" s="23" t="s">
        <v>4922</v>
      </c>
    </row>
    <row r="235" spans="2:65" s="1" customFormat="1" ht="16.5" customHeight="1">
      <c r="B235" s="46"/>
      <c r="C235" s="233" t="s">
        <v>1196</v>
      </c>
      <c r="D235" s="233" t="s">
        <v>210</v>
      </c>
      <c r="E235" s="234" t="s">
        <v>4923</v>
      </c>
      <c r="F235" s="235" t="s">
        <v>4924</v>
      </c>
      <c r="G235" s="236" t="s">
        <v>222</v>
      </c>
      <c r="H235" s="237">
        <v>42</v>
      </c>
      <c r="I235" s="238"/>
      <c r="J235" s="239">
        <f>ROUND(I235*H235,2)</f>
        <v>0</v>
      </c>
      <c r="K235" s="235" t="s">
        <v>38</v>
      </c>
      <c r="L235" s="72"/>
      <c r="M235" s="240" t="s">
        <v>38</v>
      </c>
      <c r="N235" s="241" t="s">
        <v>52</v>
      </c>
      <c r="O235" s="47"/>
      <c r="P235" s="242">
        <f>O235*H235</f>
        <v>0</v>
      </c>
      <c r="Q235" s="242">
        <v>0</v>
      </c>
      <c r="R235" s="242">
        <f>Q235*H235</f>
        <v>0</v>
      </c>
      <c r="S235" s="242">
        <v>0</v>
      </c>
      <c r="T235" s="243">
        <f>S235*H235</f>
        <v>0</v>
      </c>
      <c r="AR235" s="23" t="s">
        <v>302</v>
      </c>
      <c r="AT235" s="23" t="s">
        <v>210</v>
      </c>
      <c r="AU235" s="23" t="s">
        <v>90</v>
      </c>
      <c r="AY235" s="23" t="s">
        <v>208</v>
      </c>
      <c r="BE235" s="244">
        <f>IF(N235="základní",J235,0)</f>
        <v>0</v>
      </c>
      <c r="BF235" s="244">
        <f>IF(N235="snížená",J235,0)</f>
        <v>0</v>
      </c>
      <c r="BG235" s="244">
        <f>IF(N235="zákl. přenesená",J235,0)</f>
        <v>0</v>
      </c>
      <c r="BH235" s="244">
        <f>IF(N235="sníž. přenesená",J235,0)</f>
        <v>0</v>
      </c>
      <c r="BI235" s="244">
        <f>IF(N235="nulová",J235,0)</f>
        <v>0</v>
      </c>
      <c r="BJ235" s="23" t="s">
        <v>25</v>
      </c>
      <c r="BK235" s="244">
        <f>ROUND(I235*H235,2)</f>
        <v>0</v>
      </c>
      <c r="BL235" s="23" t="s">
        <v>302</v>
      </c>
      <c r="BM235" s="23" t="s">
        <v>4925</v>
      </c>
    </row>
    <row r="236" spans="2:65" s="1" customFormat="1" ht="16.5" customHeight="1">
      <c r="B236" s="46"/>
      <c r="C236" s="233" t="s">
        <v>1201</v>
      </c>
      <c r="D236" s="233" t="s">
        <v>210</v>
      </c>
      <c r="E236" s="234" t="s">
        <v>4926</v>
      </c>
      <c r="F236" s="235" t="s">
        <v>4927</v>
      </c>
      <c r="G236" s="236" t="s">
        <v>222</v>
      </c>
      <c r="H236" s="237">
        <v>15</v>
      </c>
      <c r="I236" s="238"/>
      <c r="J236" s="239">
        <f>ROUND(I236*H236,2)</f>
        <v>0</v>
      </c>
      <c r="K236" s="235" t="s">
        <v>38</v>
      </c>
      <c r="L236" s="72"/>
      <c r="M236" s="240" t="s">
        <v>38</v>
      </c>
      <c r="N236" s="241" t="s">
        <v>52</v>
      </c>
      <c r="O236" s="47"/>
      <c r="P236" s="242">
        <f>O236*H236</f>
        <v>0</v>
      </c>
      <c r="Q236" s="242">
        <v>0</v>
      </c>
      <c r="R236" s="242">
        <f>Q236*H236</f>
        <v>0</v>
      </c>
      <c r="S236" s="242">
        <v>0</v>
      </c>
      <c r="T236" s="243">
        <f>S236*H236</f>
        <v>0</v>
      </c>
      <c r="AR236" s="23" t="s">
        <v>302</v>
      </c>
      <c r="AT236" s="23" t="s">
        <v>210</v>
      </c>
      <c r="AU236" s="23" t="s">
        <v>90</v>
      </c>
      <c r="AY236" s="23" t="s">
        <v>208</v>
      </c>
      <c r="BE236" s="244">
        <f>IF(N236="základní",J236,0)</f>
        <v>0</v>
      </c>
      <c r="BF236" s="244">
        <f>IF(N236="snížená",J236,0)</f>
        <v>0</v>
      </c>
      <c r="BG236" s="244">
        <f>IF(N236="zákl. přenesená",J236,0)</f>
        <v>0</v>
      </c>
      <c r="BH236" s="244">
        <f>IF(N236="sníž. přenesená",J236,0)</f>
        <v>0</v>
      </c>
      <c r="BI236" s="244">
        <f>IF(N236="nulová",J236,0)</f>
        <v>0</v>
      </c>
      <c r="BJ236" s="23" t="s">
        <v>25</v>
      </c>
      <c r="BK236" s="244">
        <f>ROUND(I236*H236,2)</f>
        <v>0</v>
      </c>
      <c r="BL236" s="23" t="s">
        <v>302</v>
      </c>
      <c r="BM236" s="23" t="s">
        <v>4928</v>
      </c>
    </row>
    <row r="237" spans="2:65" s="1" customFormat="1" ht="16.5" customHeight="1">
      <c r="B237" s="46"/>
      <c r="C237" s="233" t="s">
        <v>1205</v>
      </c>
      <c r="D237" s="233" t="s">
        <v>210</v>
      </c>
      <c r="E237" s="234" t="s">
        <v>4929</v>
      </c>
      <c r="F237" s="235" t="s">
        <v>4930</v>
      </c>
      <c r="G237" s="236" t="s">
        <v>222</v>
      </c>
      <c r="H237" s="237">
        <v>34</v>
      </c>
      <c r="I237" s="238"/>
      <c r="J237" s="239">
        <f>ROUND(I237*H237,2)</f>
        <v>0</v>
      </c>
      <c r="K237" s="235" t="s">
        <v>38</v>
      </c>
      <c r="L237" s="72"/>
      <c r="M237" s="240" t="s">
        <v>38</v>
      </c>
      <c r="N237" s="241" t="s">
        <v>52</v>
      </c>
      <c r="O237" s="47"/>
      <c r="P237" s="242">
        <f>O237*H237</f>
        <v>0</v>
      </c>
      <c r="Q237" s="242">
        <v>0</v>
      </c>
      <c r="R237" s="242">
        <f>Q237*H237</f>
        <v>0</v>
      </c>
      <c r="S237" s="242">
        <v>0</v>
      </c>
      <c r="T237" s="243">
        <f>S237*H237</f>
        <v>0</v>
      </c>
      <c r="AR237" s="23" t="s">
        <v>302</v>
      </c>
      <c r="AT237" s="23" t="s">
        <v>210</v>
      </c>
      <c r="AU237" s="23" t="s">
        <v>90</v>
      </c>
      <c r="AY237" s="23" t="s">
        <v>208</v>
      </c>
      <c r="BE237" s="244">
        <f>IF(N237="základní",J237,0)</f>
        <v>0</v>
      </c>
      <c r="BF237" s="244">
        <f>IF(N237="snížená",J237,0)</f>
        <v>0</v>
      </c>
      <c r="BG237" s="244">
        <f>IF(N237="zákl. přenesená",J237,0)</f>
        <v>0</v>
      </c>
      <c r="BH237" s="244">
        <f>IF(N237="sníž. přenesená",J237,0)</f>
        <v>0</v>
      </c>
      <c r="BI237" s="244">
        <f>IF(N237="nulová",J237,0)</f>
        <v>0</v>
      </c>
      <c r="BJ237" s="23" t="s">
        <v>25</v>
      </c>
      <c r="BK237" s="244">
        <f>ROUND(I237*H237,2)</f>
        <v>0</v>
      </c>
      <c r="BL237" s="23" t="s">
        <v>302</v>
      </c>
      <c r="BM237" s="23" t="s">
        <v>4931</v>
      </c>
    </row>
    <row r="238" spans="2:65" s="1" customFormat="1" ht="16.5" customHeight="1">
      <c r="B238" s="46"/>
      <c r="C238" s="233" t="s">
        <v>1209</v>
      </c>
      <c r="D238" s="233" t="s">
        <v>210</v>
      </c>
      <c r="E238" s="234" t="s">
        <v>4932</v>
      </c>
      <c r="F238" s="235" t="s">
        <v>4933</v>
      </c>
      <c r="G238" s="236" t="s">
        <v>222</v>
      </c>
      <c r="H238" s="237">
        <v>8</v>
      </c>
      <c r="I238" s="238"/>
      <c r="J238" s="239">
        <f>ROUND(I238*H238,2)</f>
        <v>0</v>
      </c>
      <c r="K238" s="235" t="s">
        <v>38</v>
      </c>
      <c r="L238" s="72"/>
      <c r="M238" s="240" t="s">
        <v>38</v>
      </c>
      <c r="N238" s="279" t="s">
        <v>52</v>
      </c>
      <c r="O238" s="280"/>
      <c r="P238" s="281">
        <f>O238*H238</f>
        <v>0</v>
      </c>
      <c r="Q238" s="281">
        <v>0</v>
      </c>
      <c r="R238" s="281">
        <f>Q238*H238</f>
        <v>0</v>
      </c>
      <c r="S238" s="281">
        <v>0</v>
      </c>
      <c r="T238" s="282">
        <f>S238*H238</f>
        <v>0</v>
      </c>
      <c r="AR238" s="23" t="s">
        <v>302</v>
      </c>
      <c r="AT238" s="23" t="s">
        <v>210</v>
      </c>
      <c r="AU238" s="23" t="s">
        <v>90</v>
      </c>
      <c r="AY238" s="23" t="s">
        <v>208</v>
      </c>
      <c r="BE238" s="244">
        <f>IF(N238="základní",J238,0)</f>
        <v>0</v>
      </c>
      <c r="BF238" s="244">
        <f>IF(N238="snížená",J238,0)</f>
        <v>0</v>
      </c>
      <c r="BG238" s="244">
        <f>IF(N238="zákl. přenesená",J238,0)</f>
        <v>0</v>
      </c>
      <c r="BH238" s="244">
        <f>IF(N238="sníž. přenesená",J238,0)</f>
        <v>0</v>
      </c>
      <c r="BI238" s="244">
        <f>IF(N238="nulová",J238,0)</f>
        <v>0</v>
      </c>
      <c r="BJ238" s="23" t="s">
        <v>25</v>
      </c>
      <c r="BK238" s="244">
        <f>ROUND(I238*H238,2)</f>
        <v>0</v>
      </c>
      <c r="BL238" s="23" t="s">
        <v>302</v>
      </c>
      <c r="BM238" s="23" t="s">
        <v>4934</v>
      </c>
    </row>
    <row r="239" spans="2:12" s="1" customFormat="1" ht="6.95" customHeight="1">
      <c r="B239" s="67"/>
      <c r="C239" s="68"/>
      <c r="D239" s="68"/>
      <c r="E239" s="68"/>
      <c r="F239" s="68"/>
      <c r="G239" s="68"/>
      <c r="H239" s="68"/>
      <c r="I239" s="178"/>
      <c r="J239" s="68"/>
      <c r="K239" s="68"/>
      <c r="L239" s="72"/>
    </row>
  </sheetData>
  <sheetProtection password="CC35" sheet="1" objects="1" scenarios="1" formatColumns="0" formatRows="0" autoFilter="0"/>
  <autoFilter ref="C90:K238"/>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4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115</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ht="13.5">
      <c r="B8" s="27"/>
      <c r="C8" s="28"/>
      <c r="D8" s="39" t="s">
        <v>149</v>
      </c>
      <c r="E8" s="28"/>
      <c r="F8" s="28"/>
      <c r="G8" s="28"/>
      <c r="H8" s="28"/>
      <c r="I8" s="154"/>
      <c r="J8" s="28"/>
      <c r="K8" s="30"/>
    </row>
    <row r="9" spans="2:11" s="1" customFormat="1" ht="16.5" customHeight="1">
      <c r="B9" s="46"/>
      <c r="C9" s="47"/>
      <c r="D9" s="47"/>
      <c r="E9" s="155" t="s">
        <v>4595</v>
      </c>
      <c r="F9" s="47"/>
      <c r="G9" s="47"/>
      <c r="H9" s="47"/>
      <c r="I9" s="156"/>
      <c r="J9" s="47"/>
      <c r="K9" s="51"/>
    </row>
    <row r="10" spans="2:11" s="1" customFormat="1" ht="13.5">
      <c r="B10" s="46"/>
      <c r="C10" s="47"/>
      <c r="D10" s="39" t="s">
        <v>4596</v>
      </c>
      <c r="E10" s="47"/>
      <c r="F10" s="47"/>
      <c r="G10" s="47"/>
      <c r="H10" s="47"/>
      <c r="I10" s="156"/>
      <c r="J10" s="47"/>
      <c r="K10" s="51"/>
    </row>
    <row r="11" spans="2:11" s="1" customFormat="1" ht="36.95" customHeight="1">
      <c r="B11" s="46"/>
      <c r="C11" s="47"/>
      <c r="D11" s="47"/>
      <c r="E11" s="157" t="s">
        <v>4935</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39" t="s">
        <v>21</v>
      </c>
      <c r="E13" s="47"/>
      <c r="F13" s="34" t="s">
        <v>38</v>
      </c>
      <c r="G13" s="47"/>
      <c r="H13" s="47"/>
      <c r="I13" s="158" t="s">
        <v>23</v>
      </c>
      <c r="J13" s="34" t="s">
        <v>38</v>
      </c>
      <c r="K13" s="51"/>
    </row>
    <row r="14" spans="2:11" s="1" customFormat="1" ht="14.4" customHeight="1">
      <c r="B14" s="46"/>
      <c r="C14" s="47"/>
      <c r="D14" s="39" t="s">
        <v>26</v>
      </c>
      <c r="E14" s="47"/>
      <c r="F14" s="34" t="s">
        <v>4026</v>
      </c>
      <c r="G14" s="47"/>
      <c r="H14" s="47"/>
      <c r="I14" s="158" t="s">
        <v>28</v>
      </c>
      <c r="J14" s="159" t="str">
        <f>'Rekapitulace stavby'!AN8</f>
        <v>4. 6. 2017</v>
      </c>
      <c r="K14" s="51"/>
    </row>
    <row r="15" spans="2:11" s="1" customFormat="1" ht="10.8" customHeight="1">
      <c r="B15" s="46"/>
      <c r="C15" s="47"/>
      <c r="D15" s="47"/>
      <c r="E15" s="47"/>
      <c r="F15" s="47"/>
      <c r="G15" s="47"/>
      <c r="H15" s="47"/>
      <c r="I15" s="156"/>
      <c r="J15" s="47"/>
      <c r="K15" s="51"/>
    </row>
    <row r="16" spans="2:11" s="1" customFormat="1" ht="14.4" customHeight="1">
      <c r="B16" s="46"/>
      <c r="C16" s="47"/>
      <c r="D16" s="39" t="s">
        <v>36</v>
      </c>
      <c r="E16" s="47"/>
      <c r="F16" s="47"/>
      <c r="G16" s="47"/>
      <c r="H16" s="47"/>
      <c r="I16" s="158" t="s">
        <v>37</v>
      </c>
      <c r="J16" s="34" t="str">
        <f>IF('Rekapitulace stavby'!AN10="","",'Rekapitulace stavby'!AN10)</f>
        <v/>
      </c>
      <c r="K16" s="51"/>
    </row>
    <row r="17" spans="2:11" s="1" customFormat="1" ht="18" customHeight="1">
      <c r="B17" s="46"/>
      <c r="C17" s="47"/>
      <c r="D17" s="47"/>
      <c r="E17" s="34" t="str">
        <f>IF('Rekapitulace stavby'!E11="","",'Rekapitulace stavby'!E11)</f>
        <v>Plzeňský kraj</v>
      </c>
      <c r="F17" s="47"/>
      <c r="G17" s="47"/>
      <c r="H17" s="47"/>
      <c r="I17" s="158" t="s">
        <v>40</v>
      </c>
      <c r="J17" s="34" t="str">
        <f>IF('Rekapitulace stavby'!AN11="","",'Rekapitulace stavby'!AN11)</f>
        <v/>
      </c>
      <c r="K17" s="51"/>
    </row>
    <row r="18" spans="2:11" s="1" customFormat="1" ht="6.95" customHeight="1">
      <c r="B18" s="46"/>
      <c r="C18" s="47"/>
      <c r="D18" s="47"/>
      <c r="E18" s="47"/>
      <c r="F18" s="47"/>
      <c r="G18" s="47"/>
      <c r="H18" s="47"/>
      <c r="I18" s="156"/>
      <c r="J18" s="47"/>
      <c r="K18" s="51"/>
    </row>
    <row r="19" spans="2:11" s="1" customFormat="1" ht="14.4" customHeight="1">
      <c r="B19" s="46"/>
      <c r="C19" s="47"/>
      <c r="D19" s="39" t="s">
        <v>41</v>
      </c>
      <c r="E19" s="47"/>
      <c r="F19" s="47"/>
      <c r="G19" s="47"/>
      <c r="H19" s="47"/>
      <c r="I19" s="158" t="s">
        <v>37</v>
      </c>
      <c r="J19" s="34" t="str">
        <f>IF('Rekapitulace stavby'!AN13="Vyplň údaj","",IF('Rekapitulace stavby'!AN13="","",'Rekapitulace stavby'!AN13))</f>
        <v/>
      </c>
      <c r="K19" s="51"/>
    </row>
    <row r="20" spans="2:11" s="1" customFormat="1" ht="18" customHeight="1">
      <c r="B20" s="46"/>
      <c r="C20" s="47"/>
      <c r="D20" s="47"/>
      <c r="E20" s="34" t="str">
        <f>IF('Rekapitulace stavby'!E14="Vyplň údaj","",IF('Rekapitulace stavby'!E14="","",'Rekapitulace stavby'!E14))</f>
        <v/>
      </c>
      <c r="F20" s="47"/>
      <c r="G20" s="47"/>
      <c r="H20" s="47"/>
      <c r="I20" s="158" t="s">
        <v>40</v>
      </c>
      <c r="J20" s="34"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39" t="s">
        <v>43</v>
      </c>
      <c r="E22" s="47"/>
      <c r="F22" s="47"/>
      <c r="G22" s="47"/>
      <c r="H22" s="47"/>
      <c r="I22" s="158" t="s">
        <v>37</v>
      </c>
      <c r="J22" s="34" t="str">
        <f>IF('Rekapitulace stavby'!AN16="","",'Rekapitulace stavby'!AN16)</f>
        <v>27439500</v>
      </c>
      <c r="K22" s="51"/>
    </row>
    <row r="23" spans="2:11" s="1" customFormat="1" ht="18" customHeight="1">
      <c r="B23" s="46"/>
      <c r="C23" s="47"/>
      <c r="D23" s="47"/>
      <c r="E23" s="34" t="str">
        <f>IF('Rekapitulace stavby'!E17="","",'Rekapitulace stavby'!E17)</f>
        <v>Sladký &amp; Partners s.r.o., Nad Šárkou 60, Praha</v>
      </c>
      <c r="F23" s="47"/>
      <c r="G23" s="47"/>
      <c r="H23" s="47"/>
      <c r="I23" s="158" t="s">
        <v>40</v>
      </c>
      <c r="J23" s="34" t="str">
        <f>IF('Rekapitulace stavby'!AN17="","",'Rekapitulace stavby'!AN17)</f>
        <v/>
      </c>
      <c r="K23" s="51"/>
    </row>
    <row r="24" spans="2:11" s="1" customFormat="1" ht="6.95" customHeight="1">
      <c r="B24" s="46"/>
      <c r="C24" s="47"/>
      <c r="D24" s="47"/>
      <c r="E24" s="47"/>
      <c r="F24" s="47"/>
      <c r="G24" s="47"/>
      <c r="H24" s="47"/>
      <c r="I24" s="156"/>
      <c r="J24" s="47"/>
      <c r="K24" s="51"/>
    </row>
    <row r="25" spans="2:11" s="1" customFormat="1" ht="14.4" customHeight="1">
      <c r="B25" s="46"/>
      <c r="C25" s="47"/>
      <c r="D25" s="39" t="s">
        <v>46</v>
      </c>
      <c r="E25" s="47"/>
      <c r="F25" s="47"/>
      <c r="G25" s="47"/>
      <c r="H25" s="47"/>
      <c r="I25" s="156"/>
      <c r="J25" s="47"/>
      <c r="K25" s="51"/>
    </row>
    <row r="26" spans="2:11" s="7" customFormat="1" ht="16.5" customHeight="1">
      <c r="B26" s="160"/>
      <c r="C26" s="161"/>
      <c r="D26" s="161"/>
      <c r="E26" s="44" t="s">
        <v>38</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47</v>
      </c>
      <c r="E29" s="47"/>
      <c r="F29" s="47"/>
      <c r="G29" s="47"/>
      <c r="H29" s="47"/>
      <c r="I29" s="156"/>
      <c r="J29" s="167">
        <f>ROUND(J89,2)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49</v>
      </c>
      <c r="G31" s="47"/>
      <c r="H31" s="47"/>
      <c r="I31" s="168" t="s">
        <v>48</v>
      </c>
      <c r="J31" s="52" t="s">
        <v>50</v>
      </c>
      <c r="K31" s="51"/>
    </row>
    <row r="32" spans="2:11" s="1" customFormat="1" ht="14.4" customHeight="1">
      <c r="B32" s="46"/>
      <c r="C32" s="47"/>
      <c r="D32" s="55" t="s">
        <v>51</v>
      </c>
      <c r="E32" s="55" t="s">
        <v>52</v>
      </c>
      <c r="F32" s="169">
        <f>ROUND(SUM(BE89:BE145),2)</f>
        <v>0</v>
      </c>
      <c r="G32" s="47"/>
      <c r="H32" s="47"/>
      <c r="I32" s="170">
        <v>0.21</v>
      </c>
      <c r="J32" s="169">
        <f>ROUND(ROUND((SUM(BE89:BE145)),2)*I32,2)</f>
        <v>0</v>
      </c>
      <c r="K32" s="51"/>
    </row>
    <row r="33" spans="2:11" s="1" customFormat="1" ht="14.4" customHeight="1">
      <c r="B33" s="46"/>
      <c r="C33" s="47"/>
      <c r="D33" s="47"/>
      <c r="E33" s="55" t="s">
        <v>53</v>
      </c>
      <c r="F33" s="169">
        <f>ROUND(SUM(BF89:BF145),2)</f>
        <v>0</v>
      </c>
      <c r="G33" s="47"/>
      <c r="H33" s="47"/>
      <c r="I33" s="170">
        <v>0.15</v>
      </c>
      <c r="J33" s="169">
        <f>ROUND(ROUND((SUM(BF89:BF145)),2)*I33,2)</f>
        <v>0</v>
      </c>
      <c r="K33" s="51"/>
    </row>
    <row r="34" spans="2:11" s="1" customFormat="1" ht="14.4" customHeight="1" hidden="1">
      <c r="B34" s="46"/>
      <c r="C34" s="47"/>
      <c r="D34" s="47"/>
      <c r="E34" s="55" t="s">
        <v>54</v>
      </c>
      <c r="F34" s="169">
        <f>ROUND(SUM(BG89:BG145),2)</f>
        <v>0</v>
      </c>
      <c r="G34" s="47"/>
      <c r="H34" s="47"/>
      <c r="I34" s="170">
        <v>0.21</v>
      </c>
      <c r="J34" s="169">
        <v>0</v>
      </c>
      <c r="K34" s="51"/>
    </row>
    <row r="35" spans="2:11" s="1" customFormat="1" ht="14.4" customHeight="1" hidden="1">
      <c r="B35" s="46"/>
      <c r="C35" s="47"/>
      <c r="D35" s="47"/>
      <c r="E35" s="55" t="s">
        <v>55</v>
      </c>
      <c r="F35" s="169">
        <f>ROUND(SUM(BH89:BH145),2)</f>
        <v>0</v>
      </c>
      <c r="G35" s="47"/>
      <c r="H35" s="47"/>
      <c r="I35" s="170">
        <v>0.15</v>
      </c>
      <c r="J35" s="169">
        <v>0</v>
      </c>
      <c r="K35" s="51"/>
    </row>
    <row r="36" spans="2:11" s="1" customFormat="1" ht="14.4" customHeight="1" hidden="1">
      <c r="B36" s="46"/>
      <c r="C36" s="47"/>
      <c r="D36" s="47"/>
      <c r="E36" s="55" t="s">
        <v>56</v>
      </c>
      <c r="F36" s="169">
        <f>ROUND(SUM(BI89:BI145),2)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57</v>
      </c>
      <c r="E38" s="98"/>
      <c r="F38" s="98"/>
      <c r="G38" s="173" t="s">
        <v>58</v>
      </c>
      <c r="H38" s="174" t="s">
        <v>59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29" t="s">
        <v>151</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39" t="s">
        <v>18</v>
      </c>
      <c r="D46" s="47"/>
      <c r="E46" s="47"/>
      <c r="F46" s="47"/>
      <c r="G46" s="47"/>
      <c r="H46" s="47"/>
      <c r="I46" s="156"/>
      <c r="J46" s="47"/>
      <c r="K46" s="51"/>
    </row>
    <row r="47" spans="2:11" s="1" customFormat="1" ht="16.5" customHeight="1">
      <c r="B47" s="46"/>
      <c r="C47" s="47"/>
      <c r="D47" s="47"/>
      <c r="E47" s="155" t="str">
        <f>E7</f>
        <v>Střední odborné učiliště Domažlice</v>
      </c>
      <c r="F47" s="39"/>
      <c r="G47" s="39"/>
      <c r="H47" s="39"/>
      <c r="I47" s="156"/>
      <c r="J47" s="47"/>
      <c r="K47" s="51"/>
    </row>
    <row r="48" spans="2:11" ht="13.5">
      <c r="B48" s="27"/>
      <c r="C48" s="39" t="s">
        <v>149</v>
      </c>
      <c r="D48" s="28"/>
      <c r="E48" s="28"/>
      <c r="F48" s="28"/>
      <c r="G48" s="28"/>
      <c r="H48" s="28"/>
      <c r="I48" s="154"/>
      <c r="J48" s="28"/>
      <c r="K48" s="30"/>
    </row>
    <row r="49" spans="2:11" s="1" customFormat="1" ht="16.5" customHeight="1">
      <c r="B49" s="46"/>
      <c r="C49" s="47"/>
      <c r="D49" s="47"/>
      <c r="E49" s="155" t="s">
        <v>4595</v>
      </c>
      <c r="F49" s="47"/>
      <c r="G49" s="47"/>
      <c r="H49" s="47"/>
      <c r="I49" s="156"/>
      <c r="J49" s="47"/>
      <c r="K49" s="51"/>
    </row>
    <row r="50" spans="2:11" s="1" customFormat="1" ht="14.4" customHeight="1">
      <c r="B50" s="46"/>
      <c r="C50" s="39" t="s">
        <v>4596</v>
      </c>
      <c r="D50" s="47"/>
      <c r="E50" s="47"/>
      <c r="F50" s="47"/>
      <c r="G50" s="47"/>
      <c r="H50" s="47"/>
      <c r="I50" s="156"/>
      <c r="J50" s="47"/>
      <c r="K50" s="51"/>
    </row>
    <row r="51" spans="2:11" s="1" customFormat="1" ht="17.25" customHeight="1">
      <c r="B51" s="46"/>
      <c r="C51" s="47"/>
      <c r="D51" s="47"/>
      <c r="E51" s="157" t="str">
        <f>E11</f>
        <v>D.1.4.6.2 - Poplachový zabezpečovací systém</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39" t="s">
        <v>26</v>
      </c>
      <c r="D53" s="47"/>
      <c r="E53" s="47"/>
      <c r="F53" s="34" t="str">
        <f>F14</f>
        <v xml:space="preserve"> </v>
      </c>
      <c r="G53" s="47"/>
      <c r="H53" s="47"/>
      <c r="I53" s="158" t="s">
        <v>28</v>
      </c>
      <c r="J53" s="159" t="str">
        <f>IF(J14="","",J14)</f>
        <v>4. 6. 2017</v>
      </c>
      <c r="K53" s="51"/>
    </row>
    <row r="54" spans="2:11" s="1" customFormat="1" ht="6.95" customHeight="1">
      <c r="B54" s="46"/>
      <c r="C54" s="47"/>
      <c r="D54" s="47"/>
      <c r="E54" s="47"/>
      <c r="F54" s="47"/>
      <c r="G54" s="47"/>
      <c r="H54" s="47"/>
      <c r="I54" s="156"/>
      <c r="J54" s="47"/>
      <c r="K54" s="51"/>
    </row>
    <row r="55" spans="2:11" s="1" customFormat="1" ht="13.5">
      <c r="B55" s="46"/>
      <c r="C55" s="39" t="s">
        <v>36</v>
      </c>
      <c r="D55" s="47"/>
      <c r="E55" s="47"/>
      <c r="F55" s="34" t="str">
        <f>E17</f>
        <v>Plzeňský kraj</v>
      </c>
      <c r="G55" s="47"/>
      <c r="H55" s="47"/>
      <c r="I55" s="158" t="s">
        <v>43</v>
      </c>
      <c r="J55" s="44" t="str">
        <f>E23</f>
        <v>Sladký &amp; Partners s.r.o., Nad Šárkou 60, Praha</v>
      </c>
      <c r="K55" s="51"/>
    </row>
    <row r="56" spans="2:11" s="1" customFormat="1" ht="14.4" customHeight="1">
      <c r="B56" s="46"/>
      <c r="C56" s="39" t="s">
        <v>41</v>
      </c>
      <c r="D56" s="47"/>
      <c r="E56" s="47"/>
      <c r="F56" s="34"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152</v>
      </c>
      <c r="D58" s="171"/>
      <c r="E58" s="171"/>
      <c r="F58" s="171"/>
      <c r="G58" s="171"/>
      <c r="H58" s="171"/>
      <c r="I58" s="185"/>
      <c r="J58" s="186" t="s">
        <v>153</v>
      </c>
      <c r="K58" s="187"/>
    </row>
    <row r="59" spans="2:11" s="1" customFormat="1" ht="10.3" customHeight="1">
      <c r="B59" s="46"/>
      <c r="C59" s="47"/>
      <c r="D59" s="47"/>
      <c r="E59" s="47"/>
      <c r="F59" s="47"/>
      <c r="G59" s="47"/>
      <c r="H59" s="47"/>
      <c r="I59" s="156"/>
      <c r="J59" s="47"/>
      <c r="K59" s="51"/>
    </row>
    <row r="60" spans="2:47" s="1" customFormat="1" ht="29.25" customHeight="1">
      <c r="B60" s="46"/>
      <c r="C60" s="188" t="s">
        <v>154</v>
      </c>
      <c r="D60" s="47"/>
      <c r="E60" s="47"/>
      <c r="F60" s="47"/>
      <c r="G60" s="47"/>
      <c r="H60" s="47"/>
      <c r="I60" s="156"/>
      <c r="J60" s="167">
        <f>J89</f>
        <v>0</v>
      </c>
      <c r="K60" s="51"/>
      <c r="AU60" s="23" t="s">
        <v>155</v>
      </c>
    </row>
    <row r="61" spans="2:11" s="8" customFormat="1" ht="24.95" customHeight="1">
      <c r="B61" s="189"/>
      <c r="C61" s="190"/>
      <c r="D61" s="191" t="s">
        <v>172</v>
      </c>
      <c r="E61" s="192"/>
      <c r="F61" s="192"/>
      <c r="G61" s="192"/>
      <c r="H61" s="192"/>
      <c r="I61" s="193"/>
      <c r="J61" s="194">
        <f>J90</f>
        <v>0</v>
      </c>
      <c r="K61" s="195"/>
    </row>
    <row r="62" spans="2:11" s="9" customFormat="1" ht="19.9" customHeight="1">
      <c r="B62" s="196"/>
      <c r="C62" s="197"/>
      <c r="D62" s="198" t="s">
        <v>4936</v>
      </c>
      <c r="E62" s="199"/>
      <c r="F62" s="199"/>
      <c r="G62" s="199"/>
      <c r="H62" s="199"/>
      <c r="I62" s="200"/>
      <c r="J62" s="201">
        <f>J91</f>
        <v>0</v>
      </c>
      <c r="K62" s="202"/>
    </row>
    <row r="63" spans="2:11" s="9" customFormat="1" ht="19.9" customHeight="1">
      <c r="B63" s="196"/>
      <c r="C63" s="197"/>
      <c r="D63" s="198" t="s">
        <v>4937</v>
      </c>
      <c r="E63" s="199"/>
      <c r="F63" s="199"/>
      <c r="G63" s="199"/>
      <c r="H63" s="199"/>
      <c r="I63" s="200"/>
      <c r="J63" s="201">
        <f>J105</f>
        <v>0</v>
      </c>
      <c r="K63" s="202"/>
    </row>
    <row r="64" spans="2:11" s="9" customFormat="1" ht="19.9" customHeight="1">
      <c r="B64" s="196"/>
      <c r="C64" s="197"/>
      <c r="D64" s="198" t="s">
        <v>4938</v>
      </c>
      <c r="E64" s="199"/>
      <c r="F64" s="199"/>
      <c r="G64" s="199"/>
      <c r="H64" s="199"/>
      <c r="I64" s="200"/>
      <c r="J64" s="201">
        <f>J117</f>
        <v>0</v>
      </c>
      <c r="K64" s="202"/>
    </row>
    <row r="65" spans="2:11" s="9" customFormat="1" ht="19.9" customHeight="1">
      <c r="B65" s="196"/>
      <c r="C65" s="197"/>
      <c r="D65" s="198" t="s">
        <v>4939</v>
      </c>
      <c r="E65" s="199"/>
      <c r="F65" s="199"/>
      <c r="G65" s="199"/>
      <c r="H65" s="199"/>
      <c r="I65" s="200"/>
      <c r="J65" s="201">
        <f>J123</f>
        <v>0</v>
      </c>
      <c r="K65" s="202"/>
    </row>
    <row r="66" spans="2:11" s="9" customFormat="1" ht="19.9" customHeight="1">
      <c r="B66" s="196"/>
      <c r="C66" s="197"/>
      <c r="D66" s="198" t="s">
        <v>4940</v>
      </c>
      <c r="E66" s="199"/>
      <c r="F66" s="199"/>
      <c r="G66" s="199"/>
      <c r="H66" s="199"/>
      <c r="I66" s="200"/>
      <c r="J66" s="201">
        <f>J127</f>
        <v>0</v>
      </c>
      <c r="K66" s="202"/>
    </row>
    <row r="67" spans="2:11" s="9" customFormat="1" ht="19.9" customHeight="1">
      <c r="B67" s="196"/>
      <c r="C67" s="197"/>
      <c r="D67" s="198" t="s">
        <v>4941</v>
      </c>
      <c r="E67" s="199"/>
      <c r="F67" s="199"/>
      <c r="G67" s="199"/>
      <c r="H67" s="199"/>
      <c r="I67" s="200"/>
      <c r="J67" s="201">
        <f>J132</f>
        <v>0</v>
      </c>
      <c r="K67" s="202"/>
    </row>
    <row r="68" spans="2:11" s="1" customFormat="1" ht="21.8" customHeight="1">
      <c r="B68" s="46"/>
      <c r="C68" s="47"/>
      <c r="D68" s="47"/>
      <c r="E68" s="47"/>
      <c r="F68" s="47"/>
      <c r="G68" s="47"/>
      <c r="H68" s="47"/>
      <c r="I68" s="156"/>
      <c r="J68" s="47"/>
      <c r="K68" s="51"/>
    </row>
    <row r="69" spans="2:11" s="1" customFormat="1" ht="6.95" customHeight="1">
      <c r="B69" s="67"/>
      <c r="C69" s="68"/>
      <c r="D69" s="68"/>
      <c r="E69" s="68"/>
      <c r="F69" s="68"/>
      <c r="G69" s="68"/>
      <c r="H69" s="68"/>
      <c r="I69" s="178"/>
      <c r="J69" s="68"/>
      <c r="K69" s="69"/>
    </row>
    <row r="73" spans="2:12" s="1" customFormat="1" ht="6.95" customHeight="1">
      <c r="B73" s="70"/>
      <c r="C73" s="71"/>
      <c r="D73" s="71"/>
      <c r="E73" s="71"/>
      <c r="F73" s="71"/>
      <c r="G73" s="71"/>
      <c r="H73" s="71"/>
      <c r="I73" s="181"/>
      <c r="J73" s="71"/>
      <c r="K73" s="71"/>
      <c r="L73" s="72"/>
    </row>
    <row r="74" spans="2:12" s="1" customFormat="1" ht="36.95" customHeight="1">
      <c r="B74" s="46"/>
      <c r="C74" s="73" t="s">
        <v>192</v>
      </c>
      <c r="D74" s="74"/>
      <c r="E74" s="74"/>
      <c r="F74" s="74"/>
      <c r="G74" s="74"/>
      <c r="H74" s="74"/>
      <c r="I74" s="203"/>
      <c r="J74" s="74"/>
      <c r="K74" s="74"/>
      <c r="L74" s="72"/>
    </row>
    <row r="75" spans="2:12" s="1" customFormat="1" ht="6.95" customHeight="1">
      <c r="B75" s="46"/>
      <c r="C75" s="74"/>
      <c r="D75" s="74"/>
      <c r="E75" s="74"/>
      <c r="F75" s="74"/>
      <c r="G75" s="74"/>
      <c r="H75" s="74"/>
      <c r="I75" s="203"/>
      <c r="J75" s="74"/>
      <c r="K75" s="74"/>
      <c r="L75" s="72"/>
    </row>
    <row r="76" spans="2:12" s="1" customFormat="1" ht="14.4" customHeight="1">
      <c r="B76" s="46"/>
      <c r="C76" s="76" t="s">
        <v>18</v>
      </c>
      <c r="D76" s="74"/>
      <c r="E76" s="74"/>
      <c r="F76" s="74"/>
      <c r="G76" s="74"/>
      <c r="H76" s="74"/>
      <c r="I76" s="203"/>
      <c r="J76" s="74"/>
      <c r="K76" s="74"/>
      <c r="L76" s="72"/>
    </row>
    <row r="77" spans="2:12" s="1" customFormat="1" ht="16.5" customHeight="1">
      <c r="B77" s="46"/>
      <c r="C77" s="74"/>
      <c r="D77" s="74"/>
      <c r="E77" s="204" t="str">
        <f>E7</f>
        <v>Střední odborné učiliště Domažlice</v>
      </c>
      <c r="F77" s="76"/>
      <c r="G77" s="76"/>
      <c r="H77" s="76"/>
      <c r="I77" s="203"/>
      <c r="J77" s="74"/>
      <c r="K77" s="74"/>
      <c r="L77" s="72"/>
    </row>
    <row r="78" spans="2:12" ht="13.5">
      <c r="B78" s="27"/>
      <c r="C78" s="76" t="s">
        <v>149</v>
      </c>
      <c r="D78" s="286"/>
      <c r="E78" s="286"/>
      <c r="F78" s="286"/>
      <c r="G78" s="286"/>
      <c r="H78" s="286"/>
      <c r="I78" s="148"/>
      <c r="J78" s="286"/>
      <c r="K78" s="286"/>
      <c r="L78" s="287"/>
    </row>
    <row r="79" spans="2:12" s="1" customFormat="1" ht="16.5" customHeight="1">
      <c r="B79" s="46"/>
      <c r="C79" s="74"/>
      <c r="D79" s="74"/>
      <c r="E79" s="204" t="s">
        <v>4595</v>
      </c>
      <c r="F79" s="74"/>
      <c r="G79" s="74"/>
      <c r="H79" s="74"/>
      <c r="I79" s="203"/>
      <c r="J79" s="74"/>
      <c r="K79" s="74"/>
      <c r="L79" s="72"/>
    </row>
    <row r="80" spans="2:12" s="1" customFormat="1" ht="14.4" customHeight="1">
      <c r="B80" s="46"/>
      <c r="C80" s="76" t="s">
        <v>4596</v>
      </c>
      <c r="D80" s="74"/>
      <c r="E80" s="74"/>
      <c r="F80" s="74"/>
      <c r="G80" s="74"/>
      <c r="H80" s="74"/>
      <c r="I80" s="203"/>
      <c r="J80" s="74"/>
      <c r="K80" s="74"/>
      <c r="L80" s="72"/>
    </row>
    <row r="81" spans="2:12" s="1" customFormat="1" ht="17.25" customHeight="1">
      <c r="B81" s="46"/>
      <c r="C81" s="74"/>
      <c r="D81" s="74"/>
      <c r="E81" s="82" t="str">
        <f>E11</f>
        <v>D.1.4.6.2 - Poplachový zabezpečovací systém</v>
      </c>
      <c r="F81" s="74"/>
      <c r="G81" s="74"/>
      <c r="H81" s="74"/>
      <c r="I81" s="203"/>
      <c r="J81" s="74"/>
      <c r="K81" s="74"/>
      <c r="L81" s="72"/>
    </row>
    <row r="82" spans="2:12" s="1" customFormat="1" ht="6.95" customHeight="1">
      <c r="B82" s="46"/>
      <c r="C82" s="74"/>
      <c r="D82" s="74"/>
      <c r="E82" s="74"/>
      <c r="F82" s="74"/>
      <c r="G82" s="74"/>
      <c r="H82" s="74"/>
      <c r="I82" s="203"/>
      <c r="J82" s="74"/>
      <c r="K82" s="74"/>
      <c r="L82" s="72"/>
    </row>
    <row r="83" spans="2:12" s="1" customFormat="1" ht="18" customHeight="1">
      <c r="B83" s="46"/>
      <c r="C83" s="76" t="s">
        <v>26</v>
      </c>
      <c r="D83" s="74"/>
      <c r="E83" s="74"/>
      <c r="F83" s="205" t="str">
        <f>F14</f>
        <v xml:space="preserve"> </v>
      </c>
      <c r="G83" s="74"/>
      <c r="H83" s="74"/>
      <c r="I83" s="206" t="s">
        <v>28</v>
      </c>
      <c r="J83" s="85" t="str">
        <f>IF(J14="","",J14)</f>
        <v>4. 6. 2017</v>
      </c>
      <c r="K83" s="74"/>
      <c r="L83" s="72"/>
    </row>
    <row r="84" spans="2:12" s="1" customFormat="1" ht="6.95" customHeight="1">
      <c r="B84" s="46"/>
      <c r="C84" s="74"/>
      <c r="D84" s="74"/>
      <c r="E84" s="74"/>
      <c r="F84" s="74"/>
      <c r="G84" s="74"/>
      <c r="H84" s="74"/>
      <c r="I84" s="203"/>
      <c r="J84" s="74"/>
      <c r="K84" s="74"/>
      <c r="L84" s="72"/>
    </row>
    <row r="85" spans="2:12" s="1" customFormat="1" ht="13.5">
      <c r="B85" s="46"/>
      <c r="C85" s="76" t="s">
        <v>36</v>
      </c>
      <c r="D85" s="74"/>
      <c r="E85" s="74"/>
      <c r="F85" s="205" t="str">
        <f>E17</f>
        <v>Plzeňský kraj</v>
      </c>
      <c r="G85" s="74"/>
      <c r="H85" s="74"/>
      <c r="I85" s="206" t="s">
        <v>43</v>
      </c>
      <c r="J85" s="205" t="str">
        <f>E23</f>
        <v>Sladký &amp; Partners s.r.o., Nad Šárkou 60, Praha</v>
      </c>
      <c r="K85" s="74"/>
      <c r="L85" s="72"/>
    </row>
    <row r="86" spans="2:12" s="1" customFormat="1" ht="14.4" customHeight="1">
      <c r="B86" s="46"/>
      <c r="C86" s="76" t="s">
        <v>41</v>
      </c>
      <c r="D86" s="74"/>
      <c r="E86" s="74"/>
      <c r="F86" s="205" t="str">
        <f>IF(E20="","",E20)</f>
        <v/>
      </c>
      <c r="G86" s="74"/>
      <c r="H86" s="74"/>
      <c r="I86" s="203"/>
      <c r="J86" s="74"/>
      <c r="K86" s="74"/>
      <c r="L86" s="72"/>
    </row>
    <row r="87" spans="2:12" s="1" customFormat="1" ht="10.3" customHeight="1">
      <c r="B87" s="46"/>
      <c r="C87" s="74"/>
      <c r="D87" s="74"/>
      <c r="E87" s="74"/>
      <c r="F87" s="74"/>
      <c r="G87" s="74"/>
      <c r="H87" s="74"/>
      <c r="I87" s="203"/>
      <c r="J87" s="74"/>
      <c r="K87" s="74"/>
      <c r="L87" s="72"/>
    </row>
    <row r="88" spans="2:20" s="10" customFormat="1" ht="29.25" customHeight="1">
      <c r="B88" s="207"/>
      <c r="C88" s="208" t="s">
        <v>193</v>
      </c>
      <c r="D88" s="209" t="s">
        <v>66</v>
      </c>
      <c r="E88" s="209" t="s">
        <v>62</v>
      </c>
      <c r="F88" s="209" t="s">
        <v>194</v>
      </c>
      <c r="G88" s="209" t="s">
        <v>195</v>
      </c>
      <c r="H88" s="209" t="s">
        <v>196</v>
      </c>
      <c r="I88" s="210" t="s">
        <v>197</v>
      </c>
      <c r="J88" s="209" t="s">
        <v>153</v>
      </c>
      <c r="K88" s="211" t="s">
        <v>198</v>
      </c>
      <c r="L88" s="212"/>
      <c r="M88" s="102" t="s">
        <v>199</v>
      </c>
      <c r="N88" s="103" t="s">
        <v>51</v>
      </c>
      <c r="O88" s="103" t="s">
        <v>200</v>
      </c>
      <c r="P88" s="103" t="s">
        <v>201</v>
      </c>
      <c r="Q88" s="103" t="s">
        <v>202</v>
      </c>
      <c r="R88" s="103" t="s">
        <v>203</v>
      </c>
      <c r="S88" s="103" t="s">
        <v>204</v>
      </c>
      <c r="T88" s="104" t="s">
        <v>205</v>
      </c>
    </row>
    <row r="89" spans="2:63" s="1" customFormat="1" ht="29.25" customHeight="1">
      <c r="B89" s="46"/>
      <c r="C89" s="108" t="s">
        <v>154</v>
      </c>
      <c r="D89" s="74"/>
      <c r="E89" s="74"/>
      <c r="F89" s="74"/>
      <c r="G89" s="74"/>
      <c r="H89" s="74"/>
      <c r="I89" s="203"/>
      <c r="J89" s="213">
        <f>BK89</f>
        <v>0</v>
      </c>
      <c r="K89" s="74"/>
      <c r="L89" s="72"/>
      <c r="M89" s="105"/>
      <c r="N89" s="106"/>
      <c r="O89" s="106"/>
      <c r="P89" s="214">
        <f>P90</f>
        <v>0</v>
      </c>
      <c r="Q89" s="106"/>
      <c r="R89" s="214">
        <f>R90</f>
        <v>0</v>
      </c>
      <c r="S89" s="106"/>
      <c r="T89" s="215">
        <f>T90</f>
        <v>0</v>
      </c>
      <c r="AT89" s="23" t="s">
        <v>80</v>
      </c>
      <c r="AU89" s="23" t="s">
        <v>155</v>
      </c>
      <c r="BK89" s="216">
        <f>BK90</f>
        <v>0</v>
      </c>
    </row>
    <row r="90" spans="2:63" s="11" customFormat="1" ht="37.4" customHeight="1">
      <c r="B90" s="217"/>
      <c r="C90" s="218"/>
      <c r="D90" s="219" t="s">
        <v>80</v>
      </c>
      <c r="E90" s="220" t="s">
        <v>1504</v>
      </c>
      <c r="F90" s="220" t="s">
        <v>1505</v>
      </c>
      <c r="G90" s="218"/>
      <c r="H90" s="218"/>
      <c r="I90" s="221"/>
      <c r="J90" s="222">
        <f>BK90</f>
        <v>0</v>
      </c>
      <c r="K90" s="218"/>
      <c r="L90" s="223"/>
      <c r="M90" s="224"/>
      <c r="N90" s="225"/>
      <c r="O90" s="225"/>
      <c r="P90" s="226">
        <f>P91+P105+P117+P123+P127+P132</f>
        <v>0</v>
      </c>
      <c r="Q90" s="225"/>
      <c r="R90" s="226">
        <f>R91+R105+R117+R123+R127+R132</f>
        <v>0</v>
      </c>
      <c r="S90" s="225"/>
      <c r="T90" s="227">
        <f>T91+T105+T117+T123+T127+T132</f>
        <v>0</v>
      </c>
      <c r="AR90" s="228" t="s">
        <v>90</v>
      </c>
      <c r="AT90" s="229" t="s">
        <v>80</v>
      </c>
      <c r="AU90" s="229" t="s">
        <v>81</v>
      </c>
      <c r="AY90" s="228" t="s">
        <v>208</v>
      </c>
      <c r="BK90" s="230">
        <f>BK91+BK105+BK117+BK123+BK127+BK132</f>
        <v>0</v>
      </c>
    </row>
    <row r="91" spans="2:63" s="11" customFormat="1" ht="19.9" customHeight="1">
      <c r="B91" s="217"/>
      <c r="C91" s="218"/>
      <c r="D91" s="219" t="s">
        <v>80</v>
      </c>
      <c r="E91" s="231" t="s">
        <v>4942</v>
      </c>
      <c r="F91" s="231" t="s">
        <v>4943</v>
      </c>
      <c r="G91" s="218"/>
      <c r="H91" s="218"/>
      <c r="I91" s="221"/>
      <c r="J91" s="232">
        <f>BK91</f>
        <v>0</v>
      </c>
      <c r="K91" s="218"/>
      <c r="L91" s="223"/>
      <c r="M91" s="224"/>
      <c r="N91" s="225"/>
      <c r="O91" s="225"/>
      <c r="P91" s="226">
        <f>SUM(P92:P104)</f>
        <v>0</v>
      </c>
      <c r="Q91" s="225"/>
      <c r="R91" s="226">
        <f>SUM(R92:R104)</f>
        <v>0</v>
      </c>
      <c r="S91" s="225"/>
      <c r="T91" s="227">
        <f>SUM(T92:T104)</f>
        <v>0</v>
      </c>
      <c r="AR91" s="228" t="s">
        <v>90</v>
      </c>
      <c r="AT91" s="229" t="s">
        <v>80</v>
      </c>
      <c r="AU91" s="229" t="s">
        <v>25</v>
      </c>
      <c r="AY91" s="228" t="s">
        <v>208</v>
      </c>
      <c r="BK91" s="230">
        <f>SUM(BK92:BK104)</f>
        <v>0</v>
      </c>
    </row>
    <row r="92" spans="2:65" s="1" customFormat="1" ht="16.5" customHeight="1">
      <c r="B92" s="46"/>
      <c r="C92" s="233" t="s">
        <v>25</v>
      </c>
      <c r="D92" s="233" t="s">
        <v>210</v>
      </c>
      <c r="E92" s="234" t="s">
        <v>4944</v>
      </c>
      <c r="F92" s="235" t="s">
        <v>4945</v>
      </c>
      <c r="G92" s="236" t="s">
        <v>2976</v>
      </c>
      <c r="H92" s="237">
        <v>1</v>
      </c>
      <c r="I92" s="238"/>
      <c r="J92" s="239">
        <f>ROUND(I92*H92,2)</f>
        <v>0</v>
      </c>
      <c r="K92" s="235" t="s">
        <v>4610</v>
      </c>
      <c r="L92" s="72"/>
      <c r="M92" s="240" t="s">
        <v>38</v>
      </c>
      <c r="N92" s="241" t="s">
        <v>52</v>
      </c>
      <c r="O92" s="47"/>
      <c r="P92" s="242">
        <f>O92*H92</f>
        <v>0</v>
      </c>
      <c r="Q92" s="242">
        <v>0</v>
      </c>
      <c r="R92" s="242">
        <f>Q92*H92</f>
        <v>0</v>
      </c>
      <c r="S92" s="242">
        <v>0</v>
      </c>
      <c r="T92" s="243">
        <f>S92*H92</f>
        <v>0</v>
      </c>
      <c r="AR92" s="23" t="s">
        <v>302</v>
      </c>
      <c r="AT92" s="23" t="s">
        <v>210</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302</v>
      </c>
      <c r="BM92" s="23" t="s">
        <v>4946</v>
      </c>
    </row>
    <row r="93" spans="2:65" s="1" customFormat="1" ht="76.5" customHeight="1">
      <c r="B93" s="46"/>
      <c r="C93" s="267" t="s">
        <v>90</v>
      </c>
      <c r="D93" s="267" t="s">
        <v>297</v>
      </c>
      <c r="E93" s="268" t="s">
        <v>4947</v>
      </c>
      <c r="F93" s="269" t="s">
        <v>4948</v>
      </c>
      <c r="G93" s="270" t="s">
        <v>2976</v>
      </c>
      <c r="H93" s="271">
        <v>1</v>
      </c>
      <c r="I93" s="272"/>
      <c r="J93" s="273">
        <f>ROUND(I93*H93,2)</f>
        <v>0</v>
      </c>
      <c r="K93" s="269" t="s">
        <v>38</v>
      </c>
      <c r="L93" s="274"/>
      <c r="M93" s="275" t="s">
        <v>38</v>
      </c>
      <c r="N93" s="276" t="s">
        <v>52</v>
      </c>
      <c r="O93" s="47"/>
      <c r="P93" s="242">
        <f>O93*H93</f>
        <v>0</v>
      </c>
      <c r="Q93" s="242">
        <v>0</v>
      </c>
      <c r="R93" s="242">
        <f>Q93*H93</f>
        <v>0</v>
      </c>
      <c r="S93" s="242">
        <v>0</v>
      </c>
      <c r="T93" s="243">
        <f>S93*H93</f>
        <v>0</v>
      </c>
      <c r="AR93" s="23" t="s">
        <v>393</v>
      </c>
      <c r="AT93" s="23" t="s">
        <v>297</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302</v>
      </c>
      <c r="BM93" s="23" t="s">
        <v>90</v>
      </c>
    </row>
    <row r="94" spans="2:65" s="1" customFormat="1" ht="16.5" customHeight="1">
      <c r="B94" s="46"/>
      <c r="C94" s="233" t="s">
        <v>225</v>
      </c>
      <c r="D94" s="233" t="s">
        <v>210</v>
      </c>
      <c r="E94" s="234" t="s">
        <v>4949</v>
      </c>
      <c r="F94" s="235" t="s">
        <v>4950</v>
      </c>
      <c r="G94" s="236" t="s">
        <v>222</v>
      </c>
      <c r="H94" s="237">
        <v>1</v>
      </c>
      <c r="I94" s="238"/>
      <c r="J94" s="239">
        <f>ROUND(I94*H94,2)</f>
        <v>0</v>
      </c>
      <c r="K94" s="235" t="s">
        <v>38</v>
      </c>
      <c r="L94" s="72"/>
      <c r="M94" s="240" t="s">
        <v>38</v>
      </c>
      <c r="N94" s="241" t="s">
        <v>52</v>
      </c>
      <c r="O94" s="47"/>
      <c r="P94" s="242">
        <f>O94*H94</f>
        <v>0</v>
      </c>
      <c r="Q94" s="242">
        <v>0</v>
      </c>
      <c r="R94" s="242">
        <f>Q94*H94</f>
        <v>0</v>
      </c>
      <c r="S94" s="242">
        <v>0</v>
      </c>
      <c r="T94" s="243">
        <f>S94*H94</f>
        <v>0</v>
      </c>
      <c r="AR94" s="23" t="s">
        <v>302</v>
      </c>
      <c r="AT94" s="23" t="s">
        <v>210</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302</v>
      </c>
      <c r="BM94" s="23" t="s">
        <v>4951</v>
      </c>
    </row>
    <row r="95" spans="2:65" s="1" customFormat="1" ht="38.25" customHeight="1">
      <c r="B95" s="46"/>
      <c r="C95" s="267" t="s">
        <v>215</v>
      </c>
      <c r="D95" s="267" t="s">
        <v>297</v>
      </c>
      <c r="E95" s="268" t="s">
        <v>4952</v>
      </c>
      <c r="F95" s="269" t="s">
        <v>4953</v>
      </c>
      <c r="G95" s="270" t="s">
        <v>2976</v>
      </c>
      <c r="H95" s="271">
        <v>1</v>
      </c>
      <c r="I95" s="272"/>
      <c r="J95" s="273">
        <f>ROUND(I95*H95,2)</f>
        <v>0</v>
      </c>
      <c r="K95" s="269" t="s">
        <v>38</v>
      </c>
      <c r="L95" s="274"/>
      <c r="M95" s="275" t="s">
        <v>38</v>
      </c>
      <c r="N95" s="276" t="s">
        <v>52</v>
      </c>
      <c r="O95" s="47"/>
      <c r="P95" s="242">
        <f>O95*H95</f>
        <v>0</v>
      </c>
      <c r="Q95" s="242">
        <v>0</v>
      </c>
      <c r="R95" s="242">
        <f>Q95*H95</f>
        <v>0</v>
      </c>
      <c r="S95" s="242">
        <v>0</v>
      </c>
      <c r="T95" s="243">
        <f>S95*H95</f>
        <v>0</v>
      </c>
      <c r="AR95" s="23" t="s">
        <v>393</v>
      </c>
      <c r="AT95" s="23" t="s">
        <v>297</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302</v>
      </c>
      <c r="BM95" s="23" t="s">
        <v>215</v>
      </c>
    </row>
    <row r="96" spans="2:65" s="1" customFormat="1" ht="16.5" customHeight="1">
      <c r="B96" s="46"/>
      <c r="C96" s="233" t="s">
        <v>237</v>
      </c>
      <c r="D96" s="233" t="s">
        <v>210</v>
      </c>
      <c r="E96" s="234" t="s">
        <v>4954</v>
      </c>
      <c r="F96" s="235" t="s">
        <v>4955</v>
      </c>
      <c r="G96" s="236" t="s">
        <v>2976</v>
      </c>
      <c r="H96" s="237">
        <v>1</v>
      </c>
      <c r="I96" s="238"/>
      <c r="J96" s="239">
        <f>ROUND(I96*H96,2)</f>
        <v>0</v>
      </c>
      <c r="K96" s="235" t="s">
        <v>4610</v>
      </c>
      <c r="L96" s="72"/>
      <c r="M96" s="240" t="s">
        <v>38</v>
      </c>
      <c r="N96" s="241" t="s">
        <v>52</v>
      </c>
      <c r="O96" s="47"/>
      <c r="P96" s="242">
        <f>O96*H96</f>
        <v>0</v>
      </c>
      <c r="Q96" s="242">
        <v>0</v>
      </c>
      <c r="R96" s="242">
        <f>Q96*H96</f>
        <v>0</v>
      </c>
      <c r="S96" s="242">
        <v>0</v>
      </c>
      <c r="T96" s="243">
        <f>S96*H96</f>
        <v>0</v>
      </c>
      <c r="AR96" s="23" t="s">
        <v>302</v>
      </c>
      <c r="AT96" s="23" t="s">
        <v>210</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302</v>
      </c>
      <c r="BM96" s="23" t="s">
        <v>4956</v>
      </c>
    </row>
    <row r="97" spans="2:65" s="1" customFormat="1" ht="51" customHeight="1">
      <c r="B97" s="46"/>
      <c r="C97" s="267" t="s">
        <v>241</v>
      </c>
      <c r="D97" s="267" t="s">
        <v>297</v>
      </c>
      <c r="E97" s="268" t="s">
        <v>4957</v>
      </c>
      <c r="F97" s="269" t="s">
        <v>4958</v>
      </c>
      <c r="G97" s="270" t="s">
        <v>2976</v>
      </c>
      <c r="H97" s="271">
        <v>1</v>
      </c>
      <c r="I97" s="272"/>
      <c r="J97" s="273">
        <f>ROUND(I97*H97,2)</f>
        <v>0</v>
      </c>
      <c r="K97" s="269" t="s">
        <v>38</v>
      </c>
      <c r="L97" s="274"/>
      <c r="M97" s="275" t="s">
        <v>38</v>
      </c>
      <c r="N97" s="276" t="s">
        <v>52</v>
      </c>
      <c r="O97" s="47"/>
      <c r="P97" s="242">
        <f>O97*H97</f>
        <v>0</v>
      </c>
      <c r="Q97" s="242">
        <v>0</v>
      </c>
      <c r="R97" s="242">
        <f>Q97*H97</f>
        <v>0</v>
      </c>
      <c r="S97" s="242">
        <v>0</v>
      </c>
      <c r="T97" s="243">
        <f>S97*H97</f>
        <v>0</v>
      </c>
      <c r="AR97" s="23" t="s">
        <v>393</v>
      </c>
      <c r="AT97" s="23" t="s">
        <v>297</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302</v>
      </c>
      <c r="BM97" s="23" t="s">
        <v>241</v>
      </c>
    </row>
    <row r="98" spans="2:65" s="1" customFormat="1" ht="16.5" customHeight="1">
      <c r="B98" s="46"/>
      <c r="C98" s="233" t="s">
        <v>249</v>
      </c>
      <c r="D98" s="233" t="s">
        <v>210</v>
      </c>
      <c r="E98" s="234" t="s">
        <v>4959</v>
      </c>
      <c r="F98" s="235" t="s">
        <v>4960</v>
      </c>
      <c r="G98" s="236" t="s">
        <v>2976</v>
      </c>
      <c r="H98" s="237">
        <v>1</v>
      </c>
      <c r="I98" s="238"/>
      <c r="J98" s="239">
        <f>ROUND(I98*H98,2)</f>
        <v>0</v>
      </c>
      <c r="K98" s="235" t="s">
        <v>4610</v>
      </c>
      <c r="L98" s="72"/>
      <c r="M98" s="240" t="s">
        <v>38</v>
      </c>
      <c r="N98" s="241" t="s">
        <v>52</v>
      </c>
      <c r="O98" s="47"/>
      <c r="P98" s="242">
        <f>O98*H98</f>
        <v>0</v>
      </c>
      <c r="Q98" s="242">
        <v>0</v>
      </c>
      <c r="R98" s="242">
        <f>Q98*H98</f>
        <v>0</v>
      </c>
      <c r="S98" s="242">
        <v>0</v>
      </c>
      <c r="T98" s="243">
        <f>S98*H98</f>
        <v>0</v>
      </c>
      <c r="AR98" s="23" t="s">
        <v>302</v>
      </c>
      <c r="AT98" s="23" t="s">
        <v>210</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302</v>
      </c>
      <c r="BM98" s="23" t="s">
        <v>4961</v>
      </c>
    </row>
    <row r="99" spans="2:65" s="1" customFormat="1" ht="25.5" customHeight="1">
      <c r="B99" s="46"/>
      <c r="C99" s="267" t="s">
        <v>253</v>
      </c>
      <c r="D99" s="267" t="s">
        <v>297</v>
      </c>
      <c r="E99" s="268" t="s">
        <v>4962</v>
      </c>
      <c r="F99" s="269" t="s">
        <v>4963</v>
      </c>
      <c r="G99" s="270" t="s">
        <v>2976</v>
      </c>
      <c r="H99" s="271">
        <v>1</v>
      </c>
      <c r="I99" s="272"/>
      <c r="J99" s="273">
        <f>ROUND(I99*H99,2)</f>
        <v>0</v>
      </c>
      <c r="K99" s="269" t="s">
        <v>38</v>
      </c>
      <c r="L99" s="274"/>
      <c r="M99" s="275" t="s">
        <v>38</v>
      </c>
      <c r="N99" s="276" t="s">
        <v>52</v>
      </c>
      <c r="O99" s="47"/>
      <c r="P99" s="242">
        <f>O99*H99</f>
        <v>0</v>
      </c>
      <c r="Q99" s="242">
        <v>0</v>
      </c>
      <c r="R99" s="242">
        <f>Q99*H99</f>
        <v>0</v>
      </c>
      <c r="S99" s="242">
        <v>0</v>
      </c>
      <c r="T99" s="243">
        <f>S99*H99</f>
        <v>0</v>
      </c>
      <c r="AR99" s="23" t="s">
        <v>393</v>
      </c>
      <c r="AT99" s="23" t="s">
        <v>297</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302</v>
      </c>
      <c r="BM99" s="23" t="s">
        <v>253</v>
      </c>
    </row>
    <row r="100" spans="2:65" s="1" customFormat="1" ht="16.5" customHeight="1">
      <c r="B100" s="46"/>
      <c r="C100" s="233" t="s">
        <v>257</v>
      </c>
      <c r="D100" s="233" t="s">
        <v>210</v>
      </c>
      <c r="E100" s="234" t="s">
        <v>4964</v>
      </c>
      <c r="F100" s="235" t="s">
        <v>4965</v>
      </c>
      <c r="G100" s="236" t="s">
        <v>2976</v>
      </c>
      <c r="H100" s="237">
        <v>3</v>
      </c>
      <c r="I100" s="238"/>
      <c r="J100" s="239">
        <f>ROUND(I100*H100,2)</f>
        <v>0</v>
      </c>
      <c r="K100" s="235" t="s">
        <v>4610</v>
      </c>
      <c r="L100" s="72"/>
      <c r="M100" s="240" t="s">
        <v>38</v>
      </c>
      <c r="N100" s="241" t="s">
        <v>52</v>
      </c>
      <c r="O100" s="47"/>
      <c r="P100" s="242">
        <f>O100*H100</f>
        <v>0</v>
      </c>
      <c r="Q100" s="242">
        <v>0</v>
      </c>
      <c r="R100" s="242">
        <f>Q100*H100</f>
        <v>0</v>
      </c>
      <c r="S100" s="242">
        <v>0</v>
      </c>
      <c r="T100" s="243">
        <f>S100*H100</f>
        <v>0</v>
      </c>
      <c r="AR100" s="23" t="s">
        <v>302</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302</v>
      </c>
      <c r="BM100" s="23" t="s">
        <v>4966</v>
      </c>
    </row>
    <row r="101" spans="2:65" s="1" customFormat="1" ht="38.25" customHeight="1">
      <c r="B101" s="46"/>
      <c r="C101" s="267" t="s">
        <v>30</v>
      </c>
      <c r="D101" s="267" t="s">
        <v>297</v>
      </c>
      <c r="E101" s="268" t="s">
        <v>4967</v>
      </c>
      <c r="F101" s="269" t="s">
        <v>4968</v>
      </c>
      <c r="G101" s="270" t="s">
        <v>2976</v>
      </c>
      <c r="H101" s="271">
        <v>3</v>
      </c>
      <c r="I101" s="272"/>
      <c r="J101" s="273">
        <f>ROUND(I101*H101,2)</f>
        <v>0</v>
      </c>
      <c r="K101" s="269" t="s">
        <v>38</v>
      </c>
      <c r="L101" s="274"/>
      <c r="M101" s="275" t="s">
        <v>38</v>
      </c>
      <c r="N101" s="276" t="s">
        <v>52</v>
      </c>
      <c r="O101" s="47"/>
      <c r="P101" s="242">
        <f>O101*H101</f>
        <v>0</v>
      </c>
      <c r="Q101" s="242">
        <v>0</v>
      </c>
      <c r="R101" s="242">
        <f>Q101*H101</f>
        <v>0</v>
      </c>
      <c r="S101" s="242">
        <v>0</v>
      </c>
      <c r="T101" s="243">
        <f>S101*H101</f>
        <v>0</v>
      </c>
      <c r="AR101" s="23" t="s">
        <v>393</v>
      </c>
      <c r="AT101" s="23" t="s">
        <v>297</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302</v>
      </c>
      <c r="BM101" s="23" t="s">
        <v>30</v>
      </c>
    </row>
    <row r="102" spans="2:65" s="1" customFormat="1" ht="16.5" customHeight="1">
      <c r="B102" s="46"/>
      <c r="C102" s="233" t="s">
        <v>270</v>
      </c>
      <c r="D102" s="233" t="s">
        <v>210</v>
      </c>
      <c r="E102" s="234" t="s">
        <v>4969</v>
      </c>
      <c r="F102" s="235" t="s">
        <v>4970</v>
      </c>
      <c r="G102" s="236" t="s">
        <v>2976</v>
      </c>
      <c r="H102" s="237">
        <v>4</v>
      </c>
      <c r="I102" s="238"/>
      <c r="J102" s="239">
        <f>ROUND(I102*H102,2)</f>
        <v>0</v>
      </c>
      <c r="K102" s="235" t="s">
        <v>4610</v>
      </c>
      <c r="L102" s="72"/>
      <c r="M102" s="240" t="s">
        <v>38</v>
      </c>
      <c r="N102" s="241" t="s">
        <v>52</v>
      </c>
      <c r="O102" s="47"/>
      <c r="P102" s="242">
        <f>O102*H102</f>
        <v>0</v>
      </c>
      <c r="Q102" s="242">
        <v>0</v>
      </c>
      <c r="R102" s="242">
        <f>Q102*H102</f>
        <v>0</v>
      </c>
      <c r="S102" s="242">
        <v>0</v>
      </c>
      <c r="T102" s="243">
        <f>S102*H102</f>
        <v>0</v>
      </c>
      <c r="AR102" s="23" t="s">
        <v>302</v>
      </c>
      <c r="AT102" s="23" t="s">
        <v>210</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302</v>
      </c>
      <c r="BM102" s="23" t="s">
        <v>4971</v>
      </c>
    </row>
    <row r="103" spans="2:65" s="1" customFormat="1" ht="16.5" customHeight="1">
      <c r="B103" s="46"/>
      <c r="C103" s="267" t="s">
        <v>276</v>
      </c>
      <c r="D103" s="267" t="s">
        <v>297</v>
      </c>
      <c r="E103" s="268" t="s">
        <v>4972</v>
      </c>
      <c r="F103" s="269" t="s">
        <v>4973</v>
      </c>
      <c r="G103" s="270" t="s">
        <v>2976</v>
      </c>
      <c r="H103" s="271">
        <v>1</v>
      </c>
      <c r="I103" s="272"/>
      <c r="J103" s="273">
        <f>ROUND(I103*H103,2)</f>
        <v>0</v>
      </c>
      <c r="K103" s="269" t="s">
        <v>38</v>
      </c>
      <c r="L103" s="274"/>
      <c r="M103" s="275" t="s">
        <v>38</v>
      </c>
      <c r="N103" s="276" t="s">
        <v>52</v>
      </c>
      <c r="O103" s="47"/>
      <c r="P103" s="242">
        <f>O103*H103</f>
        <v>0</v>
      </c>
      <c r="Q103" s="242">
        <v>0</v>
      </c>
      <c r="R103" s="242">
        <f>Q103*H103</f>
        <v>0</v>
      </c>
      <c r="S103" s="242">
        <v>0</v>
      </c>
      <c r="T103" s="243">
        <f>S103*H103</f>
        <v>0</v>
      </c>
      <c r="AR103" s="23" t="s">
        <v>393</v>
      </c>
      <c r="AT103" s="23" t="s">
        <v>297</v>
      </c>
      <c r="AU103" s="23" t="s">
        <v>90</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302</v>
      </c>
      <c r="BM103" s="23" t="s">
        <v>276</v>
      </c>
    </row>
    <row r="104" spans="2:65" s="1" customFormat="1" ht="16.5" customHeight="1">
      <c r="B104" s="46"/>
      <c r="C104" s="267" t="s">
        <v>280</v>
      </c>
      <c r="D104" s="267" t="s">
        <v>297</v>
      </c>
      <c r="E104" s="268" t="s">
        <v>4974</v>
      </c>
      <c r="F104" s="269" t="s">
        <v>4975</v>
      </c>
      <c r="G104" s="270" t="s">
        <v>2976</v>
      </c>
      <c r="H104" s="271">
        <v>3</v>
      </c>
      <c r="I104" s="272"/>
      <c r="J104" s="273">
        <f>ROUND(I104*H104,2)</f>
        <v>0</v>
      </c>
      <c r="K104" s="269" t="s">
        <v>38</v>
      </c>
      <c r="L104" s="274"/>
      <c r="M104" s="275" t="s">
        <v>38</v>
      </c>
      <c r="N104" s="276" t="s">
        <v>52</v>
      </c>
      <c r="O104" s="47"/>
      <c r="P104" s="242">
        <f>O104*H104</f>
        <v>0</v>
      </c>
      <c r="Q104" s="242">
        <v>0</v>
      </c>
      <c r="R104" s="242">
        <f>Q104*H104</f>
        <v>0</v>
      </c>
      <c r="S104" s="242">
        <v>0</v>
      </c>
      <c r="T104" s="243">
        <f>S104*H104</f>
        <v>0</v>
      </c>
      <c r="AR104" s="23" t="s">
        <v>393</v>
      </c>
      <c r="AT104" s="23" t="s">
        <v>297</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302</v>
      </c>
      <c r="BM104" s="23" t="s">
        <v>286</v>
      </c>
    </row>
    <row r="105" spans="2:63" s="11" customFormat="1" ht="29.85" customHeight="1">
      <c r="B105" s="217"/>
      <c r="C105" s="218"/>
      <c r="D105" s="219" t="s">
        <v>80</v>
      </c>
      <c r="E105" s="231" t="s">
        <v>4976</v>
      </c>
      <c r="F105" s="231" t="s">
        <v>135</v>
      </c>
      <c r="G105" s="218"/>
      <c r="H105" s="218"/>
      <c r="I105" s="221"/>
      <c r="J105" s="232">
        <f>BK105</f>
        <v>0</v>
      </c>
      <c r="K105" s="218"/>
      <c r="L105" s="223"/>
      <c r="M105" s="224"/>
      <c r="N105" s="225"/>
      <c r="O105" s="225"/>
      <c r="P105" s="226">
        <f>SUM(P106:P116)</f>
        <v>0</v>
      </c>
      <c r="Q105" s="225"/>
      <c r="R105" s="226">
        <f>SUM(R106:R116)</f>
        <v>0</v>
      </c>
      <c r="S105" s="225"/>
      <c r="T105" s="227">
        <f>SUM(T106:T116)</f>
        <v>0</v>
      </c>
      <c r="AR105" s="228" t="s">
        <v>90</v>
      </c>
      <c r="AT105" s="229" t="s">
        <v>80</v>
      </c>
      <c r="AU105" s="229" t="s">
        <v>25</v>
      </c>
      <c r="AY105" s="228" t="s">
        <v>208</v>
      </c>
      <c r="BK105" s="230">
        <f>SUM(BK106:BK116)</f>
        <v>0</v>
      </c>
    </row>
    <row r="106" spans="2:65" s="1" customFormat="1" ht="16.5" customHeight="1">
      <c r="B106" s="46"/>
      <c r="C106" s="233" t="s">
        <v>286</v>
      </c>
      <c r="D106" s="233" t="s">
        <v>210</v>
      </c>
      <c r="E106" s="234" t="s">
        <v>4977</v>
      </c>
      <c r="F106" s="235" t="s">
        <v>4978</v>
      </c>
      <c r="G106" s="236" t="s">
        <v>222</v>
      </c>
      <c r="H106" s="237">
        <v>4</v>
      </c>
      <c r="I106" s="238"/>
      <c r="J106" s="239">
        <f>ROUND(I106*H106,2)</f>
        <v>0</v>
      </c>
      <c r="K106" s="235" t="s">
        <v>4610</v>
      </c>
      <c r="L106" s="72"/>
      <c r="M106" s="240" t="s">
        <v>38</v>
      </c>
      <c r="N106" s="241" t="s">
        <v>52</v>
      </c>
      <c r="O106" s="47"/>
      <c r="P106" s="242">
        <f>O106*H106</f>
        <v>0</v>
      </c>
      <c r="Q106" s="242">
        <v>0</v>
      </c>
      <c r="R106" s="242">
        <f>Q106*H106</f>
        <v>0</v>
      </c>
      <c r="S106" s="242">
        <v>0</v>
      </c>
      <c r="T106" s="243">
        <f>S106*H106</f>
        <v>0</v>
      </c>
      <c r="AR106" s="23" t="s">
        <v>302</v>
      </c>
      <c r="AT106" s="23" t="s">
        <v>210</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302</v>
      </c>
      <c r="BM106" s="23" t="s">
        <v>4979</v>
      </c>
    </row>
    <row r="107" spans="2:65" s="1" customFormat="1" ht="63.75" customHeight="1">
      <c r="B107" s="46"/>
      <c r="C107" s="267" t="s">
        <v>10</v>
      </c>
      <c r="D107" s="267" t="s">
        <v>297</v>
      </c>
      <c r="E107" s="268" t="s">
        <v>4980</v>
      </c>
      <c r="F107" s="269" t="s">
        <v>4981</v>
      </c>
      <c r="G107" s="270" t="s">
        <v>2976</v>
      </c>
      <c r="H107" s="271">
        <v>1</v>
      </c>
      <c r="I107" s="272"/>
      <c r="J107" s="273">
        <f>ROUND(I107*H107,2)</f>
        <v>0</v>
      </c>
      <c r="K107" s="269" t="s">
        <v>38</v>
      </c>
      <c r="L107" s="274"/>
      <c r="M107" s="275" t="s">
        <v>38</v>
      </c>
      <c r="N107" s="276" t="s">
        <v>52</v>
      </c>
      <c r="O107" s="47"/>
      <c r="P107" s="242">
        <f>O107*H107</f>
        <v>0</v>
      </c>
      <c r="Q107" s="242">
        <v>0</v>
      </c>
      <c r="R107" s="242">
        <f>Q107*H107</f>
        <v>0</v>
      </c>
      <c r="S107" s="242">
        <v>0</v>
      </c>
      <c r="T107" s="243">
        <f>S107*H107</f>
        <v>0</v>
      </c>
      <c r="AR107" s="23" t="s">
        <v>393</v>
      </c>
      <c r="AT107" s="23" t="s">
        <v>297</v>
      </c>
      <c r="AU107" s="23" t="s">
        <v>90</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302</v>
      </c>
      <c r="BM107" s="23" t="s">
        <v>302</v>
      </c>
    </row>
    <row r="108" spans="2:65" s="1" customFormat="1" ht="16.5" customHeight="1">
      <c r="B108" s="46"/>
      <c r="C108" s="233" t="s">
        <v>302</v>
      </c>
      <c r="D108" s="233" t="s">
        <v>210</v>
      </c>
      <c r="E108" s="234" t="s">
        <v>4982</v>
      </c>
      <c r="F108" s="235" t="s">
        <v>4983</v>
      </c>
      <c r="G108" s="236" t="s">
        <v>222</v>
      </c>
      <c r="H108" s="237">
        <v>2</v>
      </c>
      <c r="I108" s="238"/>
      <c r="J108" s="239">
        <f>ROUND(I108*H108,2)</f>
        <v>0</v>
      </c>
      <c r="K108" s="235" t="s">
        <v>38</v>
      </c>
      <c r="L108" s="72"/>
      <c r="M108" s="240" t="s">
        <v>38</v>
      </c>
      <c r="N108" s="241" t="s">
        <v>52</v>
      </c>
      <c r="O108" s="47"/>
      <c r="P108" s="242">
        <f>O108*H108</f>
        <v>0</v>
      </c>
      <c r="Q108" s="242">
        <v>0</v>
      </c>
      <c r="R108" s="242">
        <f>Q108*H108</f>
        <v>0</v>
      </c>
      <c r="S108" s="242">
        <v>0</v>
      </c>
      <c r="T108" s="243">
        <f>S108*H108</f>
        <v>0</v>
      </c>
      <c r="AR108" s="23" t="s">
        <v>302</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302</v>
      </c>
      <c r="BM108" s="23" t="s">
        <v>4984</v>
      </c>
    </row>
    <row r="109" spans="2:65" s="1" customFormat="1" ht="25.5" customHeight="1">
      <c r="B109" s="46"/>
      <c r="C109" s="267" t="s">
        <v>314</v>
      </c>
      <c r="D109" s="267" t="s">
        <v>297</v>
      </c>
      <c r="E109" s="268" t="s">
        <v>4985</v>
      </c>
      <c r="F109" s="269" t="s">
        <v>4986</v>
      </c>
      <c r="G109" s="270" t="s">
        <v>2976</v>
      </c>
      <c r="H109" s="271">
        <v>1</v>
      </c>
      <c r="I109" s="272"/>
      <c r="J109" s="273">
        <f>ROUND(I109*H109,2)</f>
        <v>0</v>
      </c>
      <c r="K109" s="269" t="s">
        <v>38</v>
      </c>
      <c r="L109" s="274"/>
      <c r="M109" s="275" t="s">
        <v>38</v>
      </c>
      <c r="N109" s="276" t="s">
        <v>52</v>
      </c>
      <c r="O109" s="47"/>
      <c r="P109" s="242">
        <f>O109*H109</f>
        <v>0</v>
      </c>
      <c r="Q109" s="242">
        <v>0</v>
      </c>
      <c r="R109" s="242">
        <f>Q109*H109</f>
        <v>0</v>
      </c>
      <c r="S109" s="242">
        <v>0</v>
      </c>
      <c r="T109" s="243">
        <f>S109*H109</f>
        <v>0</v>
      </c>
      <c r="AR109" s="23" t="s">
        <v>393</v>
      </c>
      <c r="AT109" s="23" t="s">
        <v>297</v>
      </c>
      <c r="AU109" s="23" t="s">
        <v>90</v>
      </c>
      <c r="AY109" s="23" t="s">
        <v>208</v>
      </c>
      <c r="BE109" s="244">
        <f>IF(N109="základní",J109,0)</f>
        <v>0</v>
      </c>
      <c r="BF109" s="244">
        <f>IF(N109="snížená",J109,0)</f>
        <v>0</v>
      </c>
      <c r="BG109" s="244">
        <f>IF(N109="zákl. přenesená",J109,0)</f>
        <v>0</v>
      </c>
      <c r="BH109" s="244">
        <f>IF(N109="sníž. přenesená",J109,0)</f>
        <v>0</v>
      </c>
      <c r="BI109" s="244">
        <f>IF(N109="nulová",J109,0)</f>
        <v>0</v>
      </c>
      <c r="BJ109" s="23" t="s">
        <v>25</v>
      </c>
      <c r="BK109" s="244">
        <f>ROUND(I109*H109,2)</f>
        <v>0</v>
      </c>
      <c r="BL109" s="23" t="s">
        <v>302</v>
      </c>
      <c r="BM109" s="23" t="s">
        <v>319</v>
      </c>
    </row>
    <row r="110" spans="2:65" s="1" customFormat="1" ht="16.5" customHeight="1">
      <c r="B110" s="46"/>
      <c r="C110" s="233" t="s">
        <v>319</v>
      </c>
      <c r="D110" s="233" t="s">
        <v>210</v>
      </c>
      <c r="E110" s="234" t="s">
        <v>4987</v>
      </c>
      <c r="F110" s="235" t="s">
        <v>4978</v>
      </c>
      <c r="G110" s="236" t="s">
        <v>222</v>
      </c>
      <c r="H110" s="237">
        <v>4</v>
      </c>
      <c r="I110" s="238"/>
      <c r="J110" s="239">
        <f>ROUND(I110*H110,2)</f>
        <v>0</v>
      </c>
      <c r="K110" s="235" t="s">
        <v>38</v>
      </c>
      <c r="L110" s="72"/>
      <c r="M110" s="240" t="s">
        <v>38</v>
      </c>
      <c r="N110" s="241" t="s">
        <v>52</v>
      </c>
      <c r="O110" s="47"/>
      <c r="P110" s="242">
        <f>O110*H110</f>
        <v>0</v>
      </c>
      <c r="Q110" s="242">
        <v>0</v>
      </c>
      <c r="R110" s="242">
        <f>Q110*H110</f>
        <v>0</v>
      </c>
      <c r="S110" s="242">
        <v>0</v>
      </c>
      <c r="T110" s="243">
        <f>S110*H110</f>
        <v>0</v>
      </c>
      <c r="AR110" s="23" t="s">
        <v>302</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302</v>
      </c>
      <c r="BM110" s="23" t="s">
        <v>4988</v>
      </c>
    </row>
    <row r="111" spans="2:65" s="1" customFormat="1" ht="51" customHeight="1">
      <c r="B111" s="46"/>
      <c r="C111" s="267" t="s">
        <v>324</v>
      </c>
      <c r="D111" s="267" t="s">
        <v>297</v>
      </c>
      <c r="E111" s="268" t="s">
        <v>4989</v>
      </c>
      <c r="F111" s="269" t="s">
        <v>4990</v>
      </c>
      <c r="G111" s="270" t="s">
        <v>2976</v>
      </c>
      <c r="H111" s="271">
        <v>1</v>
      </c>
      <c r="I111" s="272"/>
      <c r="J111" s="273">
        <f>ROUND(I111*H111,2)</f>
        <v>0</v>
      </c>
      <c r="K111" s="269" t="s">
        <v>38</v>
      </c>
      <c r="L111" s="274"/>
      <c r="M111" s="275" t="s">
        <v>38</v>
      </c>
      <c r="N111" s="276" t="s">
        <v>52</v>
      </c>
      <c r="O111" s="47"/>
      <c r="P111" s="242">
        <f>O111*H111</f>
        <v>0</v>
      </c>
      <c r="Q111" s="242">
        <v>0</v>
      </c>
      <c r="R111" s="242">
        <f>Q111*H111</f>
        <v>0</v>
      </c>
      <c r="S111" s="242">
        <v>0</v>
      </c>
      <c r="T111" s="243">
        <f>S111*H111</f>
        <v>0</v>
      </c>
      <c r="AR111" s="23" t="s">
        <v>393</v>
      </c>
      <c r="AT111" s="23" t="s">
        <v>297</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302</v>
      </c>
      <c r="BM111" s="23" t="s">
        <v>328</v>
      </c>
    </row>
    <row r="112" spans="2:65" s="1" customFormat="1" ht="16.5" customHeight="1">
      <c r="B112" s="46"/>
      <c r="C112" s="233" t="s">
        <v>328</v>
      </c>
      <c r="D112" s="233" t="s">
        <v>210</v>
      </c>
      <c r="E112" s="234" t="s">
        <v>4991</v>
      </c>
      <c r="F112" s="235" t="s">
        <v>4992</v>
      </c>
      <c r="G112" s="236" t="s">
        <v>222</v>
      </c>
      <c r="H112" s="237">
        <v>2</v>
      </c>
      <c r="I112" s="238"/>
      <c r="J112" s="239">
        <f>ROUND(I112*H112,2)</f>
        <v>0</v>
      </c>
      <c r="K112" s="235" t="s">
        <v>38</v>
      </c>
      <c r="L112" s="72"/>
      <c r="M112" s="240" t="s">
        <v>38</v>
      </c>
      <c r="N112" s="241" t="s">
        <v>52</v>
      </c>
      <c r="O112" s="47"/>
      <c r="P112" s="242">
        <f>O112*H112</f>
        <v>0</v>
      </c>
      <c r="Q112" s="242">
        <v>0</v>
      </c>
      <c r="R112" s="242">
        <f>Q112*H112</f>
        <v>0</v>
      </c>
      <c r="S112" s="242">
        <v>0</v>
      </c>
      <c r="T112" s="243">
        <f>S112*H112</f>
        <v>0</v>
      </c>
      <c r="AR112" s="23" t="s">
        <v>302</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302</v>
      </c>
      <c r="BM112" s="23" t="s">
        <v>4993</v>
      </c>
    </row>
    <row r="113" spans="2:65" s="1" customFormat="1" ht="16.5" customHeight="1">
      <c r="B113" s="46"/>
      <c r="C113" s="267" t="s">
        <v>9</v>
      </c>
      <c r="D113" s="267" t="s">
        <v>297</v>
      </c>
      <c r="E113" s="268" t="s">
        <v>4994</v>
      </c>
      <c r="F113" s="269" t="s">
        <v>4995</v>
      </c>
      <c r="G113" s="270" t="s">
        <v>2976</v>
      </c>
      <c r="H113" s="271">
        <v>1</v>
      </c>
      <c r="I113" s="272"/>
      <c r="J113" s="273">
        <f>ROUND(I113*H113,2)</f>
        <v>0</v>
      </c>
      <c r="K113" s="269" t="s">
        <v>38</v>
      </c>
      <c r="L113" s="274"/>
      <c r="M113" s="275" t="s">
        <v>38</v>
      </c>
      <c r="N113" s="276" t="s">
        <v>52</v>
      </c>
      <c r="O113" s="47"/>
      <c r="P113" s="242">
        <f>O113*H113</f>
        <v>0</v>
      </c>
      <c r="Q113" s="242">
        <v>0</v>
      </c>
      <c r="R113" s="242">
        <f>Q113*H113</f>
        <v>0</v>
      </c>
      <c r="S113" s="242">
        <v>0</v>
      </c>
      <c r="T113" s="243">
        <f>S113*H113</f>
        <v>0</v>
      </c>
      <c r="AR113" s="23" t="s">
        <v>393</v>
      </c>
      <c r="AT113" s="23" t="s">
        <v>297</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302</v>
      </c>
      <c r="BM113" s="23" t="s">
        <v>340</v>
      </c>
    </row>
    <row r="114" spans="2:65" s="1" customFormat="1" ht="16.5" customHeight="1">
      <c r="B114" s="46"/>
      <c r="C114" s="233" t="s">
        <v>340</v>
      </c>
      <c r="D114" s="233" t="s">
        <v>210</v>
      </c>
      <c r="E114" s="234" t="s">
        <v>4996</v>
      </c>
      <c r="F114" s="235" t="s">
        <v>4997</v>
      </c>
      <c r="G114" s="236" t="s">
        <v>222</v>
      </c>
      <c r="H114" s="237">
        <v>5</v>
      </c>
      <c r="I114" s="238"/>
      <c r="J114" s="239">
        <f>ROUND(I114*H114,2)</f>
        <v>0</v>
      </c>
      <c r="K114" s="235" t="s">
        <v>38</v>
      </c>
      <c r="L114" s="72"/>
      <c r="M114" s="240" t="s">
        <v>38</v>
      </c>
      <c r="N114" s="241" t="s">
        <v>52</v>
      </c>
      <c r="O114" s="47"/>
      <c r="P114" s="242">
        <f>O114*H114</f>
        <v>0</v>
      </c>
      <c r="Q114" s="242">
        <v>0</v>
      </c>
      <c r="R114" s="242">
        <f>Q114*H114</f>
        <v>0</v>
      </c>
      <c r="S114" s="242">
        <v>0</v>
      </c>
      <c r="T114" s="243">
        <f>S114*H114</f>
        <v>0</v>
      </c>
      <c r="AR114" s="23" t="s">
        <v>302</v>
      </c>
      <c r="AT114" s="23" t="s">
        <v>210</v>
      </c>
      <c r="AU114" s="23" t="s">
        <v>90</v>
      </c>
      <c r="AY114" s="23" t="s">
        <v>208</v>
      </c>
      <c r="BE114" s="244">
        <f>IF(N114="základní",J114,0)</f>
        <v>0</v>
      </c>
      <c r="BF114" s="244">
        <f>IF(N114="snížená",J114,0)</f>
        <v>0</v>
      </c>
      <c r="BG114" s="244">
        <f>IF(N114="zákl. přenesená",J114,0)</f>
        <v>0</v>
      </c>
      <c r="BH114" s="244">
        <f>IF(N114="sníž. přenesená",J114,0)</f>
        <v>0</v>
      </c>
      <c r="BI114" s="244">
        <f>IF(N114="nulová",J114,0)</f>
        <v>0</v>
      </c>
      <c r="BJ114" s="23" t="s">
        <v>25</v>
      </c>
      <c r="BK114" s="244">
        <f>ROUND(I114*H114,2)</f>
        <v>0</v>
      </c>
      <c r="BL114" s="23" t="s">
        <v>302</v>
      </c>
      <c r="BM114" s="23" t="s">
        <v>4998</v>
      </c>
    </row>
    <row r="115" spans="2:65" s="1" customFormat="1" ht="16.5" customHeight="1">
      <c r="B115" s="46"/>
      <c r="C115" s="233" t="s">
        <v>348</v>
      </c>
      <c r="D115" s="233" t="s">
        <v>210</v>
      </c>
      <c r="E115" s="234" t="s">
        <v>4999</v>
      </c>
      <c r="F115" s="235" t="s">
        <v>5000</v>
      </c>
      <c r="G115" s="236" t="s">
        <v>222</v>
      </c>
      <c r="H115" s="237">
        <v>3</v>
      </c>
      <c r="I115" s="238"/>
      <c r="J115" s="239">
        <f>ROUND(I115*H115,2)</f>
        <v>0</v>
      </c>
      <c r="K115" s="235" t="s">
        <v>38</v>
      </c>
      <c r="L115" s="72"/>
      <c r="M115" s="240" t="s">
        <v>38</v>
      </c>
      <c r="N115" s="241" t="s">
        <v>52</v>
      </c>
      <c r="O115" s="47"/>
      <c r="P115" s="242">
        <f>O115*H115</f>
        <v>0</v>
      </c>
      <c r="Q115" s="242">
        <v>0</v>
      </c>
      <c r="R115" s="242">
        <f>Q115*H115</f>
        <v>0</v>
      </c>
      <c r="S115" s="242">
        <v>0</v>
      </c>
      <c r="T115" s="243">
        <f>S115*H115</f>
        <v>0</v>
      </c>
      <c r="AR115" s="23" t="s">
        <v>302</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302</v>
      </c>
      <c r="BM115" s="23" t="s">
        <v>5001</v>
      </c>
    </row>
    <row r="116" spans="2:65" s="1" customFormat="1" ht="16.5" customHeight="1">
      <c r="B116" s="46"/>
      <c r="C116" s="233" t="s">
        <v>352</v>
      </c>
      <c r="D116" s="233" t="s">
        <v>210</v>
      </c>
      <c r="E116" s="234" t="s">
        <v>5002</v>
      </c>
      <c r="F116" s="235" t="s">
        <v>5003</v>
      </c>
      <c r="G116" s="236" t="s">
        <v>222</v>
      </c>
      <c r="H116" s="237">
        <v>4</v>
      </c>
      <c r="I116" s="238"/>
      <c r="J116" s="239">
        <f>ROUND(I116*H116,2)</f>
        <v>0</v>
      </c>
      <c r="K116" s="235" t="s">
        <v>38</v>
      </c>
      <c r="L116" s="72"/>
      <c r="M116" s="240" t="s">
        <v>38</v>
      </c>
      <c r="N116" s="241" t="s">
        <v>52</v>
      </c>
      <c r="O116" s="47"/>
      <c r="P116" s="242">
        <f>O116*H116</f>
        <v>0</v>
      </c>
      <c r="Q116" s="242">
        <v>0</v>
      </c>
      <c r="R116" s="242">
        <f>Q116*H116</f>
        <v>0</v>
      </c>
      <c r="S116" s="242">
        <v>0</v>
      </c>
      <c r="T116" s="243">
        <f>S116*H116</f>
        <v>0</v>
      </c>
      <c r="AR116" s="23" t="s">
        <v>302</v>
      </c>
      <c r="AT116" s="23" t="s">
        <v>210</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302</v>
      </c>
      <c r="BM116" s="23" t="s">
        <v>5004</v>
      </c>
    </row>
    <row r="117" spans="2:63" s="11" customFormat="1" ht="29.85" customHeight="1">
      <c r="B117" s="217"/>
      <c r="C117" s="218"/>
      <c r="D117" s="219" t="s">
        <v>80</v>
      </c>
      <c r="E117" s="231" t="s">
        <v>5005</v>
      </c>
      <c r="F117" s="231" t="s">
        <v>5006</v>
      </c>
      <c r="G117" s="218"/>
      <c r="H117" s="218"/>
      <c r="I117" s="221"/>
      <c r="J117" s="232">
        <f>BK117</f>
        <v>0</v>
      </c>
      <c r="K117" s="218"/>
      <c r="L117" s="223"/>
      <c r="M117" s="224"/>
      <c r="N117" s="225"/>
      <c r="O117" s="225"/>
      <c r="P117" s="226">
        <f>SUM(P118:P122)</f>
        <v>0</v>
      </c>
      <c r="Q117" s="225"/>
      <c r="R117" s="226">
        <f>SUM(R118:R122)</f>
        <v>0</v>
      </c>
      <c r="S117" s="225"/>
      <c r="T117" s="227">
        <f>SUM(T118:T122)</f>
        <v>0</v>
      </c>
      <c r="AR117" s="228" t="s">
        <v>90</v>
      </c>
      <c r="AT117" s="229" t="s">
        <v>80</v>
      </c>
      <c r="AU117" s="229" t="s">
        <v>25</v>
      </c>
      <c r="AY117" s="228" t="s">
        <v>208</v>
      </c>
      <c r="BK117" s="230">
        <f>SUM(BK118:BK122)</f>
        <v>0</v>
      </c>
    </row>
    <row r="118" spans="2:65" s="1" customFormat="1" ht="16.5" customHeight="1">
      <c r="B118" s="46"/>
      <c r="C118" s="233" t="s">
        <v>357</v>
      </c>
      <c r="D118" s="233" t="s">
        <v>210</v>
      </c>
      <c r="E118" s="234" t="s">
        <v>5007</v>
      </c>
      <c r="F118" s="235" t="s">
        <v>5008</v>
      </c>
      <c r="G118" s="236" t="s">
        <v>2976</v>
      </c>
      <c r="H118" s="237">
        <v>24</v>
      </c>
      <c r="I118" s="238"/>
      <c r="J118" s="239">
        <f>ROUND(I118*H118,2)</f>
        <v>0</v>
      </c>
      <c r="K118" s="235" t="s">
        <v>4610</v>
      </c>
      <c r="L118" s="72"/>
      <c r="M118" s="240" t="s">
        <v>38</v>
      </c>
      <c r="N118" s="241" t="s">
        <v>52</v>
      </c>
      <c r="O118" s="47"/>
      <c r="P118" s="242">
        <f>O118*H118</f>
        <v>0</v>
      </c>
      <c r="Q118" s="242">
        <v>0</v>
      </c>
      <c r="R118" s="242">
        <f>Q118*H118</f>
        <v>0</v>
      </c>
      <c r="S118" s="242">
        <v>0</v>
      </c>
      <c r="T118" s="243">
        <f>S118*H118</f>
        <v>0</v>
      </c>
      <c r="AR118" s="23" t="s">
        <v>302</v>
      </c>
      <c r="AT118" s="23" t="s">
        <v>210</v>
      </c>
      <c r="AU118" s="23" t="s">
        <v>90</v>
      </c>
      <c r="AY118" s="23" t="s">
        <v>208</v>
      </c>
      <c r="BE118" s="244">
        <f>IF(N118="základní",J118,0)</f>
        <v>0</v>
      </c>
      <c r="BF118" s="244">
        <f>IF(N118="snížená",J118,0)</f>
        <v>0</v>
      </c>
      <c r="BG118" s="244">
        <f>IF(N118="zákl. přenesená",J118,0)</f>
        <v>0</v>
      </c>
      <c r="BH118" s="244">
        <f>IF(N118="sníž. přenesená",J118,0)</f>
        <v>0</v>
      </c>
      <c r="BI118" s="244">
        <f>IF(N118="nulová",J118,0)</f>
        <v>0</v>
      </c>
      <c r="BJ118" s="23" t="s">
        <v>25</v>
      </c>
      <c r="BK118" s="244">
        <f>ROUND(I118*H118,2)</f>
        <v>0</v>
      </c>
      <c r="BL118" s="23" t="s">
        <v>302</v>
      </c>
      <c r="BM118" s="23" t="s">
        <v>5009</v>
      </c>
    </row>
    <row r="119" spans="2:65" s="1" customFormat="1" ht="16.5" customHeight="1">
      <c r="B119" s="46"/>
      <c r="C119" s="267" t="s">
        <v>362</v>
      </c>
      <c r="D119" s="267" t="s">
        <v>297</v>
      </c>
      <c r="E119" s="268" t="s">
        <v>5010</v>
      </c>
      <c r="F119" s="269" t="s">
        <v>5011</v>
      </c>
      <c r="G119" s="270" t="s">
        <v>2976</v>
      </c>
      <c r="H119" s="271">
        <v>8</v>
      </c>
      <c r="I119" s="272"/>
      <c r="J119" s="273">
        <f>ROUND(I119*H119,2)</f>
        <v>0</v>
      </c>
      <c r="K119" s="269" t="s">
        <v>38</v>
      </c>
      <c r="L119" s="274"/>
      <c r="M119" s="275" t="s">
        <v>38</v>
      </c>
      <c r="N119" s="276" t="s">
        <v>52</v>
      </c>
      <c r="O119" s="47"/>
      <c r="P119" s="242">
        <f>O119*H119</f>
        <v>0</v>
      </c>
      <c r="Q119" s="242">
        <v>0</v>
      </c>
      <c r="R119" s="242">
        <f>Q119*H119</f>
        <v>0</v>
      </c>
      <c r="S119" s="242">
        <v>0</v>
      </c>
      <c r="T119" s="243">
        <f>S119*H119</f>
        <v>0</v>
      </c>
      <c r="AR119" s="23" t="s">
        <v>393</v>
      </c>
      <c r="AT119" s="23" t="s">
        <v>297</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302</v>
      </c>
      <c r="BM119" s="23" t="s">
        <v>352</v>
      </c>
    </row>
    <row r="120" spans="2:65" s="1" customFormat="1" ht="51" customHeight="1">
      <c r="B120" s="46"/>
      <c r="C120" s="267" t="s">
        <v>369</v>
      </c>
      <c r="D120" s="267" t="s">
        <v>297</v>
      </c>
      <c r="E120" s="268" t="s">
        <v>5012</v>
      </c>
      <c r="F120" s="269" t="s">
        <v>5013</v>
      </c>
      <c r="G120" s="270" t="s">
        <v>2976</v>
      </c>
      <c r="H120" s="271">
        <v>16</v>
      </c>
      <c r="I120" s="272"/>
      <c r="J120" s="273">
        <f>ROUND(I120*H120,2)</f>
        <v>0</v>
      </c>
      <c r="K120" s="269" t="s">
        <v>38</v>
      </c>
      <c r="L120" s="274"/>
      <c r="M120" s="275" t="s">
        <v>38</v>
      </c>
      <c r="N120" s="276" t="s">
        <v>52</v>
      </c>
      <c r="O120" s="47"/>
      <c r="P120" s="242">
        <f>O120*H120</f>
        <v>0</v>
      </c>
      <c r="Q120" s="242">
        <v>0</v>
      </c>
      <c r="R120" s="242">
        <f>Q120*H120</f>
        <v>0</v>
      </c>
      <c r="S120" s="242">
        <v>0</v>
      </c>
      <c r="T120" s="243">
        <f>S120*H120</f>
        <v>0</v>
      </c>
      <c r="AR120" s="23" t="s">
        <v>393</v>
      </c>
      <c r="AT120" s="23" t="s">
        <v>297</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302</v>
      </c>
      <c r="BM120" s="23" t="s">
        <v>362</v>
      </c>
    </row>
    <row r="121" spans="2:65" s="1" customFormat="1" ht="16.5" customHeight="1">
      <c r="B121" s="46"/>
      <c r="C121" s="233" t="s">
        <v>374</v>
      </c>
      <c r="D121" s="233" t="s">
        <v>210</v>
      </c>
      <c r="E121" s="234" t="s">
        <v>5014</v>
      </c>
      <c r="F121" s="235" t="s">
        <v>5015</v>
      </c>
      <c r="G121" s="236" t="s">
        <v>2976</v>
      </c>
      <c r="H121" s="237">
        <v>1</v>
      </c>
      <c r="I121" s="238"/>
      <c r="J121" s="239">
        <f>ROUND(I121*H121,2)</f>
        <v>0</v>
      </c>
      <c r="K121" s="235" t="s">
        <v>4610</v>
      </c>
      <c r="L121" s="72"/>
      <c r="M121" s="240" t="s">
        <v>38</v>
      </c>
      <c r="N121" s="241" t="s">
        <v>52</v>
      </c>
      <c r="O121" s="47"/>
      <c r="P121" s="242">
        <f>O121*H121</f>
        <v>0</v>
      </c>
      <c r="Q121" s="242">
        <v>0</v>
      </c>
      <c r="R121" s="242">
        <f>Q121*H121</f>
        <v>0</v>
      </c>
      <c r="S121" s="242">
        <v>0</v>
      </c>
      <c r="T121" s="243">
        <f>S121*H121</f>
        <v>0</v>
      </c>
      <c r="AR121" s="23" t="s">
        <v>302</v>
      </c>
      <c r="AT121" s="23" t="s">
        <v>210</v>
      </c>
      <c r="AU121" s="23" t="s">
        <v>90</v>
      </c>
      <c r="AY121" s="23" t="s">
        <v>208</v>
      </c>
      <c r="BE121" s="244">
        <f>IF(N121="základní",J121,0)</f>
        <v>0</v>
      </c>
      <c r="BF121" s="244">
        <f>IF(N121="snížená",J121,0)</f>
        <v>0</v>
      </c>
      <c r="BG121" s="244">
        <f>IF(N121="zákl. přenesená",J121,0)</f>
        <v>0</v>
      </c>
      <c r="BH121" s="244">
        <f>IF(N121="sníž. přenesená",J121,0)</f>
        <v>0</v>
      </c>
      <c r="BI121" s="244">
        <f>IF(N121="nulová",J121,0)</f>
        <v>0</v>
      </c>
      <c r="BJ121" s="23" t="s">
        <v>25</v>
      </c>
      <c r="BK121" s="244">
        <f>ROUND(I121*H121,2)</f>
        <v>0</v>
      </c>
      <c r="BL121" s="23" t="s">
        <v>302</v>
      </c>
      <c r="BM121" s="23" t="s">
        <v>5016</v>
      </c>
    </row>
    <row r="122" spans="2:65" s="1" customFormat="1" ht="16.5" customHeight="1">
      <c r="B122" s="46"/>
      <c r="C122" s="267" t="s">
        <v>380</v>
      </c>
      <c r="D122" s="267" t="s">
        <v>297</v>
      </c>
      <c r="E122" s="268" t="s">
        <v>5017</v>
      </c>
      <c r="F122" s="269" t="s">
        <v>5018</v>
      </c>
      <c r="G122" s="270" t="s">
        <v>2976</v>
      </c>
      <c r="H122" s="271">
        <v>1</v>
      </c>
      <c r="I122" s="272"/>
      <c r="J122" s="273">
        <f>ROUND(I122*H122,2)</f>
        <v>0</v>
      </c>
      <c r="K122" s="269" t="s">
        <v>38</v>
      </c>
      <c r="L122" s="274"/>
      <c r="M122" s="275" t="s">
        <v>38</v>
      </c>
      <c r="N122" s="276" t="s">
        <v>52</v>
      </c>
      <c r="O122" s="47"/>
      <c r="P122" s="242">
        <f>O122*H122</f>
        <v>0</v>
      </c>
      <c r="Q122" s="242">
        <v>0</v>
      </c>
      <c r="R122" s="242">
        <f>Q122*H122</f>
        <v>0</v>
      </c>
      <c r="S122" s="242">
        <v>0</v>
      </c>
      <c r="T122" s="243">
        <f>S122*H122</f>
        <v>0</v>
      </c>
      <c r="AR122" s="23" t="s">
        <v>393</v>
      </c>
      <c r="AT122" s="23" t="s">
        <v>297</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302</v>
      </c>
      <c r="BM122" s="23" t="s">
        <v>374</v>
      </c>
    </row>
    <row r="123" spans="2:63" s="11" customFormat="1" ht="29.85" customHeight="1">
      <c r="B123" s="217"/>
      <c r="C123" s="218"/>
      <c r="D123" s="219" t="s">
        <v>80</v>
      </c>
      <c r="E123" s="231" t="s">
        <v>5019</v>
      </c>
      <c r="F123" s="231" t="s">
        <v>4798</v>
      </c>
      <c r="G123" s="218"/>
      <c r="H123" s="218"/>
      <c r="I123" s="221"/>
      <c r="J123" s="232">
        <f>BK123</f>
        <v>0</v>
      </c>
      <c r="K123" s="218"/>
      <c r="L123" s="223"/>
      <c r="M123" s="224"/>
      <c r="N123" s="225"/>
      <c r="O123" s="225"/>
      <c r="P123" s="226">
        <f>SUM(P124:P126)</f>
        <v>0</v>
      </c>
      <c r="Q123" s="225"/>
      <c r="R123" s="226">
        <f>SUM(R124:R126)</f>
        <v>0</v>
      </c>
      <c r="S123" s="225"/>
      <c r="T123" s="227">
        <f>SUM(T124:T126)</f>
        <v>0</v>
      </c>
      <c r="AR123" s="228" t="s">
        <v>90</v>
      </c>
      <c r="AT123" s="229" t="s">
        <v>80</v>
      </c>
      <c r="AU123" s="229" t="s">
        <v>25</v>
      </c>
      <c r="AY123" s="228" t="s">
        <v>208</v>
      </c>
      <c r="BK123" s="230">
        <f>SUM(BK124:BK126)</f>
        <v>0</v>
      </c>
    </row>
    <row r="124" spans="2:65" s="1" customFormat="1" ht="16.5" customHeight="1">
      <c r="B124" s="46"/>
      <c r="C124" s="233" t="s">
        <v>384</v>
      </c>
      <c r="D124" s="233" t="s">
        <v>210</v>
      </c>
      <c r="E124" s="234" t="s">
        <v>4799</v>
      </c>
      <c r="F124" s="235" t="s">
        <v>4800</v>
      </c>
      <c r="G124" s="236" t="s">
        <v>336</v>
      </c>
      <c r="H124" s="237">
        <v>470</v>
      </c>
      <c r="I124" s="238"/>
      <c r="J124" s="239">
        <f>ROUND(I124*H124,2)</f>
        <v>0</v>
      </c>
      <c r="K124" s="235" t="s">
        <v>4610</v>
      </c>
      <c r="L124" s="72"/>
      <c r="M124" s="240" t="s">
        <v>38</v>
      </c>
      <c r="N124" s="241" t="s">
        <v>52</v>
      </c>
      <c r="O124" s="47"/>
      <c r="P124" s="242">
        <f>O124*H124</f>
        <v>0</v>
      </c>
      <c r="Q124" s="242">
        <v>0</v>
      </c>
      <c r="R124" s="242">
        <f>Q124*H124</f>
        <v>0</v>
      </c>
      <c r="S124" s="242">
        <v>0</v>
      </c>
      <c r="T124" s="243">
        <f>S124*H124</f>
        <v>0</v>
      </c>
      <c r="AR124" s="23" t="s">
        <v>302</v>
      </c>
      <c r="AT124" s="23" t="s">
        <v>210</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302</v>
      </c>
      <c r="BM124" s="23" t="s">
        <v>5020</v>
      </c>
    </row>
    <row r="125" spans="2:65" s="1" customFormat="1" ht="16.5" customHeight="1">
      <c r="B125" s="46"/>
      <c r="C125" s="267" t="s">
        <v>389</v>
      </c>
      <c r="D125" s="267" t="s">
        <v>297</v>
      </c>
      <c r="E125" s="268" t="s">
        <v>5021</v>
      </c>
      <c r="F125" s="269" t="s">
        <v>5022</v>
      </c>
      <c r="G125" s="270" t="s">
        <v>336</v>
      </c>
      <c r="H125" s="271">
        <v>70</v>
      </c>
      <c r="I125" s="272"/>
      <c r="J125" s="273">
        <f>ROUND(I125*H125,2)</f>
        <v>0</v>
      </c>
      <c r="K125" s="269" t="s">
        <v>38</v>
      </c>
      <c r="L125" s="274"/>
      <c r="M125" s="275" t="s">
        <v>38</v>
      </c>
      <c r="N125" s="276" t="s">
        <v>52</v>
      </c>
      <c r="O125" s="47"/>
      <c r="P125" s="242">
        <f>O125*H125</f>
        <v>0</v>
      </c>
      <c r="Q125" s="242">
        <v>0</v>
      </c>
      <c r="R125" s="242">
        <f>Q125*H125</f>
        <v>0</v>
      </c>
      <c r="S125" s="242">
        <v>0</v>
      </c>
      <c r="T125" s="243">
        <f>S125*H125</f>
        <v>0</v>
      </c>
      <c r="AR125" s="23" t="s">
        <v>393</v>
      </c>
      <c r="AT125" s="23" t="s">
        <v>297</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302</v>
      </c>
      <c r="BM125" s="23" t="s">
        <v>384</v>
      </c>
    </row>
    <row r="126" spans="2:65" s="1" customFormat="1" ht="16.5" customHeight="1">
      <c r="B126" s="46"/>
      <c r="C126" s="267" t="s">
        <v>393</v>
      </c>
      <c r="D126" s="267" t="s">
        <v>297</v>
      </c>
      <c r="E126" s="268" t="s">
        <v>5023</v>
      </c>
      <c r="F126" s="269" t="s">
        <v>5024</v>
      </c>
      <c r="G126" s="270" t="s">
        <v>336</v>
      </c>
      <c r="H126" s="271">
        <v>400</v>
      </c>
      <c r="I126" s="272"/>
      <c r="J126" s="273">
        <f>ROUND(I126*H126,2)</f>
        <v>0</v>
      </c>
      <c r="K126" s="269" t="s">
        <v>38</v>
      </c>
      <c r="L126" s="274"/>
      <c r="M126" s="275" t="s">
        <v>38</v>
      </c>
      <c r="N126" s="276" t="s">
        <v>52</v>
      </c>
      <c r="O126" s="47"/>
      <c r="P126" s="242">
        <f>O126*H126</f>
        <v>0</v>
      </c>
      <c r="Q126" s="242">
        <v>0</v>
      </c>
      <c r="R126" s="242">
        <f>Q126*H126</f>
        <v>0</v>
      </c>
      <c r="S126" s="242">
        <v>0</v>
      </c>
      <c r="T126" s="243">
        <f>S126*H126</f>
        <v>0</v>
      </c>
      <c r="AR126" s="23" t="s">
        <v>393</v>
      </c>
      <c r="AT126" s="23" t="s">
        <v>297</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302</v>
      </c>
      <c r="BM126" s="23" t="s">
        <v>393</v>
      </c>
    </row>
    <row r="127" spans="2:63" s="11" customFormat="1" ht="29.85" customHeight="1">
      <c r="B127" s="217"/>
      <c r="C127" s="218"/>
      <c r="D127" s="219" t="s">
        <v>80</v>
      </c>
      <c r="E127" s="231" t="s">
        <v>5025</v>
      </c>
      <c r="F127" s="231" t="s">
        <v>4814</v>
      </c>
      <c r="G127" s="218"/>
      <c r="H127" s="218"/>
      <c r="I127" s="221"/>
      <c r="J127" s="232">
        <f>BK127</f>
        <v>0</v>
      </c>
      <c r="K127" s="218"/>
      <c r="L127" s="223"/>
      <c r="M127" s="224"/>
      <c r="N127" s="225"/>
      <c r="O127" s="225"/>
      <c r="P127" s="226">
        <f>SUM(P128:P131)</f>
        <v>0</v>
      </c>
      <c r="Q127" s="225"/>
      <c r="R127" s="226">
        <f>SUM(R128:R131)</f>
        <v>0</v>
      </c>
      <c r="S127" s="225"/>
      <c r="T127" s="227">
        <f>SUM(T128:T131)</f>
        <v>0</v>
      </c>
      <c r="AR127" s="228" t="s">
        <v>90</v>
      </c>
      <c r="AT127" s="229" t="s">
        <v>80</v>
      </c>
      <c r="AU127" s="229" t="s">
        <v>25</v>
      </c>
      <c r="AY127" s="228" t="s">
        <v>208</v>
      </c>
      <c r="BK127" s="230">
        <f>SUM(BK128:BK131)</f>
        <v>0</v>
      </c>
    </row>
    <row r="128" spans="2:65" s="1" customFormat="1" ht="25.5" customHeight="1">
      <c r="B128" s="46"/>
      <c r="C128" s="233" t="s">
        <v>401</v>
      </c>
      <c r="D128" s="233" t="s">
        <v>210</v>
      </c>
      <c r="E128" s="234" t="s">
        <v>4827</v>
      </c>
      <c r="F128" s="235" t="s">
        <v>4828</v>
      </c>
      <c r="G128" s="236" t="s">
        <v>336</v>
      </c>
      <c r="H128" s="237">
        <v>50</v>
      </c>
      <c r="I128" s="238"/>
      <c r="J128" s="239">
        <f>ROUND(I128*H128,2)</f>
        <v>0</v>
      </c>
      <c r="K128" s="235" t="s">
        <v>4610</v>
      </c>
      <c r="L128" s="72"/>
      <c r="M128" s="240" t="s">
        <v>38</v>
      </c>
      <c r="N128" s="241" t="s">
        <v>52</v>
      </c>
      <c r="O128" s="47"/>
      <c r="P128" s="242">
        <f>O128*H128</f>
        <v>0</v>
      </c>
      <c r="Q128" s="242">
        <v>0</v>
      </c>
      <c r="R128" s="242">
        <f>Q128*H128</f>
        <v>0</v>
      </c>
      <c r="S128" s="242">
        <v>0</v>
      </c>
      <c r="T128" s="243">
        <f>S128*H128</f>
        <v>0</v>
      </c>
      <c r="AR128" s="23" t="s">
        <v>302</v>
      </c>
      <c r="AT128" s="23" t="s">
        <v>210</v>
      </c>
      <c r="AU128" s="23" t="s">
        <v>90</v>
      </c>
      <c r="AY128" s="23" t="s">
        <v>208</v>
      </c>
      <c r="BE128" s="244">
        <f>IF(N128="základní",J128,0)</f>
        <v>0</v>
      </c>
      <c r="BF128" s="244">
        <f>IF(N128="snížená",J128,0)</f>
        <v>0</v>
      </c>
      <c r="BG128" s="244">
        <f>IF(N128="zákl. přenesená",J128,0)</f>
        <v>0</v>
      </c>
      <c r="BH128" s="244">
        <f>IF(N128="sníž. přenesená",J128,0)</f>
        <v>0</v>
      </c>
      <c r="BI128" s="244">
        <f>IF(N128="nulová",J128,0)</f>
        <v>0</v>
      </c>
      <c r="BJ128" s="23" t="s">
        <v>25</v>
      </c>
      <c r="BK128" s="244">
        <f>ROUND(I128*H128,2)</f>
        <v>0</v>
      </c>
      <c r="BL128" s="23" t="s">
        <v>302</v>
      </c>
      <c r="BM128" s="23" t="s">
        <v>5026</v>
      </c>
    </row>
    <row r="129" spans="2:65" s="1" customFormat="1" ht="16.5" customHeight="1">
      <c r="B129" s="46"/>
      <c r="C129" s="267" t="s">
        <v>412</v>
      </c>
      <c r="D129" s="267" t="s">
        <v>297</v>
      </c>
      <c r="E129" s="268" t="s">
        <v>4832</v>
      </c>
      <c r="F129" s="269" t="s">
        <v>4833</v>
      </c>
      <c r="G129" s="270" t="s">
        <v>336</v>
      </c>
      <c r="H129" s="271">
        <v>50</v>
      </c>
      <c r="I129" s="272"/>
      <c r="J129" s="273">
        <f>ROUND(I129*H129,2)</f>
        <v>0</v>
      </c>
      <c r="K129" s="269" t="s">
        <v>38</v>
      </c>
      <c r="L129" s="274"/>
      <c r="M129" s="275" t="s">
        <v>38</v>
      </c>
      <c r="N129" s="276" t="s">
        <v>52</v>
      </c>
      <c r="O129" s="47"/>
      <c r="P129" s="242">
        <f>O129*H129</f>
        <v>0</v>
      </c>
      <c r="Q129" s="242">
        <v>0</v>
      </c>
      <c r="R129" s="242">
        <f>Q129*H129</f>
        <v>0</v>
      </c>
      <c r="S129" s="242">
        <v>0</v>
      </c>
      <c r="T129" s="243">
        <f>S129*H129</f>
        <v>0</v>
      </c>
      <c r="AR129" s="23" t="s">
        <v>393</v>
      </c>
      <c r="AT129" s="23" t="s">
        <v>297</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302</v>
      </c>
      <c r="BM129" s="23" t="s">
        <v>412</v>
      </c>
    </row>
    <row r="130" spans="2:65" s="1" customFormat="1" ht="25.5" customHeight="1">
      <c r="B130" s="46"/>
      <c r="C130" s="233" t="s">
        <v>416</v>
      </c>
      <c r="D130" s="233" t="s">
        <v>210</v>
      </c>
      <c r="E130" s="234" t="s">
        <v>4840</v>
      </c>
      <c r="F130" s="235" t="s">
        <v>4841</v>
      </c>
      <c r="G130" s="236" t="s">
        <v>336</v>
      </c>
      <c r="H130" s="237">
        <v>50</v>
      </c>
      <c r="I130" s="238"/>
      <c r="J130" s="239">
        <f>ROUND(I130*H130,2)</f>
        <v>0</v>
      </c>
      <c r="K130" s="235" t="s">
        <v>4610</v>
      </c>
      <c r="L130" s="72"/>
      <c r="M130" s="240" t="s">
        <v>38</v>
      </c>
      <c r="N130" s="241" t="s">
        <v>52</v>
      </c>
      <c r="O130" s="47"/>
      <c r="P130" s="242">
        <f>O130*H130</f>
        <v>0</v>
      </c>
      <c r="Q130" s="242">
        <v>0</v>
      </c>
      <c r="R130" s="242">
        <f>Q130*H130</f>
        <v>0</v>
      </c>
      <c r="S130" s="242">
        <v>0</v>
      </c>
      <c r="T130" s="243">
        <f>S130*H130</f>
        <v>0</v>
      </c>
      <c r="AR130" s="23" t="s">
        <v>302</v>
      </c>
      <c r="AT130" s="23" t="s">
        <v>210</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302</v>
      </c>
      <c r="BM130" s="23" t="s">
        <v>5027</v>
      </c>
    </row>
    <row r="131" spans="2:65" s="1" customFormat="1" ht="25.5" customHeight="1">
      <c r="B131" s="46"/>
      <c r="C131" s="267" t="s">
        <v>422</v>
      </c>
      <c r="D131" s="267" t="s">
        <v>297</v>
      </c>
      <c r="E131" s="268" t="s">
        <v>4113</v>
      </c>
      <c r="F131" s="269" t="s">
        <v>4114</v>
      </c>
      <c r="G131" s="270" t="s">
        <v>336</v>
      </c>
      <c r="H131" s="271">
        <v>50</v>
      </c>
      <c r="I131" s="272"/>
      <c r="J131" s="273">
        <f>ROUND(I131*H131,2)</f>
        <v>0</v>
      </c>
      <c r="K131" s="269" t="s">
        <v>38</v>
      </c>
      <c r="L131" s="274"/>
      <c r="M131" s="275" t="s">
        <v>38</v>
      </c>
      <c r="N131" s="276" t="s">
        <v>52</v>
      </c>
      <c r="O131" s="47"/>
      <c r="P131" s="242">
        <f>O131*H131</f>
        <v>0</v>
      </c>
      <c r="Q131" s="242">
        <v>0</v>
      </c>
      <c r="R131" s="242">
        <f>Q131*H131</f>
        <v>0</v>
      </c>
      <c r="S131" s="242">
        <v>0</v>
      </c>
      <c r="T131" s="243">
        <f>S131*H131</f>
        <v>0</v>
      </c>
      <c r="AR131" s="23" t="s">
        <v>393</v>
      </c>
      <c r="AT131" s="23" t="s">
        <v>297</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302</v>
      </c>
      <c r="BM131" s="23" t="s">
        <v>422</v>
      </c>
    </row>
    <row r="132" spans="2:63" s="11" customFormat="1" ht="29.85" customHeight="1">
      <c r="B132" s="217"/>
      <c r="C132" s="218"/>
      <c r="D132" s="219" t="s">
        <v>80</v>
      </c>
      <c r="E132" s="231" t="s">
        <v>5028</v>
      </c>
      <c r="F132" s="231" t="s">
        <v>3732</v>
      </c>
      <c r="G132" s="218"/>
      <c r="H132" s="218"/>
      <c r="I132" s="221"/>
      <c r="J132" s="232">
        <f>BK132</f>
        <v>0</v>
      </c>
      <c r="K132" s="218"/>
      <c r="L132" s="223"/>
      <c r="M132" s="224"/>
      <c r="N132" s="225"/>
      <c r="O132" s="225"/>
      <c r="P132" s="226">
        <f>SUM(P133:P145)</f>
        <v>0</v>
      </c>
      <c r="Q132" s="225"/>
      <c r="R132" s="226">
        <f>SUM(R133:R145)</f>
        <v>0</v>
      </c>
      <c r="S132" s="225"/>
      <c r="T132" s="227">
        <f>SUM(T133:T145)</f>
        <v>0</v>
      </c>
      <c r="AR132" s="228" t="s">
        <v>90</v>
      </c>
      <c r="AT132" s="229" t="s">
        <v>80</v>
      </c>
      <c r="AU132" s="229" t="s">
        <v>25</v>
      </c>
      <c r="AY132" s="228" t="s">
        <v>208</v>
      </c>
      <c r="BK132" s="230">
        <f>SUM(BK133:BK145)</f>
        <v>0</v>
      </c>
    </row>
    <row r="133" spans="2:65" s="1" customFormat="1" ht="16.5" customHeight="1">
      <c r="B133" s="46"/>
      <c r="C133" s="233" t="s">
        <v>432</v>
      </c>
      <c r="D133" s="233" t="s">
        <v>210</v>
      </c>
      <c r="E133" s="234" t="s">
        <v>5029</v>
      </c>
      <c r="F133" s="235" t="s">
        <v>5030</v>
      </c>
      <c r="G133" s="236" t="s">
        <v>222</v>
      </c>
      <c r="H133" s="237">
        <v>17</v>
      </c>
      <c r="I133" s="238"/>
      <c r="J133" s="239">
        <f>ROUND(I133*H133,2)</f>
        <v>0</v>
      </c>
      <c r="K133" s="235" t="s">
        <v>38</v>
      </c>
      <c r="L133" s="72"/>
      <c r="M133" s="240" t="s">
        <v>38</v>
      </c>
      <c r="N133" s="241" t="s">
        <v>52</v>
      </c>
      <c r="O133" s="47"/>
      <c r="P133" s="242">
        <f>O133*H133</f>
        <v>0</v>
      </c>
      <c r="Q133" s="242">
        <v>0</v>
      </c>
      <c r="R133" s="242">
        <f>Q133*H133</f>
        <v>0</v>
      </c>
      <c r="S133" s="242">
        <v>0</v>
      </c>
      <c r="T133" s="243">
        <f>S133*H133</f>
        <v>0</v>
      </c>
      <c r="AR133" s="23" t="s">
        <v>302</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302</v>
      </c>
      <c r="BM133" s="23" t="s">
        <v>5031</v>
      </c>
    </row>
    <row r="134" spans="2:65" s="1" customFormat="1" ht="16.5" customHeight="1">
      <c r="B134" s="46"/>
      <c r="C134" s="267" t="s">
        <v>443</v>
      </c>
      <c r="D134" s="267" t="s">
        <v>297</v>
      </c>
      <c r="E134" s="268" t="s">
        <v>5032</v>
      </c>
      <c r="F134" s="269" t="s">
        <v>5033</v>
      </c>
      <c r="G134" s="270" t="s">
        <v>2976</v>
      </c>
      <c r="H134" s="271">
        <v>1</v>
      </c>
      <c r="I134" s="272"/>
      <c r="J134" s="273">
        <f>ROUND(I134*H134,2)</f>
        <v>0</v>
      </c>
      <c r="K134" s="269" t="s">
        <v>38</v>
      </c>
      <c r="L134" s="274"/>
      <c r="M134" s="275" t="s">
        <v>38</v>
      </c>
      <c r="N134" s="276" t="s">
        <v>52</v>
      </c>
      <c r="O134" s="47"/>
      <c r="P134" s="242">
        <f>O134*H134</f>
        <v>0</v>
      </c>
      <c r="Q134" s="242">
        <v>0</v>
      </c>
      <c r="R134" s="242">
        <f>Q134*H134</f>
        <v>0</v>
      </c>
      <c r="S134" s="242">
        <v>0</v>
      </c>
      <c r="T134" s="243">
        <f>S134*H134</f>
        <v>0</v>
      </c>
      <c r="AR134" s="23" t="s">
        <v>393</v>
      </c>
      <c r="AT134" s="23" t="s">
        <v>297</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302</v>
      </c>
      <c r="BM134" s="23" t="s">
        <v>443</v>
      </c>
    </row>
    <row r="135" spans="2:65" s="1" customFormat="1" ht="25.5" customHeight="1">
      <c r="B135" s="46"/>
      <c r="C135" s="233" t="s">
        <v>448</v>
      </c>
      <c r="D135" s="233" t="s">
        <v>210</v>
      </c>
      <c r="E135" s="234" t="s">
        <v>4904</v>
      </c>
      <c r="F135" s="235" t="s">
        <v>4905</v>
      </c>
      <c r="G135" s="236" t="s">
        <v>2976</v>
      </c>
      <c r="H135" s="237">
        <v>120</v>
      </c>
      <c r="I135" s="238"/>
      <c r="J135" s="239">
        <f>ROUND(I135*H135,2)</f>
        <v>0</v>
      </c>
      <c r="K135" s="235" t="s">
        <v>4610</v>
      </c>
      <c r="L135" s="72"/>
      <c r="M135" s="240" t="s">
        <v>38</v>
      </c>
      <c r="N135" s="241" t="s">
        <v>52</v>
      </c>
      <c r="O135" s="47"/>
      <c r="P135" s="242">
        <f>O135*H135</f>
        <v>0</v>
      </c>
      <c r="Q135" s="242">
        <v>0</v>
      </c>
      <c r="R135" s="242">
        <f>Q135*H135</f>
        <v>0</v>
      </c>
      <c r="S135" s="242">
        <v>0</v>
      </c>
      <c r="T135" s="243">
        <f>S135*H135</f>
        <v>0</v>
      </c>
      <c r="AR135" s="23" t="s">
        <v>302</v>
      </c>
      <c r="AT135" s="23" t="s">
        <v>210</v>
      </c>
      <c r="AU135" s="23" t="s">
        <v>90</v>
      </c>
      <c r="AY135" s="23" t="s">
        <v>208</v>
      </c>
      <c r="BE135" s="244">
        <f>IF(N135="základní",J135,0)</f>
        <v>0</v>
      </c>
      <c r="BF135" s="244">
        <f>IF(N135="snížená",J135,0)</f>
        <v>0</v>
      </c>
      <c r="BG135" s="244">
        <f>IF(N135="zákl. přenesená",J135,0)</f>
        <v>0</v>
      </c>
      <c r="BH135" s="244">
        <f>IF(N135="sníž. přenesená",J135,0)</f>
        <v>0</v>
      </c>
      <c r="BI135" s="244">
        <f>IF(N135="nulová",J135,0)</f>
        <v>0</v>
      </c>
      <c r="BJ135" s="23" t="s">
        <v>25</v>
      </c>
      <c r="BK135" s="244">
        <f>ROUND(I135*H135,2)</f>
        <v>0</v>
      </c>
      <c r="BL135" s="23" t="s">
        <v>302</v>
      </c>
      <c r="BM135" s="23" t="s">
        <v>5034</v>
      </c>
    </row>
    <row r="136" spans="2:65" s="1" customFormat="1" ht="16.5" customHeight="1">
      <c r="B136" s="46"/>
      <c r="C136" s="267" t="s">
        <v>453</v>
      </c>
      <c r="D136" s="267" t="s">
        <v>297</v>
      </c>
      <c r="E136" s="268" t="s">
        <v>4565</v>
      </c>
      <c r="F136" s="269" t="s">
        <v>4903</v>
      </c>
      <c r="G136" s="270" t="s">
        <v>1571</v>
      </c>
      <c r="H136" s="271">
        <v>5</v>
      </c>
      <c r="I136" s="272"/>
      <c r="J136" s="273">
        <f>ROUND(I136*H136,2)</f>
        <v>0</v>
      </c>
      <c r="K136" s="269" t="s">
        <v>38</v>
      </c>
      <c r="L136" s="274"/>
      <c r="M136" s="275" t="s">
        <v>38</v>
      </c>
      <c r="N136" s="276" t="s">
        <v>52</v>
      </c>
      <c r="O136" s="47"/>
      <c r="P136" s="242">
        <f>O136*H136</f>
        <v>0</v>
      </c>
      <c r="Q136" s="242">
        <v>0</v>
      </c>
      <c r="R136" s="242">
        <f>Q136*H136</f>
        <v>0</v>
      </c>
      <c r="S136" s="242">
        <v>0</v>
      </c>
      <c r="T136" s="243">
        <f>S136*H136</f>
        <v>0</v>
      </c>
      <c r="AR136" s="23" t="s">
        <v>393</v>
      </c>
      <c r="AT136" s="23" t="s">
        <v>297</v>
      </c>
      <c r="AU136" s="23" t="s">
        <v>90</v>
      </c>
      <c r="AY136" s="23" t="s">
        <v>208</v>
      </c>
      <c r="BE136" s="244">
        <f>IF(N136="základní",J136,0)</f>
        <v>0</v>
      </c>
      <c r="BF136" s="244">
        <f>IF(N136="snížená",J136,0)</f>
        <v>0</v>
      </c>
      <c r="BG136" s="244">
        <f>IF(N136="zákl. přenesená",J136,0)</f>
        <v>0</v>
      </c>
      <c r="BH136" s="244">
        <f>IF(N136="sníž. přenesená",J136,0)</f>
        <v>0</v>
      </c>
      <c r="BI136" s="244">
        <f>IF(N136="nulová",J136,0)</f>
        <v>0</v>
      </c>
      <c r="BJ136" s="23" t="s">
        <v>25</v>
      </c>
      <c r="BK136" s="244">
        <f>ROUND(I136*H136,2)</f>
        <v>0</v>
      </c>
      <c r="BL136" s="23" t="s">
        <v>302</v>
      </c>
      <c r="BM136" s="23" t="s">
        <v>453</v>
      </c>
    </row>
    <row r="137" spans="2:65" s="1" customFormat="1" ht="25.5" customHeight="1">
      <c r="B137" s="46"/>
      <c r="C137" s="233" t="s">
        <v>457</v>
      </c>
      <c r="D137" s="233" t="s">
        <v>210</v>
      </c>
      <c r="E137" s="234" t="s">
        <v>4878</v>
      </c>
      <c r="F137" s="235" t="s">
        <v>4879</v>
      </c>
      <c r="G137" s="236" t="s">
        <v>2976</v>
      </c>
      <c r="H137" s="237">
        <v>5</v>
      </c>
      <c r="I137" s="238"/>
      <c r="J137" s="239">
        <f>ROUND(I137*H137,2)</f>
        <v>0</v>
      </c>
      <c r="K137" s="235" t="s">
        <v>4610</v>
      </c>
      <c r="L137" s="72"/>
      <c r="M137" s="240" t="s">
        <v>38</v>
      </c>
      <c r="N137" s="241" t="s">
        <v>52</v>
      </c>
      <c r="O137" s="47"/>
      <c r="P137" s="242">
        <f>O137*H137</f>
        <v>0</v>
      </c>
      <c r="Q137" s="242">
        <v>0</v>
      </c>
      <c r="R137" s="242">
        <f>Q137*H137</f>
        <v>0</v>
      </c>
      <c r="S137" s="242">
        <v>0</v>
      </c>
      <c r="T137" s="243">
        <f>S137*H137</f>
        <v>0</v>
      </c>
      <c r="AR137" s="23" t="s">
        <v>302</v>
      </c>
      <c r="AT137" s="23" t="s">
        <v>210</v>
      </c>
      <c r="AU137" s="23" t="s">
        <v>90</v>
      </c>
      <c r="AY137" s="23" t="s">
        <v>208</v>
      </c>
      <c r="BE137" s="244">
        <f>IF(N137="základní",J137,0)</f>
        <v>0</v>
      </c>
      <c r="BF137" s="244">
        <f>IF(N137="snížená",J137,0)</f>
        <v>0</v>
      </c>
      <c r="BG137" s="244">
        <f>IF(N137="zákl. přenesená",J137,0)</f>
        <v>0</v>
      </c>
      <c r="BH137" s="244">
        <f>IF(N137="sníž. přenesená",J137,0)</f>
        <v>0</v>
      </c>
      <c r="BI137" s="244">
        <f>IF(N137="nulová",J137,0)</f>
        <v>0</v>
      </c>
      <c r="BJ137" s="23" t="s">
        <v>25</v>
      </c>
      <c r="BK137" s="244">
        <f>ROUND(I137*H137,2)</f>
        <v>0</v>
      </c>
      <c r="BL137" s="23" t="s">
        <v>302</v>
      </c>
      <c r="BM137" s="23" t="s">
        <v>5035</v>
      </c>
    </row>
    <row r="138" spans="2:65" s="1" customFormat="1" ht="25.5" customHeight="1">
      <c r="B138" s="46"/>
      <c r="C138" s="233" t="s">
        <v>461</v>
      </c>
      <c r="D138" s="233" t="s">
        <v>210</v>
      </c>
      <c r="E138" s="234" t="s">
        <v>4881</v>
      </c>
      <c r="F138" s="235" t="s">
        <v>4882</v>
      </c>
      <c r="G138" s="236" t="s">
        <v>2976</v>
      </c>
      <c r="H138" s="237">
        <v>7</v>
      </c>
      <c r="I138" s="238"/>
      <c r="J138" s="239">
        <f>ROUND(I138*H138,2)</f>
        <v>0</v>
      </c>
      <c r="K138" s="235" t="s">
        <v>4610</v>
      </c>
      <c r="L138" s="72"/>
      <c r="M138" s="240" t="s">
        <v>38</v>
      </c>
      <c r="N138" s="241" t="s">
        <v>52</v>
      </c>
      <c r="O138" s="47"/>
      <c r="P138" s="242">
        <f>O138*H138</f>
        <v>0</v>
      </c>
      <c r="Q138" s="242">
        <v>0</v>
      </c>
      <c r="R138" s="242">
        <f>Q138*H138</f>
        <v>0</v>
      </c>
      <c r="S138" s="242">
        <v>0</v>
      </c>
      <c r="T138" s="243">
        <f>S138*H138</f>
        <v>0</v>
      </c>
      <c r="AR138" s="23" t="s">
        <v>302</v>
      </c>
      <c r="AT138" s="23" t="s">
        <v>210</v>
      </c>
      <c r="AU138" s="23" t="s">
        <v>90</v>
      </c>
      <c r="AY138" s="23" t="s">
        <v>208</v>
      </c>
      <c r="BE138" s="244">
        <f>IF(N138="základní",J138,0)</f>
        <v>0</v>
      </c>
      <c r="BF138" s="244">
        <f>IF(N138="snížená",J138,0)</f>
        <v>0</v>
      </c>
      <c r="BG138" s="244">
        <f>IF(N138="zákl. přenesená",J138,0)</f>
        <v>0</v>
      </c>
      <c r="BH138" s="244">
        <f>IF(N138="sníž. přenesená",J138,0)</f>
        <v>0</v>
      </c>
      <c r="BI138" s="244">
        <f>IF(N138="nulová",J138,0)</f>
        <v>0</v>
      </c>
      <c r="BJ138" s="23" t="s">
        <v>25</v>
      </c>
      <c r="BK138" s="244">
        <f>ROUND(I138*H138,2)</f>
        <v>0</v>
      </c>
      <c r="BL138" s="23" t="s">
        <v>302</v>
      </c>
      <c r="BM138" s="23" t="s">
        <v>5036</v>
      </c>
    </row>
    <row r="139" spans="2:65" s="1" customFormat="1" ht="25.5" customHeight="1">
      <c r="B139" s="46"/>
      <c r="C139" s="233" t="s">
        <v>465</v>
      </c>
      <c r="D139" s="233" t="s">
        <v>210</v>
      </c>
      <c r="E139" s="234" t="s">
        <v>4887</v>
      </c>
      <c r="F139" s="235" t="s">
        <v>4888</v>
      </c>
      <c r="G139" s="236" t="s">
        <v>336</v>
      </c>
      <c r="H139" s="237">
        <v>50</v>
      </c>
      <c r="I139" s="238"/>
      <c r="J139" s="239">
        <f>ROUND(I139*H139,2)</f>
        <v>0</v>
      </c>
      <c r="K139" s="235" t="s">
        <v>4610</v>
      </c>
      <c r="L139" s="72"/>
      <c r="M139" s="240" t="s">
        <v>38</v>
      </c>
      <c r="N139" s="241" t="s">
        <v>52</v>
      </c>
      <c r="O139" s="47"/>
      <c r="P139" s="242">
        <f>O139*H139</f>
        <v>0</v>
      </c>
      <c r="Q139" s="242">
        <v>0</v>
      </c>
      <c r="R139" s="242">
        <f>Q139*H139</f>
        <v>0</v>
      </c>
      <c r="S139" s="242">
        <v>0</v>
      </c>
      <c r="T139" s="243">
        <f>S139*H139</f>
        <v>0</v>
      </c>
      <c r="AR139" s="23" t="s">
        <v>302</v>
      </c>
      <c r="AT139" s="23" t="s">
        <v>210</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302</v>
      </c>
      <c r="BM139" s="23" t="s">
        <v>5037</v>
      </c>
    </row>
    <row r="140" spans="2:65" s="1" customFormat="1" ht="25.5" customHeight="1">
      <c r="B140" s="46"/>
      <c r="C140" s="233" t="s">
        <v>473</v>
      </c>
      <c r="D140" s="233" t="s">
        <v>210</v>
      </c>
      <c r="E140" s="234" t="s">
        <v>4890</v>
      </c>
      <c r="F140" s="235" t="s">
        <v>4891</v>
      </c>
      <c r="G140" s="236" t="s">
        <v>336</v>
      </c>
      <c r="H140" s="237">
        <v>50</v>
      </c>
      <c r="I140" s="238"/>
      <c r="J140" s="239">
        <f>ROUND(I140*H140,2)</f>
        <v>0</v>
      </c>
      <c r="K140" s="235" t="s">
        <v>4610</v>
      </c>
      <c r="L140" s="72"/>
      <c r="M140" s="240" t="s">
        <v>38</v>
      </c>
      <c r="N140" s="241" t="s">
        <v>52</v>
      </c>
      <c r="O140" s="47"/>
      <c r="P140" s="242">
        <f>O140*H140</f>
        <v>0</v>
      </c>
      <c r="Q140" s="242">
        <v>0</v>
      </c>
      <c r="R140" s="242">
        <f>Q140*H140</f>
        <v>0</v>
      </c>
      <c r="S140" s="242">
        <v>0</v>
      </c>
      <c r="T140" s="243">
        <f>S140*H140</f>
        <v>0</v>
      </c>
      <c r="AR140" s="23" t="s">
        <v>302</v>
      </c>
      <c r="AT140" s="23" t="s">
        <v>210</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302</v>
      </c>
      <c r="BM140" s="23" t="s">
        <v>5038</v>
      </c>
    </row>
    <row r="141" spans="2:65" s="1" customFormat="1" ht="25.5" customHeight="1">
      <c r="B141" s="46"/>
      <c r="C141" s="233" t="s">
        <v>486</v>
      </c>
      <c r="D141" s="233" t="s">
        <v>210</v>
      </c>
      <c r="E141" s="234" t="s">
        <v>4900</v>
      </c>
      <c r="F141" s="235" t="s">
        <v>4901</v>
      </c>
      <c r="G141" s="236" t="s">
        <v>1571</v>
      </c>
      <c r="H141" s="237">
        <v>5</v>
      </c>
      <c r="I141" s="238"/>
      <c r="J141" s="239">
        <f>ROUND(I141*H141,2)</f>
        <v>0</v>
      </c>
      <c r="K141" s="235" t="s">
        <v>4610</v>
      </c>
      <c r="L141" s="72"/>
      <c r="M141" s="240" t="s">
        <v>38</v>
      </c>
      <c r="N141" s="241" t="s">
        <v>52</v>
      </c>
      <c r="O141" s="47"/>
      <c r="P141" s="242">
        <f>O141*H141</f>
        <v>0</v>
      </c>
      <c r="Q141" s="242">
        <v>0</v>
      </c>
      <c r="R141" s="242">
        <f>Q141*H141</f>
        <v>0</v>
      </c>
      <c r="S141" s="242">
        <v>0</v>
      </c>
      <c r="T141" s="243">
        <f>S141*H141</f>
        <v>0</v>
      </c>
      <c r="AR141" s="23" t="s">
        <v>302</v>
      </c>
      <c r="AT141" s="23" t="s">
        <v>210</v>
      </c>
      <c r="AU141" s="23" t="s">
        <v>90</v>
      </c>
      <c r="AY141" s="23" t="s">
        <v>208</v>
      </c>
      <c r="BE141" s="244">
        <f>IF(N141="základní",J141,0)</f>
        <v>0</v>
      </c>
      <c r="BF141" s="244">
        <f>IF(N141="snížená",J141,0)</f>
        <v>0</v>
      </c>
      <c r="BG141" s="244">
        <f>IF(N141="zákl. přenesená",J141,0)</f>
        <v>0</v>
      </c>
      <c r="BH141" s="244">
        <f>IF(N141="sníž. přenesená",J141,0)</f>
        <v>0</v>
      </c>
      <c r="BI141" s="244">
        <f>IF(N141="nulová",J141,0)</f>
        <v>0</v>
      </c>
      <c r="BJ141" s="23" t="s">
        <v>25</v>
      </c>
      <c r="BK141" s="244">
        <f>ROUND(I141*H141,2)</f>
        <v>0</v>
      </c>
      <c r="BL141" s="23" t="s">
        <v>302</v>
      </c>
      <c r="BM141" s="23" t="s">
        <v>5039</v>
      </c>
    </row>
    <row r="142" spans="2:65" s="1" customFormat="1" ht="16.5" customHeight="1">
      <c r="B142" s="46"/>
      <c r="C142" s="267" t="s">
        <v>498</v>
      </c>
      <c r="D142" s="267" t="s">
        <v>297</v>
      </c>
      <c r="E142" s="268" t="s">
        <v>4907</v>
      </c>
      <c r="F142" s="269" t="s">
        <v>4908</v>
      </c>
      <c r="G142" s="270" t="s">
        <v>2976</v>
      </c>
      <c r="H142" s="271">
        <v>120</v>
      </c>
      <c r="I142" s="272"/>
      <c r="J142" s="273">
        <f>ROUND(I142*H142,2)</f>
        <v>0</v>
      </c>
      <c r="K142" s="269" t="s">
        <v>38</v>
      </c>
      <c r="L142" s="274"/>
      <c r="M142" s="275" t="s">
        <v>38</v>
      </c>
      <c r="N142" s="276" t="s">
        <v>52</v>
      </c>
      <c r="O142" s="47"/>
      <c r="P142" s="242">
        <f>O142*H142</f>
        <v>0</v>
      </c>
      <c r="Q142" s="242">
        <v>0</v>
      </c>
      <c r="R142" s="242">
        <f>Q142*H142</f>
        <v>0</v>
      </c>
      <c r="S142" s="242">
        <v>0</v>
      </c>
      <c r="T142" s="243">
        <f>S142*H142</f>
        <v>0</v>
      </c>
      <c r="AR142" s="23" t="s">
        <v>393</v>
      </c>
      <c r="AT142" s="23" t="s">
        <v>297</v>
      </c>
      <c r="AU142" s="23" t="s">
        <v>90</v>
      </c>
      <c r="AY142" s="23" t="s">
        <v>208</v>
      </c>
      <c r="BE142" s="244">
        <f>IF(N142="základní",J142,0)</f>
        <v>0</v>
      </c>
      <c r="BF142" s="244">
        <f>IF(N142="snížená",J142,0)</f>
        <v>0</v>
      </c>
      <c r="BG142" s="244">
        <f>IF(N142="zákl. přenesená",J142,0)</f>
        <v>0</v>
      </c>
      <c r="BH142" s="244">
        <f>IF(N142="sníž. přenesená",J142,0)</f>
        <v>0</v>
      </c>
      <c r="BI142" s="244">
        <f>IF(N142="nulová",J142,0)</f>
        <v>0</v>
      </c>
      <c r="BJ142" s="23" t="s">
        <v>25</v>
      </c>
      <c r="BK142" s="244">
        <f>ROUND(I142*H142,2)</f>
        <v>0</v>
      </c>
      <c r="BL142" s="23" t="s">
        <v>302</v>
      </c>
      <c r="BM142" s="23" t="s">
        <v>461</v>
      </c>
    </row>
    <row r="143" spans="2:65" s="1" customFormat="1" ht="16.5" customHeight="1">
      <c r="B143" s="46"/>
      <c r="C143" s="233" t="s">
        <v>502</v>
      </c>
      <c r="D143" s="233" t="s">
        <v>210</v>
      </c>
      <c r="E143" s="234" t="s">
        <v>5040</v>
      </c>
      <c r="F143" s="235" t="s">
        <v>4921</v>
      </c>
      <c r="G143" s="236" t="s">
        <v>222</v>
      </c>
      <c r="H143" s="237">
        <v>17</v>
      </c>
      <c r="I143" s="238"/>
      <c r="J143" s="239">
        <f>ROUND(I143*H143,2)</f>
        <v>0</v>
      </c>
      <c r="K143" s="235" t="s">
        <v>38</v>
      </c>
      <c r="L143" s="72"/>
      <c r="M143" s="240" t="s">
        <v>38</v>
      </c>
      <c r="N143" s="241" t="s">
        <v>52</v>
      </c>
      <c r="O143" s="47"/>
      <c r="P143" s="242">
        <f>O143*H143</f>
        <v>0</v>
      </c>
      <c r="Q143" s="242">
        <v>0</v>
      </c>
      <c r="R143" s="242">
        <f>Q143*H143</f>
        <v>0</v>
      </c>
      <c r="S143" s="242">
        <v>0</v>
      </c>
      <c r="T143" s="243">
        <f>S143*H143</f>
        <v>0</v>
      </c>
      <c r="AR143" s="23" t="s">
        <v>302</v>
      </c>
      <c r="AT143" s="23" t="s">
        <v>210</v>
      </c>
      <c r="AU143" s="23" t="s">
        <v>90</v>
      </c>
      <c r="AY143" s="23" t="s">
        <v>208</v>
      </c>
      <c r="BE143" s="244">
        <f>IF(N143="základní",J143,0)</f>
        <v>0</v>
      </c>
      <c r="BF143" s="244">
        <f>IF(N143="snížená",J143,0)</f>
        <v>0</v>
      </c>
      <c r="BG143" s="244">
        <f>IF(N143="zákl. přenesená",J143,0)</f>
        <v>0</v>
      </c>
      <c r="BH143" s="244">
        <f>IF(N143="sníž. přenesená",J143,0)</f>
        <v>0</v>
      </c>
      <c r="BI143" s="244">
        <f>IF(N143="nulová",J143,0)</f>
        <v>0</v>
      </c>
      <c r="BJ143" s="23" t="s">
        <v>25</v>
      </c>
      <c r="BK143" s="244">
        <f>ROUND(I143*H143,2)</f>
        <v>0</v>
      </c>
      <c r="BL143" s="23" t="s">
        <v>302</v>
      </c>
      <c r="BM143" s="23" t="s">
        <v>5041</v>
      </c>
    </row>
    <row r="144" spans="2:65" s="1" customFormat="1" ht="16.5" customHeight="1">
      <c r="B144" s="46"/>
      <c r="C144" s="233" t="s">
        <v>507</v>
      </c>
      <c r="D144" s="233" t="s">
        <v>210</v>
      </c>
      <c r="E144" s="234" t="s">
        <v>5042</v>
      </c>
      <c r="F144" s="235" t="s">
        <v>4924</v>
      </c>
      <c r="G144" s="236" t="s">
        <v>222</v>
      </c>
      <c r="H144" s="237">
        <v>24</v>
      </c>
      <c r="I144" s="238"/>
      <c r="J144" s="239">
        <f>ROUND(I144*H144,2)</f>
        <v>0</v>
      </c>
      <c r="K144" s="235" t="s">
        <v>38</v>
      </c>
      <c r="L144" s="72"/>
      <c r="M144" s="240" t="s">
        <v>38</v>
      </c>
      <c r="N144" s="241" t="s">
        <v>52</v>
      </c>
      <c r="O144" s="47"/>
      <c r="P144" s="242">
        <f>O144*H144</f>
        <v>0</v>
      </c>
      <c r="Q144" s="242">
        <v>0</v>
      </c>
      <c r="R144" s="242">
        <f>Q144*H144</f>
        <v>0</v>
      </c>
      <c r="S144" s="242">
        <v>0</v>
      </c>
      <c r="T144" s="243">
        <f>S144*H144</f>
        <v>0</v>
      </c>
      <c r="AR144" s="23" t="s">
        <v>302</v>
      </c>
      <c r="AT144" s="23" t="s">
        <v>210</v>
      </c>
      <c r="AU144" s="23" t="s">
        <v>90</v>
      </c>
      <c r="AY144" s="23" t="s">
        <v>208</v>
      </c>
      <c r="BE144" s="244">
        <f>IF(N144="základní",J144,0)</f>
        <v>0</v>
      </c>
      <c r="BF144" s="244">
        <f>IF(N144="snížená",J144,0)</f>
        <v>0</v>
      </c>
      <c r="BG144" s="244">
        <f>IF(N144="zákl. přenesená",J144,0)</f>
        <v>0</v>
      </c>
      <c r="BH144" s="244">
        <f>IF(N144="sníž. přenesená",J144,0)</f>
        <v>0</v>
      </c>
      <c r="BI144" s="244">
        <f>IF(N144="nulová",J144,0)</f>
        <v>0</v>
      </c>
      <c r="BJ144" s="23" t="s">
        <v>25</v>
      </c>
      <c r="BK144" s="244">
        <f>ROUND(I144*H144,2)</f>
        <v>0</v>
      </c>
      <c r="BL144" s="23" t="s">
        <v>302</v>
      </c>
      <c r="BM144" s="23" t="s">
        <v>5043</v>
      </c>
    </row>
    <row r="145" spans="2:65" s="1" customFormat="1" ht="16.5" customHeight="1">
      <c r="B145" s="46"/>
      <c r="C145" s="233" t="s">
        <v>521</v>
      </c>
      <c r="D145" s="233" t="s">
        <v>210</v>
      </c>
      <c r="E145" s="234" t="s">
        <v>5044</v>
      </c>
      <c r="F145" s="235" t="s">
        <v>4933</v>
      </c>
      <c r="G145" s="236" t="s">
        <v>222</v>
      </c>
      <c r="H145" s="237">
        <v>6</v>
      </c>
      <c r="I145" s="238"/>
      <c r="J145" s="239">
        <f>ROUND(I145*H145,2)</f>
        <v>0</v>
      </c>
      <c r="K145" s="235" t="s">
        <v>38</v>
      </c>
      <c r="L145" s="72"/>
      <c r="M145" s="240" t="s">
        <v>38</v>
      </c>
      <c r="N145" s="279" t="s">
        <v>52</v>
      </c>
      <c r="O145" s="280"/>
      <c r="P145" s="281">
        <f>O145*H145</f>
        <v>0</v>
      </c>
      <c r="Q145" s="281">
        <v>0</v>
      </c>
      <c r="R145" s="281">
        <f>Q145*H145</f>
        <v>0</v>
      </c>
      <c r="S145" s="281">
        <v>0</v>
      </c>
      <c r="T145" s="282">
        <f>S145*H145</f>
        <v>0</v>
      </c>
      <c r="AR145" s="23" t="s">
        <v>302</v>
      </c>
      <c r="AT145" s="23" t="s">
        <v>210</v>
      </c>
      <c r="AU145" s="23" t="s">
        <v>90</v>
      </c>
      <c r="AY145" s="23" t="s">
        <v>208</v>
      </c>
      <c r="BE145" s="244">
        <f>IF(N145="základní",J145,0)</f>
        <v>0</v>
      </c>
      <c r="BF145" s="244">
        <f>IF(N145="snížená",J145,0)</f>
        <v>0</v>
      </c>
      <c r="BG145" s="244">
        <f>IF(N145="zákl. přenesená",J145,0)</f>
        <v>0</v>
      </c>
      <c r="BH145" s="244">
        <f>IF(N145="sníž. přenesená",J145,0)</f>
        <v>0</v>
      </c>
      <c r="BI145" s="244">
        <f>IF(N145="nulová",J145,0)</f>
        <v>0</v>
      </c>
      <c r="BJ145" s="23" t="s">
        <v>25</v>
      </c>
      <c r="BK145" s="244">
        <f>ROUND(I145*H145,2)</f>
        <v>0</v>
      </c>
      <c r="BL145" s="23" t="s">
        <v>302</v>
      </c>
      <c r="BM145" s="23" t="s">
        <v>5045</v>
      </c>
    </row>
    <row r="146" spans="2:12" s="1" customFormat="1" ht="6.95" customHeight="1">
      <c r="B146" s="67"/>
      <c r="C146" s="68"/>
      <c r="D146" s="68"/>
      <c r="E146" s="68"/>
      <c r="F146" s="68"/>
      <c r="G146" s="68"/>
      <c r="H146" s="68"/>
      <c r="I146" s="178"/>
      <c r="J146" s="68"/>
      <c r="K146" s="68"/>
      <c r="L146" s="72"/>
    </row>
  </sheetData>
  <sheetProtection password="CC35" sheet="1" objects="1" scenarios="1" formatColumns="0" formatRows="0" autoFilter="0"/>
  <autoFilter ref="C88:K145"/>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uzivatel-pc\uživatel</dc:creator>
  <cp:keywords/>
  <dc:description/>
  <cp:lastModifiedBy>uzivatel-pc\uživatel</cp:lastModifiedBy>
  <dcterms:created xsi:type="dcterms:W3CDTF">2018-10-17T10:06:09Z</dcterms:created>
  <dcterms:modified xsi:type="dcterms:W3CDTF">2018-10-17T10:07:11Z</dcterms:modified>
  <cp:category/>
  <cp:version/>
  <cp:contentType/>
  <cp:contentStatus/>
</cp:coreProperties>
</file>