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Souhrn exportu" sheetId="1" r:id="rId1"/>
    <sheet name="Krycí list" sheetId="2" r:id="rId2"/>
    <sheet name="Rekapitulace" sheetId="3" r:id="rId3"/>
    <sheet name="Rozpocet stavbení část" sheetId="4" r:id="rId4"/>
    <sheet name="Rozpocet Gastro" sheetId="5" r:id="rId5"/>
  </sheets>
  <definedNames/>
  <calcPr fullCalcOnLoad="1"/>
</workbook>
</file>

<file path=xl/sharedStrings.xml><?xml version="1.0" encoding="utf-8"?>
<sst xmlns="http://schemas.openxmlformats.org/spreadsheetml/2006/main" count="1420" uniqueCount="669">
  <si>
    <t>Tento dokument byl exportován z Numbers. Všechny tabulky byly převedeny do pracovních listů Excel. Všechny ostatní objekty ze všech listů Numbers byly umístěny na samostatné pracovní listy. Je možné, že výpočty vzorců budou v aplikaci Excel odlišné.</t>
  </si>
  <si>
    <t>Název listu Numbers</t>
  </si>
  <si>
    <t>Název tabulky Numbers</t>
  </si>
  <si>
    <t>Název pracovního listu Excel</t>
  </si>
  <si>
    <t>Krycí list</t>
  </si>
  <si>
    <t>Tabulka 1</t>
  </si>
  <si>
    <t>KRYCÍ LIST ROZPOČTU</t>
  </si>
  <si>
    <t>Název stavby</t>
  </si>
  <si>
    <t>MODERNIZACE GASTRO VYBAVENÍ</t>
  </si>
  <si>
    <t>JKSO</t>
  </si>
  <si>
    <t xml:space="preserve"> </t>
  </si>
  <si>
    <t>Kód stavby</t>
  </si>
  <si>
    <t>05-14</t>
  </si>
  <si>
    <t>Název objektu</t>
  </si>
  <si>
    <t>SPŠ Dopravní, PLZEŇ</t>
  </si>
  <si>
    <t>EČO</t>
  </si>
  <si>
    <t>Kód objektu</t>
  </si>
  <si>
    <t>Název části</t>
  </si>
  <si>
    <t>Místo</t>
  </si>
  <si>
    <t>PLZEŇ</t>
  </si>
  <si>
    <t>Kód části</t>
  </si>
  <si>
    <t>Název podčásti</t>
  </si>
  <si>
    <t>Kód podčásti</t>
  </si>
  <si>
    <t>IČO</t>
  </si>
  <si>
    <t>DIČ</t>
  </si>
  <si>
    <t>Objednatel</t>
  </si>
  <si>
    <t xml:space="preserve">SPŠ Dopravní
 Karlovarská 99, 
323 00  PLZEŇ
</t>
  </si>
  <si>
    <t>Projektant</t>
  </si>
  <si>
    <t>ing.arch.R.Hucl</t>
  </si>
  <si>
    <t>Zhotovitel</t>
  </si>
  <si>
    <t>Rozpočet číslo</t>
  </si>
  <si>
    <t>Zpracoval</t>
  </si>
  <si>
    <t>Dne</t>
  </si>
  <si>
    <t>30.08.2018</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</si>
  <si>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</si>
  <si>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</si>
  <si>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</si>
  <si>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</si>
  <si>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</si>
  <si>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</si>
  <si>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</si>
  <si>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</si>
  <si>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</si>
  <si>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</si>
  <si>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</si>
  <si>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</si>
  <si>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</si>
  <si>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</si>
  <si>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Náklady na umístění stavby</t>
  </si>
  <si>
    <t>HSV</t>
  </si>
  <si>
    <t>Dodávky</t>
  </si>
  <si>
    <t>Práce přesčas</t>
  </si>
  <si>
    <t>Zařízení staveniště</t>
  </si>
  <si>
    <t>%</t>
  </si>
  <si>
    <t>Montáž</t>
  </si>
  <si>
    <t>Bez pevné podl.</t>
  </si>
  <si>
    <t>Mimostav. doprava</t>
  </si>
  <si>
    <t>PSV</t>
  </si>
  <si>
    <t>Kulturní památka</t>
  </si>
  <si>
    <t>Územní vlivy</t>
  </si>
  <si>
    <t>Provozní vlivy</t>
  </si>
  <si>
    <t>"M"</t>
  </si>
  <si>
    <t>Ostatní</t>
  </si>
  <si>
    <t>NUS z rozpočtu</t>
  </si>
  <si>
    <t>ZRN (ř. 1-6)</t>
  </si>
  <si>
    <t>DN (ř. 8-11)</t>
  </si>
  <si>
    <t>NUS (ř. 13-18)</t>
  </si>
  <si>
    <t>HZS</t>
  </si>
  <si>
    <t>Kompl. činnost</t>
  </si>
  <si>
    <t>Ostatní náklady</t>
  </si>
  <si>
    <t>D</t>
  </si>
  <si>
    <t>Celkové náklady</t>
  </si>
  <si>
    <t>Součet 7, 12, 19-22</t>
  </si>
  <si>
    <t>Datum a podpis</t>
  </si>
  <si>
    <t>Razítko</t>
  </si>
  <si>
    <t>DPH</t>
  </si>
  <si>
    <t>Cena s DPH (ř. 23-25)</t>
  </si>
  <si>
    <t>E</t>
  </si>
  <si>
    <t>Přípočty a odpočty</t>
  </si>
  <si>
    <t>Dodávky objednatele</t>
  </si>
  <si>
    <t>Klouzavá doložka</t>
  </si>
  <si>
    <t>Zvýhodnění + -</t>
  </si>
  <si>
    <t>Rekapitulace</t>
  </si>
  <si>
    <t>REKAPITULACE ROZPOČTU</t>
  </si>
  <si>
    <t>Stavba:</t>
  </si>
  <si>
    <r>
      <rPr>
        <sz val="8"/>
        <color indexed="8"/>
        <rFont val="Arial CE"/>
        <family val="2"/>
      </rPr>
      <t>MODERNIZACE GASTRO VYBAVENÍ</t>
    </r>
  </si>
  <si>
    <t>Objekt:</t>
  </si>
  <si>
    <r>
      <rPr>
        <sz val="8"/>
        <color indexed="8"/>
        <rFont val="Arial CE"/>
        <family val="2"/>
      </rPr>
      <t>SPŠ Dopravní, PLZEŇ</t>
    </r>
  </si>
  <si>
    <t>Část:</t>
  </si>
  <si>
    <r>
      <rPr>
        <sz val="8"/>
        <color indexed="8"/>
        <rFont val="Arial CE"/>
        <family val="2"/>
      </rPr>
      <t xml:space="preserve"> </t>
    </r>
  </si>
  <si>
    <t xml:space="preserve">JKSO: </t>
  </si>
  <si>
    <t>Objednatel:</t>
  </si>
  <si>
    <r>
      <rPr>
        <sz val="8"/>
        <color indexed="8"/>
        <rFont val="Arial CE"/>
        <family val="2"/>
      </rPr>
      <t xml:space="preserve">SPŠ Dopravní
</t>
    </r>
    <r>
      <rPr>
        <sz val="8"/>
        <color indexed="8"/>
        <rFont val="Arial CE"/>
        <family val="2"/>
      </rPr>
      <t xml:space="preserve"> Karlovarská 99, 
</t>
    </r>
    <r>
      <rPr>
        <sz val="8"/>
        <color indexed="8"/>
        <rFont val="Arial CE"/>
        <family val="2"/>
      </rPr>
      <t xml:space="preserve">323 00  PLZEŇ
</t>
    </r>
  </si>
  <si>
    <t>Zhotovitel:</t>
  </si>
  <si>
    <t>Datum:</t>
  </si>
  <si>
    <t>7.9.2018</t>
  </si>
  <si>
    <t>Kód</t>
  </si>
  <si>
    <t>Popis</t>
  </si>
  <si>
    <t>Cena celkem</t>
  </si>
  <si>
    <t>Hmotnost celkem</t>
  </si>
  <si>
    <t>Suť celkem</t>
  </si>
  <si>
    <r>
      <rPr>
        <b/>
        <sz val="8"/>
        <color indexed="17"/>
        <rFont val="Arial"/>
        <family val="2"/>
      </rPr>
      <t>HSV</t>
    </r>
  </si>
  <si>
    <r>
      <rPr>
        <b/>
        <sz val="8"/>
        <color indexed="17"/>
        <rFont val="Arial"/>
        <family val="2"/>
      </rPr>
      <t>Práce a dodávky HSV</t>
    </r>
  </si>
  <si>
    <r>
      <rPr>
        <b/>
        <sz val="8"/>
        <color indexed="18"/>
        <rFont val="Arial"/>
        <family val="2"/>
      </rPr>
      <t>3</t>
    </r>
  </si>
  <si>
    <r>
      <rPr>
        <b/>
        <sz val="8"/>
        <color indexed="18"/>
        <rFont val="Arial"/>
        <family val="2"/>
      </rPr>
      <t>Svislé a kompletní konstrukce</t>
    </r>
  </si>
  <si>
    <r>
      <rPr>
        <b/>
        <sz val="8"/>
        <color indexed="18"/>
        <rFont val="Arial"/>
        <family val="2"/>
      </rPr>
      <t>6</t>
    </r>
  </si>
  <si>
    <r>
      <rPr>
        <b/>
        <sz val="8"/>
        <color indexed="18"/>
        <rFont val="Arial"/>
        <family val="2"/>
      </rPr>
      <t>Úpravy povrchů, podlahy a osazování výplní</t>
    </r>
  </si>
  <si>
    <r>
      <rPr>
        <b/>
        <sz val="8"/>
        <color indexed="18"/>
        <rFont val="Arial"/>
        <family val="2"/>
      </rPr>
      <t>8</t>
    </r>
  </si>
  <si>
    <r>
      <rPr>
        <b/>
        <sz val="8"/>
        <color indexed="18"/>
        <rFont val="Arial"/>
        <family val="2"/>
      </rPr>
      <t>Trubní vedení</t>
    </r>
  </si>
  <si>
    <r>
      <rPr>
        <b/>
        <sz val="8"/>
        <color indexed="18"/>
        <rFont val="Arial"/>
        <family val="2"/>
      </rPr>
      <t>9</t>
    </r>
  </si>
  <si>
    <r>
      <rPr>
        <b/>
        <sz val="8"/>
        <color indexed="18"/>
        <rFont val="Arial"/>
        <family val="2"/>
      </rPr>
      <t>Ostatní konstrukce a práce-bourání</t>
    </r>
  </si>
  <si>
    <r>
      <rPr>
        <b/>
        <sz val="8"/>
        <color indexed="19"/>
        <rFont val="Arial"/>
        <family val="2"/>
      </rPr>
      <t>99</t>
    </r>
  </si>
  <si>
    <r>
      <rPr>
        <b/>
        <sz val="8"/>
        <color indexed="19"/>
        <rFont val="Arial"/>
        <family val="2"/>
      </rPr>
      <t>Přesun hmot</t>
    </r>
  </si>
  <si>
    <r>
      <rPr>
        <b/>
        <sz val="8"/>
        <color indexed="17"/>
        <rFont val="Arial"/>
        <family val="2"/>
      </rPr>
      <t>PSV</t>
    </r>
  </si>
  <si>
    <r>
      <rPr>
        <b/>
        <sz val="8"/>
        <color indexed="17"/>
        <rFont val="Arial"/>
        <family val="2"/>
      </rPr>
      <t>Práce a dodávky PSV</t>
    </r>
  </si>
  <si>
    <r>
      <rPr>
        <b/>
        <sz val="8"/>
        <color indexed="18"/>
        <rFont val="Arial"/>
        <family val="2"/>
      </rPr>
      <t>711</t>
    </r>
  </si>
  <si>
    <r>
      <rPr>
        <b/>
        <sz val="8"/>
        <color indexed="18"/>
        <rFont val="Arial"/>
        <family val="2"/>
      </rPr>
      <t>Izolace proti vodě, vlhkosti a plynům</t>
    </r>
  </si>
  <si>
    <r>
      <rPr>
        <b/>
        <sz val="8"/>
        <color indexed="18"/>
        <rFont val="Arial"/>
        <family val="2"/>
      </rPr>
      <t>721</t>
    </r>
  </si>
  <si>
    <r>
      <rPr>
        <b/>
        <sz val="8"/>
        <color indexed="18"/>
        <rFont val="Arial"/>
        <family val="2"/>
      </rPr>
      <t>Zdravotechnika - vnitřní kanalizace</t>
    </r>
  </si>
  <si>
    <r>
      <rPr>
        <b/>
        <sz val="8"/>
        <color indexed="18"/>
        <rFont val="Arial"/>
        <family val="2"/>
      </rPr>
      <t>722</t>
    </r>
  </si>
  <si>
    <r>
      <rPr>
        <b/>
        <sz val="8"/>
        <color indexed="18"/>
        <rFont val="Arial"/>
        <family val="2"/>
      </rPr>
      <t>Zdravotechnika - vnitřní vodovod</t>
    </r>
  </si>
  <si>
    <r>
      <rPr>
        <b/>
        <sz val="8"/>
        <color indexed="18"/>
        <rFont val="Arial"/>
        <family val="2"/>
      </rPr>
      <t>723</t>
    </r>
  </si>
  <si>
    <r>
      <rPr>
        <b/>
        <sz val="8"/>
        <color indexed="18"/>
        <rFont val="Arial"/>
        <family val="2"/>
      </rPr>
      <t>Zdravotechnika - vnitřní plynovod</t>
    </r>
  </si>
  <si>
    <r>
      <rPr>
        <b/>
        <sz val="8"/>
        <color indexed="18"/>
        <rFont val="Arial"/>
        <family val="2"/>
      </rPr>
      <t>725</t>
    </r>
  </si>
  <si>
    <r>
      <rPr>
        <b/>
        <sz val="8"/>
        <color indexed="18"/>
        <rFont val="Arial"/>
        <family val="2"/>
      </rPr>
      <t>Zdravotechnika - zařizovací předměty</t>
    </r>
  </si>
  <si>
    <r>
      <rPr>
        <b/>
        <sz val="8"/>
        <color indexed="18"/>
        <rFont val="Arial"/>
        <family val="2"/>
      </rPr>
      <t>740</t>
    </r>
  </si>
  <si>
    <r>
      <rPr>
        <b/>
        <sz val="8"/>
        <color indexed="18"/>
        <rFont val="Arial"/>
        <family val="2"/>
      </rPr>
      <t>Elektromontáže - zkoušky a revize</t>
    </r>
  </si>
  <si>
    <r>
      <rPr>
        <b/>
        <sz val="8"/>
        <color indexed="18"/>
        <rFont val="Arial"/>
        <family val="2"/>
      </rPr>
      <t>743</t>
    </r>
  </si>
  <si>
    <r>
      <rPr>
        <b/>
        <sz val="8"/>
        <color indexed="18"/>
        <rFont val="Arial"/>
        <family val="2"/>
      </rPr>
      <t>Elektromontáže - hrubá montáž</t>
    </r>
  </si>
  <si>
    <r>
      <rPr>
        <b/>
        <sz val="8"/>
        <color indexed="18"/>
        <rFont val="Arial"/>
        <family val="2"/>
      </rPr>
      <t>744</t>
    </r>
  </si>
  <si>
    <r>
      <rPr>
        <b/>
        <sz val="8"/>
        <color indexed="18"/>
        <rFont val="Arial"/>
        <family val="2"/>
      </rPr>
      <t>Elektromontáže - rozvody vodičů měděných</t>
    </r>
  </si>
  <si>
    <r>
      <rPr>
        <b/>
        <sz val="8"/>
        <color indexed="18"/>
        <rFont val="Arial"/>
        <family val="2"/>
      </rPr>
      <t>747</t>
    </r>
  </si>
  <si>
    <r>
      <rPr>
        <b/>
        <sz val="8"/>
        <color indexed="18"/>
        <rFont val="Arial"/>
        <family val="2"/>
      </rPr>
      <t>Elektromontáže - kompletace rozvodů</t>
    </r>
  </si>
  <si>
    <r>
      <rPr>
        <b/>
        <sz val="8"/>
        <color indexed="18"/>
        <rFont val="Arial"/>
        <family val="2"/>
      </rPr>
      <t>771</t>
    </r>
  </si>
  <si>
    <r>
      <rPr>
        <b/>
        <sz val="8"/>
        <color indexed="18"/>
        <rFont val="Arial"/>
        <family val="2"/>
      </rPr>
      <t>Podlahy z dlaždic</t>
    </r>
  </si>
  <si>
    <r>
      <rPr>
        <b/>
        <sz val="8"/>
        <color indexed="18"/>
        <rFont val="Arial"/>
        <family val="2"/>
      </rPr>
      <t>781</t>
    </r>
  </si>
  <si>
    <r>
      <rPr>
        <b/>
        <sz val="8"/>
        <color indexed="18"/>
        <rFont val="Arial"/>
        <family val="2"/>
      </rPr>
      <t>Dokončovací práce - obklady keramické</t>
    </r>
  </si>
  <si>
    <t>G1</t>
  </si>
  <si>
    <t>Gastro technologie</t>
  </si>
  <si>
    <t>G2</t>
  </si>
  <si>
    <t>Gastro montáže</t>
  </si>
  <si>
    <t>Celkem</t>
  </si>
  <si>
    <t>Rozpocet stavbení část</t>
  </si>
  <si>
    <t>ROZPOČET</t>
  </si>
  <si>
    <t xml:space="preserve">STAVEBNÍ </t>
  </si>
  <si>
    <t>JKSO:</t>
  </si>
  <si>
    <t>P.Č.</t>
  </si>
  <si>
    <t>TV</t>
  </si>
  <si>
    <t>KCN</t>
  </si>
  <si>
    <t>Kód položky</t>
  </si>
  <si>
    <t>MJ</t>
  </si>
  <si>
    <t>Množství celkem</t>
  </si>
  <si>
    <t>Cena jednotková</t>
  </si>
  <si>
    <t>Hmotnost</t>
  </si>
  <si>
    <t>Hmotnost sutě</t>
  </si>
  <si>
    <t>Hmotnost sutě celkem</t>
  </si>
  <si>
    <t>Sazba DPH</t>
  </si>
  <si>
    <t>Typ položky</t>
  </si>
  <si>
    <t>Úroveň</t>
  </si>
  <si>
    <t>Práce a dodávky HSV</t>
  </si>
  <si>
    <t>0</t>
  </si>
  <si>
    <t>3</t>
  </si>
  <si>
    <t>Svislé a kompletní konstrukce</t>
  </si>
  <si>
    <t>1</t>
  </si>
  <si>
    <t>K</t>
  </si>
  <si>
    <t>011</t>
  </si>
  <si>
    <t>342272323</t>
  </si>
  <si>
    <t>Příčky tl 100 mm z pórobetonových přesných příčkovek objemové hmotnosti 500 kg/m3</t>
  </si>
  <si>
    <t>m2</t>
  </si>
  <si>
    <t>2</t>
  </si>
  <si>
    <t>6</t>
  </si>
  <si>
    <t>Úpravy povrchů, podlahy a osazování výplní</t>
  </si>
  <si>
    <t>631311115</t>
  </si>
  <si>
    <t>Mazanina tl do 80 mm z betonu prostého tř. C 20/25</t>
  </si>
  <si>
    <t>m3</t>
  </si>
  <si>
    <t>632453411</t>
  </si>
  <si>
    <t>Potěr průmyslový samonivelační tl 5 mm podkladní ze suchých směsí pro střední provoz</t>
  </si>
  <si>
    <t>4</t>
  </si>
  <si>
    <t>634111113</t>
  </si>
  <si>
    <t>Obvodová dilatace pružnou těsnicí páskou v 80 mm mezi stěnou a mazaninou</t>
  </si>
  <si>
    <t>m</t>
  </si>
  <si>
    <t>5</t>
  </si>
  <si>
    <t>634662112</t>
  </si>
  <si>
    <t>Výplň dilatačních spár š do 15 mm v mazaninách akrylátovým tmelem</t>
  </si>
  <si>
    <t>634911112</t>
  </si>
  <si>
    <t>Řezání dilatačních spár š 5 mm hl do 20 mm v čerstvé betonové mazanině</t>
  </si>
  <si>
    <t>8</t>
  </si>
  <si>
    <t>Trubní vedení</t>
  </si>
  <si>
    <t>7</t>
  </si>
  <si>
    <t>271</t>
  </si>
  <si>
    <t>877265211</t>
  </si>
  <si>
    <t>Montáž tvarovek z tvrdého PVC-systém KG nebo z polypropylenu-systém KG 2000 jednoosé DN 100</t>
  </si>
  <si>
    <t>kus</t>
  </si>
  <si>
    <t>M</t>
  </si>
  <si>
    <t>MAT</t>
  </si>
  <si>
    <t>286113490</t>
  </si>
  <si>
    <t>koleno kanalizace plastové KGB 110x15°</t>
  </si>
  <si>
    <t>9</t>
  </si>
  <si>
    <t>286110200</t>
  </si>
  <si>
    <t>tvarovka plastová pro rozvod teplé a studené vody T kus d 20 mm</t>
  </si>
  <si>
    <t>10</t>
  </si>
  <si>
    <t>286110210</t>
  </si>
  <si>
    <t>tvarovka plastová pro rozvod teplé a studené vody T kus d 25 mm</t>
  </si>
  <si>
    <t>11</t>
  </si>
  <si>
    <t>286110400</t>
  </si>
  <si>
    <t>tvarovka plastová redukce d 25/20 mm</t>
  </si>
  <si>
    <t>12</t>
  </si>
  <si>
    <t>286156120</t>
  </si>
  <si>
    <t>koleno HTB, úhel 45°, DN 110</t>
  </si>
  <si>
    <t>13</t>
  </si>
  <si>
    <t>286156110</t>
  </si>
  <si>
    <t>koleno HTB, úhel 45°, DN 75</t>
  </si>
  <si>
    <t>14</t>
  </si>
  <si>
    <t>286156250</t>
  </si>
  <si>
    <t>odbočka HTEA, úhel 45°, DN 110/110</t>
  </si>
  <si>
    <t>15</t>
  </si>
  <si>
    <t>286156650</t>
  </si>
  <si>
    <t>připojovací kus HTS DN 40/40</t>
  </si>
  <si>
    <t>16</t>
  </si>
  <si>
    <t>286156370</t>
  </si>
  <si>
    <t>redukce nesouosá HTR, DN 110/75</t>
  </si>
  <si>
    <t>17</t>
  </si>
  <si>
    <t>286110110</t>
  </si>
  <si>
    <t>tvarovka plastová pro rozvod teplé a studené vody koleno 90° d 20 mm</t>
  </si>
  <si>
    <t>18</t>
  </si>
  <si>
    <t>286110120</t>
  </si>
  <si>
    <t>tvarovka plastová pro rozvod teplé a studené vody koleno 90° d 25 mm</t>
  </si>
  <si>
    <t>Ostatní konstrukce a práce-bourání</t>
  </si>
  <si>
    <t>19</t>
  </si>
  <si>
    <t>952901114</t>
  </si>
  <si>
    <t>Vyčištění budov bytové a občanské výstavby při výšce podlaží přes 4 m</t>
  </si>
  <si>
    <t>20</t>
  </si>
  <si>
    <t>013</t>
  </si>
  <si>
    <t>965043341</t>
  </si>
  <si>
    <t>Bourání podkladů pod dlažby betonových s potěrem nebo teracem tl do 100 mm pl přes 4 m2</t>
  </si>
  <si>
    <t>99</t>
  </si>
  <si>
    <t>Přesun hmot</t>
  </si>
  <si>
    <t>21</t>
  </si>
  <si>
    <t>998011001</t>
  </si>
  <si>
    <t>Přesun hmot pro budovy zděné výšky do 6 m</t>
  </si>
  <si>
    <t>t</t>
  </si>
  <si>
    <t>22</t>
  </si>
  <si>
    <t>977151119</t>
  </si>
  <si>
    <t>Jádrové vrty diamantovými korunkami do D 110 mm do stavebních materiálů</t>
  </si>
  <si>
    <t>Práce a dodávky PSV</t>
  </si>
  <si>
    <t>711</t>
  </si>
  <si>
    <t>Izolace proti vodě, vlhkosti a plynům</t>
  </si>
  <si>
    <t>23</t>
  </si>
  <si>
    <t>711111012</t>
  </si>
  <si>
    <t>Provedení izolace proti zemní vlhkosti vodorovné za studena nátěrem tekutou lepenkou</t>
  </si>
  <si>
    <t>24</t>
  </si>
  <si>
    <t>245510300</t>
  </si>
  <si>
    <t>nátěr hydroizolační - tekutá lepenka, Duroflex bal. 6 kg</t>
  </si>
  <si>
    <t>kg</t>
  </si>
  <si>
    <t>721</t>
  </si>
  <si>
    <t>Zdravotechnika - vnitřní kanalizace</t>
  </si>
  <si>
    <t>25</t>
  </si>
  <si>
    <t>721100902</t>
  </si>
  <si>
    <t>Přetěsnění potrubí hrdlového do DN 100</t>
  </si>
  <si>
    <t>26</t>
  </si>
  <si>
    <t>721173315</t>
  </si>
  <si>
    <t>Potrubí kanalizační plastové systém KG DN 110</t>
  </si>
  <si>
    <t>27</t>
  </si>
  <si>
    <t>721174004</t>
  </si>
  <si>
    <t>Potrubí kanalizační z PP svodné systém HT DN 70</t>
  </si>
  <si>
    <t>28</t>
  </si>
  <si>
    <t>721174043</t>
  </si>
  <si>
    <t>Potrubí kanalizační z PP připojovací systém HT DN 50</t>
  </si>
  <si>
    <t>29</t>
  </si>
  <si>
    <t>721174044</t>
  </si>
  <si>
    <t>Potrubí kanalizační z PP připojovací systém HT DN 70</t>
  </si>
  <si>
    <t>30</t>
  </si>
  <si>
    <t>721210812</t>
  </si>
  <si>
    <t>Demontáž vpustí podlahových z kyselinovzdorné kameniny DN 70</t>
  </si>
  <si>
    <t>31</t>
  </si>
  <si>
    <t>721220801</t>
  </si>
  <si>
    <t>Demontáž uzávěrek zápachových DN 70</t>
  </si>
  <si>
    <t>32</t>
  </si>
  <si>
    <t>721290111</t>
  </si>
  <si>
    <t>Zkouška těsnosti potrubí kanalizace vodou do DN 125</t>
  </si>
  <si>
    <t>33</t>
  </si>
  <si>
    <t>721290821</t>
  </si>
  <si>
    <t>Přemístění vnitrostaveništní demontovaných hmot vnitřní kanalizace v objektech výšky do 6 m</t>
  </si>
  <si>
    <t>34</t>
  </si>
  <si>
    <t>721300912</t>
  </si>
  <si>
    <t>Pročištění odpadů svislých v jednom podlaží do DN 200</t>
  </si>
  <si>
    <t>35</t>
  </si>
  <si>
    <t>721300943</t>
  </si>
  <si>
    <t>Pročištění vpusť podlahová do DN 70</t>
  </si>
  <si>
    <t>36</t>
  </si>
  <si>
    <t>998721101</t>
  </si>
  <si>
    <t>Přesun hmot pro vnitřní kanalizace v objektech v do 6 m</t>
  </si>
  <si>
    <t>722</t>
  </si>
  <si>
    <t>Zdravotechnika - vnitřní vodovod</t>
  </si>
  <si>
    <t>37</t>
  </si>
  <si>
    <t>722130802</t>
  </si>
  <si>
    <t>Demontáž potrubí ocelové pozinkované závitové do DN 40</t>
  </si>
  <si>
    <t>38</t>
  </si>
  <si>
    <t>722171933</t>
  </si>
  <si>
    <t>Potrubí plastové výměna trub nebo tvarovek D do 25 mm</t>
  </si>
  <si>
    <t>39</t>
  </si>
  <si>
    <t>722174022</t>
  </si>
  <si>
    <t>Potrubí vodovodní plastové PPR svar polyfuze PN 20 D 20 x 3,4 mm</t>
  </si>
  <si>
    <t>40</t>
  </si>
  <si>
    <t>722174023</t>
  </si>
  <si>
    <t>Potrubí vodovodní plastové PPR svar polyfuze PN 20 D 25 x 4,2 mm</t>
  </si>
  <si>
    <t>41</t>
  </si>
  <si>
    <t>722176113</t>
  </si>
  <si>
    <t>Montáž potrubí plastové spojované svary polyfuzně do D 25 mm</t>
  </si>
  <si>
    <t>42</t>
  </si>
  <si>
    <t>286151000</t>
  </si>
  <si>
    <t>trubka tlaková PPR řada PN 10 20 x 2,2 x 4000 mm</t>
  </si>
  <si>
    <t>43</t>
  </si>
  <si>
    <t>722176114</t>
  </si>
  <si>
    <t>Montáž potrubí plastové spojované svary polyfuzně do D 32 mm</t>
  </si>
  <si>
    <t>44</t>
  </si>
  <si>
    <t>286151050</t>
  </si>
  <si>
    <t>trubka tlaková PPR řada PN 10 25 x 2,3 x 4000 mm</t>
  </si>
  <si>
    <t>45</t>
  </si>
  <si>
    <t>722220152</t>
  </si>
  <si>
    <t>Nástěnka závitová plastová PPR PN 20 DN 20 x G 1/2</t>
  </si>
  <si>
    <t>46</t>
  </si>
  <si>
    <t>722220851</t>
  </si>
  <si>
    <t>Demontáž armatur závitových s jedním závitem G do 3/4</t>
  </si>
  <si>
    <t>47</t>
  </si>
  <si>
    <t>722239101</t>
  </si>
  <si>
    <t>Montáž armatur vodovodních se dvěma závity G 1/2</t>
  </si>
  <si>
    <t>48</t>
  </si>
  <si>
    <t>722290215</t>
  </si>
  <si>
    <t>Zkouška těsnosti vodovodního potrubí hrdlového nebo přírubového do DN 100</t>
  </si>
  <si>
    <t>49</t>
  </si>
  <si>
    <t>722290821</t>
  </si>
  <si>
    <t>Přemístění vnitrostaveništní demontovaných hmot pro vnitřní vodovod v objektech výšky do 6 m</t>
  </si>
  <si>
    <t>50</t>
  </si>
  <si>
    <t>998722101</t>
  </si>
  <si>
    <t>Přesun hmot pro vnitřní vodovod v objektech v do 6 m</t>
  </si>
  <si>
    <t>723</t>
  </si>
  <si>
    <t>Zdravotechnika - vnitřní plynovod</t>
  </si>
  <si>
    <t>51</t>
  </si>
  <si>
    <t>723120805</t>
  </si>
  <si>
    <t>Demontáž potrubí ocelové závitové svařované do DN 50</t>
  </si>
  <si>
    <t>52</t>
  </si>
  <si>
    <t>723150303</t>
  </si>
  <si>
    <t>Potrubí ocelové hladké černé bezešvé spojované svařováním tvářené za tepla D 25x2,6 mm</t>
  </si>
  <si>
    <t>53</t>
  </si>
  <si>
    <t>723150304</t>
  </si>
  <si>
    <t>Potrubí ocelové hladké černé bezešvé spojované svařováním tvářené za tepla D 32x2,6 mm</t>
  </si>
  <si>
    <t>54</t>
  </si>
  <si>
    <t>723150305</t>
  </si>
  <si>
    <t>Potrubí ocelové hladké černé bezešvé spojované svařováním tvářené za tepla D 38x2,6 mm</t>
  </si>
  <si>
    <t>55</t>
  </si>
  <si>
    <t>723150341</t>
  </si>
  <si>
    <t>Redukce zhotovená kováním přes 1 DN DN 32/20</t>
  </si>
  <si>
    <t>56</t>
  </si>
  <si>
    <t>723190203</t>
  </si>
  <si>
    <t>Přípojka plynovodní ocelová závitová černá bezešvá spojovaná na závit běžná DN 20</t>
  </si>
  <si>
    <t>soubor</t>
  </si>
  <si>
    <t>57</t>
  </si>
  <si>
    <t>723229102</t>
  </si>
  <si>
    <t>Montáž armatur plynovodních s jedním závitem G 1/2 ostatní typ</t>
  </si>
  <si>
    <t>58</t>
  </si>
  <si>
    <t>723290821</t>
  </si>
  <si>
    <t>Přemístění vnitrostaveništní demontovaných hmot pro vnitřní plynovod v objektech výšky do 6 m</t>
  </si>
  <si>
    <t>59</t>
  </si>
  <si>
    <t>998723101</t>
  </si>
  <si>
    <t>Přesun hmot pro vnitřní plynovod v objektech v do 6 m</t>
  </si>
  <si>
    <t>725</t>
  </si>
  <si>
    <t>Zdravotechnika - zařizovací předměty</t>
  </si>
  <si>
    <t>60</t>
  </si>
  <si>
    <t>725210821</t>
  </si>
  <si>
    <t>Demontáž umyvadel bez výtokových armatur</t>
  </si>
  <si>
    <t>61</t>
  </si>
  <si>
    <t>725330820</t>
  </si>
  <si>
    <t>Demontáž výlevka diturvitová</t>
  </si>
  <si>
    <t>62</t>
  </si>
  <si>
    <t>725800906</t>
  </si>
  <si>
    <t>Výměna vršku</t>
  </si>
  <si>
    <t>740</t>
  </si>
  <si>
    <t>Elektromontáže - zkoušky a revize</t>
  </si>
  <si>
    <t>63</t>
  </si>
  <si>
    <t>741</t>
  </si>
  <si>
    <t>740991100</t>
  </si>
  <si>
    <t>Celková prohlídka elektrického rozvodu a zařízení do 100 000,- Kč</t>
  </si>
  <si>
    <t>743</t>
  </si>
  <si>
    <t>Elektromontáže - hrubá montáž</t>
  </si>
  <si>
    <t>64</t>
  </si>
  <si>
    <t>743311200</t>
  </si>
  <si>
    <t>Montáž lišta a kanálek protahovací šířky do 40 mm</t>
  </si>
  <si>
    <t>65</t>
  </si>
  <si>
    <t>345718700</t>
  </si>
  <si>
    <t>lišta elektroinstalační LHD 40 x 20 mm</t>
  </si>
  <si>
    <t>744</t>
  </si>
  <si>
    <t>Elektromontáže - rozvody vodičů měděných</t>
  </si>
  <si>
    <t>66</t>
  </si>
  <si>
    <t>744431200</t>
  </si>
  <si>
    <t>Montáž kabel Cu sk.1 do 1 kV do 0,63 kg uložený volně</t>
  </si>
  <si>
    <t>67</t>
  </si>
  <si>
    <t>341110980</t>
  </si>
  <si>
    <t>kabel silový s Cu jádrem CYKY 5x4 mm2</t>
  </si>
  <si>
    <t>747</t>
  </si>
  <si>
    <t>Elektromontáže - kompletace rozvodů</t>
  </si>
  <si>
    <t>68</t>
  </si>
  <si>
    <t>747111111</t>
  </si>
  <si>
    <t>Montáž vypínač nástěnný 1-jednopólový prostředí obyčejné nebo vlhké</t>
  </si>
  <si>
    <t>69</t>
  </si>
  <si>
    <t>358111340</t>
  </si>
  <si>
    <t>zásuvka nepropustná spojovací ISG3243 32A 400 V 4pólová</t>
  </si>
  <si>
    <t>771</t>
  </si>
  <si>
    <t>Podlahy z dlaždic</t>
  </si>
  <si>
    <t>70</t>
  </si>
  <si>
    <t>771411143</t>
  </si>
  <si>
    <t>Montáž soklíků pórovinových s požlábkem do malty v do 150 mm</t>
  </si>
  <si>
    <t>71</t>
  </si>
  <si>
    <t>597106320</t>
  </si>
  <si>
    <t>Požlábek 150</t>
  </si>
  <si>
    <t>72</t>
  </si>
  <si>
    <t>771571131</t>
  </si>
  <si>
    <t>Montáž podlah z keramických dlaždic protiskluzných do malty do 50 ks/m2</t>
  </si>
  <si>
    <t>73</t>
  </si>
  <si>
    <t>597611600</t>
  </si>
  <si>
    <t>dlaždice keramické 30 x 30 x 0,8 cm I. j.</t>
  </si>
  <si>
    <t>74</t>
  </si>
  <si>
    <t>771571810</t>
  </si>
  <si>
    <t>Demontáž podlah z dlaždic keramických kladených do malty</t>
  </si>
  <si>
    <t>781</t>
  </si>
  <si>
    <t>Dokončovací práce - obklady keramické</t>
  </si>
  <si>
    <t>75</t>
  </si>
  <si>
    <t>781473112</t>
  </si>
  <si>
    <t>Montáž obkladů vnitřních keramických hladkých do 12 ks/m2 lepených standardním lepidlem</t>
  </si>
  <si>
    <t>76</t>
  </si>
  <si>
    <t>597611200</t>
  </si>
  <si>
    <t>dlaždice keramické 25 x 25 x 0,8 cm I. j.</t>
  </si>
  <si>
    <t>Rozpocet Gastro</t>
  </si>
  <si>
    <t>GASTRO</t>
  </si>
  <si>
    <t>poz.</t>
  </si>
  <si>
    <t>kategorie</t>
  </si>
  <si>
    <t>model</t>
  </si>
  <si>
    <t>stručný popis</t>
  </si>
  <si>
    <t>rozměry [ mm ]</t>
  </si>
  <si>
    <t>ks</t>
  </si>
  <si>
    <t>připojení elektro</t>
  </si>
  <si>
    <t>připojení plyn</t>
  </si>
  <si>
    <t>připojení ZTI</t>
  </si>
  <si>
    <t>změkčená voda</t>
  </si>
  <si>
    <t>Poznámka</t>
  </si>
  <si>
    <t>Cena</t>
  </si>
  <si>
    <t>š.</t>
  </si>
  <si>
    <t>hl.</t>
  </si>
  <si>
    <t>v.</t>
  </si>
  <si>
    <t>příkon kW/ks 230V</t>
  </si>
  <si>
    <t xml:space="preserve">příkon kW/ks 400V </t>
  </si>
  <si>
    <t>příkon kW celkem 230V</t>
  </si>
  <si>
    <t>příkon kW celkem 400V</t>
  </si>
  <si>
    <t>příkon kW/ks</t>
  </si>
  <si>
    <t>příkon kW celkem</t>
  </si>
  <si>
    <t>SV</t>
  </si>
  <si>
    <t>odpad DN</t>
  </si>
  <si>
    <t>za kus</t>
  </si>
  <si>
    <t>celkem</t>
  </si>
  <si>
    <t>G01. ÚSEK VARNY</t>
  </si>
  <si>
    <t>01.01.</t>
  </si>
  <si>
    <t>ostatní technologie</t>
  </si>
  <si>
    <t>Váha můstková</t>
  </si>
  <si>
    <t>-</t>
  </si>
  <si>
    <t>stávající technologie investora</t>
  </si>
  <si>
    <t>01.02.</t>
  </si>
  <si>
    <t>nerez</t>
  </si>
  <si>
    <t>Manipulační vozík na GN 1/1</t>
  </si>
  <si>
    <t>Manipulační vozík na GN 1/1, 4x otočná kolečka z toho 2x brzděná</t>
  </si>
  <si>
    <t>01.03</t>
  </si>
  <si>
    <t>Nerezový regál s pěti policemi</t>
  </si>
  <si>
    <t>Nerezový regál s pěti policemi, jeklové stojny 40x40mm, vymezovací nožičky, levé, zadní a pravé opláštění</t>
  </si>
  <si>
    <t>01.04.</t>
  </si>
  <si>
    <t>doměrek před sloupem</t>
  </si>
  <si>
    <t>01.05.</t>
  </si>
  <si>
    <t>01.06.</t>
  </si>
  <si>
    <t>Nerezový pracovní stůl s blokem neutrálních šuplíků</t>
  </si>
  <si>
    <t>Nerezový pracovní stůl s blokem neutrálních šuplíků bez možnosti uzamykání s plným výsuvem a plynulým dorazem šuplíků, zadní lem 50mm, výška stolové desky 50mm, síla nerezu horní stolové desky 1,5mm, provedení na nerezovém soklu 150mm, kazetové skládané nerezové boky - varianta na jeklových nohách není přípustná</t>
  </si>
  <si>
    <t>01.07.</t>
  </si>
  <si>
    <t>01.08.</t>
  </si>
  <si>
    <t>Nerezový pracovní stůl s blokem neutrálních šuplíků a umývátkem rukou</t>
  </si>
  <si>
    <t>Nerezový pracovní stůl s blokem neutrálních šuplíků bez možnosti uzamykání s plným výsuvem a plynulým dorazem šuplíků, vevařené umývátko rukou, otvor pro baterii 35mm, čelní blenda před dřezem, zadní lem 50mm, výška stolové desky 50mm, síla nerezu horní stolové desky 1,5mm, provedení na nerezovém soklu 150mm, kazetové skládané nerezové boky - varianta na jeklových nohách není přípustná</t>
  </si>
  <si>
    <t>●</t>
  </si>
  <si>
    <t>instalační materiál k dopojení dřezu a baterie je součástí dodávky gastro</t>
  </si>
  <si>
    <t>01.08a</t>
  </si>
  <si>
    <t>Profi páková baterie</t>
  </si>
  <si>
    <t>Profi páková baterie 5 let záruka</t>
  </si>
  <si>
    <t>01.09.</t>
  </si>
  <si>
    <t xml:space="preserve">Nerezový pracovní stůl s vevařeným dřezem a instalační šachtou s přístupovými dvířky pod dřezem </t>
  </si>
  <si>
    <t>Nerezový pracovní stůl s vevařeným dřezem 352x555mm, otvor pro baterii 35mm, pod stolovou deskou instalační šachta s revizními dvířky pro přístup k uzávěrům, výška stolové desky 50mm, síla nerezu horní stolové desky 1,5mm, provedení na nerezovém soklu 150mm, kazetové skládané nerezové boky - varianta na jeklových nohách není přípustná</t>
  </si>
  <si>
    <t>01.09a</t>
  </si>
  <si>
    <t>01.10.</t>
  </si>
  <si>
    <t>01.10a</t>
  </si>
  <si>
    <t>01.11.</t>
  </si>
  <si>
    <t>termika</t>
  </si>
  <si>
    <t>Modulární plynový sporák 4x hořák s výkonem 3x 6kW + 1x 10kW, určeno k instalaci na otevřenou podestavbu</t>
  </si>
  <si>
    <t>Konstrukce hořáků s vnitřním a vnějším hořením, 6kW hořák o průměru 60mm s plynuloz bezstupňovou regulací 1,5-6kW, 10kW hořák s průměrem 100mm s plynulou bezstupňovou regulací od 2,2-10kW, napojení na zemní plyn, litinové hořákové mříže, uzpůsobení na vaření malých a velkých nádobách, hořáky s optimalizovaným spalováním, IPX5  ochrana proti vodě, chráněný startovací plamen, bezpečnostní prvky proti zhašení plamene, horní deska vyrobená z nerezu o síle 2mm</t>
  </si>
  <si>
    <t>01.11a</t>
  </si>
  <si>
    <t>Nerezová otevřená podestavba pod varný aparát, kazetové skládané boky</t>
  </si>
  <si>
    <t>Nerezová otevřená podestavba pod varný aparát, kazetové skládané boky, provedení na stavebním soklu 150mm</t>
  </si>
  <si>
    <t>01.12.</t>
  </si>
  <si>
    <t xml:space="preserve">Nerezový pracovní stůl </t>
  </si>
  <si>
    <t>Nerezový pracovní stůl, zadní lem 50mm, výška stolové desky 50mm, síla nerezu horní stolové desky 1,5mm, provedení na stavebním soklu 150mm, kazetové skládané nerezové boky - varianta na jeklových nohách není přípustná</t>
  </si>
  <si>
    <t>Modulární tálový sporák 10,5kW, určeno k instalaci na otevřenou podestavbu</t>
  </si>
  <si>
    <t>Plynový tál s hlavním hořákem o výkonu 10,5kW, piezzo zapalování, servisní přístup skrze čelní panel, litinové čistitelné plotny, různé r’teplotní zóny, IPX5 ochrana proti vodě, teplotní rozsah tálu 500-200°C, konstrukce zabraňující průniku vody a vlhkosti</t>
  </si>
  <si>
    <t>Sklopná plynová pánev 100l, ocelolitinový povrch, motorové sklápění</t>
  </si>
  <si>
    <t>Sklopná plynová pánev 100l motorové sklápění, ocelovolitinový povrch vnitřní vany pánve, teplotní rozsah 120-300°C, dvojité opláštění vany a víka, dvojité izolovené víko z nerezu 20/10, regulace výkonu pomocí regulátoru, konstrukce proti průniku vody a vlhka, IPX5 ochrana proti vodě, automatické motorové sklápění, ocelolitina pro dokonalé smažení a grilování</t>
  </si>
  <si>
    <t>01.13.</t>
  </si>
  <si>
    <t>01.14.</t>
  </si>
  <si>
    <t>01.15.</t>
  </si>
  <si>
    <t>01.16.</t>
  </si>
  <si>
    <t>Sklopná plynová pánev 100l, nerezový povrch, motorové sklápění</t>
  </si>
  <si>
    <t>Sklopná plynová pánev 100l motorové sklápění, nerezový povrch vnitřní vany pánve, teplotní rozsah 120-300°C, dvojité opláštění vany a víka, dvojité izolovené víko z nerezu 20/10, regulace výkonu pomocí regulátoru, konstrukce proti průniku vody a vlhka, IPX5ochrana proti vodě, automatické motorové sklápění, ocelolitina pro dokonalé smažení a grilování</t>
  </si>
  <si>
    <t>01.17.</t>
  </si>
  <si>
    <t>01.18.</t>
  </si>
  <si>
    <t>Multifunkční pánev 150l</t>
  </si>
  <si>
    <t>Multifunkční pánev 150l, ruční modus se třemi druhy provozu manuálního provozu a 7 přednastavenými skupinami procesového vaření, stupňovitá intenzita varu, automatický zdvih košů, plnění vodou po 1 litru, integrovaný odtok vody s pevným napojením na odpad, sonda teploty jádra se šesti měřícími body, sprcha se samonavíjením, USB rozhraní</t>
  </si>
  <si>
    <t>připojení na Sicotronic | nebo jiný hlídač výkonové špičky</t>
  </si>
  <si>
    <t>01.19.</t>
  </si>
  <si>
    <t xml:space="preserve">Nerezová vpusť 400x600mm </t>
  </si>
  <si>
    <t>Nerezová vpusť 400x600mm se zápachovou uzávěrou</t>
  </si>
  <si>
    <t>01.20.</t>
  </si>
  <si>
    <t>termnika</t>
  </si>
  <si>
    <t>Plynový kotel 300l</t>
  </si>
  <si>
    <t>stávající technologie investora | úprava na soklové provedení</t>
  </si>
  <si>
    <t>01.21.</t>
  </si>
  <si>
    <t>01.22.</t>
  </si>
  <si>
    <t>01.23.</t>
  </si>
  <si>
    <t>01.24.</t>
  </si>
  <si>
    <t xml:space="preserve">Plynový varný kotel 250l </t>
  </si>
  <si>
    <t>Univerzální kotel pro vaření, dušení a napařování, IPX5 ochrana, přesné doléhavé víko, bezpečnostní termostat, nepřímý ohřev pomocí saturované páry o teplotě 110°C, tažená vložka a víko z kyselinovzdorné ocele AISI 316, odvzdušňovací ventil, uzavřený topný systém</t>
  </si>
  <si>
    <t>01.25.</t>
  </si>
  <si>
    <t>Nerezový pracovní stůl, zadní lem 50mm, výška stolové desky 50mm, síla nerezu horní stolové desky 1,5mm, provedení na  stavebním soklu 150mm, kazetové skládané nerezové boky - varianta na jeklových nohách není přípustná</t>
  </si>
  <si>
    <t>01.26</t>
  </si>
  <si>
    <t>01.27.</t>
  </si>
  <si>
    <t>01.28.</t>
  </si>
  <si>
    <t>Plynový varný kotel 150l</t>
  </si>
  <si>
    <t>01.28a</t>
  </si>
  <si>
    <t xml:space="preserve">Nerezová vpusť 300x300mm </t>
  </si>
  <si>
    <t>Nerezová vpusť 300x300mm se zápachovou uzávěrou</t>
  </si>
  <si>
    <t>01.29.</t>
  </si>
  <si>
    <t>01.29a</t>
  </si>
  <si>
    <t>01.30.</t>
  </si>
  <si>
    <t>Nerezový pracovní stůl s vevařeným dřezem 352x555mm, otvor pro baterii 35mm, pod stolovou deskou instalační šachta s revizními dvířky pro přístup k uzávěrům, výška stolové desky 50mm, síla nerezu horní stolové desky 1,5mm, provedení na stavebním soklu 150mm, kazetové skládané nerezové boky - varianta na jeklových nohách není přípustná</t>
  </si>
  <si>
    <t>01.30a</t>
  </si>
  <si>
    <t>01.31.</t>
  </si>
  <si>
    <t>Konvektomat 201</t>
  </si>
  <si>
    <t>El. konvektomat 20x GN 1/1Rozsah teplot: 30 - 300°C.  Konvektomat je možné provozovat ve třech režimech:•Manuální provoz•Provoz s přednastavenými kategoriemi•Provoz podle vlastníchprogramů Automatické tepelné úpravy s přednastavenými kategoriemi (využití samoobslužného obrázkového ovládacího panelu)•Maso•Noční úpravy vaření+pečení. Drůbež•Ryby•Pečivo•Přílohy/zelenina•Pokrmy z vajec / dezert Regenerace - regenerace s využitím regulace času úprav v jednotlivých vsuvech přístroje, s automatickým ohlášením jednotlivých vsuvů, základní provozní režimy•Pára 30°C - 130°C•Horký vzduch 30°C - 250°C•Kombinace horký vzduch a pára 30°C - 250°C Funkce / vybavení:Automatika měření teploty jádra - sonda s 6-ti měřícími zónami, pomocný držák na uchycení sondy. systém automatické měření a regulace vlhkosti, plynulé nastavení vlhkosti 0° - 100% 5 programovatelných rychlostí proudění vzduchu . HACCP-mezipaměť a výstup přes USB rozhraní, rychlé zchlazení varného prostoru, automatické mytí varného prostoru s použitím mycích a oplachových tablet . Automatická předvolba času spuštění přístroje
servisní diagnostický systém s automatickým indikátorem servisních hlášení. Veškerá komunikace v českém jazyce. Dveře varného prostoru s trojitým zasklením. Integrovaná ruční sprcha s automatickým navíjením bez zarážek a s plynulým dávkováním. Bezespárový hygienický varný prostor se zaoblenými rohy. Klika dveří s jednorukým ovládáním. Bojlerový vývin páry. Bezdotykový koncový spínač dveří. Integrovaná brzda ventilátoru.</t>
  </si>
  <si>
    <t>01.31a</t>
  </si>
  <si>
    <t>01.31b</t>
  </si>
  <si>
    <t>Zavážecí vozík ke konvektomatům 201</t>
  </si>
  <si>
    <t>Zavážecí vozík ke konvektomatům pro lepší plnění a vyprazdňování přístroje</t>
  </si>
  <si>
    <t>01.32.</t>
  </si>
  <si>
    <t>01.32b</t>
  </si>
  <si>
    <t>01.33.</t>
  </si>
  <si>
    <t>Konvektomat 202</t>
  </si>
  <si>
    <t>stávající technologie investora | připojení na Sicotronic | nebo jiný hlídač výkonové špičky</t>
  </si>
  <si>
    <t>01.33b</t>
  </si>
  <si>
    <t>01.34.</t>
  </si>
  <si>
    <t>Zavážecí vozík ke konvektomatům 202</t>
  </si>
  <si>
    <t>01.35.</t>
  </si>
  <si>
    <t>Konvektomat 101</t>
  </si>
  <si>
    <t>El. konvektomat 10x GN 1/1Rozsah teplot: 30 - 300°C.  Konvektomat je možné provozovat ve třech režimech:•Manuální provoz•Provoz s přednastavenými kategoriemi•Provoz podle vlastníchprogramů Automatické tepelné úpravy s přednastavenými kategoriemi (využití samoobslužného obrázkového ovládacího panelu)•Maso•Noční úpravy vaření+pečení. Drůbež•Ryby•Pečivo•Přílohy/zelenina•Pokrmy z vajec / dezert Regenerace - regenerace s využitím regulace času úprav v jednotlivých vsuvech přístroje, s automatickým ohlášením jednotlivých vsuvů, základní provozní režimy•Pára 30°C - 130°C•Horký vzduch 30°C - 250°C•Kombinace horký vzduch a pára 30°C - 250°C Funkce / vybavení:Automatika měření teploty jádra - sonda s 6-ti měřícími zónami, pomocný držák na uchycení sondy. systém automatické měření a regulace vlhkosti, plynulé nastavení vlhkosti 0° - 100% 5 programovatelných rychlostí proudění vzduchu . HACCP-mezipaměť a výstup přes USB rozhraní, rychlé zchlazení varného prostoru, automatické mytí varného prostoru s použitím mycích a oplachových tablet . Automatická předvolba času spuštění přístroje
servisní diagnostický systém s automatickým indikátorem servisních hlášení. Veškerá komunikace v českém jazyce. Dveře varného prostoru s trojitým zasklením. Integrovaná ruční sprcha s automatickým navíjením bez zarážek a s plynulým dávkováním. Bezespárový hygienický varný prostor se zaoblenými rohy. Klika dveří s jednorukým ovládáním. Bojlerový vývin páry. Bezdotykový koncový spínač dveří. Integrovaná brzda ventilátoru.</t>
  </si>
  <si>
    <t>01.35a</t>
  </si>
  <si>
    <t>Nerezový podstavec pod konvektomat s dvěma řadami vsunů</t>
  </si>
  <si>
    <t>01.36.</t>
  </si>
  <si>
    <t xml:space="preserve">Banketový vozík </t>
  </si>
  <si>
    <t>Banketový vozík 30xGN 1/1</t>
  </si>
  <si>
    <t>01.37.</t>
  </si>
  <si>
    <t>Neobsazená pozice</t>
  </si>
  <si>
    <t>01.38.</t>
  </si>
  <si>
    <t>01.39.</t>
  </si>
  <si>
    <t>Nerezový pracovní stůl</t>
  </si>
  <si>
    <t>Nerezový pracovní stůl, zadní lem 50mm, výška stolové desky 50mm, síla nerezu horní stolové desky 1,5mm, provedení na nerezovém soklu 150mm, kazetové skládané nerezové boky - varianta na jeklových nohách není přípustná</t>
  </si>
  <si>
    <t>DÍLČÍ CENOVÝ SOUČET</t>
  </si>
  <si>
    <t>G02. ÚSEK TĚSTA A CUKRÁRNY</t>
  </si>
  <si>
    <t>02.01.</t>
  </si>
  <si>
    <t>Robot ALBA RE 22 | kompletní generální repas stroje</t>
  </si>
  <si>
    <t>Generální repas zařízení, výměna opotřebených dílů, nerezové obložení stroje, nová povrchová úprava zbytku zařízení</t>
  </si>
  <si>
    <t>02.02.</t>
  </si>
  <si>
    <t>Nerezový pracovní stůl s umývátkem rukou</t>
  </si>
  <si>
    <t>Nerezový pracovní stůl s vevařeným  umývátkem rukou, otvor pro baterii 35mm, čelní blenda před dřezem, zadní lem 50mm, výška stolové desky 50mm, síla nerezu horní stolové desky 1,5mm, provedení na nerezovém soklu 150mm, kazetové skládané nerezové boky - varianta na jeklových nohách není přípustná</t>
  </si>
  <si>
    <t>02.02a</t>
  </si>
  <si>
    <t>02.03.</t>
  </si>
  <si>
    <t>Nerezový pracovní stůl s dvěma vevařenými dřezy</t>
  </si>
  <si>
    <t>Nerezový pracovní stůl s vevařeným dřezem 352x555mm a dřezem 450x450mm, čelní blenda před dřezy, otvor pro baterii 35mm, otvor pro tlakovou sprchu 32mm,  výška stolové desky 50mm, síla nerezu horní stolové desky 1,5mm, provedení na nerezovém soklu 150mm, kazetové skládané nerezové boky - varianta na jeklových nohách není přípustná</t>
  </si>
  <si>
    <t>02.03a</t>
  </si>
  <si>
    <t>02.03b</t>
  </si>
  <si>
    <t>Předoplachová tlaková sprcha</t>
  </si>
  <si>
    <t>02.04.</t>
  </si>
  <si>
    <t>Nerezový pracovní stůl s bukovou pracovní deskou</t>
  </si>
  <si>
    <t>Nerezový pracovní stůl s bukovou pracovní deskou, výška stolové desky 50mm, provedení na nerezovém soklu 150mm, kazetové skládané nerezové boky - varianta na jeklových nohách není přípustná</t>
  </si>
  <si>
    <t>02.05.</t>
  </si>
  <si>
    <t>Nerezový pracovní stůl s bukovou pracovní deskou, nerezový zadní a levý lem 50mm, výška stolové desky 50mm, provedení na nerezovém soklu 150mm, kazetové skládané nerezové boky - varianta na jeklových nohách není přípustná</t>
  </si>
  <si>
    <t>02.06.</t>
  </si>
  <si>
    <t>02.07.</t>
  </si>
  <si>
    <t>02.08.</t>
  </si>
  <si>
    <t xml:space="preserve">Míchací robot </t>
  </si>
  <si>
    <t>G03. ÚSEK PŘÍPRAVNY ZELENINY</t>
  </si>
  <si>
    <t>03.01.</t>
  </si>
  <si>
    <t>Kombinovaná nerezová výlevka s umývátkem rukou</t>
  </si>
  <si>
    <t>Kombinovaná nerezová výlevka s umývátkem rukou, provedení na nerezovém soklu 150mm, kazetové skládané nerezové boky - varianta na jeklových nohách není přípustná</t>
  </si>
  <si>
    <t>03.01a</t>
  </si>
  <si>
    <t>03.02.</t>
  </si>
  <si>
    <t>Nerezový pracovní stůl s dvěma vevařeným dřezem</t>
  </si>
  <si>
    <t>Nerezový pracovní stůl s vevařeným dřezem 352x555mm, čelní blenda před dřezem, otvor pro baterii 35mm, výška stolové desky 50mm, síla nerezu horní stolové desky 1,5mm, zadní lem 50mm, provedení na nerezovém soklu 150mm, kazetové skládané nerezové boky - varianta na jeklových nohách není přípustná</t>
  </si>
  <si>
    <t>03.02a</t>
  </si>
  <si>
    <t>03.03.</t>
  </si>
  <si>
    <t>Nerezový pracovní stůl s posuvnými dveřmi</t>
  </si>
  <si>
    <t>03.04.</t>
  </si>
  <si>
    <t>Nerezový pracovní stůl s vevařeným dřezem</t>
  </si>
  <si>
    <t>03.04a</t>
  </si>
  <si>
    <t>03.05.</t>
  </si>
  <si>
    <t>03.06.</t>
  </si>
  <si>
    <t>03.07.</t>
  </si>
  <si>
    <t>G04. ÚSEK PŘÍPRAVNY MASA</t>
  </si>
  <si>
    <t>04.01.</t>
  </si>
  <si>
    <t>Nerezový pracovní stůl s vevařené umývátko rukou, otvor pro baterii 35mm, čelní blenda před dřezem, zadní lem 50mm, výška stolové desky 50mm, síla nerezu horní stolové desky 1,5mm, provedení na nerezovém soklu 150mm, kazetové skládané nerezové boky - varianta na jeklových nohách není přípustná</t>
  </si>
  <si>
    <t>04.02.</t>
  </si>
  <si>
    <t>04.03.</t>
  </si>
  <si>
    <t>04.04.</t>
  </si>
  <si>
    <t xml:space="preserve">Nerezový pracovní stůl s blokem neutrálních šuplíků a vevařeným dřezem </t>
  </si>
  <si>
    <t>Nerezový pracovní stůl s blokem neutrálních šuplíků bez možnosti uzamykání s plným výsuvem a plynulým dorazem šuplíků, vevařený dřez 352x555mm, otvor pro baterii 35mm, čelní blenda před dřezem, zadní lem 50mm, výška stolové desky 50mm, síla nerezu horní stolové desky 1,5mm, provedení na nerezovém soklu 150mm, kazetové skládané nerezové boky - varianta na jeklových nohách není přípustná</t>
  </si>
  <si>
    <t>04.05.</t>
  </si>
  <si>
    <t>04.06.</t>
  </si>
  <si>
    <t xml:space="preserve">Dřevěný špalek řeznický </t>
  </si>
  <si>
    <t>04.07.</t>
  </si>
  <si>
    <t xml:space="preserve">Nerezový pracovní stůl vevařeným dřezem </t>
  </si>
  <si>
    <t>Nerezový pracovní stůl, vevařený dřez 352x555mm, otvor pro baterii 35mm, čelní blenda před dřezem, zadní lem 50mm, výška stolové desky 50mm, síla nerezu horní stolové desky 1,5mm, provedení na nerezovém soklu 150mm, kazetové skládané nerezové boky - varianta na jeklových nohách není přípustná</t>
  </si>
  <si>
    <t>04.07a</t>
  </si>
  <si>
    <t>04.08.</t>
  </si>
  <si>
    <t>Nerezový pracovní stůl, vevařený dřez 450x450mm, otvor pro tlakovou sprchu 32mm, čelní blenda před dřezem, zadní lem 50mm, výška stolové desky 50mm, síla nerezu horní stolové desky 1,5mm, provedení na nerezovém soklu 150mm, kazetové skládané nerezové boky - varianta na jeklových nohách není přípustná</t>
  </si>
  <si>
    <t>04.08a</t>
  </si>
  <si>
    <t>04.09.</t>
  </si>
  <si>
    <t>Kutr Robot Coupe</t>
  </si>
  <si>
    <t>04.10.</t>
  </si>
  <si>
    <t>G05. ÚSEK SKLADU</t>
  </si>
  <si>
    <t>05.01.</t>
  </si>
  <si>
    <t>G06. ÚSEK MYTÍ PROVOZNÍHO NÁDOBÍ</t>
  </si>
  <si>
    <t>06.01.</t>
  </si>
  <si>
    <t>Nerezový pracovní stůl, zadní lem 150mm, výška stolové desky 50mm, síla nerezu horní stolové desky 1,5mm, provedení na nerezovém soklu 150mm, kazetové skládané nerezové boky - varianta na jeklových nohách není přípustná</t>
  </si>
  <si>
    <t>06.02.</t>
  </si>
  <si>
    <t xml:space="preserve">Nerezový pracovní stůl s vevařeným dřezem </t>
  </si>
  <si>
    <t>Nerezový pracovní stůl s vevařeným dřezem, celoplošný prolam stolové desky 10mm, otvor pro tlakovou sprchu 32mm, zadní lem 150mm, výška stolové desky 50mm, síla nerezu horní stolové desky 1,5mm, provedení na nerezovém soklu 150mm, kazetové skládané nerezové boky - varianta na jeklových nohách není přípustná</t>
  </si>
  <si>
    <t>06.02a</t>
  </si>
  <si>
    <t>06.03.</t>
  </si>
  <si>
    <t>mytí</t>
  </si>
  <si>
    <t>Myčka provozního nádobí s použitím enzymů</t>
  </si>
  <si>
    <t>Myčka provozního nádobí s dvěma koši, 3 základní programy +  doplňkové, dávkovač mycího prosředku, dávkovač oplachového prostředku, dávkovač enzymů, celkové sklopné dveře</t>
  </si>
  <si>
    <t>06.04.</t>
  </si>
  <si>
    <t xml:space="preserve">Nerezová vpusť 1000x450mm </t>
  </si>
  <si>
    <t>Nerezová vpusť 1000x4500mm se zápachovou uzávěrou</t>
  </si>
  <si>
    <t>06.05.</t>
  </si>
  <si>
    <t>Nerezový pracovní stůl odkapový s mřížkovou perforací</t>
  </si>
  <si>
    <t>Nerezový pracovní stůl odkapový s mřížkovou perforací a odtokem, zadní lem 150mm, výška stolové desky 50mm, síla nerezu horní stolové desky 1,5mm, provedení na nerezovém soklu 150mm, kazetové skládané nerezové boky - varianta na jeklových nohách není přípustná</t>
  </si>
  <si>
    <t>06.06.</t>
  </si>
  <si>
    <t>STANDARDY PROVEDENÍ NEREZU A TECHNOLOGIE</t>
  </si>
  <si>
    <t>PŘÍKON CELKEM</t>
  </si>
  <si>
    <t>elektro:</t>
  </si>
  <si>
    <t>230V</t>
  </si>
  <si>
    <t>- síla nerezového plechu 1,5 mm</t>
  </si>
  <si>
    <t>400V</t>
  </si>
  <si>
    <t>Montáž technologie</t>
  </si>
  <si>
    <t>- prolomení plechu skládané svařované 10mm</t>
  </si>
  <si>
    <t>plyn:</t>
  </si>
  <si>
    <t>- skládané boky z jednoho kusu bez použití jeklové stojny</t>
  </si>
  <si>
    <t>- povolená odchylka v rozměrech jsou 2%</t>
  </si>
  <si>
    <t>PŘEDPOKLÁDANÁ SOUČASNOST:</t>
  </si>
  <si>
    <t>Celkem s DPH 21%</t>
  </si>
</sst>
</file>

<file path=xl/styles.xml><?xml version="1.0" encoding="utf-8"?>
<styleSheet xmlns="http://schemas.openxmlformats.org/spreadsheetml/2006/main">
  <numFmts count="12">
    <numFmt numFmtId="0" formatCode="General"/>
    <numFmt numFmtId="59" formatCode="####;&quot;-&quot;####"/>
    <numFmt numFmtId="60" formatCode="#,##0;&quot;-&quot;#,##0"/>
    <numFmt numFmtId="61" formatCode="#,##0.00;&quot;-&quot;#,##0.00"/>
    <numFmt numFmtId="62" formatCode="#,##0.000;&quot;-&quot;#,##0.000"/>
    <numFmt numFmtId="63" formatCode="#,##0.00000;&quot;-&quot;#,##0.00000"/>
    <numFmt numFmtId="64" formatCode="#,##0.0;&quot;-&quot;#,##0.0"/>
    <numFmt numFmtId="65" formatCode="#,##0&quot; Kč&quot;"/>
    <numFmt numFmtId="66" formatCode="0;0"/>
    <numFmt numFmtId="67" formatCode="0.0"/>
    <numFmt numFmtId="68" formatCode="#,##0.0&quot; kW&quot;"/>
    <numFmt numFmtId="69" formatCode="#,##0&quot; &quot;[$Kč-405]"/>
  </numFmts>
  <fonts count="53">
    <font>
      <sz val="10"/>
      <color indexed="8"/>
      <name val="Arial"/>
      <family val="2"/>
    </font>
    <font>
      <sz val="10"/>
      <name val="Arial"/>
      <family val="2"/>
    </font>
    <font>
      <sz val="12"/>
      <color indexed="8"/>
      <name val="Arial"/>
      <family val="2"/>
    </font>
    <font>
      <sz val="14"/>
      <color indexed="8"/>
      <name val="Arial"/>
      <family val="2"/>
    </font>
    <font>
      <sz val="12"/>
      <color indexed="8"/>
      <name val="Helvetica Neue"/>
      <family val="2"/>
    </font>
    <font>
      <u val="single"/>
      <sz val="12"/>
      <color indexed="11"/>
      <name val="Arial"/>
      <family val="2"/>
    </font>
    <font>
      <sz val="13"/>
      <color indexed="8"/>
      <name val="Arial"/>
      <family val="2"/>
    </font>
    <font>
      <b/>
      <sz val="18"/>
      <color indexed="13"/>
      <name val="Arial CE"/>
      <family val="2"/>
    </font>
    <font>
      <sz val="8"/>
      <color indexed="8"/>
      <name val="Arial"/>
      <family val="2"/>
    </font>
    <font>
      <sz val="8"/>
      <color indexed="8"/>
      <name val="Arial CE"/>
      <family val="2"/>
    </font>
    <font>
      <sz val="7"/>
      <color indexed="8"/>
      <name val="Arial"/>
      <family val="2"/>
    </font>
    <font>
      <sz val="7"/>
      <color indexed="8"/>
      <name val="Arial CE"/>
      <family val="2"/>
    </font>
    <font>
      <b/>
      <sz val="10"/>
      <color indexed="8"/>
      <name val="Arial"/>
      <family val="2"/>
    </font>
    <font>
      <sz val="10"/>
      <color indexed="8"/>
      <name val="Arial CE"/>
      <family val="2"/>
    </font>
    <font>
      <b/>
      <sz val="12"/>
      <color indexed="8"/>
      <name val="Arial"/>
      <family val="2"/>
    </font>
    <font>
      <b/>
      <sz val="8"/>
      <color indexed="8"/>
      <name val="Arial"/>
      <family val="2"/>
    </font>
    <font>
      <sz val="8"/>
      <color indexed="12"/>
      <name val="Arial CE"/>
      <family val="2"/>
    </font>
    <font>
      <sz val="10"/>
      <color indexed="12"/>
      <name val="Arial CE"/>
      <family val="2"/>
    </font>
    <font>
      <b/>
      <sz val="10"/>
      <color indexed="8"/>
      <name val="Arial CE"/>
      <family val="2"/>
    </font>
    <font>
      <b/>
      <sz val="14"/>
      <color indexed="13"/>
      <name val="Arial CE"/>
      <family val="2"/>
    </font>
    <font>
      <b/>
      <sz val="8"/>
      <color indexed="8"/>
      <name val="Arial CE"/>
      <family val="2"/>
    </font>
    <font>
      <b/>
      <sz val="8"/>
      <color indexed="17"/>
      <name val="Arial"/>
      <family val="2"/>
    </font>
    <font>
      <b/>
      <sz val="8"/>
      <color indexed="18"/>
      <name val="Arial"/>
      <family val="2"/>
    </font>
    <font>
      <b/>
      <sz val="8"/>
      <color indexed="19"/>
      <name val="Arial"/>
      <family val="2"/>
    </font>
    <font>
      <b/>
      <u val="single"/>
      <sz val="8"/>
      <color indexed="13"/>
      <name val="Arial"/>
      <family val="2"/>
    </font>
    <font>
      <sz val="8"/>
      <color indexed="17"/>
      <name val="Arial"/>
      <family val="2"/>
    </font>
    <font>
      <b/>
      <u val="single"/>
      <sz val="8"/>
      <color indexed="8"/>
      <name val="Arial"/>
      <family val="2"/>
    </font>
    <font>
      <b/>
      <sz val="11"/>
      <color indexed="8"/>
      <name val="Arial"/>
      <family val="2"/>
    </font>
    <font>
      <sz val="9"/>
      <color indexed="8"/>
      <name val="Arial"/>
      <family val="2"/>
    </font>
    <font>
      <sz val="10"/>
      <color indexed="21"/>
      <name val="Arial"/>
      <family val="2"/>
    </font>
    <font>
      <b/>
      <sz val="11"/>
      <color indexed="21"/>
      <name val="Arial"/>
      <family val="2"/>
    </font>
    <font>
      <b/>
      <sz val="10"/>
      <color indexed="21"/>
      <name val="Arial"/>
      <family val="2"/>
    </font>
    <font>
      <sz val="16"/>
      <color indexed="21"/>
      <name val="Arial"/>
      <family val="2"/>
    </font>
    <font>
      <b/>
      <i/>
      <sz val="11"/>
      <color indexed="23"/>
      <name val="Arial"/>
      <family val="2"/>
    </font>
    <font>
      <sz val="11"/>
      <color indexed="8"/>
      <name val="Arial"/>
      <family val="2"/>
    </font>
    <font>
      <sz val="16"/>
      <color indexed="24"/>
      <name val="Arial"/>
      <family val="2"/>
    </font>
    <font>
      <sz val="10"/>
      <color indexed="25"/>
      <name val="Arial"/>
      <family val="2"/>
    </font>
    <font>
      <sz val="16"/>
      <color indexed="18"/>
      <name val="Arial"/>
      <family val="2"/>
    </font>
    <font>
      <sz val="10"/>
      <color indexed="18"/>
      <name val="Arial"/>
      <family val="2"/>
    </font>
    <font>
      <sz val="16"/>
      <color indexed="25"/>
      <name val="Arial"/>
      <family val="2"/>
    </font>
    <font>
      <i/>
      <sz val="16"/>
      <color indexed="21"/>
      <name val="Arial"/>
      <family val="2"/>
    </font>
    <font>
      <i/>
      <sz val="10"/>
      <color indexed="21"/>
      <name val="Arial"/>
      <family val="2"/>
    </font>
    <font>
      <b/>
      <i/>
      <sz val="10"/>
      <color indexed="23"/>
      <name val="Arial"/>
      <family val="2"/>
    </font>
    <font>
      <b/>
      <i/>
      <sz val="11"/>
      <color indexed="21"/>
      <name val="Arial"/>
      <family val="2"/>
    </font>
    <font>
      <b/>
      <i/>
      <sz val="10"/>
      <color indexed="21"/>
      <name val="Arial"/>
      <family val="2"/>
    </font>
    <font>
      <b/>
      <i/>
      <sz val="12"/>
      <color indexed="21"/>
      <name val="Arial"/>
      <family val="2"/>
    </font>
    <font>
      <sz val="10"/>
      <color indexed="19"/>
      <name val="Arial"/>
      <family val="2"/>
    </font>
    <font>
      <sz val="10"/>
      <color indexed="24"/>
      <name val="Arial"/>
      <family val="2"/>
    </font>
    <font>
      <sz val="16"/>
      <color indexed="8"/>
      <name val="Arial"/>
      <family val="2"/>
    </font>
    <font>
      <b/>
      <sz val="13"/>
      <color indexed="8"/>
      <name val="Arial"/>
      <family val="2"/>
    </font>
    <font>
      <b/>
      <sz val="14"/>
      <color indexed="8"/>
      <name val="Arial"/>
      <family val="2"/>
    </font>
    <font>
      <b/>
      <sz val="12"/>
      <color indexed="25"/>
      <name val="Arial"/>
      <family val="2"/>
    </font>
    <font>
      <b/>
      <sz val="16"/>
      <color indexed="8"/>
      <name val="Arial"/>
      <family val="2"/>
    </font>
  </fonts>
  <fills count="10">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14"/>
        <bgColor indexed="64"/>
      </patternFill>
    </fill>
    <fill>
      <patternFill patternType="solid">
        <fgColor indexed="16"/>
        <bgColor indexed="64"/>
      </patternFill>
    </fill>
    <fill>
      <patternFill patternType="solid">
        <fgColor indexed="20"/>
        <bgColor indexed="64"/>
      </patternFill>
    </fill>
    <fill>
      <patternFill patternType="solid">
        <fgColor indexed="26"/>
        <bgColor indexed="64"/>
      </patternFill>
    </fill>
    <fill>
      <patternFill patternType="solid">
        <fgColor indexed="27"/>
        <bgColor indexed="64"/>
      </patternFill>
    </fill>
  </fills>
  <borders count="147">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hair">
        <color indexed="8"/>
      </bottom>
    </border>
    <border>
      <left/>
      <right style="hair">
        <color indexed="8"/>
      </right>
      <top/>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style="thin">
        <color indexed="8"/>
      </right>
      <top/>
      <bottom/>
    </border>
    <border>
      <left style="hair">
        <color indexed="8"/>
      </left>
      <right/>
      <top/>
      <bottom style="hair">
        <color indexed="8"/>
      </bottom>
    </border>
    <border>
      <left/>
      <right/>
      <top/>
      <bottom style="hair">
        <color indexed="8"/>
      </bottom>
    </border>
    <border>
      <left/>
      <right style="hair">
        <color indexed="8"/>
      </right>
      <top/>
      <bottom style="hair">
        <color indexed="8"/>
      </bottom>
    </border>
    <border>
      <left/>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bottom/>
    </border>
    <border>
      <left/>
      <right/>
      <top style="hair">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right style="thin">
        <color indexed="8"/>
      </right>
      <top style="thin">
        <color indexed="8"/>
      </top>
      <bottom style="hair">
        <color indexed="8"/>
      </bottom>
    </border>
    <border>
      <left style="thin">
        <color indexed="8"/>
      </left>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top style="thin">
        <color indexed="8"/>
      </top>
      <bottom style="thin">
        <color indexed="8"/>
      </bottom>
    </border>
    <border>
      <left/>
      <right style="hair">
        <color indexed="8"/>
      </right>
      <top style="thin">
        <color indexed="8"/>
      </top>
      <bottom/>
    </border>
    <border>
      <left style="hair">
        <color indexed="8"/>
      </left>
      <right/>
      <top style="thin">
        <color indexed="8"/>
      </top>
      <bottom/>
    </border>
    <border>
      <left style="thin">
        <color indexed="8"/>
      </left>
      <right/>
      <top/>
      <bottom style="hair">
        <color indexed="8"/>
      </bottom>
    </border>
    <border>
      <left/>
      <right style="thin">
        <color indexed="8"/>
      </right>
      <top/>
      <bottom style="hair">
        <color indexed="8"/>
      </bottom>
    </border>
    <border>
      <left style="thin">
        <color indexed="8"/>
      </left>
      <right/>
      <top style="hair">
        <color indexed="8"/>
      </top>
      <bottom/>
    </border>
    <border>
      <left/>
      <right style="thin">
        <color indexed="8"/>
      </right>
      <top style="hair">
        <color indexed="8"/>
      </top>
      <bottom/>
    </border>
    <border>
      <left style="hair">
        <color indexed="8"/>
      </left>
      <right/>
      <top style="hair">
        <color indexed="8"/>
      </top>
      <bottom style="medium">
        <color indexed="8"/>
      </bottom>
    </border>
    <border>
      <left/>
      <right style="thin">
        <color indexed="8"/>
      </right>
      <top style="hair">
        <color indexed="8"/>
      </top>
      <bottom style="medium">
        <color indexed="8"/>
      </bottom>
    </border>
    <border>
      <left/>
      <right style="medium">
        <color indexed="8"/>
      </right>
      <top style="hair">
        <color indexed="8"/>
      </top>
      <bottom style="thin">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right style="hair">
        <color indexed="8"/>
      </right>
      <top/>
      <bottom style="thin">
        <color indexed="8"/>
      </bottom>
    </border>
    <border>
      <left style="hair">
        <color indexed="8"/>
      </left>
      <right/>
      <top/>
      <bottom style="thin">
        <color indexed="8"/>
      </bottom>
    </border>
    <border>
      <left style="thin">
        <color indexed="15"/>
      </left>
      <right/>
      <top style="thin">
        <color indexed="15"/>
      </top>
      <bottom/>
    </border>
    <border>
      <left/>
      <right/>
      <top style="thin">
        <color indexed="15"/>
      </top>
      <bottom/>
    </border>
    <border>
      <left/>
      <right style="thin">
        <color indexed="15"/>
      </right>
      <top style="thin">
        <color indexed="15"/>
      </top>
      <bottom/>
    </border>
    <border>
      <left style="thin">
        <color indexed="15"/>
      </left>
      <right/>
      <top/>
      <bottom/>
    </border>
    <border>
      <left/>
      <right style="thin">
        <color indexed="15"/>
      </right>
      <top/>
      <bottom/>
    </border>
    <border>
      <left style="thin">
        <color indexed="15"/>
      </left>
      <right/>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15"/>
      </left>
      <right/>
      <top style="thin">
        <color indexed="8"/>
      </top>
      <bottom/>
    </border>
    <border>
      <left style="thin">
        <color indexed="15"/>
      </left>
      <right/>
      <top/>
      <bottom style="thin">
        <color indexed="15"/>
      </bottom>
    </border>
    <border>
      <left/>
      <right/>
      <top/>
      <bottom style="thin">
        <color indexed="15"/>
      </bottom>
    </border>
    <border>
      <left/>
      <right style="thin">
        <color indexed="15"/>
      </right>
      <top/>
      <bottom style="thin">
        <color indexed="15"/>
      </bottom>
    </border>
    <border>
      <left style="thin">
        <color indexed="15"/>
      </left>
      <right/>
      <top style="thin">
        <color indexed="8"/>
      </top>
      <bottom style="thin">
        <color indexed="8"/>
      </bottom>
    </border>
    <border>
      <left style="thin">
        <color indexed="15"/>
      </left>
      <right/>
      <top/>
      <bottom style="medium">
        <color indexed="8"/>
      </bottom>
    </border>
    <border>
      <left/>
      <right/>
      <top/>
      <bottom style="medium">
        <color indexed="8"/>
      </bottom>
    </border>
    <border>
      <left/>
      <right style="thin">
        <color indexed="15"/>
      </right>
      <top/>
      <bottom style="medium">
        <color indexed="8"/>
      </bottom>
    </border>
    <border>
      <left style="medium">
        <color indexed="8"/>
      </left>
      <right style="dotted">
        <color indexed="8"/>
      </right>
      <top style="medium">
        <color indexed="8"/>
      </top>
      <bottom/>
    </border>
    <border>
      <left style="dotted">
        <color indexed="8"/>
      </left>
      <right style="dotted">
        <color indexed="8"/>
      </right>
      <top style="medium">
        <color indexed="8"/>
      </top>
      <bottom/>
    </border>
    <border>
      <left style="dotted">
        <color indexed="8"/>
      </left>
      <right/>
      <top style="medium">
        <color indexed="8"/>
      </top>
      <bottom style="dotted">
        <color indexed="8"/>
      </bottom>
    </border>
    <border>
      <left/>
      <right/>
      <top style="medium">
        <color indexed="8"/>
      </top>
      <bottom style="dotted">
        <color indexed="8"/>
      </bottom>
    </border>
    <border>
      <left/>
      <right style="dotted">
        <color indexed="8"/>
      </right>
      <top style="medium">
        <color indexed="8"/>
      </top>
      <bottom style="dotted">
        <color indexed="8"/>
      </bottom>
    </border>
    <border>
      <left/>
      <right style="medium">
        <color indexed="8"/>
      </right>
      <top style="medium">
        <color indexed="8"/>
      </top>
      <bottom style="dotted">
        <color indexed="8"/>
      </bottom>
    </border>
    <border>
      <left style="medium">
        <color indexed="8"/>
      </left>
      <right style="dotted">
        <color indexed="8"/>
      </right>
      <top/>
      <bottom style="medium">
        <color indexed="8"/>
      </bottom>
    </border>
    <border>
      <left style="dotted">
        <color indexed="8"/>
      </left>
      <right style="dotted">
        <color indexed="8"/>
      </right>
      <top/>
      <bottom style="medium">
        <color indexed="8"/>
      </bottom>
    </border>
    <border>
      <left style="dotted">
        <color indexed="8"/>
      </left>
      <right style="dotted">
        <color indexed="8"/>
      </right>
      <top style="dotted">
        <color indexed="8"/>
      </top>
      <bottom style="medium">
        <color indexed="8"/>
      </bottom>
    </border>
    <border>
      <left style="dotted">
        <color indexed="8"/>
      </left>
      <right style="medium">
        <color indexed="8"/>
      </right>
      <top style="dotted">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22"/>
      </left>
      <right style="dotted">
        <color indexed="8"/>
      </right>
      <top style="medium">
        <color indexed="8"/>
      </top>
      <bottom style="dotted">
        <color indexed="8"/>
      </bottom>
    </border>
    <border>
      <left style="dotted">
        <color indexed="8"/>
      </left>
      <right style="dotted">
        <color indexed="8"/>
      </right>
      <top style="medium">
        <color indexed="8"/>
      </top>
      <bottom style="dotted">
        <color indexed="8"/>
      </bottom>
    </border>
    <border>
      <left style="dotted">
        <color indexed="8"/>
      </left>
      <right style="medium">
        <color indexed="22"/>
      </right>
      <top style="medium">
        <color indexed="8"/>
      </top>
      <bottom style="dotted">
        <color indexed="8"/>
      </bottom>
    </border>
    <border>
      <left style="medium">
        <color indexed="22"/>
      </left>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style="medium">
        <color indexed="22"/>
      </right>
      <top style="dotted">
        <color indexed="8"/>
      </top>
      <bottom style="dotted">
        <color indexed="8"/>
      </bottom>
    </border>
    <border>
      <left style="medium">
        <color indexed="22"/>
      </left>
      <right style="dotted">
        <color indexed="8"/>
      </right>
      <top style="dotted">
        <color indexed="8"/>
      </top>
      <bottom style="medium">
        <color indexed="8"/>
      </bottom>
    </border>
    <border>
      <left style="dotted">
        <color indexed="8"/>
      </left>
      <right style="medium">
        <color indexed="22"/>
      </right>
      <top style="dotted">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15"/>
      </right>
      <top style="medium">
        <color indexed="8"/>
      </top>
      <bottom style="medium">
        <color indexed="8"/>
      </bottom>
    </border>
    <border>
      <left style="thin">
        <color indexed="15"/>
      </left>
      <right style="thin">
        <color indexed="15"/>
      </right>
      <top style="medium">
        <color indexed="8"/>
      </top>
      <bottom style="medium">
        <color indexed="8"/>
      </bottom>
    </border>
    <border>
      <left style="thin">
        <color indexed="15"/>
      </left>
      <right style="medium">
        <color indexed="8"/>
      </right>
      <top style="medium">
        <color indexed="8"/>
      </top>
      <bottom style="medium">
        <color indexed="8"/>
      </bottom>
    </border>
    <border>
      <left style="dotted">
        <color indexed="8"/>
      </left>
      <right style="medium">
        <color indexed="8"/>
      </right>
      <top style="dotted">
        <color indexed="8"/>
      </top>
      <bottom style="dotted">
        <color indexed="8"/>
      </bottom>
    </border>
    <border>
      <left style="medium">
        <color indexed="22"/>
      </left>
      <right style="dotted">
        <color indexed="8"/>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22"/>
      </right>
      <top style="medium">
        <color indexed="8"/>
      </top>
      <bottom style="medium">
        <color indexed="8"/>
      </bottom>
    </border>
    <border>
      <left style="medium">
        <color indexed="22"/>
      </left>
      <right style="medium">
        <color indexed="22"/>
      </right>
      <top style="medium">
        <color indexed="8"/>
      </top>
      <bottom style="medium">
        <color indexed="8"/>
      </bottom>
    </border>
    <border>
      <left style="medium">
        <color indexed="22"/>
      </left>
      <right style="dotted">
        <color indexed="22"/>
      </right>
      <top style="medium">
        <color indexed="8"/>
      </top>
      <bottom style="dotted">
        <color indexed="22"/>
      </bottom>
    </border>
    <border>
      <left style="dotted">
        <color indexed="22"/>
      </left>
      <right style="dotted">
        <color indexed="22"/>
      </right>
      <top style="medium">
        <color indexed="8"/>
      </top>
      <bottom style="dotted">
        <color indexed="22"/>
      </bottom>
    </border>
    <border>
      <left style="dotted">
        <color indexed="22"/>
      </left>
      <right style="medium">
        <color indexed="22"/>
      </right>
      <top style="medium">
        <color indexed="8"/>
      </top>
      <bottom style="dotted">
        <color indexed="22"/>
      </bottom>
    </border>
    <border>
      <left style="medium">
        <color indexed="22"/>
      </left>
      <right/>
      <top style="medium">
        <color indexed="8"/>
      </top>
      <bottom/>
    </border>
    <border>
      <left/>
      <right/>
      <top style="medium">
        <color indexed="8"/>
      </top>
      <bottom/>
    </border>
    <border>
      <left/>
      <right style="medium">
        <color indexed="22"/>
      </right>
      <top style="medium">
        <color indexed="8"/>
      </top>
      <bottom/>
    </border>
    <border>
      <left style="medium">
        <color indexed="22"/>
      </left>
      <right style="hair">
        <color indexed="8"/>
      </right>
      <top style="medium">
        <color indexed="8"/>
      </top>
      <bottom style="hair">
        <color indexed="8"/>
      </bottom>
    </border>
    <border>
      <left style="hair">
        <color indexed="8"/>
      </left>
      <right style="medium">
        <color indexed="22"/>
      </right>
      <top style="medium">
        <color indexed="8"/>
      </top>
      <bottom style="hair">
        <color indexed="8"/>
      </bottom>
    </border>
    <border>
      <left style="medium">
        <color indexed="8"/>
      </left>
      <right style="hair">
        <color indexed="22"/>
      </right>
      <top style="medium">
        <color indexed="8"/>
      </top>
      <bottom style="hair">
        <color indexed="22"/>
      </bottom>
    </border>
    <border>
      <left style="hair">
        <color indexed="22"/>
      </left>
      <right style="hair">
        <color indexed="22"/>
      </right>
      <top style="medium">
        <color indexed="8"/>
      </top>
      <bottom style="hair">
        <color indexed="22"/>
      </bottom>
    </border>
    <border>
      <left style="hair">
        <color indexed="22"/>
      </left>
      <right style="medium">
        <color indexed="8"/>
      </right>
      <top style="medium">
        <color indexed="8"/>
      </top>
      <bottom style="hair">
        <color indexed="22"/>
      </bottom>
    </border>
    <border>
      <left style="medium">
        <color indexed="8"/>
      </left>
      <right style="dotted">
        <color indexed="22"/>
      </right>
      <top style="dotted">
        <color indexed="22"/>
      </top>
      <bottom style="dotted">
        <color indexed="22"/>
      </bottom>
    </border>
    <border>
      <left style="dotted">
        <color indexed="22"/>
      </left>
      <right style="dotted">
        <color indexed="22"/>
      </right>
      <top style="dotted">
        <color indexed="22"/>
      </top>
      <bottom style="dotted">
        <color indexed="22"/>
      </bottom>
    </border>
    <border>
      <left style="dotted">
        <color indexed="22"/>
      </left>
      <right style="medium">
        <color indexed="22"/>
      </right>
      <top style="dotted">
        <color indexed="22"/>
      </top>
      <bottom style="dotted">
        <color indexed="22"/>
      </bottom>
    </border>
    <border>
      <left style="medium">
        <color indexed="22"/>
      </left>
      <right/>
      <top/>
      <bottom/>
    </border>
    <border>
      <left/>
      <right style="medium">
        <color indexed="22"/>
      </right>
      <top/>
      <bottom/>
    </border>
    <border>
      <left style="medium">
        <color indexed="22"/>
      </left>
      <right style="hair">
        <color indexed="8"/>
      </right>
      <top style="hair">
        <color indexed="8"/>
      </top>
      <bottom style="hair">
        <color indexed="8"/>
      </bottom>
    </border>
    <border>
      <left style="hair">
        <color indexed="8"/>
      </left>
      <right style="medium">
        <color indexed="22"/>
      </right>
      <top style="hair">
        <color indexed="8"/>
      </top>
      <bottom style="hair">
        <color indexed="8"/>
      </bottom>
    </border>
    <border>
      <left style="medium">
        <color indexed="8"/>
      </left>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medium">
        <color indexed="8"/>
      </right>
      <top style="hair">
        <color indexed="22"/>
      </top>
      <bottom style="hair">
        <color indexed="22"/>
      </bottom>
    </border>
    <border>
      <left style="medium">
        <color indexed="8"/>
      </left>
      <right style="dotted">
        <color indexed="22"/>
      </right>
      <top style="dotted">
        <color indexed="22"/>
      </top>
      <bottom style="medium">
        <color indexed="22"/>
      </bottom>
    </border>
    <border>
      <left style="dotted">
        <color indexed="22"/>
      </left>
      <right style="dotted">
        <color indexed="22"/>
      </right>
      <top style="dotted">
        <color indexed="22"/>
      </top>
      <bottom style="medium">
        <color indexed="22"/>
      </bottom>
    </border>
    <border>
      <left style="dotted">
        <color indexed="22"/>
      </left>
      <right style="medium">
        <color indexed="22"/>
      </right>
      <top style="dotted">
        <color indexed="22"/>
      </top>
      <bottom style="medium">
        <color indexed="22"/>
      </bottom>
    </border>
    <border>
      <left style="medium">
        <color indexed="8"/>
      </left>
      <right/>
      <top style="medium">
        <color indexed="22"/>
      </top>
      <bottom/>
    </border>
    <border>
      <left/>
      <right/>
      <top style="medium">
        <color indexed="22"/>
      </top>
      <bottom/>
    </border>
    <border>
      <left style="medium">
        <color indexed="8"/>
      </left>
      <right style="hair">
        <color indexed="22"/>
      </right>
      <top style="hair">
        <color indexed="22"/>
      </top>
      <bottom style="medium">
        <color indexed="8"/>
      </bottom>
    </border>
    <border>
      <left style="hair">
        <color indexed="22"/>
      </left>
      <right style="hair">
        <color indexed="22"/>
      </right>
      <top style="hair">
        <color indexed="22"/>
      </top>
      <bottom style="medium">
        <color indexed="8"/>
      </bottom>
    </border>
    <border>
      <left style="hair">
        <color indexed="22"/>
      </left>
      <right style="medium">
        <color indexed="8"/>
      </right>
      <top style="hair">
        <color indexed="22"/>
      </top>
      <bottom style="medium">
        <color indexed="8"/>
      </bottom>
    </border>
    <border>
      <left style="medium">
        <color indexed="8"/>
      </left>
      <right/>
      <top/>
      <bottom/>
    </border>
    <border>
      <left style="medium">
        <color indexed="8"/>
      </left>
      <right style="hair">
        <color indexed="22"/>
      </right>
      <top style="medium">
        <color indexed="8"/>
      </top>
      <bottom/>
    </border>
    <border>
      <left style="hair">
        <color indexed="22"/>
      </left>
      <right style="hair">
        <color indexed="22"/>
      </right>
      <top style="medium">
        <color indexed="8"/>
      </top>
      <bottom/>
    </border>
    <border>
      <left style="hair">
        <color indexed="22"/>
      </left>
      <right/>
      <top style="medium">
        <color indexed="8"/>
      </top>
      <bottom/>
    </border>
    <border>
      <left/>
      <right/>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dotted">
        <color indexed="22"/>
      </right>
      <top style="medium">
        <color indexed="22"/>
      </top>
      <bottom style="medium">
        <color indexed="22"/>
      </bottom>
    </border>
    <border>
      <left style="dotted">
        <color indexed="22"/>
      </left>
      <right style="medium">
        <color indexed="22"/>
      </right>
      <top style="medium">
        <color indexed="22"/>
      </top>
      <bottom style="medium">
        <color indexed="22"/>
      </bottom>
    </border>
    <border>
      <left style="medium">
        <color indexed="22"/>
      </left>
      <right style="hair">
        <color indexed="8"/>
      </right>
      <top style="hair">
        <color indexed="8"/>
      </top>
      <bottom/>
    </border>
    <border>
      <left style="hair">
        <color indexed="8"/>
      </left>
      <right style="medium">
        <color indexed="22"/>
      </right>
      <top style="hair">
        <color indexed="8"/>
      </top>
      <bottom/>
    </border>
    <border>
      <left style="medium">
        <color indexed="8"/>
      </left>
      <right/>
      <top/>
      <bottom style="medium">
        <color indexed="8"/>
      </bottom>
    </border>
    <border>
      <left/>
      <right/>
      <top style="medium">
        <color indexed="22"/>
      </top>
      <bottom style="medium">
        <color indexed="22"/>
      </bottom>
    </border>
    <border>
      <left/>
      <right style="medium">
        <color indexed="22"/>
      </right>
      <top/>
      <bottom style="medium">
        <color indexed="22"/>
      </bottom>
    </border>
    <border>
      <left style="medium">
        <color indexed="22"/>
      </left>
      <right style="hair">
        <color indexed="8"/>
      </right>
      <top/>
      <bottom style="medium">
        <color indexed="22"/>
      </bottom>
    </border>
    <border>
      <left style="hair">
        <color indexed="8"/>
      </left>
      <right style="medium">
        <color indexed="22"/>
      </right>
      <top/>
      <bottom style="medium">
        <color indexed="22"/>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5">
    <xf numFmtId="0" fontId="0"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5" fillId="3" borderId="0" xfId="0" applyFont="1" applyFill="1" applyAlignment="1">
      <alignment horizontal="left" vertical="top" wrapText="1"/>
    </xf>
    <xf numFmtId="0" fontId="0" fillId="0" borderId="0" xfId="0" applyNumberFormat="1" applyFont="1" applyAlignment="1">
      <alignment vertical="top" wrapText="1"/>
    </xf>
    <xf numFmtId="0" fontId="0" fillId="4" borderId="1" xfId="0" applyFont="1" applyFill="1" applyBorder="1" applyAlignment="1">
      <alignment/>
    </xf>
    <xf numFmtId="0" fontId="0" fillId="4" borderId="2" xfId="0" applyFont="1" applyFill="1" applyBorder="1" applyAlignment="1">
      <alignment/>
    </xf>
    <xf numFmtId="0" fontId="0" fillId="4" borderId="3" xfId="0" applyFont="1" applyFill="1" applyBorder="1" applyAlignment="1">
      <alignment/>
    </xf>
    <xf numFmtId="0" fontId="0" fillId="4" borderId="4" xfId="0" applyFont="1" applyFill="1" applyBorder="1" applyAlignment="1">
      <alignment/>
    </xf>
    <xf numFmtId="0" fontId="0" fillId="4" borderId="0" xfId="0" applyFont="1" applyFill="1" applyBorder="1" applyAlignment="1">
      <alignment/>
    </xf>
    <xf numFmtId="49" fontId="7" fillId="4" borderId="0" xfId="0" applyNumberFormat="1" applyFont="1" applyFill="1" applyBorder="1" applyAlignment="1">
      <alignment horizontal="left"/>
    </xf>
    <xf numFmtId="0" fontId="0" fillId="4" borderId="5" xfId="0" applyFont="1" applyFill="1" applyBorder="1" applyAlignment="1">
      <alignment/>
    </xf>
    <xf numFmtId="0" fontId="0" fillId="4" borderId="6" xfId="0" applyFont="1" applyFill="1" applyBorder="1" applyAlignment="1">
      <alignment/>
    </xf>
    <xf numFmtId="0" fontId="0" fillId="4" borderId="7" xfId="0" applyFont="1" applyFill="1" applyBorder="1" applyAlignment="1">
      <alignment/>
    </xf>
    <xf numFmtId="0" fontId="0" fillId="4" borderId="8" xfId="0" applyFont="1" applyFill="1" applyBorder="1" applyAlignment="1">
      <alignment/>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9"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49"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8" fillId="4" borderId="10" xfId="0" applyFont="1" applyFill="1" applyBorder="1" applyAlignment="1">
      <alignment horizontal="left" vertical="center"/>
    </xf>
    <xf numFmtId="49" fontId="9" fillId="4" borderId="11" xfId="0" applyNumberFormat="1" applyFont="1" applyFill="1" applyBorder="1" applyAlignment="1">
      <alignment horizontal="center" vertical="center" wrapText="1"/>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8" fillId="4" borderId="14" xfId="0" applyFont="1" applyFill="1" applyBorder="1" applyAlignment="1">
      <alignment horizontal="left" vertical="center"/>
    </xf>
    <xf numFmtId="49" fontId="8" fillId="4" borderId="10" xfId="0" applyNumberFormat="1" applyFont="1" applyFill="1" applyBorder="1" applyAlignment="1">
      <alignment horizontal="left" vertical="center"/>
    </xf>
    <xf numFmtId="49" fontId="9" fillId="4" borderId="11" xfId="0" applyNumberFormat="1" applyFont="1" applyFill="1" applyBorder="1" applyAlignment="1">
      <alignment horizontal="left" vertical="center"/>
    </xf>
    <xf numFmtId="59" fontId="9" fillId="4" borderId="12" xfId="0" applyNumberFormat="1" applyFont="1" applyFill="1" applyBorder="1" applyAlignment="1">
      <alignment horizontal="right" vertical="center"/>
    </xf>
    <xf numFmtId="0" fontId="8" fillId="4" borderId="13" xfId="0" applyFont="1" applyFill="1" applyBorder="1" applyAlignment="1">
      <alignment horizontal="left" vertical="center"/>
    </xf>
    <xf numFmtId="0" fontId="8" fillId="4" borderId="15" xfId="0" applyFont="1" applyFill="1" applyBorder="1" applyAlignment="1">
      <alignment horizontal="left" vertical="center"/>
    </xf>
    <xf numFmtId="49" fontId="9" fillId="4" borderId="14" xfId="0" applyNumberFormat="1" applyFont="1" applyFill="1" applyBorder="1" applyAlignment="1">
      <alignment horizontal="left" vertical="center"/>
    </xf>
    <xf numFmtId="59" fontId="9" fillId="4" borderId="14" xfId="0" applyNumberFormat="1" applyFont="1" applyFill="1" applyBorder="1" applyAlignment="1">
      <alignment horizontal="right" vertical="center"/>
    </xf>
    <xf numFmtId="59" fontId="9" fillId="4" borderId="0" xfId="0" applyNumberFormat="1" applyFont="1" applyFill="1" applyBorder="1" applyAlignment="1">
      <alignment horizontal="right" vertical="center"/>
    </xf>
    <xf numFmtId="49" fontId="9" fillId="4" borderId="14" xfId="0"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10" xfId="0" applyFont="1" applyFill="1" applyBorder="1" applyAlignment="1">
      <alignment horizontal="center" vertical="center"/>
    </xf>
    <xf numFmtId="0" fontId="9" fillId="4" borderId="14" xfId="0" applyFont="1" applyFill="1" applyBorder="1" applyAlignment="1">
      <alignment horizontal="left" vertical="center"/>
    </xf>
    <xf numFmtId="49" fontId="9" fillId="4" borderId="14" xfId="0" applyNumberFormat="1" applyFont="1" applyFill="1" applyBorder="1" applyAlignment="1">
      <alignment horizontal="left" vertical="top"/>
    </xf>
    <xf numFmtId="49" fontId="9" fillId="4" borderId="16" xfId="0" applyNumberFormat="1" applyFont="1" applyFill="1" applyBorder="1" applyAlignment="1">
      <alignment horizontal="left" vertical="top"/>
    </xf>
    <xf numFmtId="0" fontId="8" fillId="4" borderId="17" xfId="0" applyFont="1" applyFill="1" applyBorder="1" applyAlignment="1">
      <alignment horizontal="left" vertical="center"/>
    </xf>
    <xf numFmtId="0" fontId="8" fillId="4" borderId="18" xfId="0" applyFont="1" applyFill="1" applyBorder="1" applyAlignment="1">
      <alignment horizontal="left" vertical="center"/>
    </xf>
    <xf numFmtId="49" fontId="9" fillId="4" borderId="16" xfId="0" applyNumberFormat="1" applyFont="1" applyFill="1" applyBorder="1" applyAlignment="1">
      <alignment horizontal="left" vertical="center"/>
    </xf>
    <xf numFmtId="59" fontId="9" fillId="4" borderId="17" xfId="0" applyNumberFormat="1" applyFont="1" applyFill="1" applyBorder="1" applyAlignment="1">
      <alignment horizontal="right" vertical="center"/>
    </xf>
    <xf numFmtId="49" fontId="9" fillId="4" borderId="12" xfId="0" applyNumberFormat="1" applyFont="1" applyFill="1" applyBorder="1" applyAlignment="1">
      <alignment horizontal="left" vertical="top"/>
    </xf>
    <xf numFmtId="0" fontId="8" fillId="4" borderId="12" xfId="0" applyFont="1" applyFill="1" applyBorder="1" applyAlignment="1">
      <alignment horizontal="left" vertical="center"/>
    </xf>
    <xf numFmtId="0" fontId="8" fillId="4" borderId="5" xfId="0" applyFont="1" applyFill="1" applyBorder="1" applyAlignment="1">
      <alignment horizontal="left" vertical="center"/>
    </xf>
    <xf numFmtId="49" fontId="9" fillId="4" borderId="0" xfId="0" applyNumberFormat="1" applyFont="1" applyFill="1" applyBorder="1" applyAlignment="1">
      <alignment horizontal="left" vertical="top"/>
    </xf>
    <xf numFmtId="0" fontId="8" fillId="4" borderId="19" xfId="0" applyFont="1" applyFill="1" applyBorder="1" applyAlignment="1">
      <alignment horizontal="left" vertical="center"/>
    </xf>
    <xf numFmtId="49" fontId="8" fillId="4" borderId="17" xfId="0" applyNumberFormat="1" applyFont="1" applyFill="1" applyBorder="1" applyAlignment="1">
      <alignment horizontal="left" vertical="center"/>
    </xf>
    <xf numFmtId="49" fontId="8" fillId="4" borderId="19" xfId="0" applyNumberFormat="1" applyFont="1" applyFill="1" applyBorder="1" applyAlignment="1">
      <alignment horizontal="left" vertical="center"/>
    </xf>
    <xf numFmtId="49" fontId="9" fillId="4" borderId="11" xfId="0" applyNumberFormat="1" applyFont="1" applyFill="1" applyBorder="1" applyAlignment="1">
      <alignment horizontal="left" vertical="center" wrapText="1"/>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xf numFmtId="59" fontId="9" fillId="4" borderId="19" xfId="0" applyNumberFormat="1" applyFont="1" applyFill="1" applyBorder="1" applyAlignment="1">
      <alignment horizontal="right" vertical="center"/>
    </xf>
    <xf numFmtId="0" fontId="8" fillId="4" borderId="22" xfId="0" applyFont="1" applyFill="1" applyBorder="1" applyAlignment="1">
      <alignment horizontal="left" vertical="center"/>
    </xf>
    <xf numFmtId="0" fontId="9" fillId="4" borderId="16" xfId="0" applyFont="1" applyFill="1" applyBorder="1" applyAlignment="1">
      <alignment horizontal="left" vertical="center"/>
    </xf>
    <xf numFmtId="49" fontId="9" fillId="4" borderId="19" xfId="0" applyNumberFormat="1" applyFont="1" applyFill="1" applyBorder="1" applyAlignment="1">
      <alignment horizontal="left" vertical="center"/>
    </xf>
    <xf numFmtId="49" fontId="9" fillId="4" borderId="17" xfId="0" applyNumberFormat="1" applyFont="1" applyFill="1" applyBorder="1" applyAlignment="1">
      <alignment horizontal="left" vertical="center"/>
    </xf>
    <xf numFmtId="0" fontId="10" fillId="4" borderId="0" xfId="0" applyFont="1" applyFill="1" applyBorder="1" applyAlignment="1">
      <alignment horizontal="left" vertical="center"/>
    </xf>
    <xf numFmtId="0" fontId="8" fillId="4" borderId="23" xfId="0" applyFont="1" applyFill="1" applyBorder="1" applyAlignment="1">
      <alignment horizontal="left" vertical="center"/>
    </xf>
    <xf numFmtId="49" fontId="9" fillId="4" borderId="21" xfId="0" applyNumberFormat="1" applyFont="1" applyFill="1" applyBorder="1" applyAlignment="1">
      <alignment horizontal="left" vertical="center"/>
    </xf>
    <xf numFmtId="59" fontId="9" fillId="4" borderId="22" xfId="0" applyNumberFormat="1" applyFont="1" applyFill="1" applyBorder="1" applyAlignment="1">
      <alignment horizontal="right" vertical="center"/>
    </xf>
    <xf numFmtId="49" fontId="9" fillId="4" borderId="20" xfId="0" applyNumberFormat="1" applyFont="1" applyFill="1" applyBorder="1" applyAlignment="1">
      <alignment horizontal="left" vertical="center"/>
    </xf>
    <xf numFmtId="0" fontId="11" fillId="4" borderId="0" xfId="0" applyFont="1" applyFill="1" applyBorder="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24" xfId="0" applyFont="1" applyFill="1" applyBorder="1" applyAlignment="1">
      <alignment horizontal="left" vertical="center"/>
    </xf>
    <xf numFmtId="0" fontId="8" fillId="4" borderId="8" xfId="0" applyFont="1" applyFill="1" applyBorder="1" applyAlignment="1">
      <alignment horizontal="left" vertical="center"/>
    </xf>
    <xf numFmtId="0" fontId="8" fillId="4" borderId="25" xfId="0" applyFont="1" applyFill="1" applyBorder="1" applyAlignment="1">
      <alignment horizontal="left" vertical="center"/>
    </xf>
    <xf numFmtId="0" fontId="8" fillId="4" borderId="26" xfId="0" applyFont="1" applyFill="1" applyBorder="1" applyAlignment="1">
      <alignment horizontal="left" vertical="center"/>
    </xf>
    <xf numFmtId="49" fontId="12" fillId="4" borderId="26" xfId="0" applyNumberFormat="1" applyFont="1" applyFill="1" applyBorder="1" applyAlignment="1">
      <alignment horizontal="left" vertical="center"/>
    </xf>
    <xf numFmtId="0" fontId="8" fillId="4" borderId="27" xfId="0" applyFont="1" applyFill="1" applyBorder="1" applyAlignment="1">
      <alignment horizontal="left" vertical="center"/>
    </xf>
    <xf numFmtId="49" fontId="8" fillId="4" borderId="28" xfId="0" applyNumberFormat="1" applyFont="1" applyFill="1" applyBorder="1" applyAlignment="1">
      <alignment horizontal="left" vertical="center"/>
    </xf>
    <xf numFmtId="0" fontId="8" fillId="4" borderId="29" xfId="0" applyFont="1" applyFill="1" applyBorder="1" applyAlignment="1">
      <alignment horizontal="left" vertical="center"/>
    </xf>
    <xf numFmtId="49" fontId="8" fillId="4" borderId="30" xfId="0" applyNumberFormat="1" applyFont="1" applyFill="1" applyBorder="1" applyAlignment="1">
      <alignment horizontal="left" vertical="center"/>
    </xf>
    <xf numFmtId="0" fontId="8" fillId="4" borderId="31" xfId="0" applyFont="1" applyFill="1" applyBorder="1" applyAlignment="1">
      <alignment horizontal="left" vertical="center"/>
    </xf>
    <xf numFmtId="60" fontId="0" fillId="4" borderId="32" xfId="0" applyNumberFormat="1" applyFont="1" applyFill="1" applyBorder="1" applyAlignment="1">
      <alignment horizontal="right" vertical="center"/>
    </xf>
    <xf numFmtId="60" fontId="0" fillId="4" borderId="24" xfId="0" applyNumberFormat="1" applyFont="1" applyFill="1" applyBorder="1" applyAlignment="1">
      <alignment horizontal="right" vertical="center"/>
    </xf>
    <xf numFmtId="60" fontId="13" fillId="4" borderId="33" xfId="0" applyNumberFormat="1" applyFont="1" applyFill="1" applyBorder="1" applyAlignment="1">
      <alignment horizontal="right" vertical="center"/>
    </xf>
    <xf numFmtId="61" fontId="13" fillId="4" borderId="34" xfId="0" applyNumberFormat="1" applyFont="1" applyFill="1" applyBorder="1" applyAlignment="1">
      <alignment horizontal="right" vertical="center"/>
    </xf>
    <xf numFmtId="60" fontId="0" fillId="4" borderId="33" xfId="0" applyNumberFormat="1" applyFont="1" applyFill="1" applyBorder="1" applyAlignment="1">
      <alignment horizontal="right" vertical="center"/>
    </xf>
    <xf numFmtId="60" fontId="0" fillId="4" borderId="34" xfId="0" applyNumberFormat="1" applyFont="1" applyFill="1" applyBorder="1" applyAlignment="1">
      <alignment horizontal="right" vertical="center"/>
    </xf>
    <xf numFmtId="61" fontId="13" fillId="4" borderId="24" xfId="0" applyNumberFormat="1" applyFont="1" applyFill="1" applyBorder="1" applyAlignment="1">
      <alignment horizontal="right" vertical="center"/>
    </xf>
    <xf numFmtId="60" fontId="0" fillId="4" borderId="35" xfId="0" applyNumberFormat="1" applyFont="1" applyFill="1" applyBorder="1" applyAlignment="1">
      <alignment horizontal="right" vertical="center"/>
    </xf>
    <xf numFmtId="49" fontId="12" fillId="4" borderId="26" xfId="0" applyNumberFormat="1" applyFont="1" applyFill="1" applyBorder="1" applyAlignment="1">
      <alignment horizontal="left" vertical="center" wrapText="1"/>
    </xf>
    <xf numFmtId="49" fontId="14" fillId="4" borderId="28" xfId="0" applyNumberFormat="1" applyFont="1" applyFill="1" applyBorder="1" applyAlignment="1">
      <alignment horizontal="left" vertical="center"/>
    </xf>
    <xf numFmtId="0" fontId="14" fillId="4" borderId="29" xfId="0" applyFont="1" applyFill="1" applyBorder="1" applyAlignment="1">
      <alignment horizontal="left" vertical="center"/>
    </xf>
    <xf numFmtId="49" fontId="12" fillId="4" borderId="30" xfId="0" applyNumberFormat="1" applyFont="1" applyFill="1" applyBorder="1" applyAlignment="1">
      <alignment horizontal="left" vertical="center"/>
    </xf>
    <xf numFmtId="0" fontId="12" fillId="4" borderId="9" xfId="0" applyFont="1" applyFill="1" applyBorder="1" applyAlignment="1">
      <alignment horizontal="left" vertical="center"/>
    </xf>
    <xf numFmtId="0" fontId="12" fillId="4" borderId="31" xfId="0" applyFont="1" applyFill="1" applyBorder="1" applyAlignment="1">
      <alignment horizontal="left" vertical="center"/>
    </xf>
    <xf numFmtId="0" fontId="12" fillId="4" borderId="29" xfId="0" applyFont="1" applyFill="1" applyBorder="1" applyAlignment="1">
      <alignment horizontal="left" vertical="center"/>
    </xf>
    <xf numFmtId="59" fontId="8" fillId="4" borderId="36" xfId="0" applyNumberFormat="1" applyFont="1" applyFill="1" applyBorder="1" applyAlignment="1">
      <alignment horizontal="center" vertical="center"/>
    </xf>
    <xf numFmtId="49" fontId="15" fillId="4" borderId="11" xfId="0" applyNumberFormat="1" applyFont="1" applyFill="1" applyBorder="1" applyAlignment="1">
      <alignment horizontal="left" vertical="center"/>
    </xf>
    <xf numFmtId="49" fontId="8" fillId="4" borderId="20" xfId="0" applyNumberFormat="1" applyFont="1" applyFill="1" applyBorder="1" applyAlignment="1">
      <alignment horizontal="left" vertical="center"/>
    </xf>
    <xf numFmtId="61" fontId="13" fillId="4" borderId="21" xfId="0" applyNumberFormat="1" applyFont="1" applyFill="1" applyBorder="1" applyAlignment="1">
      <alignment horizontal="right" vertical="center"/>
    </xf>
    <xf numFmtId="0" fontId="8" fillId="4" borderId="37" xfId="0" applyFont="1" applyFill="1" applyBorder="1" applyAlignment="1">
      <alignment horizontal="left" vertical="center"/>
    </xf>
    <xf numFmtId="49" fontId="8" fillId="4" borderId="21" xfId="0" applyNumberFormat="1" applyFont="1" applyFill="1" applyBorder="1" applyAlignment="1">
      <alignment horizontal="left" vertical="center"/>
    </xf>
    <xf numFmtId="61" fontId="0" fillId="4" borderId="21" xfId="0" applyNumberFormat="1" applyFont="1" applyFill="1" applyBorder="1" applyAlignment="1">
      <alignment horizontal="right" vertical="center"/>
    </xf>
    <xf numFmtId="60" fontId="0" fillId="4" borderId="37" xfId="0" applyNumberFormat="1" applyFont="1" applyFill="1" applyBorder="1" applyAlignment="1">
      <alignment horizontal="right" vertical="center"/>
    </xf>
    <xf numFmtId="60" fontId="16" fillId="4" borderId="19" xfId="0" applyNumberFormat="1" applyFont="1" applyFill="1" applyBorder="1" applyAlignment="1">
      <alignment horizontal="right" vertical="center"/>
    </xf>
    <xf numFmtId="49" fontId="16" fillId="4" borderId="22" xfId="0" applyNumberFormat="1" applyFont="1" applyFill="1" applyBorder="1" applyAlignment="1">
      <alignment horizontal="left" vertical="center"/>
    </xf>
    <xf numFmtId="0" fontId="8" fillId="4" borderId="16"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59" fontId="8" fillId="4" borderId="38" xfId="0" applyNumberFormat="1" applyFont="1" applyFill="1" applyBorder="1" applyAlignment="1">
      <alignment horizontal="center" vertical="center"/>
    </xf>
    <xf numFmtId="60" fontId="0" fillId="4" borderId="21" xfId="0" applyNumberFormat="1" applyFont="1" applyFill="1" applyBorder="1" applyAlignment="1">
      <alignment horizontal="right" vertical="center"/>
    </xf>
    <xf numFmtId="0" fontId="8" fillId="4" borderId="35" xfId="0" applyFont="1" applyFill="1" applyBorder="1" applyAlignment="1">
      <alignment horizontal="left" vertical="center"/>
    </xf>
    <xf numFmtId="49" fontId="15" fillId="4" borderId="21" xfId="0" applyNumberFormat="1" applyFont="1" applyFill="1" applyBorder="1" applyAlignment="1">
      <alignment horizontal="left" vertical="center"/>
    </xf>
    <xf numFmtId="61" fontId="13" fillId="4" borderId="25" xfId="0" applyNumberFormat="1" applyFont="1" applyFill="1" applyBorder="1" applyAlignment="1">
      <alignment horizontal="right" vertical="center"/>
    </xf>
    <xf numFmtId="61" fontId="0" fillId="4" borderId="25" xfId="0" applyNumberFormat="1" applyFont="1" applyFill="1" applyBorder="1" applyAlignment="1">
      <alignment horizontal="right" vertical="center"/>
    </xf>
    <xf numFmtId="60" fontId="0" fillId="4" borderId="27" xfId="0" applyNumberFormat="1" applyFont="1" applyFill="1" applyBorder="1" applyAlignment="1">
      <alignment horizontal="right" vertical="center"/>
    </xf>
    <xf numFmtId="59" fontId="8" fillId="4" borderId="39" xfId="0" applyNumberFormat="1" applyFont="1" applyFill="1" applyBorder="1" applyAlignment="1">
      <alignment horizontal="center" vertical="center"/>
    </xf>
    <xf numFmtId="49" fontId="8" fillId="4" borderId="34" xfId="0" applyNumberFormat="1" applyFont="1" applyFill="1" applyBorder="1" applyAlignment="1">
      <alignment horizontal="left" vertical="center"/>
    </xf>
    <xf numFmtId="0" fontId="8" fillId="4" borderId="33" xfId="0" applyFont="1" applyFill="1" applyBorder="1" applyAlignment="1">
      <alignment horizontal="left" vertical="center"/>
    </xf>
    <xf numFmtId="61" fontId="13" fillId="4" borderId="40" xfId="0" applyNumberFormat="1" applyFont="1" applyFill="1" applyBorder="1" applyAlignment="1">
      <alignment horizontal="right" vertical="center"/>
    </xf>
    <xf numFmtId="60" fontId="17" fillId="4" borderId="27" xfId="0" applyNumberFormat="1" applyFont="1" applyFill="1" applyBorder="1" applyAlignment="1">
      <alignment horizontal="right" vertical="center"/>
    </xf>
    <xf numFmtId="49" fontId="12" fillId="4" borderId="1" xfId="0" applyNumberFormat="1" applyFont="1" applyFill="1" applyBorder="1" applyAlignment="1">
      <alignment horizontal="left" vertical="top"/>
    </xf>
    <xf numFmtId="0" fontId="8" fillId="4" borderId="41" xfId="0" applyFont="1" applyFill="1" applyBorder="1" applyAlignment="1">
      <alignment horizontal="left" vertical="center"/>
    </xf>
    <xf numFmtId="0" fontId="8" fillId="4" borderId="42" xfId="0" applyFont="1" applyFill="1" applyBorder="1" applyAlignment="1">
      <alignment horizontal="left" vertical="center"/>
    </xf>
    <xf numFmtId="49" fontId="8" fillId="4" borderId="43" xfId="0" applyNumberFormat="1" applyFont="1" applyFill="1" applyBorder="1" applyAlignment="1">
      <alignment horizontal="left"/>
    </xf>
    <xf numFmtId="49" fontId="8" fillId="4" borderId="16" xfId="0" applyNumberFormat="1" applyFont="1" applyFill="1" applyBorder="1" applyAlignment="1">
      <alignment horizontal="left"/>
    </xf>
    <xf numFmtId="0" fontId="8" fillId="4" borderId="44" xfId="0" applyFont="1" applyFill="1" applyBorder="1" applyAlignment="1">
      <alignment horizontal="left" vertical="center"/>
    </xf>
    <xf numFmtId="60" fontId="9" fillId="4" borderId="21" xfId="0" applyNumberFormat="1" applyFont="1" applyFill="1" applyBorder="1" applyAlignment="1">
      <alignment horizontal="right" vertical="center"/>
    </xf>
    <xf numFmtId="49" fontId="8" fillId="4" borderId="22" xfId="0" applyNumberFormat="1" applyFont="1" applyFill="1" applyBorder="1" applyAlignment="1">
      <alignment horizontal="left" vertical="center"/>
    </xf>
    <xf numFmtId="61" fontId="9" fillId="4" borderId="21" xfId="0" applyNumberFormat="1" applyFont="1" applyFill="1" applyBorder="1" applyAlignment="1">
      <alignment horizontal="right" vertical="center"/>
    </xf>
    <xf numFmtId="61" fontId="13" fillId="4" borderId="30" xfId="0" applyNumberFormat="1" applyFont="1" applyFill="1" applyBorder="1" applyAlignment="1">
      <alignment horizontal="right" vertical="center"/>
    </xf>
    <xf numFmtId="49" fontId="12" fillId="4" borderId="45" xfId="0" applyNumberFormat="1" applyFont="1" applyFill="1" applyBorder="1" applyAlignment="1">
      <alignment horizontal="left" vertical="top"/>
    </xf>
    <xf numFmtId="0" fontId="8" fillId="4" borderId="11" xfId="0" applyFont="1" applyFill="1" applyBorder="1" applyAlignment="1">
      <alignment horizontal="left" vertical="center"/>
    </xf>
    <xf numFmtId="0" fontId="8" fillId="4" borderId="46" xfId="0" applyFont="1" applyFill="1" applyBorder="1" applyAlignment="1">
      <alignment horizontal="left" vertical="center"/>
    </xf>
    <xf numFmtId="61" fontId="13" fillId="4" borderId="47" xfId="0" applyNumberFormat="1" applyFont="1" applyFill="1" applyBorder="1" applyAlignment="1">
      <alignment horizontal="right" vertical="center"/>
    </xf>
    <xf numFmtId="0" fontId="8" fillId="4" borderId="48" xfId="0" applyFont="1" applyFill="1" applyBorder="1" applyAlignment="1">
      <alignment horizontal="left" vertical="center"/>
    </xf>
    <xf numFmtId="49" fontId="12" fillId="4" borderId="34" xfId="0" applyNumberFormat="1" applyFont="1" applyFill="1" applyBorder="1" applyAlignment="1">
      <alignment horizontal="left" vertical="center"/>
    </xf>
    <xf numFmtId="0" fontId="8" fillId="4" borderId="49" xfId="0" applyFont="1" applyFill="1" applyBorder="1" applyAlignment="1">
      <alignment horizontal="left" vertical="center"/>
    </xf>
    <xf numFmtId="61" fontId="18" fillId="4" borderId="50" xfId="0" applyNumberFormat="1" applyFont="1" applyFill="1" applyBorder="1" applyAlignment="1">
      <alignment horizontal="right" vertical="center"/>
    </xf>
    <xf numFmtId="0" fontId="8" fillId="4" borderId="51" xfId="0" applyFont="1" applyFill="1" applyBorder="1" applyAlignment="1">
      <alignment horizontal="left" vertical="center"/>
    </xf>
    <xf numFmtId="0" fontId="0" fillId="4" borderId="9" xfId="0" applyFont="1" applyFill="1" applyBorder="1" applyAlignment="1">
      <alignment vertical="center"/>
    </xf>
    <xf numFmtId="49" fontId="8" fillId="4" borderId="6" xfId="0" applyNumberFormat="1" applyFont="1" applyFill="1" applyBorder="1" applyAlignment="1">
      <alignment horizontal="left"/>
    </xf>
    <xf numFmtId="0" fontId="8" fillId="4" borderId="52" xfId="0" applyFont="1" applyFill="1" applyBorder="1" applyAlignment="1">
      <alignment horizontal="left" vertical="center"/>
    </xf>
    <xf numFmtId="49" fontId="8" fillId="4" borderId="53" xfId="0" applyNumberFormat="1" applyFont="1" applyFill="1" applyBorder="1" applyAlignment="1">
      <alignment horizontal="left"/>
    </xf>
    <xf numFmtId="0" fontId="0" fillId="0" borderId="0" xfId="0" applyNumberFormat="1" applyFont="1" applyAlignment="1">
      <alignment vertical="top" wrapText="1"/>
    </xf>
    <xf numFmtId="49" fontId="19" fillId="5" borderId="54" xfId="0" applyNumberFormat="1" applyFont="1" applyFill="1" applyBorder="1" applyAlignment="1">
      <alignment horizontal="left"/>
    </xf>
    <xf numFmtId="0" fontId="11" fillId="5" borderId="55" xfId="0" applyFont="1" applyFill="1" applyBorder="1" applyAlignment="1">
      <alignment horizontal="left"/>
    </xf>
    <xf numFmtId="0" fontId="0" fillId="4" borderId="55" xfId="0" applyFont="1" applyFill="1" applyBorder="1" applyAlignment="1">
      <alignment vertical="top"/>
    </xf>
    <xf numFmtId="0" fontId="0" fillId="4" borderId="56" xfId="0" applyFont="1" applyFill="1" applyBorder="1" applyAlignment="1">
      <alignment vertical="top"/>
    </xf>
    <xf numFmtId="49" fontId="20" fillId="5" borderId="57" xfId="0" applyNumberFormat="1" applyFont="1" applyFill="1" applyBorder="1" applyAlignment="1">
      <alignment horizontal="left" vertical="center"/>
    </xf>
    <xf numFmtId="49" fontId="9" fillId="5" borderId="0" xfId="0" applyNumberFormat="1" applyFont="1" applyFill="1" applyBorder="1" applyAlignment="1">
      <alignment horizontal="left" vertical="center"/>
    </xf>
    <xf numFmtId="0" fontId="11" fillId="5" borderId="0" xfId="0" applyFont="1" applyFill="1" applyBorder="1" applyAlignment="1">
      <alignment horizontal="left" vertical="center"/>
    </xf>
    <xf numFmtId="0" fontId="0" fillId="4" borderId="0" xfId="0" applyFont="1" applyFill="1" applyBorder="1" applyAlignment="1">
      <alignment vertical="top"/>
    </xf>
    <xf numFmtId="0" fontId="0" fillId="4" borderId="58" xfId="0" applyFont="1" applyFill="1" applyBorder="1" applyAlignment="1">
      <alignment vertical="top"/>
    </xf>
    <xf numFmtId="0" fontId="9" fillId="5" borderId="0" xfId="0" applyFont="1" applyFill="1" applyBorder="1" applyAlignment="1">
      <alignment horizontal="center" vertical="center"/>
    </xf>
    <xf numFmtId="0" fontId="9" fillId="5" borderId="0" xfId="0" applyFont="1" applyFill="1" applyBorder="1" applyAlignment="1">
      <alignment horizontal="left" vertical="center"/>
    </xf>
    <xf numFmtId="0" fontId="0" fillId="5" borderId="0" xfId="0" applyFont="1" applyFill="1" applyBorder="1" applyAlignment="1">
      <alignment vertical="center"/>
    </xf>
    <xf numFmtId="49" fontId="9" fillId="5" borderId="57" xfId="0" applyNumberFormat="1" applyFont="1" applyFill="1" applyBorder="1" applyAlignment="1">
      <alignment horizontal="left" vertical="center"/>
    </xf>
    <xf numFmtId="0" fontId="9" fillId="5" borderId="57" xfId="0" applyFont="1" applyFill="1" applyBorder="1" applyAlignment="1">
      <alignment horizontal="left" vertical="center"/>
    </xf>
    <xf numFmtId="49" fontId="9" fillId="5" borderId="0" xfId="0" applyNumberFormat="1" applyFont="1" applyFill="1" applyBorder="1" applyAlignment="1">
      <alignment horizontal="left" vertical="center" wrapText="1"/>
    </xf>
    <xf numFmtId="0" fontId="11" fillId="5" borderId="59" xfId="0" applyFont="1" applyFill="1" applyBorder="1" applyAlignment="1">
      <alignment horizontal="left"/>
    </xf>
    <xf numFmtId="0" fontId="11" fillId="5" borderId="7" xfId="0" applyFont="1" applyFill="1" applyBorder="1" applyAlignment="1">
      <alignment horizontal="left"/>
    </xf>
    <xf numFmtId="49" fontId="9" fillId="6" borderId="60" xfId="0" applyNumberFormat="1" applyFont="1" applyFill="1" applyBorder="1" applyAlignment="1">
      <alignment horizontal="center" vertical="center" wrapText="1"/>
    </xf>
    <xf numFmtId="49" fontId="9" fillId="6" borderId="61" xfId="0" applyNumberFormat="1" applyFont="1" applyFill="1" applyBorder="1" applyAlignment="1">
      <alignment horizontal="center" vertical="center" wrapText="1"/>
    </xf>
    <xf numFmtId="49" fontId="9" fillId="6" borderId="62" xfId="0" applyNumberFormat="1" applyFont="1" applyFill="1" applyBorder="1" applyAlignment="1">
      <alignment horizontal="center" vertical="center" wrapText="1"/>
    </xf>
    <xf numFmtId="0" fontId="0" fillId="4" borderId="4" xfId="0" applyFont="1" applyFill="1" applyBorder="1" applyAlignment="1">
      <alignment vertical="top"/>
    </xf>
    <xf numFmtId="59" fontId="9" fillId="6" borderId="39" xfId="0" applyNumberFormat="1" applyFont="1" applyFill="1" applyBorder="1" applyAlignment="1">
      <alignment horizontal="center" vertical="center"/>
    </xf>
    <xf numFmtId="59" fontId="9" fillId="6" borderId="63" xfId="0" applyNumberFormat="1" applyFont="1" applyFill="1" applyBorder="1" applyAlignment="1">
      <alignment horizontal="center" vertical="center"/>
    </xf>
    <xf numFmtId="59" fontId="9" fillId="6" borderId="64" xfId="0" applyNumberFormat="1" applyFont="1" applyFill="1" applyBorder="1" applyAlignment="1">
      <alignment horizontal="center" vertical="center"/>
    </xf>
    <xf numFmtId="0" fontId="0" fillId="5" borderId="25" xfId="0" applyFont="1" applyFill="1" applyBorder="1" applyAlignment="1">
      <alignment/>
    </xf>
    <xf numFmtId="0" fontId="0" fillId="5" borderId="26" xfId="0" applyFont="1" applyFill="1" applyBorder="1" applyAlignment="1">
      <alignment/>
    </xf>
    <xf numFmtId="0" fontId="0" fillId="5" borderId="27" xfId="0" applyFont="1" applyFill="1" applyBorder="1" applyAlignment="1">
      <alignment/>
    </xf>
    <xf numFmtId="49" fontId="21" fillId="4" borderId="65" xfId="0" applyNumberFormat="1" applyFont="1" applyFill="1" applyBorder="1" applyAlignment="1">
      <alignment horizontal="center" vertical="top"/>
    </xf>
    <xf numFmtId="49" fontId="21" fillId="4" borderId="2" xfId="0" applyNumberFormat="1" applyFont="1" applyFill="1" applyBorder="1" applyAlignment="1">
      <alignment horizontal="left" vertical="top"/>
    </xf>
    <xf numFmtId="61" fontId="21" fillId="4" borderId="2" xfId="0" applyNumberFormat="1" applyFont="1" applyFill="1" applyBorder="1" applyAlignment="1">
      <alignment horizontal="right" vertical="top"/>
    </xf>
    <xf numFmtId="62" fontId="21" fillId="4" borderId="2" xfId="0" applyNumberFormat="1" applyFont="1" applyFill="1" applyBorder="1" applyAlignment="1">
      <alignment horizontal="right" vertical="top"/>
    </xf>
    <xf numFmtId="49" fontId="22" fillId="4" borderId="57" xfId="0" applyNumberFormat="1" applyFont="1" applyFill="1" applyBorder="1" applyAlignment="1">
      <alignment horizontal="center" vertical="top"/>
    </xf>
    <xf numFmtId="49" fontId="22" fillId="4" borderId="0" xfId="0" applyNumberFormat="1" applyFont="1" applyFill="1" applyBorder="1" applyAlignment="1">
      <alignment horizontal="left" vertical="top"/>
    </xf>
    <xf numFmtId="61" fontId="22" fillId="4" borderId="0" xfId="0" applyNumberFormat="1" applyFont="1" applyFill="1" applyBorder="1" applyAlignment="1">
      <alignment horizontal="right" vertical="top"/>
    </xf>
    <xf numFmtId="62" fontId="22" fillId="4" borderId="0" xfId="0" applyNumberFormat="1" applyFont="1" applyFill="1" applyBorder="1" applyAlignment="1">
      <alignment horizontal="right" vertical="top"/>
    </xf>
    <xf numFmtId="49" fontId="23" fillId="4" borderId="57" xfId="0" applyNumberFormat="1" applyFont="1" applyFill="1" applyBorder="1" applyAlignment="1">
      <alignment horizontal="center" vertical="top"/>
    </xf>
    <xf numFmtId="49" fontId="23" fillId="4" borderId="0" xfId="0" applyNumberFormat="1" applyFont="1" applyFill="1" applyBorder="1" applyAlignment="1">
      <alignment horizontal="left" vertical="top"/>
    </xf>
    <xf numFmtId="61" fontId="23" fillId="4" borderId="0" xfId="0" applyNumberFormat="1" applyFont="1" applyFill="1" applyBorder="1" applyAlignment="1">
      <alignment horizontal="right" vertical="top"/>
    </xf>
    <xf numFmtId="62" fontId="23" fillId="4" borderId="0" xfId="0" applyNumberFormat="1" applyFont="1" applyFill="1" applyBorder="1" applyAlignment="1">
      <alignment horizontal="right" vertical="top"/>
    </xf>
    <xf numFmtId="49" fontId="21" fillId="4" borderId="57" xfId="0" applyNumberFormat="1" applyFont="1" applyFill="1" applyBorder="1" applyAlignment="1">
      <alignment horizontal="center" vertical="top"/>
    </xf>
    <xf numFmtId="49" fontId="21" fillId="4" borderId="0" xfId="0" applyNumberFormat="1" applyFont="1" applyFill="1" applyBorder="1" applyAlignment="1">
      <alignment horizontal="left" vertical="top"/>
    </xf>
    <xf numFmtId="61" fontId="21" fillId="4" borderId="0" xfId="0" applyNumberFormat="1" applyFont="1" applyFill="1" applyBorder="1" applyAlignment="1">
      <alignment horizontal="right" vertical="top"/>
    </xf>
    <xf numFmtId="62" fontId="21" fillId="4" borderId="0" xfId="0" applyNumberFormat="1" applyFont="1" applyFill="1" applyBorder="1" applyAlignment="1">
      <alignment horizontal="right" vertical="top"/>
    </xf>
    <xf numFmtId="62" fontId="24" fillId="4" borderId="0" xfId="0" applyNumberFormat="1" applyFont="1" applyFill="1" applyBorder="1" applyAlignment="1">
      <alignment horizontal="right" vertical="top"/>
    </xf>
    <xf numFmtId="49" fontId="22" fillId="4" borderId="57" xfId="0" applyNumberFormat="1" applyFont="1" applyFill="1" applyBorder="1" applyAlignment="1">
      <alignment horizontal="center" vertical="center"/>
    </xf>
    <xf numFmtId="49" fontId="22" fillId="4" borderId="0" xfId="0" applyNumberFormat="1" applyFont="1" applyFill="1" applyBorder="1" applyAlignment="1">
      <alignment horizontal="left" vertical="center"/>
    </xf>
    <xf numFmtId="61" fontId="22" fillId="4" borderId="0" xfId="0" applyNumberFormat="1" applyFont="1" applyFill="1" applyBorder="1" applyAlignment="1">
      <alignment horizontal="right" vertical="center"/>
    </xf>
    <xf numFmtId="0" fontId="0" fillId="4" borderId="66" xfId="0" applyFont="1" applyFill="1" applyBorder="1" applyAlignment="1">
      <alignment vertical="top"/>
    </xf>
    <xf numFmtId="49" fontId="24" fillId="4" borderId="67" xfId="0" applyNumberFormat="1" applyFont="1" applyFill="1" applyBorder="1" applyAlignment="1">
      <alignment horizontal="left" vertical="center"/>
    </xf>
    <xf numFmtId="61" fontId="24" fillId="4" borderId="67" xfId="0" applyNumberFormat="1" applyFont="1" applyFill="1" applyBorder="1" applyAlignment="1">
      <alignment horizontal="right" vertical="center"/>
    </xf>
    <xf numFmtId="0" fontId="0" fillId="4" borderId="67" xfId="0" applyFont="1" applyFill="1" applyBorder="1" applyAlignment="1">
      <alignment vertical="top"/>
    </xf>
    <xf numFmtId="0" fontId="0" fillId="4" borderId="68" xfId="0" applyFont="1" applyFill="1" applyBorder="1" applyAlignment="1">
      <alignment vertical="top"/>
    </xf>
    <xf numFmtId="0" fontId="0" fillId="0" borderId="0" xfId="0" applyNumberFormat="1" applyFont="1" applyAlignment="1">
      <alignment vertical="top" wrapText="1"/>
    </xf>
    <xf numFmtId="0" fontId="9" fillId="5" borderId="55" xfId="0" applyFont="1" applyFill="1" applyBorder="1" applyAlignment="1">
      <alignment horizontal="left"/>
    </xf>
    <xf numFmtId="0" fontId="8" fillId="5" borderId="55" xfId="0" applyFont="1" applyFill="1" applyBorder="1" applyAlignment="1">
      <alignment horizontal="left"/>
    </xf>
    <xf numFmtId="0" fontId="9" fillId="5" borderId="0" xfId="0" applyFont="1" applyFill="1" applyBorder="1" applyAlignment="1">
      <alignment horizontal="left"/>
    </xf>
    <xf numFmtId="0" fontId="8" fillId="5" borderId="0" xfId="0" applyFont="1" applyFill="1" applyBorder="1" applyAlignment="1">
      <alignment horizontal="left"/>
    </xf>
    <xf numFmtId="0" fontId="9" fillId="5" borderId="59" xfId="0" applyFont="1" applyFill="1" applyBorder="1" applyAlignment="1">
      <alignment horizontal="left"/>
    </xf>
    <xf numFmtId="0" fontId="9" fillId="5" borderId="7" xfId="0" applyFont="1" applyFill="1" applyBorder="1" applyAlignment="1">
      <alignment horizontal="left"/>
    </xf>
    <xf numFmtId="0" fontId="8" fillId="5" borderId="7" xfId="0" applyFont="1" applyFill="1" applyBorder="1" applyAlignment="1">
      <alignment horizontal="left"/>
    </xf>
    <xf numFmtId="49" fontId="8" fillId="6" borderId="60" xfId="0" applyNumberFormat="1" applyFont="1" applyFill="1" applyBorder="1" applyAlignment="1">
      <alignment horizontal="center" vertical="center" wrapText="1"/>
    </xf>
    <xf numFmtId="49" fontId="8" fillId="6" borderId="62" xfId="0" applyNumberFormat="1" applyFont="1" applyFill="1" applyBorder="1" applyAlignment="1">
      <alignment horizontal="center" vertical="center" wrapText="1"/>
    </xf>
    <xf numFmtId="59" fontId="8" fillId="6" borderId="39" xfId="0" applyNumberFormat="1" applyFont="1" applyFill="1" applyBorder="1" applyAlignment="1">
      <alignment horizontal="center" vertical="center"/>
    </xf>
    <xf numFmtId="59" fontId="8" fillId="6" borderId="64" xfId="0" applyNumberFormat="1" applyFont="1" applyFill="1" applyBorder="1" applyAlignment="1">
      <alignment horizontal="center" vertical="center"/>
    </xf>
    <xf numFmtId="0" fontId="9" fillId="5" borderId="69" xfId="0" applyFont="1" applyFill="1" applyBorder="1" applyAlignment="1">
      <alignment horizontal="left"/>
    </xf>
    <xf numFmtId="0" fontId="9" fillId="5" borderId="26" xfId="0" applyFont="1" applyFill="1" applyBorder="1" applyAlignment="1">
      <alignment horizontal="left"/>
    </xf>
    <xf numFmtId="0" fontId="8" fillId="5" borderId="2" xfId="0" applyFont="1" applyFill="1" applyBorder="1" applyAlignment="1">
      <alignment horizontal="left"/>
    </xf>
    <xf numFmtId="0" fontId="8" fillId="5" borderId="3" xfId="0" applyFont="1" applyFill="1" applyBorder="1" applyAlignment="1">
      <alignment horizontal="left"/>
    </xf>
    <xf numFmtId="0" fontId="21" fillId="4" borderId="65" xfId="0" applyFont="1" applyFill="1" applyBorder="1" applyAlignment="1">
      <alignment horizontal="left" vertical="top"/>
    </xf>
    <xf numFmtId="49" fontId="21" fillId="4" borderId="2" xfId="0" applyNumberFormat="1" applyFont="1" applyFill="1" applyBorder="1" applyAlignment="1">
      <alignment horizontal="center" vertical="top"/>
    </xf>
    <xf numFmtId="0" fontId="21" fillId="4" borderId="2" xfId="0" applyFont="1" applyFill="1" applyBorder="1" applyAlignment="1">
      <alignment horizontal="left" vertical="top"/>
    </xf>
    <xf numFmtId="0" fontId="0" fillId="4" borderId="57" xfId="0" applyFont="1" applyFill="1" applyBorder="1" applyAlignment="1">
      <alignment vertical="top"/>
    </xf>
    <xf numFmtId="49" fontId="22" fillId="4" borderId="0" xfId="0" applyNumberFormat="1" applyFont="1" applyFill="1" applyBorder="1" applyAlignment="1">
      <alignment horizontal="center" vertical="top"/>
    </xf>
    <xf numFmtId="49" fontId="8" fillId="4" borderId="57" xfId="0" applyNumberFormat="1" applyFont="1" applyFill="1" applyBorder="1" applyAlignment="1">
      <alignment horizontal="center" vertical="top"/>
    </xf>
    <xf numFmtId="49" fontId="8" fillId="4" borderId="0" xfId="0" applyNumberFormat="1" applyFont="1" applyFill="1" applyBorder="1" applyAlignment="1">
      <alignment horizontal="center" vertical="top"/>
    </xf>
    <xf numFmtId="49" fontId="0" fillId="4" borderId="0" xfId="0" applyNumberFormat="1" applyFont="1" applyFill="1" applyBorder="1" applyAlignment="1">
      <alignment vertical="top"/>
    </xf>
    <xf numFmtId="49" fontId="0" fillId="4" borderId="0" xfId="0" applyNumberFormat="1" applyFont="1" applyFill="1" applyBorder="1" applyAlignment="1">
      <alignment vertical="center" wrapText="1"/>
    </xf>
    <xf numFmtId="62" fontId="8" fillId="4" borderId="0" xfId="0" applyNumberFormat="1" applyFont="1" applyFill="1" applyBorder="1" applyAlignment="1">
      <alignment horizontal="right" vertical="top"/>
    </xf>
    <xf numFmtId="61" fontId="8" fillId="4" borderId="0" xfId="0" applyNumberFormat="1" applyFont="1" applyFill="1" applyBorder="1" applyAlignment="1">
      <alignment horizontal="right" vertical="top"/>
    </xf>
    <xf numFmtId="63" fontId="8" fillId="4" borderId="0" xfId="0" applyNumberFormat="1" applyFont="1" applyFill="1" applyBorder="1" applyAlignment="1">
      <alignment horizontal="right" vertical="top"/>
    </xf>
    <xf numFmtId="64" fontId="8" fillId="4" borderId="0" xfId="0" applyNumberFormat="1" applyFont="1" applyFill="1" applyBorder="1" applyAlignment="1">
      <alignment horizontal="right" vertical="top"/>
    </xf>
    <xf numFmtId="60" fontId="8" fillId="4" borderId="0" xfId="0" applyNumberFormat="1" applyFont="1" applyFill="1" applyBorder="1" applyAlignment="1">
      <alignment horizontal="right" vertical="top"/>
    </xf>
    <xf numFmtId="49" fontId="25" fillId="4" borderId="57" xfId="0" applyNumberFormat="1" applyFont="1" applyFill="1" applyBorder="1" applyAlignment="1">
      <alignment horizontal="center" vertical="top"/>
    </xf>
    <xf numFmtId="49" fontId="25" fillId="4" borderId="0" xfId="0" applyNumberFormat="1" applyFont="1" applyFill="1" applyBorder="1" applyAlignment="1">
      <alignment horizontal="center" vertical="top"/>
    </xf>
    <xf numFmtId="49" fontId="25" fillId="4" borderId="0" xfId="0" applyNumberFormat="1" applyFont="1" applyFill="1" applyBorder="1" applyAlignment="1">
      <alignment horizontal="left" vertical="top"/>
    </xf>
    <xf numFmtId="49" fontId="25" fillId="4" borderId="0" xfId="0" applyNumberFormat="1" applyFont="1" applyFill="1" applyBorder="1" applyAlignment="1">
      <alignment horizontal="left" vertical="center" wrapText="1"/>
    </xf>
    <xf numFmtId="62" fontId="25" fillId="4" borderId="0" xfId="0" applyNumberFormat="1" applyFont="1" applyFill="1" applyBorder="1" applyAlignment="1">
      <alignment horizontal="right" vertical="top"/>
    </xf>
    <xf numFmtId="61" fontId="25" fillId="4" borderId="0" xfId="0" applyNumberFormat="1" applyFont="1" applyFill="1" applyBorder="1" applyAlignment="1">
      <alignment horizontal="right" vertical="top"/>
    </xf>
    <xf numFmtId="63" fontId="25" fillId="4" borderId="0" xfId="0" applyNumberFormat="1" applyFont="1" applyFill="1" applyBorder="1" applyAlignment="1">
      <alignment horizontal="right" vertical="top"/>
    </xf>
    <xf numFmtId="64" fontId="25" fillId="4" borderId="0" xfId="0" applyNumberFormat="1" applyFont="1" applyFill="1" applyBorder="1" applyAlignment="1">
      <alignment horizontal="right" vertical="top"/>
    </xf>
    <xf numFmtId="60" fontId="25" fillId="4" borderId="0" xfId="0" applyNumberFormat="1" applyFont="1" applyFill="1" applyBorder="1" applyAlignment="1">
      <alignment horizontal="right" vertical="top"/>
    </xf>
    <xf numFmtId="49" fontId="23" fillId="4" borderId="0" xfId="0" applyNumberFormat="1" applyFont="1" applyFill="1" applyBorder="1" applyAlignment="1">
      <alignment horizontal="center" vertical="top"/>
    </xf>
    <xf numFmtId="49" fontId="21" fillId="4" borderId="0" xfId="0" applyNumberFormat="1" applyFont="1" applyFill="1" applyBorder="1" applyAlignment="1">
      <alignment horizontal="center" vertical="top"/>
    </xf>
    <xf numFmtId="0" fontId="26" fillId="4" borderId="67" xfId="0" applyFont="1" applyFill="1" applyBorder="1" applyAlignment="1">
      <alignment horizontal="left" vertical="center"/>
    </xf>
    <xf numFmtId="0" fontId="0" fillId="0" borderId="0" xfId="0" applyNumberFormat="1" applyFont="1" applyAlignment="1">
      <alignment vertical="top" wrapText="1"/>
    </xf>
    <xf numFmtId="0" fontId="0" fillId="5" borderId="55" xfId="0" applyFont="1" applyFill="1" applyBorder="1" applyAlignment="1">
      <alignment/>
    </xf>
    <xf numFmtId="0" fontId="0" fillId="5" borderId="56" xfId="0" applyFont="1" applyFill="1" applyBorder="1" applyAlignment="1">
      <alignment/>
    </xf>
    <xf numFmtId="0" fontId="0" fillId="5" borderId="0" xfId="0" applyFont="1" applyFill="1" applyBorder="1" applyAlignment="1">
      <alignment/>
    </xf>
    <xf numFmtId="0" fontId="0" fillId="5" borderId="58" xfId="0" applyFont="1" applyFill="1" applyBorder="1" applyAlignment="1">
      <alignment/>
    </xf>
    <xf numFmtId="0" fontId="9" fillId="5" borderId="70" xfId="0" applyFont="1" applyFill="1" applyBorder="1" applyAlignment="1">
      <alignment horizontal="left"/>
    </xf>
    <xf numFmtId="0" fontId="9" fillId="5" borderId="71" xfId="0" applyFont="1" applyFill="1" applyBorder="1" applyAlignment="1">
      <alignment horizontal="left"/>
    </xf>
    <xf numFmtId="0" fontId="0" fillId="5" borderId="71" xfId="0" applyFont="1" applyFill="1" applyBorder="1" applyAlignment="1">
      <alignment/>
    </xf>
    <xf numFmtId="0" fontId="0" fillId="5" borderId="72" xfId="0" applyFont="1" applyFill="1" applyBorder="1" applyAlignment="1">
      <alignment/>
    </xf>
    <xf numFmtId="49" fontId="12" fillId="6" borderId="73" xfId="0" applyNumberFormat="1" applyFont="1" applyFill="1" applyBorder="1" applyAlignment="1">
      <alignment horizontal="center" vertical="center"/>
    </xf>
    <xf numFmtId="49" fontId="12" fillId="6" borderId="74" xfId="0" applyNumberFormat="1" applyFont="1" applyFill="1" applyBorder="1" applyAlignment="1">
      <alignment horizontal="center" vertical="center"/>
    </xf>
    <xf numFmtId="49" fontId="12" fillId="6" borderId="74" xfId="0" applyNumberFormat="1" applyFont="1" applyFill="1" applyBorder="1" applyAlignment="1">
      <alignment horizontal="center" vertical="center" wrapText="1"/>
    </xf>
    <xf numFmtId="49" fontId="12" fillId="6" borderId="75" xfId="0" applyNumberFormat="1" applyFont="1" applyFill="1" applyBorder="1" applyAlignment="1">
      <alignment horizontal="center" vertical="top"/>
    </xf>
    <xf numFmtId="1" fontId="12" fillId="6" borderId="76" xfId="0" applyNumberFormat="1" applyFont="1" applyFill="1" applyBorder="1" applyAlignment="1">
      <alignment horizontal="center" vertical="top"/>
    </xf>
    <xf numFmtId="1" fontId="12" fillId="6" borderId="77" xfId="0" applyNumberFormat="1" applyFont="1" applyFill="1" applyBorder="1" applyAlignment="1">
      <alignment horizontal="center" vertical="top"/>
    </xf>
    <xf numFmtId="49" fontId="12" fillId="6" borderId="75" xfId="0" applyNumberFormat="1" applyFont="1" applyFill="1" applyBorder="1" applyAlignment="1">
      <alignment horizontal="center" vertical="top" wrapText="1"/>
    </xf>
    <xf numFmtId="0" fontId="12" fillId="6" borderId="76" xfId="0" applyFont="1" applyFill="1" applyBorder="1" applyAlignment="1">
      <alignment horizontal="center" vertical="top" wrapText="1"/>
    </xf>
    <xf numFmtId="0" fontId="12" fillId="6" borderId="77" xfId="0" applyFont="1" applyFill="1" applyBorder="1" applyAlignment="1">
      <alignment horizontal="center" vertical="top" wrapText="1"/>
    </xf>
    <xf numFmtId="49" fontId="0" fillId="6" borderId="74" xfId="0" applyNumberFormat="1" applyFont="1" applyFill="1" applyBorder="1" applyAlignment="1">
      <alignment horizontal="center" vertical="center" wrapText="1"/>
    </xf>
    <xf numFmtId="49" fontId="27" fillId="6" borderId="75" xfId="0" applyNumberFormat="1" applyFont="1" applyFill="1" applyBorder="1" applyAlignment="1">
      <alignment horizontal="center" vertical="center"/>
    </xf>
    <xf numFmtId="65" fontId="27" fillId="6" borderId="78" xfId="0" applyNumberFormat="1" applyFont="1" applyFill="1" applyBorder="1" applyAlignment="1">
      <alignment horizontal="center" vertical="center"/>
    </xf>
    <xf numFmtId="49" fontId="12" fillId="6" borderId="79" xfId="0" applyNumberFormat="1" applyFont="1" applyFill="1" applyBorder="1" applyAlignment="1">
      <alignment horizontal="center" vertical="center"/>
    </xf>
    <xf numFmtId="49" fontId="12" fillId="6" borderId="80" xfId="0" applyNumberFormat="1" applyFont="1" applyFill="1" applyBorder="1" applyAlignment="1">
      <alignment horizontal="center" vertical="center"/>
    </xf>
    <xf numFmtId="0" fontId="12" fillId="6" borderId="80" xfId="0" applyFont="1" applyFill="1" applyBorder="1" applyAlignment="1">
      <alignment horizontal="center" vertical="center" wrapText="1"/>
    </xf>
    <xf numFmtId="49" fontId="12" fillId="6" borderId="81" xfId="0" applyNumberFormat="1" applyFont="1" applyFill="1" applyBorder="1" applyAlignment="1">
      <alignment horizontal="center" vertical="center" wrapText="1"/>
    </xf>
    <xf numFmtId="49" fontId="12" fillId="6" borderId="81" xfId="0" applyNumberFormat="1" applyFont="1" applyFill="1" applyBorder="1" applyAlignment="1">
      <alignment horizontal="center" vertical="center"/>
    </xf>
    <xf numFmtId="0" fontId="12" fillId="6" borderId="80" xfId="0" applyFont="1" applyFill="1" applyBorder="1" applyAlignment="1">
      <alignment horizontal="center" vertical="center"/>
    </xf>
    <xf numFmtId="49" fontId="28" fillId="6" borderId="81" xfId="0" applyNumberFormat="1" applyFont="1" applyFill="1" applyBorder="1" applyAlignment="1">
      <alignment horizontal="center" vertical="center" wrapText="1"/>
    </xf>
    <xf numFmtId="0" fontId="0" fillId="6" borderId="80" xfId="0" applyFont="1" applyFill="1" applyBorder="1" applyAlignment="1">
      <alignment horizontal="center" vertical="center" wrapText="1"/>
    </xf>
    <xf numFmtId="49" fontId="27" fillId="6" borderId="81" xfId="0" applyNumberFormat="1" applyFont="1" applyFill="1" applyBorder="1" applyAlignment="1">
      <alignment horizontal="center" vertical="top" wrapText="1"/>
    </xf>
    <xf numFmtId="49" fontId="27" fillId="6" borderId="82" xfId="0" applyNumberFormat="1" applyFont="1" applyFill="1" applyBorder="1" applyAlignment="1">
      <alignment horizontal="center" vertical="top" wrapText="1"/>
    </xf>
    <xf numFmtId="49" fontId="14" fillId="7" borderId="83" xfId="0" applyNumberFormat="1" applyFont="1" applyFill="1" applyBorder="1" applyAlignment="1">
      <alignment horizontal="center" vertical="center" wrapText="1"/>
    </xf>
    <xf numFmtId="49" fontId="14" fillId="7" borderId="84" xfId="0" applyNumberFormat="1" applyFont="1" applyFill="1" applyBorder="1" applyAlignment="1">
      <alignment horizontal="center" vertical="center" wrapText="1"/>
    </xf>
    <xf numFmtId="49" fontId="14" fillId="7" borderId="85" xfId="0" applyNumberFormat="1" applyFont="1" applyFill="1" applyBorder="1" applyAlignment="1">
      <alignment horizontal="center" vertical="center" wrapText="1"/>
    </xf>
    <xf numFmtId="49" fontId="29" fillId="4" borderId="86" xfId="0" applyNumberFormat="1" applyFont="1" applyFill="1" applyBorder="1" applyAlignment="1">
      <alignment horizontal="left" vertical="center"/>
    </xf>
    <xf numFmtId="49" fontId="29" fillId="4" borderId="87" xfId="0" applyNumberFormat="1" applyFont="1" applyFill="1" applyBorder="1" applyAlignment="1">
      <alignment horizontal="left" vertical="center" wrapText="1"/>
    </xf>
    <xf numFmtId="0" fontId="29" fillId="4" borderId="87" xfId="0" applyFont="1" applyFill="1" applyBorder="1" applyAlignment="1">
      <alignment horizontal="center" vertical="center" wrapText="1"/>
    </xf>
    <xf numFmtId="66" fontId="29" fillId="4" borderId="87" xfId="0" applyNumberFormat="1" applyFont="1" applyFill="1" applyBorder="1" applyAlignment="1">
      <alignment horizontal="center" vertical="center" wrapText="1"/>
    </xf>
    <xf numFmtId="0" fontId="29" fillId="4" borderId="87" xfId="0" applyFont="1" applyFill="1" applyBorder="1" applyAlignment="1">
      <alignment horizontal="center" vertical="center"/>
    </xf>
    <xf numFmtId="49" fontId="30" fillId="4" borderId="87" xfId="0" applyNumberFormat="1" applyFont="1" applyFill="1" applyBorder="1" applyAlignment="1">
      <alignment horizontal="center" vertical="center"/>
    </xf>
    <xf numFmtId="0" fontId="31" fillId="4" borderId="87" xfId="0" applyFont="1" applyFill="1" applyBorder="1" applyAlignment="1">
      <alignment horizontal="center" vertical="center"/>
    </xf>
    <xf numFmtId="67" fontId="31" fillId="4" borderId="87" xfId="0" applyNumberFormat="1" applyFont="1" applyFill="1" applyBorder="1" applyAlignment="1">
      <alignment horizontal="center" vertical="center" wrapText="1"/>
    </xf>
    <xf numFmtId="49" fontId="32" fillId="4" borderId="87" xfId="0" applyNumberFormat="1" applyFont="1" applyFill="1" applyBorder="1" applyAlignment="1">
      <alignment horizontal="center" vertical="center"/>
    </xf>
    <xf numFmtId="49" fontId="29" fillId="4" borderId="87" xfId="0" applyNumberFormat="1" applyFont="1" applyFill="1" applyBorder="1" applyAlignment="1">
      <alignment horizontal="center" vertical="center"/>
    </xf>
    <xf numFmtId="49" fontId="33" fillId="4" borderId="87" xfId="0" applyNumberFormat="1" applyFont="1" applyFill="1" applyBorder="1" applyAlignment="1">
      <alignment horizontal="center" vertical="center" wrapText="1"/>
    </xf>
    <xf numFmtId="65" fontId="0" fillId="4" borderId="87" xfId="0" applyNumberFormat="1" applyFont="1" applyFill="1" applyBorder="1" applyAlignment="1">
      <alignment horizontal="right" vertical="center"/>
    </xf>
    <xf numFmtId="65" fontId="34" fillId="4" borderId="88" xfId="0" applyNumberFormat="1" applyFont="1" applyFill="1" applyBorder="1" applyAlignment="1">
      <alignment horizontal="right" vertical="center"/>
    </xf>
    <xf numFmtId="49" fontId="0" fillId="4" borderId="89" xfId="0" applyNumberFormat="1" applyFont="1" applyFill="1" applyBorder="1" applyAlignment="1">
      <alignment vertical="center"/>
    </xf>
    <xf numFmtId="49" fontId="0" fillId="4" borderId="90" xfId="0" applyNumberFormat="1" applyFont="1" applyFill="1" applyBorder="1" applyAlignment="1">
      <alignment vertical="center" wrapText="1"/>
    </xf>
    <xf numFmtId="0" fontId="0" fillId="4" borderId="90" xfId="0" applyFont="1" applyFill="1" applyBorder="1" applyAlignment="1">
      <alignment horizontal="center" vertical="center" wrapText="1"/>
    </xf>
    <xf numFmtId="66" fontId="0" fillId="4" borderId="90" xfId="0" applyNumberFormat="1" applyFont="1" applyFill="1" applyBorder="1" applyAlignment="1">
      <alignment horizontal="center" vertical="center" wrapText="1"/>
    </xf>
    <xf numFmtId="0" fontId="0" fillId="4" borderId="90" xfId="0" applyFont="1" applyFill="1" applyBorder="1" applyAlignment="1">
      <alignment horizontal="center" vertical="center"/>
    </xf>
    <xf numFmtId="0" fontId="27" fillId="4" borderId="90" xfId="0" applyFont="1" applyFill="1" applyBorder="1" applyAlignment="1">
      <alignment horizontal="center" vertical="center"/>
    </xf>
    <xf numFmtId="0" fontId="12" fillId="4" borderId="90" xfId="0" applyFont="1" applyFill="1" applyBorder="1" applyAlignment="1">
      <alignment horizontal="center" vertical="center"/>
    </xf>
    <xf numFmtId="67" fontId="12" fillId="4" borderId="90" xfId="0" applyNumberFormat="1" applyFont="1" applyFill="1" applyBorder="1" applyAlignment="1">
      <alignment horizontal="center" vertical="center" wrapText="1"/>
    </xf>
    <xf numFmtId="49" fontId="35" fillId="4" borderId="90" xfId="0" applyNumberFormat="1" applyFont="1" applyFill="1" applyBorder="1" applyAlignment="1">
      <alignment horizontal="center" vertical="center"/>
    </xf>
    <xf numFmtId="49" fontId="36" fillId="4" borderId="90" xfId="0" applyNumberFormat="1" applyFont="1" applyFill="1" applyBorder="1" applyAlignment="1">
      <alignment horizontal="center" vertical="center"/>
    </xf>
    <xf numFmtId="49" fontId="37" fillId="4" borderId="90" xfId="0" applyNumberFormat="1" applyFont="1" applyFill="1" applyBorder="1" applyAlignment="1">
      <alignment horizontal="center" vertical="center"/>
    </xf>
    <xf numFmtId="0" fontId="38" fillId="4" borderId="90" xfId="0" applyFont="1" applyFill="1" applyBorder="1" applyAlignment="1">
      <alignment horizontal="center" vertical="center"/>
    </xf>
    <xf numFmtId="0" fontId="33" fillId="4" borderId="90" xfId="0" applyFont="1" applyFill="1" applyBorder="1" applyAlignment="1">
      <alignment horizontal="center" vertical="center" wrapText="1"/>
    </xf>
    <xf numFmtId="65" fontId="0" fillId="4" borderId="90" xfId="0" applyNumberFormat="1" applyFont="1" applyFill="1" applyBorder="1" applyAlignment="1">
      <alignment horizontal="right" vertical="center"/>
    </xf>
    <xf numFmtId="65" fontId="34" fillId="4" borderId="91" xfId="0" applyNumberFormat="1" applyFont="1" applyFill="1" applyBorder="1" applyAlignment="1">
      <alignment horizontal="right" vertical="center"/>
    </xf>
    <xf numFmtId="0" fontId="0" fillId="4" borderId="90" xfId="0" applyNumberFormat="1" applyFont="1" applyFill="1" applyBorder="1" applyAlignment="1">
      <alignment horizontal="center" vertical="center" wrapText="1"/>
    </xf>
    <xf numFmtId="49" fontId="33" fillId="4" borderId="90" xfId="0" applyNumberFormat="1" applyFont="1" applyFill="1" applyBorder="1" applyAlignment="1">
      <alignment horizontal="center" vertical="center" wrapText="1"/>
    </xf>
    <xf numFmtId="49" fontId="27" fillId="4" borderId="90" xfId="0" applyNumberFormat="1" applyFont="1" applyFill="1" applyBorder="1" applyAlignment="1">
      <alignment horizontal="center" vertical="center"/>
    </xf>
    <xf numFmtId="0" fontId="0" fillId="4" borderId="90" xfId="0" applyFont="1" applyFill="1" applyBorder="1" applyAlignment="1">
      <alignment vertical="center" wrapText="1"/>
    </xf>
    <xf numFmtId="49" fontId="39" fillId="4" borderId="90" xfId="0" applyNumberFormat="1" applyFont="1" applyFill="1" applyBorder="1" applyAlignment="1">
      <alignment horizontal="center" vertical="center"/>
    </xf>
    <xf numFmtId="0" fontId="37" fillId="4" borderId="90" xfId="0" applyFont="1" applyFill="1" applyBorder="1" applyAlignment="1">
      <alignment horizontal="center" vertical="center"/>
    </xf>
    <xf numFmtId="0" fontId="0" fillId="4" borderId="90" xfId="0" applyNumberFormat="1" applyFont="1" applyFill="1" applyBorder="1" applyAlignment="1">
      <alignment horizontal="center" vertical="center"/>
    </xf>
    <xf numFmtId="1" fontId="14" fillId="4" borderId="90" xfId="0" applyNumberFormat="1" applyFont="1" applyFill="1" applyBorder="1" applyAlignment="1">
      <alignment horizontal="center" vertical="center" wrapText="1"/>
    </xf>
    <xf numFmtId="0" fontId="14" fillId="4" borderId="90" xfId="0" applyNumberFormat="1" applyFont="1" applyFill="1" applyBorder="1" applyAlignment="1">
      <alignment horizontal="center" vertical="center"/>
    </xf>
    <xf numFmtId="0" fontId="27" fillId="4" borderId="90" xfId="0" applyNumberFormat="1" applyFont="1" applyFill="1" applyBorder="1" applyAlignment="1">
      <alignment horizontal="center" vertical="center"/>
    </xf>
    <xf numFmtId="49" fontId="0" fillId="4" borderId="90" xfId="0" applyNumberFormat="1" applyFont="1" applyFill="1" applyBorder="1" applyAlignment="1">
      <alignment horizontal="center" vertical="center"/>
    </xf>
    <xf numFmtId="49" fontId="40" fillId="4" borderId="90" xfId="0" applyNumberFormat="1" applyFont="1" applyFill="1" applyBorder="1" applyAlignment="1">
      <alignment horizontal="center" vertical="center"/>
    </xf>
    <xf numFmtId="0" fontId="41" fillId="4" borderId="90" xfId="0" applyFont="1" applyFill="1" applyBorder="1" applyAlignment="1">
      <alignment horizontal="center" vertical="center"/>
    </xf>
    <xf numFmtId="49" fontId="42" fillId="4" borderId="90" xfId="0" applyNumberFormat="1" applyFont="1" applyFill="1" applyBorder="1" applyAlignment="1">
      <alignment horizontal="center" vertical="center" wrapText="1"/>
    </xf>
    <xf numFmtId="49" fontId="41" fillId="4" borderId="89" xfId="0" applyNumberFormat="1" applyFont="1" applyFill="1" applyBorder="1" applyAlignment="1">
      <alignment horizontal="left" vertical="center"/>
    </xf>
    <xf numFmtId="49" fontId="41" fillId="4" borderId="90" xfId="0" applyNumberFormat="1" applyFont="1" applyFill="1" applyBorder="1" applyAlignment="1">
      <alignment horizontal="left" vertical="center" wrapText="1"/>
    </xf>
    <xf numFmtId="0" fontId="41" fillId="4" borderId="90" xfId="0" applyNumberFormat="1" applyFont="1" applyFill="1" applyBorder="1" applyAlignment="1">
      <alignment horizontal="center" vertical="center" wrapText="1"/>
    </xf>
    <xf numFmtId="66" fontId="41" fillId="4" borderId="90" xfId="0" applyNumberFormat="1" applyFont="1" applyFill="1" applyBorder="1" applyAlignment="1">
      <alignment horizontal="center" vertical="center" wrapText="1"/>
    </xf>
    <xf numFmtId="0" fontId="43" fillId="4" borderId="90" xfId="0" applyNumberFormat="1" applyFont="1" applyFill="1" applyBorder="1" applyAlignment="1">
      <alignment horizontal="center" vertical="center"/>
    </xf>
    <xf numFmtId="0" fontId="44" fillId="4" borderId="90" xfId="0" applyFont="1" applyFill="1" applyBorder="1" applyAlignment="1">
      <alignment horizontal="center" vertical="center"/>
    </xf>
    <xf numFmtId="0" fontId="41" fillId="4" borderId="90" xfId="0" applyNumberFormat="1" applyFont="1" applyFill="1" applyBorder="1" applyAlignment="1">
      <alignment horizontal="center" vertical="center"/>
    </xf>
    <xf numFmtId="1" fontId="45" fillId="4" borderId="90" xfId="0" applyNumberFormat="1" applyFont="1" applyFill="1" applyBorder="1" applyAlignment="1">
      <alignment horizontal="center" vertical="center" wrapText="1"/>
    </xf>
    <xf numFmtId="49" fontId="41" fillId="4" borderId="90" xfId="0" applyNumberFormat="1" applyFont="1" applyFill="1" applyBorder="1" applyAlignment="1">
      <alignment horizontal="center" vertical="center"/>
    </xf>
    <xf numFmtId="67" fontId="0" fillId="4" borderId="90" xfId="0" applyNumberFormat="1" applyFont="1" applyFill="1" applyBorder="1" applyAlignment="1">
      <alignment horizontal="center" vertical="center" wrapText="1"/>
    </xf>
    <xf numFmtId="49" fontId="46" fillId="4" borderId="90" xfId="0" applyNumberFormat="1" applyFont="1" applyFill="1" applyBorder="1" applyAlignment="1">
      <alignment horizontal="center" vertical="center"/>
    </xf>
    <xf numFmtId="49" fontId="47" fillId="4" borderId="90" xfId="0" applyNumberFormat="1" applyFont="1" applyFill="1" applyBorder="1" applyAlignment="1">
      <alignment horizontal="center" vertical="center"/>
    </xf>
    <xf numFmtId="49" fontId="29" fillId="4" borderId="90" xfId="0" applyNumberFormat="1" applyFont="1" applyFill="1" applyBorder="1" applyAlignment="1">
      <alignment horizontal="left" vertical="center" wrapText="1"/>
    </xf>
    <xf numFmtId="0" fontId="41" fillId="4" borderId="90" xfId="0" applyFont="1" applyFill="1" applyBorder="1" applyAlignment="1">
      <alignment horizontal="center" vertical="center" wrapText="1"/>
    </xf>
    <xf numFmtId="0" fontId="45" fillId="4" borderId="90" xfId="0" applyNumberFormat="1" applyFont="1" applyFill="1" applyBorder="1" applyAlignment="1">
      <alignment horizontal="center" vertical="center"/>
    </xf>
    <xf numFmtId="67" fontId="41" fillId="4" borderId="90" xfId="0" applyNumberFormat="1" applyFont="1" applyFill="1" applyBorder="1" applyAlignment="1">
      <alignment horizontal="center" vertical="center" wrapText="1"/>
    </xf>
    <xf numFmtId="49" fontId="43" fillId="4" borderId="90" xfId="0" applyNumberFormat="1" applyFont="1" applyFill="1" applyBorder="1" applyAlignment="1">
      <alignment horizontal="center" vertical="center"/>
    </xf>
    <xf numFmtId="67" fontId="44" fillId="4" borderId="90" xfId="0" applyNumberFormat="1" applyFont="1" applyFill="1" applyBorder="1" applyAlignment="1">
      <alignment horizontal="center" vertical="center" wrapText="1"/>
    </xf>
    <xf numFmtId="0" fontId="43" fillId="4" borderId="90" xfId="0" applyFont="1" applyFill="1" applyBorder="1" applyAlignment="1">
      <alignment horizontal="center" vertical="center"/>
    </xf>
    <xf numFmtId="49" fontId="0" fillId="4" borderId="92" xfId="0" applyNumberFormat="1" applyFont="1" applyFill="1" applyBorder="1" applyAlignment="1">
      <alignment vertical="center"/>
    </xf>
    <xf numFmtId="49" fontId="0" fillId="4" borderId="81" xfId="0" applyNumberFormat="1" applyFont="1" applyFill="1" applyBorder="1" applyAlignment="1">
      <alignment vertical="center" wrapText="1"/>
    </xf>
    <xf numFmtId="0" fontId="0" fillId="4" borderId="81" xfId="0" applyNumberFormat="1" applyFont="1" applyFill="1" applyBorder="1" applyAlignment="1">
      <alignment horizontal="center" vertical="center" wrapText="1"/>
    </xf>
    <xf numFmtId="66" fontId="0" fillId="4" borderId="81" xfId="0" applyNumberFormat="1" applyFont="1" applyFill="1" applyBorder="1" applyAlignment="1">
      <alignment horizontal="center" vertical="center" wrapText="1"/>
    </xf>
    <xf numFmtId="0" fontId="0" fillId="4" borderId="81" xfId="0" applyFont="1" applyFill="1" applyBorder="1" applyAlignment="1">
      <alignment horizontal="center" vertical="center" wrapText="1"/>
    </xf>
    <xf numFmtId="0" fontId="0" fillId="4" borderId="81" xfId="0" applyFont="1" applyFill="1" applyBorder="1" applyAlignment="1">
      <alignment horizontal="center" vertical="center"/>
    </xf>
    <xf numFmtId="49" fontId="27" fillId="4" borderId="81" xfId="0" applyNumberFormat="1" applyFont="1" applyFill="1" applyBorder="1" applyAlignment="1">
      <alignment horizontal="center" vertical="center"/>
    </xf>
    <xf numFmtId="0" fontId="12" fillId="4" borderId="81" xfId="0" applyFont="1" applyFill="1" applyBorder="1" applyAlignment="1">
      <alignment horizontal="center" vertical="center"/>
    </xf>
    <xf numFmtId="67" fontId="12" fillId="4" borderId="81" xfId="0" applyNumberFormat="1" applyFont="1" applyFill="1" applyBorder="1" applyAlignment="1">
      <alignment horizontal="center" vertical="center" wrapText="1"/>
    </xf>
    <xf numFmtId="49" fontId="35" fillId="4" borderId="81" xfId="0" applyNumberFormat="1" applyFont="1" applyFill="1" applyBorder="1" applyAlignment="1">
      <alignment horizontal="center" vertical="center"/>
    </xf>
    <xf numFmtId="49" fontId="36" fillId="4" borderId="81" xfId="0" applyNumberFormat="1" applyFont="1" applyFill="1" applyBorder="1" applyAlignment="1">
      <alignment horizontal="center" vertical="center"/>
    </xf>
    <xf numFmtId="49" fontId="37" fillId="4" borderId="81" xfId="0" applyNumberFormat="1" applyFont="1" applyFill="1" applyBorder="1" applyAlignment="1">
      <alignment horizontal="center" vertical="center"/>
    </xf>
    <xf numFmtId="0" fontId="38" fillId="4" borderId="81" xfId="0" applyFont="1" applyFill="1" applyBorder="1" applyAlignment="1">
      <alignment horizontal="center" vertical="center"/>
    </xf>
    <xf numFmtId="0" fontId="33" fillId="4" borderId="81" xfId="0" applyFont="1" applyFill="1" applyBorder="1" applyAlignment="1">
      <alignment horizontal="center" vertical="center" wrapText="1"/>
    </xf>
    <xf numFmtId="65" fontId="0" fillId="4" borderId="81" xfId="0" applyNumberFormat="1" applyFont="1" applyFill="1" applyBorder="1" applyAlignment="1">
      <alignment horizontal="right" vertical="center"/>
    </xf>
    <xf numFmtId="65" fontId="34" fillId="4" borderId="93" xfId="0" applyNumberFormat="1" applyFont="1" applyFill="1" applyBorder="1" applyAlignment="1">
      <alignment horizontal="right" vertical="center"/>
    </xf>
    <xf numFmtId="49" fontId="14" fillId="8" borderId="94" xfId="0" applyNumberFormat="1" applyFont="1" applyFill="1" applyBorder="1" applyAlignment="1">
      <alignment horizontal="left" vertical="center" wrapText="1"/>
    </xf>
    <xf numFmtId="65" fontId="14" fillId="8" borderId="94" xfId="0" applyNumberFormat="1" applyFont="1" applyFill="1" applyBorder="1" applyAlignment="1">
      <alignment horizontal="right" vertical="center" wrapText="1"/>
    </xf>
    <xf numFmtId="49" fontId="14" fillId="4" borderId="95" xfId="0" applyNumberFormat="1" applyFont="1" applyFill="1" applyBorder="1" applyAlignment="1">
      <alignment horizontal="center" vertical="center" wrapText="1"/>
    </xf>
    <xf numFmtId="49" fontId="14" fillId="4" borderId="96" xfId="0" applyNumberFormat="1" applyFont="1" applyFill="1" applyBorder="1" applyAlignment="1">
      <alignment horizontal="center" vertical="center" wrapText="1"/>
    </xf>
    <xf numFmtId="49" fontId="14" fillId="4" borderId="97" xfId="0" applyNumberFormat="1" applyFont="1" applyFill="1" applyBorder="1" applyAlignment="1">
      <alignment horizontal="center" vertical="center" wrapText="1"/>
    </xf>
    <xf numFmtId="49" fontId="0" fillId="4" borderId="86" xfId="0" applyNumberFormat="1" applyFont="1" applyFill="1" applyBorder="1" applyAlignment="1">
      <alignment vertical="center"/>
    </xf>
    <xf numFmtId="49" fontId="0" fillId="4" borderId="87" xfId="0" applyNumberFormat="1" applyFont="1" applyFill="1" applyBorder="1" applyAlignment="1">
      <alignment vertical="center" wrapText="1"/>
    </xf>
    <xf numFmtId="0" fontId="0" fillId="4" borderId="87" xfId="0" applyFont="1" applyFill="1" applyBorder="1" applyAlignment="1">
      <alignment horizontal="center" vertical="center" wrapText="1"/>
    </xf>
    <xf numFmtId="66" fontId="0" fillId="4" borderId="87" xfId="0" applyNumberFormat="1" applyFont="1" applyFill="1" applyBorder="1" applyAlignment="1">
      <alignment horizontal="center" vertical="center" wrapText="1"/>
    </xf>
    <xf numFmtId="0" fontId="0" fillId="4" borderId="87" xfId="0" applyNumberFormat="1" applyFont="1" applyFill="1" applyBorder="1" applyAlignment="1">
      <alignment horizontal="center" vertical="center"/>
    </xf>
    <xf numFmtId="0" fontId="27" fillId="4" borderId="87" xfId="0" applyFont="1" applyFill="1" applyBorder="1" applyAlignment="1">
      <alignment horizontal="center" vertical="center"/>
    </xf>
    <xf numFmtId="0" fontId="14" fillId="4" borderId="87" xfId="0" applyNumberFormat="1" applyFont="1" applyFill="1" applyBorder="1" applyAlignment="1">
      <alignment horizontal="center" vertical="center"/>
    </xf>
    <xf numFmtId="0" fontId="0" fillId="4" borderId="87" xfId="0" applyFont="1" applyFill="1" applyBorder="1" applyAlignment="1">
      <alignment horizontal="center" vertical="center"/>
    </xf>
    <xf numFmtId="67" fontId="12" fillId="4" borderId="87" xfId="0" applyNumberFormat="1" applyFont="1" applyFill="1" applyBorder="1" applyAlignment="1">
      <alignment horizontal="center" vertical="center" wrapText="1"/>
    </xf>
    <xf numFmtId="49" fontId="35" fillId="4" borderId="87" xfId="0" applyNumberFormat="1" applyFont="1" applyFill="1" applyBorder="1" applyAlignment="1">
      <alignment horizontal="center" vertical="center"/>
    </xf>
    <xf numFmtId="49" fontId="36" fillId="4" borderId="87" xfId="0" applyNumberFormat="1" applyFont="1" applyFill="1" applyBorder="1" applyAlignment="1">
      <alignment horizontal="center" vertical="center"/>
    </xf>
    <xf numFmtId="49" fontId="37" fillId="4" borderId="87" xfId="0" applyNumberFormat="1" applyFont="1" applyFill="1" applyBorder="1" applyAlignment="1">
      <alignment horizontal="center" vertical="center"/>
    </xf>
    <xf numFmtId="0" fontId="38" fillId="4" borderId="87" xfId="0" applyFont="1" applyFill="1" applyBorder="1" applyAlignment="1">
      <alignment horizontal="center" vertical="center"/>
    </xf>
    <xf numFmtId="0" fontId="33" fillId="4" borderId="87" xfId="0" applyFont="1" applyFill="1" applyBorder="1" applyAlignment="1">
      <alignment horizontal="center" vertical="center" wrapText="1"/>
    </xf>
    <xf numFmtId="49" fontId="0" fillId="4" borderId="90" xfId="0" applyNumberFormat="1" applyFont="1" applyFill="1" applyBorder="1" applyAlignment="1">
      <alignment vertical="center"/>
    </xf>
    <xf numFmtId="0" fontId="48" fillId="4" borderId="90" xfId="0" applyFont="1" applyFill="1" applyBorder="1" applyAlignment="1">
      <alignment horizontal="center" vertical="center"/>
    </xf>
    <xf numFmtId="49" fontId="41" fillId="4" borderId="92" xfId="0" applyNumberFormat="1" applyFont="1" applyFill="1" applyBorder="1" applyAlignment="1">
      <alignment horizontal="left" vertical="center"/>
    </xf>
    <xf numFmtId="49" fontId="41" fillId="4" borderId="81" xfId="0" applyNumberFormat="1" applyFont="1" applyFill="1" applyBorder="1" applyAlignment="1">
      <alignment horizontal="left" vertical="center" wrapText="1"/>
    </xf>
    <xf numFmtId="0" fontId="41" fillId="4" borderId="81" xfId="0" applyFont="1" applyFill="1" applyBorder="1" applyAlignment="1">
      <alignment horizontal="center" vertical="center" wrapText="1"/>
    </xf>
    <xf numFmtId="66" fontId="41" fillId="4" borderId="81" xfId="0" applyNumberFormat="1" applyFont="1" applyFill="1" applyBorder="1" applyAlignment="1">
      <alignment horizontal="center" vertical="center" wrapText="1"/>
    </xf>
    <xf numFmtId="0" fontId="41" fillId="4" borderId="81" xfId="0" applyNumberFormat="1" applyFont="1" applyFill="1" applyBorder="1" applyAlignment="1">
      <alignment horizontal="center" vertical="center"/>
    </xf>
    <xf numFmtId="0" fontId="43" fillId="4" borderId="81" xfId="0" applyFont="1" applyFill="1" applyBorder="1" applyAlignment="1">
      <alignment horizontal="center" vertical="center"/>
    </xf>
    <xf numFmtId="0" fontId="14" fillId="4" borderId="81" xfId="0" applyNumberFormat="1" applyFont="1" applyFill="1" applyBorder="1" applyAlignment="1">
      <alignment horizontal="center" vertical="center"/>
    </xf>
    <xf numFmtId="0" fontId="41" fillId="4" borderId="81" xfId="0" applyFont="1" applyFill="1" applyBorder="1" applyAlignment="1">
      <alignment horizontal="center" vertical="center"/>
    </xf>
    <xf numFmtId="67" fontId="44" fillId="4" borderId="81" xfId="0" applyNumberFormat="1" applyFont="1" applyFill="1" applyBorder="1" applyAlignment="1">
      <alignment horizontal="center" vertical="center" wrapText="1"/>
    </xf>
    <xf numFmtId="49" fontId="40" fillId="4" borderId="81" xfId="0" applyNumberFormat="1" applyFont="1" applyFill="1" applyBorder="1" applyAlignment="1">
      <alignment horizontal="center" vertical="center"/>
    </xf>
    <xf numFmtId="49" fontId="41" fillId="4" borderId="81" xfId="0" applyNumberFormat="1" applyFont="1" applyFill="1" applyBorder="1" applyAlignment="1">
      <alignment horizontal="center" vertical="center"/>
    </xf>
    <xf numFmtId="49" fontId="33" fillId="4" borderId="81" xfId="0" applyNumberFormat="1" applyFont="1" applyFill="1" applyBorder="1" applyAlignment="1">
      <alignment horizontal="center" vertical="center" wrapText="1"/>
    </xf>
    <xf numFmtId="49" fontId="14" fillId="9" borderId="83" xfId="0" applyNumberFormat="1" applyFont="1" applyFill="1" applyBorder="1" applyAlignment="1">
      <alignment horizontal="center" vertical="center" wrapText="1"/>
    </xf>
    <xf numFmtId="49" fontId="14" fillId="9" borderId="84" xfId="0" applyNumberFormat="1" applyFont="1" applyFill="1" applyBorder="1" applyAlignment="1">
      <alignment horizontal="center" vertical="center" wrapText="1"/>
    </xf>
    <xf numFmtId="49" fontId="14" fillId="9" borderId="85" xfId="0" applyNumberFormat="1" applyFont="1" applyFill="1" applyBorder="1" applyAlignment="1">
      <alignment horizontal="center" vertical="center" wrapText="1"/>
    </xf>
    <xf numFmtId="0" fontId="0" fillId="4" borderId="87" xfId="0" applyNumberFormat="1" applyFont="1" applyFill="1" applyBorder="1" applyAlignment="1">
      <alignment horizontal="center" vertical="center" wrapText="1"/>
    </xf>
    <xf numFmtId="0" fontId="12" fillId="4" borderId="87" xfId="0" applyFont="1" applyFill="1" applyBorder="1" applyAlignment="1">
      <alignment horizontal="center" vertical="center"/>
    </xf>
    <xf numFmtId="49" fontId="47" fillId="4" borderId="87" xfId="0" applyNumberFormat="1" applyFont="1" applyFill="1" applyBorder="1" applyAlignment="1">
      <alignment horizontal="center" vertical="center"/>
    </xf>
    <xf numFmtId="0" fontId="14" fillId="9" borderId="84" xfId="0" applyFont="1" applyFill="1" applyBorder="1" applyAlignment="1">
      <alignment horizontal="center" vertical="center" wrapText="1"/>
    </xf>
    <xf numFmtId="0" fontId="14" fillId="9" borderId="85" xfId="0" applyFont="1" applyFill="1" applyBorder="1" applyAlignment="1">
      <alignment horizontal="center" vertical="center" wrapText="1"/>
    </xf>
    <xf numFmtId="49" fontId="27" fillId="4" borderId="87" xfId="0" applyNumberFormat="1" applyFont="1" applyFill="1" applyBorder="1" applyAlignment="1">
      <alignment horizontal="center" vertical="center"/>
    </xf>
    <xf numFmtId="65" fontId="34" fillId="4" borderId="98" xfId="0" applyNumberFormat="1" applyFont="1" applyFill="1" applyBorder="1" applyAlignment="1">
      <alignment horizontal="right" vertical="center"/>
    </xf>
    <xf numFmtId="0" fontId="0" fillId="4" borderId="81" xfId="0" applyNumberFormat="1" applyFont="1" applyFill="1" applyBorder="1" applyAlignment="1">
      <alignment horizontal="center" vertical="center"/>
    </xf>
    <xf numFmtId="0" fontId="27" fillId="4" borderId="81" xfId="0" applyFont="1" applyFill="1" applyBorder="1" applyAlignment="1">
      <alignment horizontal="center" vertical="center"/>
    </xf>
    <xf numFmtId="49" fontId="0" fillId="4" borderId="99" xfId="0" applyNumberFormat="1" applyFont="1" applyFill="1" applyBorder="1" applyAlignment="1">
      <alignment vertical="center"/>
    </xf>
    <xf numFmtId="49" fontId="0" fillId="4" borderId="100" xfId="0" applyNumberFormat="1" applyFont="1" applyFill="1" applyBorder="1" applyAlignment="1">
      <alignment vertical="center" wrapText="1"/>
    </xf>
    <xf numFmtId="0" fontId="0" fillId="4" borderId="100" xfId="0" applyNumberFormat="1" applyFont="1" applyFill="1" applyBorder="1" applyAlignment="1">
      <alignment horizontal="center" vertical="center" wrapText="1"/>
    </xf>
    <xf numFmtId="66" fontId="0" fillId="4" borderId="100" xfId="0" applyNumberFormat="1" applyFont="1" applyFill="1" applyBorder="1" applyAlignment="1">
      <alignment horizontal="center" vertical="center" wrapText="1"/>
    </xf>
    <xf numFmtId="0" fontId="0" fillId="4" borderId="100" xfId="0" applyFont="1" applyFill="1" applyBorder="1" applyAlignment="1">
      <alignment horizontal="center" vertical="center" wrapText="1"/>
    </xf>
    <xf numFmtId="0" fontId="0" fillId="4" borderId="100" xfId="0" applyFont="1" applyFill="1" applyBorder="1" applyAlignment="1">
      <alignment horizontal="center" vertical="center"/>
    </xf>
    <xf numFmtId="0" fontId="27" fillId="4" borderId="100" xfId="0" applyFont="1" applyFill="1" applyBorder="1" applyAlignment="1">
      <alignment horizontal="center" vertical="center"/>
    </xf>
    <xf numFmtId="0" fontId="12" fillId="4" borderId="100" xfId="0" applyFont="1" applyFill="1" applyBorder="1" applyAlignment="1">
      <alignment horizontal="center" vertical="center"/>
    </xf>
    <xf numFmtId="67" fontId="12" fillId="4" borderId="100" xfId="0" applyNumberFormat="1" applyFont="1" applyFill="1" applyBorder="1" applyAlignment="1">
      <alignment horizontal="center" vertical="center" wrapText="1"/>
    </xf>
    <xf numFmtId="49" fontId="35" fillId="4" borderId="100" xfId="0" applyNumberFormat="1" applyFont="1" applyFill="1" applyBorder="1" applyAlignment="1">
      <alignment horizontal="center" vertical="center"/>
    </xf>
    <xf numFmtId="49" fontId="36" fillId="4" borderId="100" xfId="0" applyNumberFormat="1" applyFont="1" applyFill="1" applyBorder="1" applyAlignment="1">
      <alignment horizontal="center" vertical="center"/>
    </xf>
    <xf numFmtId="49" fontId="37" fillId="4" borderId="100" xfId="0" applyNumberFormat="1" applyFont="1" applyFill="1" applyBorder="1" applyAlignment="1">
      <alignment horizontal="center" vertical="center"/>
    </xf>
    <xf numFmtId="0" fontId="38" fillId="4" borderId="100" xfId="0" applyFont="1" applyFill="1" applyBorder="1" applyAlignment="1">
      <alignment horizontal="center" vertical="center"/>
    </xf>
    <xf numFmtId="0" fontId="33" fillId="4" borderId="100" xfId="0" applyFont="1" applyFill="1" applyBorder="1" applyAlignment="1">
      <alignment horizontal="center" vertical="center" wrapText="1"/>
    </xf>
    <xf numFmtId="65" fontId="0" fillId="4" borderId="100" xfId="0" applyNumberFormat="1" applyFont="1" applyFill="1" applyBorder="1" applyAlignment="1">
      <alignment horizontal="right" vertical="center"/>
    </xf>
    <xf numFmtId="65" fontId="34" fillId="4" borderId="101" xfId="0" applyNumberFormat="1" applyFont="1" applyFill="1" applyBorder="1" applyAlignment="1">
      <alignment horizontal="right" vertical="center"/>
    </xf>
    <xf numFmtId="49" fontId="28" fillId="4" borderId="90" xfId="0" applyNumberFormat="1" applyFont="1" applyFill="1" applyBorder="1" applyAlignment="1">
      <alignment horizontal="left" vertical="center" wrapText="1"/>
    </xf>
    <xf numFmtId="0" fontId="34" fillId="4" borderId="90" xfId="0" applyNumberFormat="1" applyFont="1" applyFill="1" applyBorder="1" applyAlignment="1">
      <alignment horizontal="center" vertical="center" wrapText="1"/>
    </xf>
    <xf numFmtId="66" fontId="34" fillId="4" borderId="90" xfId="0" applyNumberFormat="1" applyFont="1" applyFill="1" applyBorder="1" applyAlignment="1">
      <alignment horizontal="center" vertical="center" wrapText="1"/>
    </xf>
    <xf numFmtId="0" fontId="34" fillId="4" borderId="90" xfId="0" applyFont="1" applyFill="1" applyBorder="1" applyAlignment="1">
      <alignment horizontal="center" vertical="center" wrapText="1"/>
    </xf>
    <xf numFmtId="0" fontId="34" fillId="4" borderId="90" xfId="0" applyNumberFormat="1" applyFont="1" applyFill="1" applyBorder="1" applyAlignment="1">
      <alignment horizontal="center" vertical="center"/>
    </xf>
    <xf numFmtId="0" fontId="34" fillId="4" borderId="90" xfId="0" applyFont="1" applyFill="1" applyBorder="1" applyAlignment="1">
      <alignment horizontal="center" vertical="center"/>
    </xf>
    <xf numFmtId="67" fontId="34" fillId="4" borderId="90" xfId="0" applyNumberFormat="1" applyFont="1" applyFill="1" applyBorder="1" applyAlignment="1">
      <alignment horizontal="center" vertical="center" wrapText="1"/>
    </xf>
    <xf numFmtId="49" fontId="27" fillId="5" borderId="102" xfId="0" applyNumberFormat="1" applyFont="1" applyFill="1" applyBorder="1" applyAlignment="1">
      <alignment horizontal="center" vertical="center" wrapText="1"/>
    </xf>
    <xf numFmtId="0" fontId="0" fillId="5" borderId="102" xfId="0" applyFont="1" applyFill="1" applyBorder="1" applyAlignment="1">
      <alignment/>
    </xf>
    <xf numFmtId="49" fontId="49" fillId="5" borderId="103" xfId="0" applyNumberFormat="1" applyFont="1" applyFill="1" applyBorder="1" applyAlignment="1">
      <alignment horizontal="center" vertical="center" wrapText="1"/>
    </xf>
    <xf numFmtId="0" fontId="0" fillId="5" borderId="104" xfId="0" applyFont="1" applyFill="1" applyBorder="1" applyAlignment="1">
      <alignment/>
    </xf>
    <xf numFmtId="49" fontId="6" fillId="5" borderId="104" xfId="0" applyNumberFormat="1" applyFont="1" applyFill="1" applyBorder="1" applyAlignment="1">
      <alignment horizontal="center" vertical="center"/>
    </xf>
    <xf numFmtId="66" fontId="0" fillId="5" borderId="104" xfId="0" applyNumberFormat="1" applyFont="1" applyFill="1" applyBorder="1" applyAlignment="1">
      <alignment horizontal="center" vertical="center"/>
    </xf>
    <xf numFmtId="49" fontId="6" fillId="5" borderId="104" xfId="0" applyNumberFormat="1" applyFont="1" applyFill="1" applyBorder="1" applyAlignment="1">
      <alignment horizontal="center" vertical="center" wrapText="1"/>
    </xf>
    <xf numFmtId="68" fontId="49" fillId="5" borderId="104" xfId="0" applyNumberFormat="1" applyFont="1" applyFill="1" applyBorder="1" applyAlignment="1">
      <alignment horizontal="center" vertical="center"/>
    </xf>
    <xf numFmtId="68" fontId="27" fillId="5" borderId="104" xfId="0" applyNumberFormat="1" applyFont="1" applyFill="1" applyBorder="1" applyAlignment="1">
      <alignment horizontal="center" vertical="top"/>
    </xf>
    <xf numFmtId="68" fontId="27" fillId="5" borderId="105" xfId="0" applyNumberFormat="1" applyFont="1" applyFill="1" applyBorder="1" applyAlignment="1">
      <alignment horizontal="center" vertical="top"/>
    </xf>
    <xf numFmtId="0" fontId="0" fillId="5" borderId="106" xfId="0" applyFont="1" applyFill="1" applyBorder="1" applyAlignment="1">
      <alignment vertical="top"/>
    </xf>
    <xf numFmtId="0" fontId="0" fillId="5" borderId="107" xfId="0" applyFont="1" applyFill="1" applyBorder="1" applyAlignment="1">
      <alignment vertical="top"/>
    </xf>
    <xf numFmtId="0" fontId="0" fillId="5" borderId="108" xfId="0" applyFont="1" applyFill="1" applyBorder="1" applyAlignment="1">
      <alignment vertical="top"/>
    </xf>
    <xf numFmtId="49" fontId="12" fillId="5" borderId="109" xfId="0" applyNumberFormat="1" applyFont="1" applyFill="1" applyBorder="1" applyAlignment="1">
      <alignment horizontal="left" vertical="center" wrapText="1"/>
    </xf>
    <xf numFmtId="65" fontId="50" fillId="5" borderId="110" xfId="0" applyNumberFormat="1" applyFont="1" applyFill="1" applyBorder="1" applyAlignment="1">
      <alignment horizontal="right" vertical="center"/>
    </xf>
    <xf numFmtId="49" fontId="27" fillId="5" borderId="111" xfId="0" applyNumberFormat="1" applyFont="1" applyFill="1" applyBorder="1" applyAlignment="1">
      <alignment horizontal="left" vertical="center" wrapText="1"/>
    </xf>
    <xf numFmtId="0" fontId="0" fillId="5" borderId="112" xfId="0" applyFont="1" applyFill="1" applyBorder="1" applyAlignment="1">
      <alignment/>
    </xf>
    <xf numFmtId="0" fontId="0" fillId="5" borderId="113" xfId="0" applyFont="1" applyFill="1" applyBorder="1" applyAlignment="1">
      <alignment/>
    </xf>
    <xf numFmtId="0" fontId="0" fillId="5" borderId="114" xfId="0" applyFont="1" applyFill="1" applyBorder="1" applyAlignment="1">
      <alignment/>
    </xf>
    <xf numFmtId="0" fontId="0" fillId="5" borderId="115" xfId="0" applyFont="1" applyFill="1" applyBorder="1" applyAlignment="1">
      <alignment/>
    </xf>
    <xf numFmtId="66" fontId="0" fillId="5" borderId="115" xfId="0" applyNumberFormat="1" applyFont="1" applyFill="1" applyBorder="1" applyAlignment="1">
      <alignment horizontal="center" vertical="center"/>
    </xf>
    <xf numFmtId="49" fontId="6" fillId="5" borderId="115" xfId="0" applyNumberFormat="1" applyFont="1" applyFill="1" applyBorder="1" applyAlignment="1">
      <alignment horizontal="center" vertical="center" wrapText="1"/>
    </xf>
    <xf numFmtId="68" fontId="49" fillId="5" borderId="115" xfId="0" applyNumberFormat="1" applyFont="1" applyFill="1" applyBorder="1" applyAlignment="1">
      <alignment horizontal="center" vertical="center"/>
    </xf>
    <xf numFmtId="68" fontId="27" fillId="5" borderId="115" xfId="0" applyNumberFormat="1" applyFont="1" applyFill="1" applyBorder="1" applyAlignment="1">
      <alignment horizontal="center" vertical="top"/>
    </xf>
    <xf numFmtId="68" fontId="27" fillId="5" borderId="116" xfId="0" applyNumberFormat="1" applyFont="1" applyFill="1" applyBorder="1" applyAlignment="1">
      <alignment horizontal="center" vertical="top"/>
    </xf>
    <xf numFmtId="0" fontId="0" fillId="5" borderId="117" xfId="0" applyFont="1" applyFill="1" applyBorder="1" applyAlignment="1">
      <alignment vertical="top"/>
    </xf>
    <xf numFmtId="0" fontId="0" fillId="5" borderId="0" xfId="0" applyFont="1" applyFill="1" applyBorder="1" applyAlignment="1">
      <alignment vertical="top"/>
    </xf>
    <xf numFmtId="0" fontId="0" fillId="5" borderId="118" xfId="0" applyFont="1" applyFill="1" applyBorder="1" applyAlignment="1">
      <alignment vertical="top"/>
    </xf>
    <xf numFmtId="49" fontId="12" fillId="5" borderId="119" xfId="0" applyNumberFormat="1" applyFont="1" applyFill="1" applyBorder="1" applyAlignment="1">
      <alignment horizontal="left" vertical="center" wrapText="1"/>
    </xf>
    <xf numFmtId="65" fontId="50" fillId="5" borderId="120" xfId="0" applyNumberFormat="1" applyFont="1" applyFill="1" applyBorder="1" applyAlignment="1">
      <alignment horizontal="right" vertical="center"/>
    </xf>
    <xf numFmtId="49" fontId="27" fillId="5" borderId="121" xfId="0" applyNumberFormat="1" applyFont="1" applyFill="1" applyBorder="1" applyAlignment="1">
      <alignment horizontal="left" vertical="center"/>
    </xf>
    <xf numFmtId="0" fontId="0" fillId="5" borderId="122" xfId="0" applyFont="1" applyFill="1" applyBorder="1" applyAlignment="1">
      <alignment/>
    </xf>
    <xf numFmtId="0" fontId="0" fillId="5" borderId="123" xfId="0" applyFont="1" applyFill="1" applyBorder="1" applyAlignment="1">
      <alignment/>
    </xf>
    <xf numFmtId="0" fontId="0" fillId="5" borderId="124" xfId="0" applyFont="1" applyFill="1" applyBorder="1" applyAlignment="1">
      <alignment/>
    </xf>
    <xf numFmtId="0" fontId="0" fillId="5" borderId="125" xfId="0" applyFont="1" applyFill="1" applyBorder="1" applyAlignment="1">
      <alignment/>
    </xf>
    <xf numFmtId="49" fontId="6" fillId="5" borderId="125" xfId="0" applyNumberFormat="1" applyFont="1" applyFill="1" applyBorder="1" applyAlignment="1">
      <alignment horizontal="center" vertical="center"/>
    </xf>
    <xf numFmtId="0" fontId="0" fillId="5" borderId="125" xfId="0" applyFont="1" applyFill="1" applyBorder="1" applyAlignment="1">
      <alignment horizontal="center" vertical="center"/>
    </xf>
    <xf numFmtId="0" fontId="6" fillId="5" borderId="125" xfId="0" applyFont="1" applyFill="1" applyBorder="1" applyAlignment="1">
      <alignment horizontal="left" vertical="center"/>
    </xf>
    <xf numFmtId="68" fontId="49" fillId="5" borderId="125" xfId="0" applyNumberFormat="1" applyFont="1" applyFill="1" applyBorder="1" applyAlignment="1">
      <alignment horizontal="center" vertical="center"/>
    </xf>
    <xf numFmtId="68" fontId="27" fillId="5" borderId="125" xfId="0" applyNumberFormat="1" applyFont="1" applyFill="1" applyBorder="1" applyAlignment="1">
      <alignment horizontal="center" vertical="top"/>
    </xf>
    <xf numFmtId="68" fontId="27" fillId="5" borderId="126" xfId="0" applyNumberFormat="1" applyFont="1" applyFill="1" applyBorder="1" applyAlignment="1">
      <alignment horizontal="center" vertical="top"/>
    </xf>
    <xf numFmtId="0" fontId="12" fillId="5" borderId="119" xfId="0" applyFont="1" applyFill="1" applyBorder="1" applyAlignment="1">
      <alignment horizontal="left" vertical="center" wrapText="1"/>
    </xf>
    <xf numFmtId="69" fontId="50" fillId="5" borderId="120" xfId="0" applyNumberFormat="1" applyFont="1" applyFill="1" applyBorder="1" applyAlignment="1">
      <alignment horizontal="right" vertical="center"/>
    </xf>
    <xf numFmtId="0" fontId="0" fillId="5" borderId="127" xfId="0" applyFont="1" applyFill="1" applyBorder="1" applyAlignment="1">
      <alignment horizontal="center" vertical="top" wrapText="1"/>
    </xf>
    <xf numFmtId="0" fontId="0" fillId="5" borderId="128" xfId="0" applyFont="1" applyFill="1" applyBorder="1" applyAlignment="1">
      <alignment horizontal="center" vertical="top" wrapText="1"/>
    </xf>
    <xf numFmtId="0" fontId="0" fillId="5" borderId="128" xfId="0" applyFont="1" applyFill="1" applyBorder="1" applyAlignment="1">
      <alignment horizontal="center" vertical="top"/>
    </xf>
    <xf numFmtId="0" fontId="0" fillId="5" borderId="128" xfId="0" applyFont="1" applyFill="1" applyBorder="1" applyAlignment="1">
      <alignment vertical="top"/>
    </xf>
    <xf numFmtId="0" fontId="27" fillId="5" borderId="128" xfId="0" applyFont="1" applyFill="1" applyBorder="1" applyAlignment="1">
      <alignment horizontal="left" vertical="center"/>
    </xf>
    <xf numFmtId="49" fontId="12" fillId="5" borderId="119" xfId="0" applyNumberFormat="1" applyFont="1" applyFill="1" applyBorder="1" applyAlignment="1">
      <alignment horizontal="left" vertical="center"/>
    </xf>
    <xf numFmtId="49" fontId="27" fillId="5" borderId="129" xfId="0" applyNumberFormat="1" applyFont="1" applyFill="1" applyBorder="1" applyAlignment="1">
      <alignment horizontal="left" vertical="center"/>
    </xf>
    <xf numFmtId="0" fontId="0" fillId="5" borderId="130" xfId="0" applyFont="1" applyFill="1" applyBorder="1" applyAlignment="1">
      <alignment/>
    </xf>
    <xf numFmtId="0" fontId="0" fillId="5" borderId="131" xfId="0" applyFont="1" applyFill="1" applyBorder="1" applyAlignment="1">
      <alignment/>
    </xf>
    <xf numFmtId="0" fontId="0" fillId="5" borderId="132" xfId="0" applyFont="1" applyFill="1" applyBorder="1" applyAlignment="1">
      <alignment horizontal="center" vertical="top" wrapText="1"/>
    </xf>
    <xf numFmtId="0" fontId="0" fillId="5" borderId="0" xfId="0" applyFont="1" applyFill="1" applyBorder="1" applyAlignment="1">
      <alignment horizontal="center" vertical="top" wrapText="1"/>
    </xf>
    <xf numFmtId="0" fontId="0" fillId="5" borderId="0" xfId="0" applyFont="1" applyFill="1" applyBorder="1" applyAlignment="1">
      <alignment horizontal="center" vertical="top"/>
    </xf>
    <xf numFmtId="0" fontId="27" fillId="5" borderId="0" xfId="0" applyFont="1" applyFill="1" applyBorder="1" applyAlignment="1">
      <alignment horizontal="left" vertical="center"/>
    </xf>
    <xf numFmtId="0" fontId="14" fillId="5" borderId="133" xfId="0" applyFont="1" applyFill="1" applyBorder="1" applyAlignment="1">
      <alignment horizontal="left" vertical="center"/>
    </xf>
    <xf numFmtId="0" fontId="0" fillId="5" borderId="134" xfId="0" applyFont="1" applyFill="1" applyBorder="1" applyAlignment="1">
      <alignment/>
    </xf>
    <xf numFmtId="0" fontId="0" fillId="5" borderId="135" xfId="0" applyFont="1" applyFill="1" applyBorder="1" applyAlignment="1">
      <alignment/>
    </xf>
    <xf numFmtId="0" fontId="0" fillId="5" borderId="136" xfId="0" applyFont="1" applyFill="1" applyBorder="1" applyAlignment="1">
      <alignment vertical="top"/>
    </xf>
    <xf numFmtId="0" fontId="27" fillId="5" borderId="136" xfId="0" applyFont="1" applyFill="1" applyBorder="1" applyAlignment="1">
      <alignment horizontal="left" vertical="center"/>
    </xf>
    <xf numFmtId="0" fontId="51" fillId="5" borderId="132" xfId="0" applyFont="1" applyFill="1" applyBorder="1" applyAlignment="1">
      <alignment horizontal="left" vertical="center"/>
    </xf>
    <xf numFmtId="0" fontId="51" fillId="5" borderId="0" xfId="0" applyFont="1" applyFill="1" applyBorder="1" applyAlignment="1">
      <alignment horizontal="left" vertical="center"/>
    </xf>
    <xf numFmtId="0" fontId="0" fillId="5" borderId="118" xfId="0" applyFont="1" applyFill="1" applyBorder="1" applyAlignment="1">
      <alignment horizontal="center" vertical="top"/>
    </xf>
    <xf numFmtId="49" fontId="52" fillId="5" borderId="137" xfId="0" applyNumberFormat="1" applyFont="1" applyFill="1" applyBorder="1" applyAlignment="1">
      <alignment horizontal="center" vertical="center" wrapText="1"/>
    </xf>
    <xf numFmtId="0" fontId="0" fillId="5" borderId="137" xfId="0" applyFont="1" applyFill="1" applyBorder="1" applyAlignment="1">
      <alignment horizontal="center" vertical="center"/>
    </xf>
    <xf numFmtId="0" fontId="0" fillId="5" borderId="138" xfId="0" applyFont="1" applyFill="1" applyBorder="1" applyAlignment="1">
      <alignment horizontal="center" vertical="center"/>
    </xf>
    <xf numFmtId="0" fontId="52" fillId="5" borderId="139" xfId="0" applyNumberFormat="1" applyFont="1" applyFill="1" applyBorder="1" applyAlignment="1">
      <alignment horizontal="center" vertical="center"/>
    </xf>
    <xf numFmtId="0" fontId="27" fillId="5" borderId="137" xfId="0" applyFont="1" applyFill="1" applyBorder="1" applyAlignment="1">
      <alignment horizontal="center" vertical="center"/>
    </xf>
    <xf numFmtId="49" fontId="12" fillId="5" borderId="140" xfId="0" applyNumberFormat="1" applyFont="1" applyFill="1" applyBorder="1" applyAlignment="1">
      <alignment horizontal="left" vertical="center" wrapText="1"/>
    </xf>
    <xf numFmtId="65" fontId="50" fillId="5" borderId="141" xfId="0" applyNumberFormat="1" applyFont="1" applyFill="1" applyBorder="1" applyAlignment="1">
      <alignment horizontal="right" vertical="center"/>
    </xf>
    <xf numFmtId="0" fontId="51" fillId="5" borderId="142" xfId="0" applyFont="1" applyFill="1" applyBorder="1" applyAlignment="1">
      <alignment horizontal="left" vertical="center"/>
    </xf>
    <xf numFmtId="0" fontId="51" fillId="5" borderId="71" xfId="0" applyFont="1" applyFill="1" applyBorder="1" applyAlignment="1">
      <alignment horizontal="left" vertical="center"/>
    </xf>
    <xf numFmtId="0" fontId="0" fillId="5" borderId="136" xfId="0" applyFont="1" applyFill="1" applyBorder="1" applyAlignment="1">
      <alignment/>
    </xf>
    <xf numFmtId="0" fontId="0" fillId="5" borderId="143" xfId="0" applyFont="1" applyFill="1" applyBorder="1" applyAlignment="1">
      <alignment vertical="top"/>
    </xf>
    <xf numFmtId="0" fontId="0" fillId="5" borderId="144" xfId="0" applyFont="1" applyFill="1" applyBorder="1" applyAlignment="1">
      <alignment vertical="top"/>
    </xf>
    <xf numFmtId="0" fontId="12" fillId="5" borderId="145" xfId="0" applyFont="1" applyFill="1" applyBorder="1" applyAlignment="1">
      <alignment horizontal="left" vertical="center" wrapText="1"/>
    </xf>
    <xf numFmtId="0" fontId="14" fillId="5" borderId="146"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1">
    <dxf>
      <font>
        <color rgb="FFDD0806"/>
      </font>
      <border/>
    </dxf>
  </dxf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DD0806"/>
      <rgbColor rgb="00FFFFCC"/>
      <rgbColor rgb="00AAAAAA"/>
      <rgbColor rgb="00FCF305"/>
      <rgbColor rgb="000000D4"/>
      <rgbColor rgb="004600A5"/>
      <rgbColor rgb="00008080"/>
      <rgbColor rgb="00C0C0C0"/>
      <rgbColor rgb="00F20884"/>
      <rgbColor rgb="00900000"/>
      <rgbColor rgb="00006411"/>
      <rgbColor rgb="00000090"/>
      <rgbColor rgb="0090713A"/>
      <rgbColor rgb="0099CCFF"/>
      <rgbColor rgb="0096969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Motiv Office">
  <a:themeElements>
    <a:clrScheme name="Motiv Office">
      <a:dk1>
        <a:srgbClr val="000000"/>
      </a:dk1>
      <a:lt1>
        <a:sysClr val="window" lastClr="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http://schemas.openxmlformats.org/spreadsheetml/2006/main" xmlns:r="http://schemas.openxmlformats.org/officeDocument/2006/relationships">
  <dimension ref="B3:D16"/>
  <sheetViews>
    <sheetView showGridLines="0" tabSelected="1" workbookViewId="0" topLeftCell="A1"/>
  </sheetViews>
  <sheetFormatPr defaultColWidth="10.00390625" defaultRowHeight="12.75" customHeight="1"/>
  <cols>
    <col min="1" max="1" width="2.00390625" style="0" customWidth="1"/>
    <col min="2" max="4" width="33.57421875" style="0" customWidth="1"/>
  </cols>
  <sheetData>
    <row r="3" spans="2:4" ht="50" customHeight="1">
      <c r="B3" s="1" t="s">
        <v>0</v>
      </c>
    </row>
    <row r="7" spans="2:4" ht="12.75">
      <c r="B7" s="2" t="s">
        <v>1</v>
      </c>
      <c r="C7" s="2" t="s">
        <v>2</v>
      </c>
      <c r="D7" s="2" t="s">
        <v>3</v>
      </c>
    </row>
    <row r="9" spans="2:4" ht="12.75">
      <c r="B9" s="3" t="s">
        <v>4</v>
      </c>
      <c r="C9" s="3"/>
      <c r="D9" s="3"/>
    </row>
    <row r="10" spans="2:4" ht="12.75">
      <c r="B10" s="4"/>
      <c r="C10" s="4" t="s">
        <v>5</v>
      </c>
      <c r="D10" s="5" t="s">
        <v>4</v>
      </c>
    </row>
    <row r="11" spans="2:4" ht="12.75">
      <c r="B11" s="3" t="s">
        <v>82</v>
      </c>
      <c r="C11" s="3"/>
      <c r="D11" s="3"/>
    </row>
    <row r="12" spans="2:4" ht="12.75">
      <c r="B12" s="4"/>
      <c r="C12" s="4" t="s">
        <v>5</v>
      </c>
      <c r="D12" s="5" t="s">
        <v>82</v>
      </c>
    </row>
    <row r="13" spans="2:4" ht="12.75">
      <c r="B13" s="3" t="s">
        <v>142</v>
      </c>
      <c r="C13" s="3"/>
      <c r="D13" s="3"/>
    </row>
    <row r="14" spans="2:4" ht="12.75">
      <c r="B14" s="4"/>
      <c r="C14" s="4" t="s">
        <v>5</v>
      </c>
      <c r="D14" s="5" t="s">
        <v>142</v>
      </c>
    </row>
    <row r="15" spans="2:4" ht="12.75">
      <c r="B15" s="3" t="s">
        <v>432</v>
      </c>
      <c r="C15" s="3"/>
      <c r="D15" s="3"/>
    </row>
    <row r="16" spans="2:4" ht="12.75">
      <c r="B16" s="4"/>
      <c r="C16" s="4" t="s">
        <v>5</v>
      </c>
      <c r="D16" s="5" t="s">
        <v>432</v>
      </c>
    </row>
  </sheetData>
  <mergeCells count="1">
    <mergeCell ref="B3:D3"/>
  </mergeCells>
  <hyperlinks>
    <hyperlink ref="D10" location="'Krycí list'!R1C1" display="Krycí list"/>
    <hyperlink ref="D12" location="'Rekapitulace'!R1C1" display="Rekapitulace"/>
    <hyperlink ref="D14" location="'Rozpocet stavbení část'!R1C1" display="Rozpocet stavbení část"/>
    <hyperlink ref="D16" location="'Rozpocet Gastro'!R1C1" display="Rozpocet Gastro"/>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54"/>
  <sheetViews>
    <sheetView showGridLines="0" workbookViewId="0" topLeftCell="A1"/>
  </sheetViews>
  <sheetFormatPr defaultColWidth="8.8515625" defaultRowHeight="12.75" customHeight="1"/>
  <cols>
    <col min="1" max="1" width="2.421875" style="6" customWidth="1"/>
    <col min="2" max="2" width="1.8515625" style="6" customWidth="1"/>
    <col min="3" max="3" width="2.7109375" style="6" customWidth="1"/>
    <col min="4" max="4" width="6.8515625" style="6" customWidth="1"/>
    <col min="5" max="5" width="13.421875" style="6" customWidth="1"/>
    <col min="6" max="6" width="1.28515625" style="6" customWidth="1"/>
    <col min="7" max="7" width="2.421875" style="6" customWidth="1"/>
    <col min="8" max="8" width="2.7109375" style="6" customWidth="1"/>
    <col min="9" max="9" width="9.7109375" style="6" customWidth="1"/>
    <col min="10" max="10" width="13.421875" style="6" customWidth="1"/>
    <col min="11" max="11" width="1.28515625" style="6" customWidth="1"/>
    <col min="12" max="12" width="2.421875" style="6" customWidth="1"/>
    <col min="13" max="13" width="2.8515625" style="6" customWidth="1"/>
    <col min="14" max="14" width="2.00390625" style="6" customWidth="1"/>
    <col min="15" max="15" width="12.7109375" style="6" customWidth="1"/>
    <col min="16" max="16" width="2.8515625" style="6" customWidth="1"/>
    <col min="17" max="17" width="2.00390625" style="6" customWidth="1"/>
    <col min="18" max="18" width="13.421875" style="6" customWidth="1"/>
    <col min="19" max="19" width="1.28515625" style="6" customWidth="1"/>
    <col min="20" max="256" width="8.8515625" style="6" customWidth="1"/>
  </cols>
  <sheetData>
    <row r="1" spans="1:19" ht="12" customHeight="1">
      <c r="A1" s="7"/>
      <c r="B1" s="8"/>
      <c r="C1" s="8"/>
      <c r="D1" s="8"/>
      <c r="E1" s="8"/>
      <c r="F1" s="8"/>
      <c r="G1" s="8"/>
      <c r="H1" s="8"/>
      <c r="I1" s="8"/>
      <c r="J1" s="8"/>
      <c r="K1" s="8"/>
      <c r="L1" s="8"/>
      <c r="M1" s="8"/>
      <c r="N1" s="8"/>
      <c r="O1" s="8"/>
      <c r="P1" s="8"/>
      <c r="Q1" s="8"/>
      <c r="R1" s="8"/>
      <c r="S1" s="9"/>
    </row>
    <row r="2" spans="1:19" ht="23.25" customHeight="1">
      <c r="A2" s="10"/>
      <c r="B2" s="11"/>
      <c r="C2" s="11"/>
      <c r="D2" s="11"/>
      <c r="E2" s="11"/>
      <c r="F2" s="11"/>
      <c r="G2" s="12" t="s">
        <v>6</v>
      </c>
      <c r="H2" s="11"/>
      <c r="I2" s="11"/>
      <c r="J2" s="11"/>
      <c r="K2" s="11"/>
      <c r="L2" s="11"/>
      <c r="M2" s="11"/>
      <c r="N2" s="11"/>
      <c r="O2" s="11"/>
      <c r="P2" s="11"/>
      <c r="Q2" s="11"/>
      <c r="R2" s="11"/>
      <c r="S2" s="13"/>
    </row>
    <row r="3" spans="1:19" ht="12" customHeight="1">
      <c r="A3" s="14"/>
      <c r="B3" s="15"/>
      <c r="C3" s="15"/>
      <c r="D3" s="15"/>
      <c r="E3" s="15"/>
      <c r="F3" s="15"/>
      <c r="G3" s="15"/>
      <c r="H3" s="15"/>
      <c r="I3" s="15"/>
      <c r="J3" s="15"/>
      <c r="K3" s="15"/>
      <c r="L3" s="15"/>
      <c r="M3" s="15"/>
      <c r="N3" s="15"/>
      <c r="O3" s="15"/>
      <c r="P3" s="15"/>
      <c r="Q3" s="15"/>
      <c r="R3" s="15"/>
      <c r="S3" s="16"/>
    </row>
    <row r="4" spans="1:19" ht="8.25" customHeight="1">
      <c r="A4" s="17"/>
      <c r="B4" s="18"/>
      <c r="C4" s="18"/>
      <c r="D4" s="18"/>
      <c r="E4" s="19"/>
      <c r="F4" s="19"/>
      <c r="G4" s="19"/>
      <c r="H4" s="19"/>
      <c r="I4" s="19"/>
      <c r="J4" s="19"/>
      <c r="K4" s="18"/>
      <c r="L4" s="18"/>
      <c r="M4" s="18"/>
      <c r="N4" s="18"/>
      <c r="O4" s="18"/>
      <c r="P4" s="19"/>
      <c r="Q4" s="19"/>
      <c r="R4" s="19"/>
      <c r="S4" s="20"/>
    </row>
    <row r="5" spans="1:19" ht="15" customHeight="1">
      <c r="A5" s="21"/>
      <c r="B5" s="22" t="s">
        <v>7</v>
      </c>
      <c r="C5" s="23"/>
      <c r="D5" s="24"/>
      <c r="E5" s="25" t="s">
        <v>8</v>
      </c>
      <c r="F5" s="26"/>
      <c r="G5" s="26"/>
      <c r="H5" s="26"/>
      <c r="I5" s="26"/>
      <c r="J5" s="27"/>
      <c r="K5" s="28"/>
      <c r="L5" s="23"/>
      <c r="M5" s="23"/>
      <c r="N5" s="23"/>
      <c r="O5" s="29" t="s">
        <v>9</v>
      </c>
      <c r="P5" s="30" t="s">
        <v>10</v>
      </c>
      <c r="Q5" s="31"/>
      <c r="R5" s="32"/>
      <c r="S5" s="33"/>
    </row>
    <row r="6" spans="1:19" ht="17.25" customHeight="1" hidden="1">
      <c r="A6" s="21"/>
      <c r="B6" s="22" t="s">
        <v>11</v>
      </c>
      <c r="C6" s="23"/>
      <c r="D6" s="24"/>
      <c r="E6" s="34" t="s">
        <v>12</v>
      </c>
      <c r="F6" s="23"/>
      <c r="G6" s="23"/>
      <c r="H6" s="23"/>
      <c r="I6" s="23"/>
      <c r="J6" s="24"/>
      <c r="K6" s="28"/>
      <c r="L6" s="23"/>
      <c r="M6" s="23"/>
      <c r="N6" s="23"/>
      <c r="O6" s="24"/>
      <c r="P6" s="35"/>
      <c r="Q6" s="36"/>
      <c r="R6" s="24"/>
      <c r="S6" s="33"/>
    </row>
    <row r="7" spans="1:19" ht="17.25" customHeight="1">
      <c r="A7" s="21"/>
      <c r="B7" s="22" t="s">
        <v>13</v>
      </c>
      <c r="C7" s="23"/>
      <c r="D7" s="24"/>
      <c r="E7" s="37" t="s">
        <v>14</v>
      </c>
      <c r="F7" s="38"/>
      <c r="G7" s="38"/>
      <c r="H7" s="38"/>
      <c r="I7" s="38"/>
      <c r="J7" s="39"/>
      <c r="K7" s="28"/>
      <c r="L7" s="23"/>
      <c r="M7" s="23"/>
      <c r="N7" s="23"/>
      <c r="O7" s="29" t="s">
        <v>15</v>
      </c>
      <c r="P7" s="40"/>
      <c r="Q7" s="36"/>
      <c r="R7" s="24"/>
      <c r="S7" s="33"/>
    </row>
    <row r="8" spans="1:19" ht="17.25" customHeight="1" hidden="1">
      <c r="A8" s="21"/>
      <c r="B8" s="22" t="s">
        <v>16</v>
      </c>
      <c r="C8" s="23"/>
      <c r="D8" s="24"/>
      <c r="E8" s="41" t="s">
        <v>10</v>
      </c>
      <c r="F8" s="23"/>
      <c r="G8" s="23"/>
      <c r="H8" s="23"/>
      <c r="I8" s="23"/>
      <c r="J8" s="24"/>
      <c r="K8" s="28"/>
      <c r="L8" s="23"/>
      <c r="M8" s="23"/>
      <c r="N8" s="23"/>
      <c r="O8" s="24"/>
      <c r="P8" s="35"/>
      <c r="Q8" s="36"/>
      <c r="R8" s="24"/>
      <c r="S8" s="33"/>
    </row>
    <row r="9" spans="1:19" ht="17.25" customHeight="1">
      <c r="A9" s="21"/>
      <c r="B9" s="22" t="s">
        <v>17</v>
      </c>
      <c r="C9" s="23"/>
      <c r="D9" s="24"/>
      <c r="E9" s="42" t="s">
        <v>10</v>
      </c>
      <c r="F9" s="43"/>
      <c r="G9" s="43"/>
      <c r="H9" s="43"/>
      <c r="I9" s="43"/>
      <c r="J9" s="44"/>
      <c r="K9" s="28"/>
      <c r="L9" s="23"/>
      <c r="M9" s="23"/>
      <c r="N9" s="23"/>
      <c r="O9" s="29" t="s">
        <v>18</v>
      </c>
      <c r="P9" s="45" t="s">
        <v>19</v>
      </c>
      <c r="Q9" s="46"/>
      <c r="R9" s="44"/>
      <c r="S9" s="33"/>
    </row>
    <row r="10" spans="1:19" ht="17.25" customHeight="1" hidden="1">
      <c r="A10" s="21"/>
      <c r="B10" s="22" t="s">
        <v>20</v>
      </c>
      <c r="C10" s="23"/>
      <c r="D10" s="23"/>
      <c r="E10" s="47" t="s">
        <v>10</v>
      </c>
      <c r="F10" s="48"/>
      <c r="G10" s="48"/>
      <c r="H10" s="48"/>
      <c r="I10" s="48"/>
      <c r="J10" s="48"/>
      <c r="K10" s="23"/>
      <c r="L10" s="23"/>
      <c r="M10" s="23"/>
      <c r="N10" s="23"/>
      <c r="O10" s="23"/>
      <c r="P10" s="31"/>
      <c r="Q10" s="31"/>
      <c r="R10" s="48"/>
      <c r="S10" s="49"/>
    </row>
    <row r="11" spans="1:19" ht="17.25" customHeight="1" hidden="1">
      <c r="A11" s="21"/>
      <c r="B11" s="22" t="s">
        <v>21</v>
      </c>
      <c r="C11" s="23"/>
      <c r="D11" s="23"/>
      <c r="E11" s="50" t="s">
        <v>10</v>
      </c>
      <c r="F11" s="23"/>
      <c r="G11" s="23"/>
      <c r="H11" s="23"/>
      <c r="I11" s="23"/>
      <c r="J11" s="23"/>
      <c r="K11" s="23"/>
      <c r="L11" s="23"/>
      <c r="M11" s="23"/>
      <c r="N11" s="23"/>
      <c r="O11" s="23"/>
      <c r="P11" s="36"/>
      <c r="Q11" s="36"/>
      <c r="R11" s="23"/>
      <c r="S11" s="49"/>
    </row>
    <row r="12" spans="1:19" ht="17.25" customHeight="1" hidden="1">
      <c r="A12" s="21"/>
      <c r="B12" s="22" t="s">
        <v>22</v>
      </c>
      <c r="C12" s="23"/>
      <c r="D12" s="23"/>
      <c r="E12" s="50" t="s">
        <v>10</v>
      </c>
      <c r="F12" s="23"/>
      <c r="G12" s="23"/>
      <c r="H12" s="23"/>
      <c r="I12" s="23"/>
      <c r="J12" s="23"/>
      <c r="K12" s="23"/>
      <c r="L12" s="23"/>
      <c r="M12" s="23"/>
      <c r="N12" s="23"/>
      <c r="O12" s="23"/>
      <c r="P12" s="36"/>
      <c r="Q12" s="36"/>
      <c r="R12" s="23"/>
      <c r="S12" s="49"/>
    </row>
    <row r="13" spans="1:19" ht="17.25" customHeight="1" hidden="1">
      <c r="A13" s="21"/>
      <c r="B13" s="23"/>
      <c r="C13" s="23"/>
      <c r="D13" s="23"/>
      <c r="E13" s="50" t="s">
        <v>10</v>
      </c>
      <c r="F13" s="23"/>
      <c r="G13" s="23"/>
      <c r="H13" s="23"/>
      <c r="I13" s="23"/>
      <c r="J13" s="23"/>
      <c r="K13" s="23"/>
      <c r="L13" s="23"/>
      <c r="M13" s="23"/>
      <c r="N13" s="23"/>
      <c r="O13" s="23"/>
      <c r="P13" s="36"/>
      <c r="Q13" s="36"/>
      <c r="R13" s="23"/>
      <c r="S13" s="49"/>
    </row>
    <row r="14" spans="1:19" ht="17.25" customHeight="1" hidden="1">
      <c r="A14" s="21"/>
      <c r="B14" s="23"/>
      <c r="C14" s="23"/>
      <c r="D14" s="23"/>
      <c r="E14" s="50" t="s">
        <v>10</v>
      </c>
      <c r="F14" s="23"/>
      <c r="G14" s="23"/>
      <c r="H14" s="23"/>
      <c r="I14" s="23"/>
      <c r="J14" s="23"/>
      <c r="K14" s="23"/>
      <c r="L14" s="23"/>
      <c r="M14" s="23"/>
      <c r="N14" s="23"/>
      <c r="O14" s="23"/>
      <c r="P14" s="36"/>
      <c r="Q14" s="36"/>
      <c r="R14" s="23"/>
      <c r="S14" s="49"/>
    </row>
    <row r="15" spans="1:19" ht="17.25" customHeight="1" hidden="1">
      <c r="A15" s="21"/>
      <c r="B15" s="23"/>
      <c r="C15" s="23"/>
      <c r="D15" s="23"/>
      <c r="E15" s="50" t="s">
        <v>10</v>
      </c>
      <c r="F15" s="23"/>
      <c r="G15" s="23"/>
      <c r="H15" s="23"/>
      <c r="I15" s="23"/>
      <c r="J15" s="23"/>
      <c r="K15" s="23"/>
      <c r="L15" s="23"/>
      <c r="M15" s="23"/>
      <c r="N15" s="23"/>
      <c r="O15" s="23"/>
      <c r="P15" s="36"/>
      <c r="Q15" s="36"/>
      <c r="R15" s="23"/>
      <c r="S15" s="49"/>
    </row>
    <row r="16" spans="1:19" ht="17.25" customHeight="1" hidden="1">
      <c r="A16" s="21"/>
      <c r="B16" s="23"/>
      <c r="C16" s="23"/>
      <c r="D16" s="23"/>
      <c r="E16" s="50" t="s">
        <v>10</v>
      </c>
      <c r="F16" s="23"/>
      <c r="G16" s="23"/>
      <c r="H16" s="23"/>
      <c r="I16" s="23"/>
      <c r="J16" s="23"/>
      <c r="K16" s="23"/>
      <c r="L16" s="23"/>
      <c r="M16" s="23"/>
      <c r="N16" s="23"/>
      <c r="O16" s="23"/>
      <c r="P16" s="36"/>
      <c r="Q16" s="36"/>
      <c r="R16" s="23"/>
      <c r="S16" s="49"/>
    </row>
    <row r="17" spans="1:19" ht="17.25" customHeight="1" hidden="1">
      <c r="A17" s="21"/>
      <c r="B17" s="23"/>
      <c r="C17" s="23"/>
      <c r="D17" s="23"/>
      <c r="E17" s="50" t="s">
        <v>10</v>
      </c>
      <c r="F17" s="23"/>
      <c r="G17" s="23"/>
      <c r="H17" s="23"/>
      <c r="I17" s="23"/>
      <c r="J17" s="23"/>
      <c r="K17" s="23"/>
      <c r="L17" s="23"/>
      <c r="M17" s="23"/>
      <c r="N17" s="23"/>
      <c r="O17" s="23"/>
      <c r="P17" s="36"/>
      <c r="Q17" s="36"/>
      <c r="R17" s="23"/>
      <c r="S17" s="49"/>
    </row>
    <row r="18" spans="1:19" ht="17.25" customHeight="1" hidden="1">
      <c r="A18" s="21"/>
      <c r="B18" s="23"/>
      <c r="C18" s="23"/>
      <c r="D18" s="23"/>
      <c r="E18" s="50" t="s">
        <v>10</v>
      </c>
      <c r="F18" s="23"/>
      <c r="G18" s="23"/>
      <c r="H18" s="23"/>
      <c r="I18" s="23"/>
      <c r="J18" s="23"/>
      <c r="K18" s="23"/>
      <c r="L18" s="23"/>
      <c r="M18" s="23"/>
      <c r="N18" s="23"/>
      <c r="O18" s="23"/>
      <c r="P18" s="36"/>
      <c r="Q18" s="36"/>
      <c r="R18" s="23"/>
      <c r="S18" s="49"/>
    </row>
    <row r="19" spans="1:19" ht="17.25" customHeight="1" hidden="1">
      <c r="A19" s="21"/>
      <c r="B19" s="23"/>
      <c r="C19" s="23"/>
      <c r="D19" s="23"/>
      <c r="E19" s="50" t="s">
        <v>10</v>
      </c>
      <c r="F19" s="23"/>
      <c r="G19" s="23"/>
      <c r="H19" s="23"/>
      <c r="I19" s="23"/>
      <c r="J19" s="23"/>
      <c r="K19" s="23"/>
      <c r="L19" s="23"/>
      <c r="M19" s="23"/>
      <c r="N19" s="23"/>
      <c r="O19" s="23"/>
      <c r="P19" s="36"/>
      <c r="Q19" s="36"/>
      <c r="R19" s="23"/>
      <c r="S19" s="49"/>
    </row>
    <row r="20" spans="1:19" ht="17.25" customHeight="1" hidden="1">
      <c r="A20" s="21"/>
      <c r="B20" s="23"/>
      <c r="C20" s="23"/>
      <c r="D20" s="23"/>
      <c r="E20" s="50" t="s">
        <v>10</v>
      </c>
      <c r="F20" s="23"/>
      <c r="G20" s="23"/>
      <c r="H20" s="23"/>
      <c r="I20" s="23"/>
      <c r="J20" s="23"/>
      <c r="K20" s="23"/>
      <c r="L20" s="23"/>
      <c r="M20" s="23"/>
      <c r="N20" s="23"/>
      <c r="O20" s="23"/>
      <c r="P20" s="36"/>
      <c r="Q20" s="36"/>
      <c r="R20" s="23"/>
      <c r="S20" s="49"/>
    </row>
    <row r="21" spans="1:19" ht="17.25" customHeight="1" hidden="1">
      <c r="A21" s="21"/>
      <c r="B21" s="23"/>
      <c r="C21" s="23"/>
      <c r="D21" s="23"/>
      <c r="E21" s="50" t="s">
        <v>10</v>
      </c>
      <c r="F21" s="23"/>
      <c r="G21" s="23"/>
      <c r="H21" s="23"/>
      <c r="I21" s="23"/>
      <c r="J21" s="23"/>
      <c r="K21" s="23"/>
      <c r="L21" s="23"/>
      <c r="M21" s="23"/>
      <c r="N21" s="23"/>
      <c r="O21" s="23"/>
      <c r="P21" s="36"/>
      <c r="Q21" s="36"/>
      <c r="R21" s="23"/>
      <c r="S21" s="49"/>
    </row>
    <row r="22" spans="1:19" ht="17.25" customHeight="1" hidden="1">
      <c r="A22" s="21"/>
      <c r="B22" s="23"/>
      <c r="C22" s="23"/>
      <c r="D22" s="23"/>
      <c r="E22" s="50" t="s">
        <v>10</v>
      </c>
      <c r="F22" s="23"/>
      <c r="G22" s="23"/>
      <c r="H22" s="23"/>
      <c r="I22" s="23"/>
      <c r="J22" s="23"/>
      <c r="K22" s="23"/>
      <c r="L22" s="23"/>
      <c r="M22" s="23"/>
      <c r="N22" s="23"/>
      <c r="O22" s="23"/>
      <c r="P22" s="36"/>
      <c r="Q22" s="36"/>
      <c r="R22" s="23"/>
      <c r="S22" s="49"/>
    </row>
    <row r="23" spans="1:19" ht="17.25" customHeight="1" hidden="1">
      <c r="A23" s="21"/>
      <c r="B23" s="23"/>
      <c r="C23" s="23"/>
      <c r="D23" s="23"/>
      <c r="E23" s="50" t="s">
        <v>10</v>
      </c>
      <c r="F23" s="23"/>
      <c r="G23" s="23"/>
      <c r="H23" s="23"/>
      <c r="I23" s="23"/>
      <c r="J23" s="23"/>
      <c r="K23" s="23"/>
      <c r="L23" s="23"/>
      <c r="M23" s="23"/>
      <c r="N23" s="23"/>
      <c r="O23" s="23"/>
      <c r="P23" s="36"/>
      <c r="Q23" s="36"/>
      <c r="R23" s="23"/>
      <c r="S23" s="49"/>
    </row>
    <row r="24" spans="1:19" ht="17.25" customHeight="1" hidden="1">
      <c r="A24" s="21"/>
      <c r="B24" s="23"/>
      <c r="C24" s="23"/>
      <c r="D24" s="23"/>
      <c r="E24" s="50" t="s">
        <v>10</v>
      </c>
      <c r="F24" s="23"/>
      <c r="G24" s="23"/>
      <c r="H24" s="23"/>
      <c r="I24" s="23"/>
      <c r="J24" s="23"/>
      <c r="K24" s="23"/>
      <c r="L24" s="23"/>
      <c r="M24" s="23"/>
      <c r="N24" s="23"/>
      <c r="O24" s="23"/>
      <c r="P24" s="36"/>
      <c r="Q24" s="36"/>
      <c r="R24" s="23"/>
      <c r="S24" s="49"/>
    </row>
    <row r="25" spans="1:19" ht="17.25" customHeight="1">
      <c r="A25" s="21"/>
      <c r="B25" s="23"/>
      <c r="C25" s="23"/>
      <c r="D25" s="23"/>
      <c r="E25" s="51"/>
      <c r="F25" s="51"/>
      <c r="G25" s="51"/>
      <c r="H25" s="51"/>
      <c r="I25" s="51"/>
      <c r="J25" s="51"/>
      <c r="K25" s="23"/>
      <c r="L25" s="23"/>
      <c r="M25" s="23"/>
      <c r="N25" s="23"/>
      <c r="O25" s="52" t="s">
        <v>23</v>
      </c>
      <c r="P25" s="53" t="s">
        <v>24</v>
      </c>
      <c r="Q25" s="51"/>
      <c r="R25" s="51"/>
      <c r="S25" s="49"/>
    </row>
    <row r="26" spans="1:19" ht="43" customHeight="1">
      <c r="A26" s="21"/>
      <c r="B26" s="22" t="s">
        <v>25</v>
      </c>
      <c r="C26" s="23"/>
      <c r="D26" s="24"/>
      <c r="E26" s="54" t="s">
        <v>26</v>
      </c>
      <c r="F26" s="48"/>
      <c r="G26" s="48"/>
      <c r="H26" s="48"/>
      <c r="I26" s="48"/>
      <c r="J26" s="32"/>
      <c r="K26" s="28"/>
      <c r="L26" s="23"/>
      <c r="M26" s="23"/>
      <c r="N26" s="24"/>
      <c r="O26" s="55"/>
      <c r="P26" s="56"/>
      <c r="Q26" s="57"/>
      <c r="R26" s="58"/>
      <c r="S26" s="33"/>
    </row>
    <row r="27" spans="1:19" ht="17.25" customHeight="1">
      <c r="A27" s="21"/>
      <c r="B27" s="22" t="s">
        <v>27</v>
      </c>
      <c r="C27" s="23"/>
      <c r="D27" s="24"/>
      <c r="E27" s="34" t="s">
        <v>28</v>
      </c>
      <c r="F27" s="23"/>
      <c r="G27" s="23"/>
      <c r="H27" s="23"/>
      <c r="I27" s="23"/>
      <c r="J27" s="24"/>
      <c r="K27" s="28"/>
      <c r="L27" s="23"/>
      <c r="M27" s="23"/>
      <c r="N27" s="24"/>
      <c r="O27" s="55"/>
      <c r="P27" s="56"/>
      <c r="Q27" s="57"/>
      <c r="R27" s="58"/>
      <c r="S27" s="33"/>
    </row>
    <row r="28" spans="1:19" ht="17.25" customHeight="1">
      <c r="A28" s="21"/>
      <c r="B28" s="22" t="s">
        <v>29</v>
      </c>
      <c r="C28" s="23"/>
      <c r="D28" s="24"/>
      <c r="E28" s="34" t="s">
        <v>10</v>
      </c>
      <c r="F28" s="23"/>
      <c r="G28" s="23"/>
      <c r="H28" s="23"/>
      <c r="I28" s="23"/>
      <c r="J28" s="24"/>
      <c r="K28" s="28"/>
      <c r="L28" s="23"/>
      <c r="M28" s="23"/>
      <c r="N28" s="24"/>
      <c r="O28" s="55"/>
      <c r="P28" s="56"/>
      <c r="Q28" s="57"/>
      <c r="R28" s="58"/>
      <c r="S28" s="33"/>
    </row>
    <row r="29" spans="1:19" ht="17.25" customHeight="1">
      <c r="A29" s="21"/>
      <c r="B29" s="23"/>
      <c r="C29" s="23"/>
      <c r="D29" s="24"/>
      <c r="E29" s="59"/>
      <c r="F29" s="43"/>
      <c r="G29" s="43"/>
      <c r="H29" s="43"/>
      <c r="I29" s="43"/>
      <c r="J29" s="44"/>
      <c r="K29" s="28"/>
      <c r="L29" s="23"/>
      <c r="M29" s="23"/>
      <c r="N29" s="23"/>
      <c r="O29" s="31"/>
      <c r="P29" s="31"/>
      <c r="Q29" s="31"/>
      <c r="R29" s="48"/>
      <c r="S29" s="49"/>
    </row>
    <row r="30" spans="1:19" ht="17.25" customHeight="1">
      <c r="A30" s="21"/>
      <c r="B30" s="23"/>
      <c r="C30" s="23"/>
      <c r="D30" s="23"/>
      <c r="E30" s="60" t="s">
        <v>30</v>
      </c>
      <c r="F30" s="48"/>
      <c r="G30" s="53" t="s">
        <v>31</v>
      </c>
      <c r="H30" s="51"/>
      <c r="I30" s="51"/>
      <c r="J30" s="48"/>
      <c r="K30" s="23"/>
      <c r="L30" s="23"/>
      <c r="M30" s="23"/>
      <c r="N30" s="23"/>
      <c r="O30" s="61" t="s">
        <v>32</v>
      </c>
      <c r="P30" s="36"/>
      <c r="Q30" s="36"/>
      <c r="R30" s="62"/>
      <c r="S30" s="49"/>
    </row>
    <row r="31" spans="1:19" ht="17.25" customHeight="1">
      <c r="A31" s="21"/>
      <c r="B31" s="23"/>
      <c r="C31" s="23"/>
      <c r="D31" s="24"/>
      <c r="E31" s="55"/>
      <c r="F31" s="63"/>
      <c r="G31" s="64" t="s">
        <v>28</v>
      </c>
      <c r="H31" s="51"/>
      <c r="I31" s="65"/>
      <c r="J31" s="28"/>
      <c r="K31" s="23"/>
      <c r="L31" s="23"/>
      <c r="M31" s="23"/>
      <c r="N31" s="24"/>
      <c r="O31" s="66" t="s">
        <v>33</v>
      </c>
      <c r="P31" s="35"/>
      <c r="Q31" s="36"/>
      <c r="R31" s="67"/>
      <c r="S31" s="49"/>
    </row>
    <row r="32" spans="1:19" ht="8.25" customHeight="1">
      <c r="A32" s="68"/>
      <c r="B32" s="69"/>
      <c r="C32" s="69"/>
      <c r="D32" s="69"/>
      <c r="E32" s="70"/>
      <c r="F32" s="69"/>
      <c r="G32" s="70"/>
      <c r="H32" s="70"/>
      <c r="I32" s="70"/>
      <c r="J32" s="69"/>
      <c r="K32" s="69"/>
      <c r="L32" s="69"/>
      <c r="M32" s="69"/>
      <c r="N32" s="69"/>
      <c r="O32" s="70"/>
      <c r="P32" s="69"/>
      <c r="Q32" s="69"/>
      <c r="R32" s="69"/>
      <c r="S32" s="71"/>
    </row>
    <row r="33" spans="1:19" ht="20.25" customHeight="1">
      <c r="A33" s="72"/>
      <c r="B33" s="73"/>
      <c r="C33" s="73"/>
      <c r="D33" s="73"/>
      <c r="E33" s="74" t="s">
        <v>34</v>
      </c>
      <c r="F33" s="73"/>
      <c r="G33" s="73"/>
      <c r="H33" s="73"/>
      <c r="I33" s="73"/>
      <c r="J33" s="73"/>
      <c r="K33" s="73"/>
      <c r="L33" s="73"/>
      <c r="M33" s="73"/>
      <c r="N33" s="73"/>
      <c r="O33" s="73"/>
      <c r="P33" s="73"/>
      <c r="Q33" s="73"/>
      <c r="R33" s="73"/>
      <c r="S33" s="75"/>
    </row>
    <row r="34" spans="1:19" ht="20.25" customHeight="1">
      <c r="A34" s="76" t="s">
        <v>35</v>
      </c>
      <c r="B34" s="19"/>
      <c r="C34" s="19"/>
      <c r="D34" s="77"/>
      <c r="E34" s="78" t="s">
        <v>36</v>
      </c>
      <c r="F34" s="77"/>
      <c r="G34" s="78" t="s">
        <v>37</v>
      </c>
      <c r="H34" s="19"/>
      <c r="I34" s="77"/>
      <c r="J34" s="78" t="s">
        <v>38</v>
      </c>
      <c r="K34" s="77"/>
      <c r="L34" s="78" t="s">
        <v>39</v>
      </c>
      <c r="M34" s="19"/>
      <c r="N34" s="19"/>
      <c r="O34" s="77"/>
      <c r="P34" s="78" t="s">
        <v>40</v>
      </c>
      <c r="Q34" s="19"/>
      <c r="R34" s="19"/>
      <c r="S34" s="79"/>
    </row>
    <row r="35" spans="1:19" ht="20.25" customHeight="1">
      <c r="A35" s="80"/>
      <c r="B35" s="81"/>
      <c r="C35" s="81"/>
      <c r="D35" s="82">
        <v>0</v>
      </c>
      <c r="E35" s="83">
        <f>IF(D35=0,0,R47/D35)</f>
        <v>0</v>
      </c>
      <c r="F35" s="84"/>
      <c r="G35" s="85"/>
      <c r="H35" s="81"/>
      <c r="I35" s="82">
        <v>0</v>
      </c>
      <c r="J35" s="83">
        <f>IF(I35=0,0,R47/I35)</f>
        <v>0</v>
      </c>
      <c r="K35" s="82"/>
      <c r="L35" s="85"/>
      <c r="M35" s="81"/>
      <c r="N35" s="81"/>
      <c r="O35" s="82">
        <v>0</v>
      </c>
      <c r="P35" s="85"/>
      <c r="Q35" s="81"/>
      <c r="R35" s="86">
        <f>IF(O35=0,0,R47/O35)</f>
        <v>0</v>
      </c>
      <c r="S35" s="87"/>
    </row>
    <row r="36" spans="1:19" ht="20.25" customHeight="1">
      <c r="A36" s="72"/>
      <c r="B36" s="73"/>
      <c r="C36" s="73"/>
      <c r="D36" s="73"/>
      <c r="E36" s="74" t="s">
        <v>41</v>
      </c>
      <c r="F36" s="73"/>
      <c r="G36" s="73"/>
      <c r="H36" s="73"/>
      <c r="I36" s="73"/>
      <c r="J36" s="88" t="s">
        <v>42</v>
      </c>
      <c r="K36" s="73"/>
      <c r="L36" s="73"/>
      <c r="M36" s="73"/>
      <c r="N36" s="73"/>
      <c r="O36" s="73"/>
      <c r="P36" s="73"/>
      <c r="Q36" s="73"/>
      <c r="R36" s="73"/>
      <c r="S36" s="75"/>
    </row>
    <row r="37" spans="1:19" ht="20.25" customHeight="1">
      <c r="A37" s="89" t="s">
        <v>43</v>
      </c>
      <c r="B37" s="90"/>
      <c r="C37" s="91" t="s">
        <v>44</v>
      </c>
      <c r="D37" s="92"/>
      <c r="E37" s="92"/>
      <c r="F37" s="93"/>
      <c r="G37" s="89" t="s">
        <v>45</v>
      </c>
      <c r="H37" s="94"/>
      <c r="I37" s="91" t="s">
        <v>46</v>
      </c>
      <c r="J37" s="92"/>
      <c r="K37" s="93"/>
      <c r="L37" s="89" t="s">
        <v>47</v>
      </c>
      <c r="M37" s="94"/>
      <c r="N37" s="91" t="s">
        <v>48</v>
      </c>
      <c r="O37" s="92"/>
      <c r="P37" s="92"/>
      <c r="Q37" s="92"/>
      <c r="R37" s="92"/>
      <c r="S37" s="93"/>
    </row>
    <row r="38" spans="1:19" ht="20.25" customHeight="1">
      <c r="A38" s="95">
        <v>1</v>
      </c>
      <c r="B38" s="96" t="s">
        <v>49</v>
      </c>
      <c r="C38" s="32"/>
      <c r="D38" s="97" t="s">
        <v>50</v>
      </c>
      <c r="E38" s="98">
        <v>0</v>
      </c>
      <c r="F38" s="99"/>
      <c r="G38" s="95">
        <v>8</v>
      </c>
      <c r="H38" s="100" t="s">
        <v>51</v>
      </c>
      <c r="I38" s="58"/>
      <c r="J38" s="101">
        <v>0</v>
      </c>
      <c r="K38" s="102"/>
      <c r="L38" s="95">
        <v>13</v>
      </c>
      <c r="M38" s="64" t="s">
        <v>52</v>
      </c>
      <c r="N38" s="51"/>
      <c r="O38" s="51"/>
      <c r="P38" s="103">
        <f>M49</f>
        <v>21</v>
      </c>
      <c r="Q38" s="104" t="s">
        <v>53</v>
      </c>
      <c r="R38" s="98">
        <v>0</v>
      </c>
      <c r="S38" s="99"/>
    </row>
    <row r="39" spans="1:19" ht="20.25" customHeight="1">
      <c r="A39" s="95">
        <v>2</v>
      </c>
      <c r="B39" s="105"/>
      <c r="C39" s="44"/>
      <c r="D39" s="97" t="s">
        <v>54</v>
      </c>
      <c r="E39" s="98">
        <v>0</v>
      </c>
      <c r="F39" s="99"/>
      <c r="G39" s="95">
        <v>9</v>
      </c>
      <c r="H39" s="97" t="s">
        <v>55</v>
      </c>
      <c r="I39" s="106"/>
      <c r="J39" s="101">
        <v>0</v>
      </c>
      <c r="K39" s="102"/>
      <c r="L39" s="95">
        <v>14</v>
      </c>
      <c r="M39" s="64" t="s">
        <v>56</v>
      </c>
      <c r="N39" s="51"/>
      <c r="O39" s="51"/>
      <c r="P39" s="103">
        <f>M49</f>
        <v>21</v>
      </c>
      <c r="Q39" s="104" t="s">
        <v>53</v>
      </c>
      <c r="R39" s="98">
        <v>0</v>
      </c>
      <c r="S39" s="99"/>
    </row>
    <row r="40" spans="1:19" ht="20.25" customHeight="1">
      <c r="A40" s="95">
        <v>3</v>
      </c>
      <c r="B40" s="96" t="s">
        <v>57</v>
      </c>
      <c r="C40" s="32"/>
      <c r="D40" s="97" t="s">
        <v>50</v>
      </c>
      <c r="E40" s="98">
        <v>0</v>
      </c>
      <c r="F40" s="99"/>
      <c r="G40" s="95">
        <v>10</v>
      </c>
      <c r="H40" s="100" t="s">
        <v>58</v>
      </c>
      <c r="I40" s="58"/>
      <c r="J40" s="101">
        <v>0</v>
      </c>
      <c r="K40" s="102"/>
      <c r="L40" s="95">
        <v>15</v>
      </c>
      <c r="M40" s="64" t="s">
        <v>59</v>
      </c>
      <c r="N40" s="51"/>
      <c r="O40" s="51"/>
      <c r="P40" s="103">
        <f>M49</f>
        <v>21</v>
      </c>
      <c r="Q40" s="104" t="s">
        <v>53</v>
      </c>
      <c r="R40" s="98">
        <v>0</v>
      </c>
      <c r="S40" s="99"/>
    </row>
    <row r="41" spans="1:19" ht="20.25" customHeight="1">
      <c r="A41" s="95">
        <v>4</v>
      </c>
      <c r="B41" s="105"/>
      <c r="C41" s="44"/>
      <c r="D41" s="97" t="s">
        <v>54</v>
      </c>
      <c r="E41" s="98">
        <v>0</v>
      </c>
      <c r="F41" s="99"/>
      <c r="G41" s="95">
        <v>11</v>
      </c>
      <c r="H41" s="107"/>
      <c r="I41" s="58"/>
      <c r="J41" s="101">
        <v>0</v>
      </c>
      <c r="K41" s="102"/>
      <c r="L41" s="95">
        <v>16</v>
      </c>
      <c r="M41" s="64" t="s">
        <v>60</v>
      </c>
      <c r="N41" s="51"/>
      <c r="O41" s="51"/>
      <c r="P41" s="103">
        <f>M49</f>
        <v>21</v>
      </c>
      <c r="Q41" s="104" t="s">
        <v>53</v>
      </c>
      <c r="R41" s="98">
        <v>0</v>
      </c>
      <c r="S41" s="99"/>
    </row>
    <row r="42" spans="1:19" ht="20.25" customHeight="1">
      <c r="A42" s="95">
        <v>5</v>
      </c>
      <c r="B42" s="96" t="s">
        <v>61</v>
      </c>
      <c r="C42" s="32"/>
      <c r="D42" s="97" t="s">
        <v>50</v>
      </c>
      <c r="E42" s="98">
        <v>0</v>
      </c>
      <c r="F42" s="99"/>
      <c r="G42" s="108"/>
      <c r="H42" s="51"/>
      <c r="I42" s="58"/>
      <c r="J42" s="109"/>
      <c r="K42" s="102"/>
      <c r="L42" s="95">
        <v>17</v>
      </c>
      <c r="M42" s="64" t="s">
        <v>62</v>
      </c>
      <c r="N42" s="51"/>
      <c r="O42" s="51"/>
      <c r="P42" s="103">
        <f>M49</f>
        <v>21</v>
      </c>
      <c r="Q42" s="104" t="s">
        <v>53</v>
      </c>
      <c r="R42" s="98">
        <v>0</v>
      </c>
      <c r="S42" s="99"/>
    </row>
    <row r="43" spans="1:19" ht="20.25" customHeight="1">
      <c r="A43" s="95">
        <v>6</v>
      </c>
      <c r="B43" s="105"/>
      <c r="C43" s="44"/>
      <c r="D43" s="97" t="s">
        <v>54</v>
      </c>
      <c r="E43" s="83">
        <v>0</v>
      </c>
      <c r="F43" s="110"/>
      <c r="G43" s="108"/>
      <c r="H43" s="51"/>
      <c r="I43" s="58"/>
      <c r="J43" s="85"/>
      <c r="K43" s="87"/>
      <c r="L43" s="95">
        <v>18</v>
      </c>
      <c r="M43" s="100" t="s">
        <v>63</v>
      </c>
      <c r="N43" s="51"/>
      <c r="O43" s="51"/>
      <c r="P43" s="51"/>
      <c r="Q43" s="58"/>
      <c r="R43" s="83">
        <v>0</v>
      </c>
      <c r="S43" s="110"/>
    </row>
    <row r="44" spans="1:19" ht="20.25" customHeight="1">
      <c r="A44" s="95">
        <v>7</v>
      </c>
      <c r="B44" s="111" t="s">
        <v>64</v>
      </c>
      <c r="C44" s="51"/>
      <c r="D44" s="99"/>
      <c r="E44" s="112">
        <f>SUM(E38:E43)</f>
        <v>0</v>
      </c>
      <c r="F44" s="75"/>
      <c r="G44" s="95">
        <v>12</v>
      </c>
      <c r="H44" s="111" t="s">
        <v>65</v>
      </c>
      <c r="I44" s="99"/>
      <c r="J44" s="113">
        <f>SUM(J38:J41)</f>
        <v>0</v>
      </c>
      <c r="K44" s="114"/>
      <c r="L44" s="95">
        <v>19</v>
      </c>
      <c r="M44" s="111" t="s">
        <v>66</v>
      </c>
      <c r="N44" s="51"/>
      <c r="O44" s="51"/>
      <c r="P44" s="51"/>
      <c r="Q44" s="99"/>
      <c r="R44" s="112">
        <f>SUM(R38:R43)</f>
        <v>0</v>
      </c>
      <c r="S44" s="75"/>
    </row>
    <row r="45" spans="1:19" ht="20.25" customHeight="1">
      <c r="A45" s="115">
        <v>20</v>
      </c>
      <c r="B45" s="116" t="s">
        <v>67</v>
      </c>
      <c r="C45" s="70"/>
      <c r="D45" s="117"/>
      <c r="E45" s="118">
        <v>0</v>
      </c>
      <c r="F45" s="75"/>
      <c r="G45" s="115">
        <v>21</v>
      </c>
      <c r="H45" s="116" t="s">
        <v>68</v>
      </c>
      <c r="I45" s="117"/>
      <c r="J45" s="118">
        <v>0</v>
      </c>
      <c r="K45" s="119">
        <f>M49</f>
        <v>21</v>
      </c>
      <c r="L45" s="115">
        <v>22</v>
      </c>
      <c r="M45" s="116" t="s">
        <v>69</v>
      </c>
      <c r="N45" s="70"/>
      <c r="O45" s="70"/>
      <c r="P45" s="70"/>
      <c r="Q45" s="117"/>
      <c r="R45" s="118">
        <v>0</v>
      </c>
      <c r="S45" s="75"/>
    </row>
    <row r="46" spans="1:19" ht="20.25" customHeight="1">
      <c r="A46" s="120" t="s">
        <v>27</v>
      </c>
      <c r="B46" s="18"/>
      <c r="C46" s="18"/>
      <c r="D46" s="18"/>
      <c r="E46" s="18"/>
      <c r="F46" s="121"/>
      <c r="G46" s="122"/>
      <c r="H46" s="18"/>
      <c r="I46" s="18"/>
      <c r="J46" s="18"/>
      <c r="K46" s="20"/>
      <c r="L46" s="89" t="s">
        <v>70</v>
      </c>
      <c r="M46" s="77"/>
      <c r="N46" s="91" t="s">
        <v>71</v>
      </c>
      <c r="O46" s="19"/>
      <c r="P46" s="19"/>
      <c r="Q46" s="19"/>
      <c r="R46" s="73"/>
      <c r="S46" s="75"/>
    </row>
    <row r="47" spans="1:19" ht="20.25" customHeight="1">
      <c r="A47" s="21"/>
      <c r="B47" s="23"/>
      <c r="C47" s="23"/>
      <c r="D47" s="23"/>
      <c r="E47" s="23"/>
      <c r="F47" s="24"/>
      <c r="G47" s="28"/>
      <c r="H47" s="23"/>
      <c r="I47" s="23"/>
      <c r="J47" s="23"/>
      <c r="K47" s="49"/>
      <c r="L47" s="95">
        <v>23</v>
      </c>
      <c r="M47" s="100" t="s">
        <v>72</v>
      </c>
      <c r="N47" s="51"/>
      <c r="O47" s="51"/>
      <c r="P47" s="51"/>
      <c r="Q47" s="99"/>
      <c r="R47" s="112">
        <f>ROUND(E44+J44+R44+E45+J45+R45,2)</f>
        <v>0</v>
      </c>
      <c r="S47" s="75"/>
    </row>
    <row r="48" spans="1:19" ht="20.25" customHeight="1">
      <c r="A48" s="123" t="s">
        <v>73</v>
      </c>
      <c r="B48" s="43"/>
      <c r="C48" s="43"/>
      <c r="D48" s="43"/>
      <c r="E48" s="43"/>
      <c r="F48" s="44"/>
      <c r="G48" s="124" t="s">
        <v>74</v>
      </c>
      <c r="H48" s="43"/>
      <c r="I48" s="43"/>
      <c r="J48" s="43"/>
      <c r="K48" s="125"/>
      <c r="L48" s="95">
        <v>24</v>
      </c>
      <c r="M48" s="126">
        <v>10</v>
      </c>
      <c r="N48" s="127" t="s">
        <v>53</v>
      </c>
      <c r="O48" s="128"/>
      <c r="P48" s="53" t="s">
        <v>75</v>
      </c>
      <c r="Q48" s="58"/>
      <c r="R48" s="129"/>
      <c r="S48" s="79"/>
    </row>
    <row r="49" spans="1:19" ht="20.25" customHeight="1">
      <c r="A49" s="130" t="s">
        <v>25</v>
      </c>
      <c r="B49" s="48"/>
      <c r="C49" s="48"/>
      <c r="D49" s="48"/>
      <c r="E49" s="48"/>
      <c r="F49" s="32"/>
      <c r="G49" s="131"/>
      <c r="H49" s="48"/>
      <c r="I49" s="48"/>
      <c r="J49" s="48"/>
      <c r="K49" s="132"/>
      <c r="L49" s="95">
        <v>25</v>
      </c>
      <c r="M49" s="126">
        <v>21</v>
      </c>
      <c r="N49" s="127" t="s">
        <v>53</v>
      </c>
      <c r="O49" s="128"/>
      <c r="P49" s="53" t="s">
        <v>75</v>
      </c>
      <c r="Q49" s="58"/>
      <c r="R49" s="133"/>
      <c r="S49" s="134"/>
    </row>
    <row r="50" spans="1:19" ht="20.25" customHeight="1">
      <c r="A50" s="21"/>
      <c r="B50" s="23"/>
      <c r="C50" s="23"/>
      <c r="D50" s="23"/>
      <c r="E50" s="23"/>
      <c r="F50" s="24"/>
      <c r="G50" s="28"/>
      <c r="H50" s="23"/>
      <c r="I50" s="23"/>
      <c r="J50" s="23"/>
      <c r="K50" s="49"/>
      <c r="L50" s="115">
        <v>26</v>
      </c>
      <c r="M50" s="135" t="s">
        <v>76</v>
      </c>
      <c r="N50" s="70"/>
      <c r="O50" s="70"/>
      <c r="P50" s="70"/>
      <c r="Q50" s="136"/>
      <c r="R50" s="137">
        <f>R49+R47</f>
        <v>0</v>
      </c>
      <c r="S50" s="138"/>
    </row>
    <row r="51" spans="1:19" ht="20.25" customHeight="1">
      <c r="A51" s="123" t="s">
        <v>73</v>
      </c>
      <c r="B51" s="43"/>
      <c r="C51" s="43"/>
      <c r="D51" s="43"/>
      <c r="E51" s="43"/>
      <c r="F51" s="44"/>
      <c r="G51" s="124" t="s">
        <v>74</v>
      </c>
      <c r="H51" s="43"/>
      <c r="I51" s="43"/>
      <c r="J51" s="43"/>
      <c r="K51" s="125"/>
      <c r="L51" s="89" t="s">
        <v>77</v>
      </c>
      <c r="M51" s="77"/>
      <c r="N51" s="91" t="s">
        <v>78</v>
      </c>
      <c r="O51" s="19"/>
      <c r="P51" s="19"/>
      <c r="Q51" s="19"/>
      <c r="R51" s="139"/>
      <c r="S51" s="79"/>
    </row>
    <row r="52" spans="1:19" ht="20.25" customHeight="1">
      <c r="A52" s="130" t="s">
        <v>29</v>
      </c>
      <c r="B52" s="48"/>
      <c r="C52" s="48"/>
      <c r="D52" s="48"/>
      <c r="E52" s="48"/>
      <c r="F52" s="32"/>
      <c r="G52" s="131"/>
      <c r="H52" s="48"/>
      <c r="I52" s="48"/>
      <c r="J52" s="48"/>
      <c r="K52" s="132"/>
      <c r="L52" s="95">
        <v>27</v>
      </c>
      <c r="M52" s="100" t="s">
        <v>79</v>
      </c>
      <c r="N52" s="51"/>
      <c r="O52" s="51"/>
      <c r="P52" s="51"/>
      <c r="Q52" s="58"/>
      <c r="R52" s="98">
        <v>0</v>
      </c>
      <c r="S52" s="99"/>
    </row>
    <row r="53" spans="1:19" ht="20.25" customHeight="1">
      <c r="A53" s="21"/>
      <c r="B53" s="23"/>
      <c r="C53" s="23"/>
      <c r="D53" s="23"/>
      <c r="E53" s="23"/>
      <c r="F53" s="24"/>
      <c r="G53" s="28"/>
      <c r="H53" s="23"/>
      <c r="I53" s="23"/>
      <c r="J53" s="23"/>
      <c r="K53" s="49"/>
      <c r="L53" s="95">
        <v>28</v>
      </c>
      <c r="M53" s="100" t="s">
        <v>80</v>
      </c>
      <c r="N53" s="51"/>
      <c r="O53" s="51"/>
      <c r="P53" s="51"/>
      <c r="Q53" s="58"/>
      <c r="R53" s="98">
        <v>0</v>
      </c>
      <c r="S53" s="99"/>
    </row>
    <row r="54" spans="1:19" ht="20.25" customHeight="1">
      <c r="A54" s="140" t="s">
        <v>73</v>
      </c>
      <c r="B54" s="69"/>
      <c r="C54" s="69"/>
      <c r="D54" s="69"/>
      <c r="E54" s="69"/>
      <c r="F54" s="141"/>
      <c r="G54" s="142" t="s">
        <v>74</v>
      </c>
      <c r="H54" s="69"/>
      <c r="I54" s="69"/>
      <c r="J54" s="69"/>
      <c r="K54" s="71"/>
      <c r="L54" s="115">
        <v>29</v>
      </c>
      <c r="M54" s="116" t="s">
        <v>81</v>
      </c>
      <c r="N54" s="70"/>
      <c r="O54" s="70"/>
      <c r="P54" s="70"/>
      <c r="Q54" s="117"/>
      <c r="R54" s="83">
        <v>0</v>
      </c>
      <c r="S54" s="110"/>
    </row>
  </sheetData>
  <mergeCells count="2">
    <mergeCell ref="E7:J7"/>
    <mergeCell ref="E5:J5"/>
  </mergeCells>
  <printOptions/>
  <pageMargins left="0.590551" right="0.590551" top="0.905512" bottom="0.905512" header="0" footer="0"/>
  <pageSetup fitToHeight="1" fitToWidth="1" horizontalDpi="600" verticalDpi="600" orientation="portrait" scale="96"/>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showGridLines="0" workbookViewId="0" topLeftCell="A1"/>
  </sheetViews>
  <sheetFormatPr defaultColWidth="8.8515625" defaultRowHeight="12.75" customHeight="1"/>
  <cols>
    <col min="1" max="1" width="11.7109375" style="143" customWidth="1"/>
    <col min="2" max="2" width="55.7109375" style="143" customWidth="1"/>
    <col min="3" max="3" width="13.421875" style="143" customWidth="1"/>
    <col min="4" max="5" width="8.8515625" style="143" hidden="1" customWidth="1"/>
    <col min="6" max="7" width="9.140625" style="143" customWidth="1"/>
    <col min="8" max="256" width="8.8515625" style="143" customWidth="1"/>
  </cols>
  <sheetData>
    <row r="1" spans="1:7" ht="18" customHeight="1">
      <c r="A1" s="144" t="s">
        <v>83</v>
      </c>
      <c r="B1" s="145"/>
      <c r="C1" s="145"/>
      <c r="D1" s="145"/>
      <c r="E1" s="145"/>
      <c r="F1" s="146"/>
      <c r="G1" s="147"/>
    </row>
    <row r="2" spans="1:7" ht="12" customHeight="1">
      <c r="A2" s="148" t="s">
        <v>84</v>
      </c>
      <c r="B2" s="149" t="s">
        <f>'Krycí list'!E5</f>
        <v>85</v>
      </c>
      <c r="C2" s="150"/>
      <c r="D2" s="150"/>
      <c r="E2" s="150"/>
      <c r="F2" s="151"/>
      <c r="G2" s="152"/>
    </row>
    <row r="3" spans="1:7" ht="12" customHeight="1">
      <c r="A3" s="148" t="s">
        <v>86</v>
      </c>
      <c r="B3" s="149" t="s">
        <f>'Krycí list'!E7</f>
        <v>87</v>
      </c>
      <c r="C3" s="153"/>
      <c r="D3" s="154"/>
      <c r="E3" s="155"/>
      <c r="F3" s="151"/>
      <c r="G3" s="152"/>
    </row>
    <row r="4" spans="1:7" ht="12" customHeight="1">
      <c r="A4" s="148" t="s">
        <v>88</v>
      </c>
      <c r="B4" s="149" t="s">
        <f>'Krycí list'!E9</f>
        <v>89</v>
      </c>
      <c r="C4" s="153"/>
      <c r="D4" s="154"/>
      <c r="E4" s="155"/>
      <c r="F4" s="151"/>
      <c r="G4" s="152"/>
    </row>
    <row r="5" spans="1:7" ht="12" customHeight="1">
      <c r="A5" s="156" t="s">
        <v>90</v>
      </c>
      <c r="B5" s="149" t="s">
        <f>'Krycí list'!P5</f>
        <v>89</v>
      </c>
      <c r="C5" s="153"/>
      <c r="D5" s="154"/>
      <c r="E5" s="155"/>
      <c r="F5" s="151"/>
      <c r="G5" s="152"/>
    </row>
    <row r="6" spans="1:7" ht="8" customHeight="1">
      <c r="A6" s="157"/>
      <c r="B6" s="154"/>
      <c r="C6" s="153"/>
      <c r="D6" s="154"/>
      <c r="E6" s="155"/>
      <c r="F6" s="151"/>
      <c r="G6" s="152"/>
    </row>
    <row r="7" spans="1:7" ht="12" customHeight="1">
      <c r="A7" s="156" t="s">
        <v>91</v>
      </c>
      <c r="B7" s="158" t="s">
        <f>'Krycí list'!E26</f>
        <v>92</v>
      </c>
      <c r="C7" s="153"/>
      <c r="D7" s="154"/>
      <c r="E7" s="155"/>
      <c r="F7" s="151"/>
      <c r="G7" s="152"/>
    </row>
    <row r="8" spans="1:7" ht="12" customHeight="1">
      <c r="A8" s="156" t="s">
        <v>93</v>
      </c>
      <c r="B8" s="149" t="s">
        <f>'Krycí list'!E28</f>
        <v>89</v>
      </c>
      <c r="C8" s="153"/>
      <c r="D8" s="154"/>
      <c r="E8" s="155"/>
      <c r="F8" s="151"/>
      <c r="G8" s="152"/>
    </row>
    <row r="9" spans="1:7" ht="12" customHeight="1">
      <c r="A9" s="156" t="s">
        <v>94</v>
      </c>
      <c r="B9" s="149" t="s">
        <v>95</v>
      </c>
      <c r="C9" s="153"/>
      <c r="D9" s="154"/>
      <c r="E9" s="155"/>
      <c r="F9" s="151"/>
      <c r="G9" s="152"/>
    </row>
    <row r="10" spans="1:7" ht="8" customHeight="1">
      <c r="A10" s="159"/>
      <c r="B10" s="160"/>
      <c r="C10" s="160"/>
      <c r="D10" s="160"/>
      <c r="E10" s="160"/>
      <c r="F10" s="151"/>
      <c r="G10" s="152"/>
    </row>
    <row r="11" spans="1:7" ht="12" customHeight="1">
      <c r="A11" s="161" t="s">
        <v>96</v>
      </c>
      <c r="B11" s="162" t="s">
        <v>97</v>
      </c>
      <c r="C11" s="163" t="s">
        <v>98</v>
      </c>
      <c r="D11" s="161" t="s">
        <v>99</v>
      </c>
      <c r="E11" s="163" t="s">
        <v>100</v>
      </c>
      <c r="F11" s="164"/>
      <c r="G11" s="152"/>
    </row>
    <row r="12" spans="1:7" ht="12" customHeight="1">
      <c r="A12" s="165">
        <v>1</v>
      </c>
      <c r="B12" s="166">
        <v>2</v>
      </c>
      <c r="C12" s="167">
        <v>3</v>
      </c>
      <c r="D12" s="165">
        <v>4</v>
      </c>
      <c r="E12" s="167">
        <v>5</v>
      </c>
      <c r="F12" s="164"/>
      <c r="G12" s="152"/>
    </row>
    <row r="13" spans="1:7" ht="8" customHeight="1">
      <c r="A13" s="168"/>
      <c r="B13" s="169"/>
      <c r="C13" s="169"/>
      <c r="D13" s="169"/>
      <c r="E13" s="170"/>
      <c r="F13" s="151"/>
      <c r="G13" s="152"/>
    </row>
    <row r="14" spans="1:7" ht="12.75" customHeight="1">
      <c r="A14" s="171" t="s">
        <f>'Rozpocet stavbení část'!D14</f>
        <v>101</v>
      </c>
      <c r="B14" s="172" t="s">
        <f>'Rozpocet stavbení část'!E14</f>
        <v>102</v>
      </c>
      <c r="C14" s="173">
        <f>'Rozpocet stavbení část'!I14</f>
        <v>0</v>
      </c>
      <c r="D14" s="174">
        <f>'Rozpocet stavbení část'!K14</f>
        <v>48.29940175999999</v>
      </c>
      <c r="E14" s="174">
        <f>'Rozpocet stavbení část'!M14</f>
        <v>43.35600000000001</v>
      </c>
      <c r="F14" s="151"/>
      <c r="G14" s="152"/>
    </row>
    <row r="15" spans="1:7" ht="12.75" customHeight="1">
      <c r="A15" s="175" t="s">
        <f>'Rozpocet stavbení část'!D15</f>
        <v>103</v>
      </c>
      <c r="B15" s="176" t="s">
        <f>'Rozpocet stavbení část'!E15</f>
        <v>104</v>
      </c>
      <c r="C15" s="177">
        <f>'Rozpocet stavbení část'!I15</f>
        <v>0</v>
      </c>
      <c r="D15" s="178">
        <f>'Rozpocet stavbení část'!K15</f>
        <v>2.7630456</v>
      </c>
      <c r="E15" s="178">
        <f>'Rozpocet stavbení část'!M15</f>
        <v>0</v>
      </c>
      <c r="F15" s="151"/>
      <c r="G15" s="152"/>
    </row>
    <row r="16" spans="1:7" ht="12.75" customHeight="1">
      <c r="A16" s="175" t="s">
        <f>'Rozpocet stavbení část'!D17</f>
        <v>105</v>
      </c>
      <c r="B16" s="176" t="s">
        <f>'Rozpocet stavbení část'!E17</f>
        <v>106</v>
      </c>
      <c r="C16" s="177">
        <f>'Rozpocet stavbení část'!I17</f>
        <v>0</v>
      </c>
      <c r="D16" s="178">
        <f>'Rozpocet stavbení část'!K17</f>
        <v>45.5057254</v>
      </c>
      <c r="E16" s="178">
        <f>'Rozpocet stavbení část'!M17</f>
        <v>0</v>
      </c>
      <c r="F16" s="151"/>
      <c r="G16" s="152"/>
    </row>
    <row r="17" spans="1:7" ht="12.75" customHeight="1">
      <c r="A17" s="175" t="s">
        <f>'Rozpocet stavbení část'!D23</f>
        <v>107</v>
      </c>
      <c r="B17" s="176" t="s">
        <f>'Rozpocet stavbení část'!E23</f>
        <v>108</v>
      </c>
      <c r="C17" s="177">
        <f>'Rozpocet stavbení část'!I23</f>
        <v>0</v>
      </c>
      <c r="D17" s="178">
        <f>'Rozpocet stavbení část'!K23</f>
        <v>0.01742</v>
      </c>
      <c r="E17" s="178">
        <f>'Rozpocet stavbení část'!M23</f>
        <v>0</v>
      </c>
      <c r="F17" s="151"/>
      <c r="G17" s="152"/>
    </row>
    <row r="18" spans="1:7" ht="12.75" customHeight="1">
      <c r="A18" s="175" t="s">
        <f>'Rozpocet stavbení část'!D36</f>
        <v>109</v>
      </c>
      <c r="B18" s="176" t="s">
        <f>'Rozpocet stavbení část'!E36</f>
        <v>110</v>
      </c>
      <c r="C18" s="177">
        <f>'Rozpocet stavbení část'!I36</f>
        <v>0</v>
      </c>
      <c r="D18" s="178">
        <f>'Rozpocet stavbení část'!K36</f>
        <v>0.01321076</v>
      </c>
      <c r="E18" s="178">
        <f>'Rozpocet stavbení část'!M36</f>
        <v>43.35600000000001</v>
      </c>
      <c r="F18" s="151"/>
      <c r="G18" s="152"/>
    </row>
    <row r="19" spans="1:7" ht="12.75" customHeight="1">
      <c r="A19" s="179" t="s">
        <f>'Rozpocet stavbení část'!D39</f>
        <v>111</v>
      </c>
      <c r="B19" s="180" t="s">
        <f>'Rozpocet stavbení část'!E39</f>
        <v>112</v>
      </c>
      <c r="C19" s="181">
        <f>'Rozpocet stavbení část'!I39</f>
        <v>0</v>
      </c>
      <c r="D19" s="182">
        <f>'Rozpocet stavbení část'!K39</f>
        <v>0.01128</v>
      </c>
      <c r="E19" s="182">
        <f>'Rozpocet stavbení část'!M39</f>
        <v>0.456</v>
      </c>
      <c r="F19" s="151"/>
      <c r="G19" s="152"/>
    </row>
    <row r="20" spans="1:7" ht="12.75" customHeight="1">
      <c r="A20" s="183" t="s">
        <f>'Rozpocet stavbení část'!D42</f>
        <v>113</v>
      </c>
      <c r="B20" s="184" t="s">
        <f>'Rozpocet stavbení část'!E42</f>
        <v>114</v>
      </c>
      <c r="C20" s="185">
        <f>C21+C22+C23+C24+C25+C26+C27+C28+C29+C30+C31+C32+C33</f>
        <v>0</v>
      </c>
      <c r="D20" s="186">
        <f>'Rozpocet stavbení část'!K42</f>
        <v>20.67517239999999</v>
      </c>
      <c r="E20" s="186">
        <f>'Rozpocet stavbení část'!M42</f>
        <v>24.616564</v>
      </c>
      <c r="F20" s="151"/>
      <c r="G20" s="152"/>
    </row>
    <row r="21" spans="1:7" ht="12.75" customHeight="1">
      <c r="A21" s="175" t="s">
        <f>'Rozpocet stavbení část'!D43</f>
        <v>115</v>
      </c>
      <c r="B21" s="176" t="s">
        <f>'Rozpocet stavbení část'!E43</f>
        <v>116</v>
      </c>
      <c r="C21" s="177">
        <f>'Rozpocet stavbení část'!I43</f>
        <v>0</v>
      </c>
      <c r="D21" s="178">
        <f>'Rozpocet stavbení část'!K43</f>
        <v>0.24</v>
      </c>
      <c r="E21" s="178">
        <f>'Rozpocet stavbení část'!M43</f>
        <v>0</v>
      </c>
      <c r="F21" s="151"/>
      <c r="G21" s="152"/>
    </row>
    <row r="22" spans="1:7" ht="12.75" customHeight="1">
      <c r="A22" s="175" t="s">
        <f>'Rozpocet stavbení část'!D46</f>
        <v>117</v>
      </c>
      <c r="B22" s="176" t="s">
        <f>'Rozpocet stavbení část'!E46</f>
        <v>118</v>
      </c>
      <c r="C22" s="177">
        <f>'Rozpocet stavbení část'!I46</f>
        <v>0</v>
      </c>
      <c r="D22" s="178">
        <f>'Rozpocet stavbení část'!K46</f>
        <v>0.2494873</v>
      </c>
      <c r="E22" s="178">
        <f>'Rozpocet stavbení část'!M46</f>
        <v>0.07482</v>
      </c>
      <c r="F22" s="151"/>
      <c r="G22" s="152"/>
    </row>
    <row r="23" spans="1:7" ht="12.75" customHeight="1">
      <c r="A23" s="175" t="s">
        <f>'Rozpocet stavbení část'!D59</f>
        <v>119</v>
      </c>
      <c r="B23" s="176" t="s">
        <f>'Rozpocet stavbení část'!E59</f>
        <v>120</v>
      </c>
      <c r="C23" s="177">
        <f>'Rozpocet stavbení část'!I59</f>
        <v>0</v>
      </c>
      <c r="D23" s="178">
        <f>'Rozpocet stavbení část'!K59</f>
        <v>0.65305225</v>
      </c>
      <c r="E23" s="178">
        <f>'Rozpocet stavbení část'!M59</f>
        <v>0.20708</v>
      </c>
      <c r="F23" s="151"/>
      <c r="G23" s="152"/>
    </row>
    <row r="24" spans="1:7" ht="12.75" customHeight="1">
      <c r="A24" s="175" t="s">
        <f>'Rozpocet stavbení část'!D74</f>
        <v>121</v>
      </c>
      <c r="B24" s="176" t="s">
        <f>'Rozpocet stavbení část'!E74</f>
        <v>122</v>
      </c>
      <c r="C24" s="177">
        <f>'Rozpocet stavbení část'!I74</f>
        <v>0</v>
      </c>
      <c r="D24" s="178">
        <f>'Rozpocet stavbení část'!K74</f>
        <v>0.271349</v>
      </c>
      <c r="E24" s="178">
        <f>'Rozpocet stavbení část'!M74</f>
        <v>0.1368</v>
      </c>
      <c r="F24" s="151"/>
      <c r="G24" s="152"/>
    </row>
    <row r="25" spans="1:7" ht="12.75" customHeight="1">
      <c r="A25" s="175" t="s">
        <f>'Rozpocet stavbení část'!D84</f>
        <v>123</v>
      </c>
      <c r="B25" s="176" t="s">
        <f>'Rozpocet stavbení část'!E84</f>
        <v>124</v>
      </c>
      <c r="C25" s="177">
        <f>'Rozpocet stavbení část'!I84</f>
        <v>0</v>
      </c>
      <c r="D25" s="178">
        <f>'Rozpocet stavbení část'!K84</f>
        <v>0.00208</v>
      </c>
      <c r="E25" s="178">
        <f>'Rozpocet stavbení část'!M84</f>
        <v>0.1451</v>
      </c>
      <c r="F25" s="151"/>
      <c r="G25" s="152"/>
    </row>
    <row r="26" spans="1:7" ht="12.75" customHeight="1">
      <c r="A26" s="175" t="s">
        <f>'Rozpocet stavbení část'!D88</f>
        <v>125</v>
      </c>
      <c r="B26" s="176" t="s">
        <f>'Rozpocet stavbení část'!E88</f>
        <v>126</v>
      </c>
      <c r="C26" s="177">
        <f>'Rozpocet stavbení část'!I88</f>
        <v>0</v>
      </c>
      <c r="D26" s="178">
        <f>'Rozpocet stavbení část'!K88</f>
        <v>0</v>
      </c>
      <c r="E26" s="178">
        <f>'Rozpocet stavbení část'!M88</f>
        <v>0</v>
      </c>
      <c r="F26" s="151"/>
      <c r="G26" s="152"/>
    </row>
    <row r="27" spans="1:7" ht="12.75" customHeight="1">
      <c r="A27" s="175" t="s">
        <f>'Rozpocet stavbení část'!D90</f>
        <v>127</v>
      </c>
      <c r="B27" s="176" t="s">
        <f>'Rozpocet stavbení část'!E90</f>
        <v>128</v>
      </c>
      <c r="C27" s="177">
        <f>'Rozpocet stavbení část'!I90</f>
        <v>0</v>
      </c>
      <c r="D27" s="178">
        <f>'Rozpocet stavbení část'!K90</f>
        <v>0.00260015</v>
      </c>
      <c r="E27" s="178">
        <f>'Rozpocet stavbení část'!M90</f>
        <v>0</v>
      </c>
      <c r="F27" s="151"/>
      <c r="G27" s="152"/>
    </row>
    <row r="28" spans="1:7" ht="12.75" customHeight="1">
      <c r="A28" s="175" t="s">
        <f>'Rozpocet stavbení část'!D93</f>
        <v>129</v>
      </c>
      <c r="B28" s="176" t="s">
        <f>'Rozpocet stavbení část'!E93</f>
        <v>130</v>
      </c>
      <c r="C28" s="177">
        <f>'Rozpocet stavbení část'!I93</f>
        <v>0</v>
      </c>
      <c r="D28" s="178">
        <f>'Rozpocet stavbení část'!K93</f>
        <v>0.003553</v>
      </c>
      <c r="E28" s="178">
        <f>'Rozpocet stavbení část'!M93</f>
        <v>0</v>
      </c>
      <c r="F28" s="151"/>
      <c r="G28" s="152"/>
    </row>
    <row r="29" spans="1:7" ht="12.75" customHeight="1">
      <c r="A29" s="175" t="s">
        <f>'Rozpocet stavbení část'!D96</f>
        <v>131</v>
      </c>
      <c r="B29" s="176" t="s">
        <f>'Rozpocet stavbení část'!E96</f>
        <v>132</v>
      </c>
      <c r="C29" s="177">
        <f>'Rozpocet stavbení část'!I96</f>
        <v>0</v>
      </c>
      <c r="D29" s="178">
        <f>'Rozpocet stavbení část'!K96</f>
        <v>0.00026</v>
      </c>
      <c r="E29" s="178">
        <f>'Rozpocet stavbení část'!M96</f>
        <v>0</v>
      </c>
      <c r="F29" s="151"/>
      <c r="G29" s="152"/>
    </row>
    <row r="30" spans="1:7" ht="12.75" customHeight="1">
      <c r="A30" s="175" t="s">
        <f>'Rozpocet stavbení část'!D99</f>
        <v>133</v>
      </c>
      <c r="B30" s="176" t="s">
        <f>'Rozpocet stavbení část'!E99</f>
        <v>134</v>
      </c>
      <c r="C30" s="177">
        <f>'Rozpocet stavbení část'!I99</f>
        <v>0</v>
      </c>
      <c r="D30" s="178">
        <f>'Rozpocet stavbení část'!K99</f>
        <v>18.6500907</v>
      </c>
      <c r="E30" s="178">
        <f>'Rozpocet stavbení část'!M99</f>
        <v>24.052764</v>
      </c>
      <c r="F30" s="151"/>
      <c r="G30" s="152"/>
    </row>
    <row r="31" spans="1:7" ht="12.75" customHeight="1">
      <c r="A31" s="175" t="s">
        <f>'Rozpocet stavbení část'!D105</f>
        <v>135</v>
      </c>
      <c r="B31" s="176" t="s">
        <f>'Rozpocet stavbení část'!E105</f>
        <v>136</v>
      </c>
      <c r="C31" s="177">
        <f>'Rozpocet stavbení část'!I105</f>
        <v>0</v>
      </c>
      <c r="D31" s="178">
        <f>'Rozpocet stavbení část'!K105</f>
        <v>0.6026999999999999</v>
      </c>
      <c r="E31" s="178">
        <f>'Rozpocet stavbení část'!M105</f>
        <v>0</v>
      </c>
      <c r="F31" s="151"/>
      <c r="G31" s="152"/>
    </row>
    <row r="32" spans="1:7" ht="12.75" customHeight="1">
      <c r="A32" s="175" t="s">
        <v>137</v>
      </c>
      <c r="B32" s="176" t="s">
        <v>138</v>
      </c>
      <c r="C32" s="177">
        <f>'Rozpocet Gastro'!U120</f>
        <v>0</v>
      </c>
      <c r="D32" s="187"/>
      <c r="E32" s="187"/>
      <c r="F32" s="151"/>
      <c r="G32" s="152"/>
    </row>
    <row r="33" spans="1:7" ht="12.75" customHeight="1">
      <c r="A33" s="188" t="s">
        <v>139</v>
      </c>
      <c r="B33" s="189" t="s">
        <v>140</v>
      </c>
      <c r="C33" s="190">
        <f>'Rozpocet Gastro'!U121</f>
        <v>0</v>
      </c>
      <c r="D33" s="151"/>
      <c r="E33" s="151"/>
      <c r="F33" s="151"/>
      <c r="G33" s="152"/>
    </row>
    <row r="34" spans="1:7" ht="12.75" customHeight="1">
      <c r="A34" s="191"/>
      <c r="B34" s="192" t="s">
        <v>141</v>
      </c>
      <c r="C34" s="193">
        <f>C20+C14</f>
        <v>0</v>
      </c>
      <c r="D34" s="194"/>
      <c r="E34" s="194"/>
      <c r="F34" s="194"/>
      <c r="G34" s="195"/>
    </row>
  </sheetData>
  <printOptions/>
  <pageMargins left="1.10236" right="1.10236" top="0.787402" bottom="0.787402" header="0" footer="0"/>
  <pageSetup fitToHeight="1" fitToWidth="1" horizontalDpi="600" verticalDpi="600" orientation="portrait" scale="96"/>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R108"/>
  <sheetViews>
    <sheetView showGridLines="0" workbookViewId="0" topLeftCell="A1"/>
  </sheetViews>
  <sheetFormatPr defaultColWidth="8.8515625" defaultRowHeight="11.25" customHeight="1"/>
  <cols>
    <col min="1" max="1" width="5.421875" style="196" customWidth="1"/>
    <col min="2" max="2" width="4.421875" style="196" customWidth="1"/>
    <col min="3" max="3" width="4.7109375" style="196" customWidth="1"/>
    <col min="4" max="4" width="12.7109375" style="196" customWidth="1"/>
    <col min="5" max="5" width="55.421875" style="196" customWidth="1"/>
    <col min="6" max="6" width="4.7109375" style="196" customWidth="1"/>
    <col min="7" max="7" width="9.8515625" style="196" customWidth="1"/>
    <col min="8" max="8" width="9.7109375" style="196" customWidth="1"/>
    <col min="9" max="9" width="13.421875" style="196" customWidth="1"/>
    <col min="10" max="13" width="8.8515625" style="196" hidden="1" customWidth="1"/>
    <col min="14" max="14" width="5.28125" style="196" customWidth="1"/>
    <col min="15" max="16" width="8.8515625" style="196" hidden="1" customWidth="1"/>
    <col min="17" max="18" width="9.140625" style="196" customWidth="1"/>
    <col min="19" max="256" width="8.8515625" style="196" customWidth="1"/>
  </cols>
  <sheetData>
    <row r="1" spans="1:18" ht="18" customHeight="1">
      <c r="A1" s="144" t="s">
        <v>143</v>
      </c>
      <c r="B1" s="197"/>
      <c r="C1" s="197"/>
      <c r="D1" s="197"/>
      <c r="E1" s="197"/>
      <c r="F1" s="197"/>
      <c r="G1" s="197"/>
      <c r="H1" s="197"/>
      <c r="I1" s="197"/>
      <c r="J1" s="197"/>
      <c r="K1" s="197"/>
      <c r="L1" s="197"/>
      <c r="M1" s="197"/>
      <c r="N1" s="197"/>
      <c r="O1" s="198"/>
      <c r="P1" s="198"/>
      <c r="Q1" s="146"/>
      <c r="R1" s="147"/>
    </row>
    <row r="2" spans="1:18" ht="11.25" customHeight="1">
      <c r="A2" s="148" t="s">
        <v>84</v>
      </c>
      <c r="B2" s="154"/>
      <c r="C2" s="149" t="s">
        <f>'Krycí list'!E5</f>
        <v>85</v>
      </c>
      <c r="D2" s="154"/>
      <c r="E2" s="154"/>
      <c r="F2" s="154"/>
      <c r="G2" s="154"/>
      <c r="H2" s="154"/>
      <c r="I2" s="154"/>
      <c r="J2" s="154"/>
      <c r="K2" s="154"/>
      <c r="L2" s="199"/>
      <c r="M2" s="199"/>
      <c r="N2" s="199"/>
      <c r="O2" s="200"/>
      <c r="P2" s="200"/>
      <c r="Q2" s="151"/>
      <c r="R2" s="152"/>
    </row>
    <row r="3" spans="1:18" ht="11.25" customHeight="1">
      <c r="A3" s="148" t="s">
        <v>86</v>
      </c>
      <c r="B3" s="154"/>
      <c r="C3" s="149" t="s">
        <f>'Krycí list'!E7</f>
        <v>87</v>
      </c>
      <c r="D3" s="154"/>
      <c r="E3" s="154"/>
      <c r="F3" s="154"/>
      <c r="G3" s="154"/>
      <c r="H3" s="154"/>
      <c r="I3" s="154"/>
      <c r="J3" s="154"/>
      <c r="K3" s="154"/>
      <c r="L3" s="199"/>
      <c r="M3" s="199"/>
      <c r="N3" s="199"/>
      <c r="O3" s="200"/>
      <c r="P3" s="200"/>
      <c r="Q3" s="151"/>
      <c r="R3" s="152"/>
    </row>
    <row r="4" spans="1:18" ht="11.25" customHeight="1">
      <c r="A4" s="148" t="s">
        <v>88</v>
      </c>
      <c r="B4" s="154"/>
      <c r="C4" s="149" t="s">
        <v>144</v>
      </c>
      <c r="D4" s="154"/>
      <c r="E4" s="154"/>
      <c r="F4" s="154"/>
      <c r="G4" s="154"/>
      <c r="H4" s="154"/>
      <c r="I4" s="154"/>
      <c r="J4" s="154"/>
      <c r="K4" s="154"/>
      <c r="L4" s="199"/>
      <c r="M4" s="199"/>
      <c r="N4" s="199"/>
      <c r="O4" s="200"/>
      <c r="P4" s="200"/>
      <c r="Q4" s="151"/>
      <c r="R4" s="152"/>
    </row>
    <row r="5" spans="1:18" ht="11.25" customHeight="1">
      <c r="A5" s="156" t="s">
        <v>145</v>
      </c>
      <c r="B5" s="154"/>
      <c r="C5" s="149" t="s">
        <f>'Krycí list'!P5</f>
        <v>89</v>
      </c>
      <c r="D5" s="154"/>
      <c r="E5" s="154"/>
      <c r="F5" s="154"/>
      <c r="G5" s="154"/>
      <c r="H5" s="154"/>
      <c r="I5" s="154"/>
      <c r="J5" s="154"/>
      <c r="K5" s="154"/>
      <c r="L5" s="199"/>
      <c r="M5" s="199"/>
      <c r="N5" s="199"/>
      <c r="O5" s="200"/>
      <c r="P5" s="200"/>
      <c r="Q5" s="151"/>
      <c r="R5" s="152"/>
    </row>
    <row r="6" spans="1:18" ht="8" customHeight="1">
      <c r="A6" s="157"/>
      <c r="B6" s="154"/>
      <c r="C6" s="154"/>
      <c r="D6" s="154"/>
      <c r="E6" s="154"/>
      <c r="F6" s="154"/>
      <c r="G6" s="154"/>
      <c r="H6" s="154"/>
      <c r="I6" s="154"/>
      <c r="J6" s="154"/>
      <c r="K6" s="154"/>
      <c r="L6" s="199"/>
      <c r="M6" s="199"/>
      <c r="N6" s="199"/>
      <c r="O6" s="200"/>
      <c r="P6" s="200"/>
      <c r="Q6" s="151"/>
      <c r="R6" s="152"/>
    </row>
    <row r="7" spans="1:18" ht="11.25" customHeight="1">
      <c r="A7" s="156" t="s">
        <v>91</v>
      </c>
      <c r="B7" s="154"/>
      <c r="C7" s="158" t="s">
        <f>'Krycí list'!E26</f>
        <v>92</v>
      </c>
      <c r="D7" s="154"/>
      <c r="E7" s="154"/>
      <c r="F7" s="154"/>
      <c r="G7" s="154"/>
      <c r="H7" s="154"/>
      <c r="I7" s="154"/>
      <c r="J7" s="154"/>
      <c r="K7" s="154"/>
      <c r="L7" s="199"/>
      <c r="M7" s="199"/>
      <c r="N7" s="199"/>
      <c r="O7" s="200"/>
      <c r="P7" s="200"/>
      <c r="Q7" s="151"/>
      <c r="R7" s="152"/>
    </row>
    <row r="8" spans="1:18" ht="11.25" customHeight="1">
      <c r="A8" s="156" t="s">
        <v>93</v>
      </c>
      <c r="B8" s="154"/>
      <c r="C8" s="149" t="s">
        <f>'Krycí list'!E28</f>
        <v>89</v>
      </c>
      <c r="D8" s="154"/>
      <c r="E8" s="154"/>
      <c r="F8" s="154"/>
      <c r="G8" s="154"/>
      <c r="H8" s="154"/>
      <c r="I8" s="154"/>
      <c r="J8" s="154"/>
      <c r="K8" s="154"/>
      <c r="L8" s="199"/>
      <c r="M8" s="199"/>
      <c r="N8" s="199"/>
      <c r="O8" s="200"/>
      <c r="P8" s="200"/>
      <c r="Q8" s="151"/>
      <c r="R8" s="152"/>
    </row>
    <row r="9" spans="1:18" ht="11.25" customHeight="1">
      <c r="A9" s="156" t="s">
        <v>94</v>
      </c>
      <c r="B9" s="154"/>
      <c r="C9" s="149" t="s">
        <v>95</v>
      </c>
      <c r="D9" s="154"/>
      <c r="E9" s="154"/>
      <c r="F9" s="154"/>
      <c r="G9" s="154"/>
      <c r="H9" s="154"/>
      <c r="I9" s="154"/>
      <c r="J9" s="154"/>
      <c r="K9" s="154"/>
      <c r="L9" s="199"/>
      <c r="M9" s="199"/>
      <c r="N9" s="199"/>
      <c r="O9" s="200"/>
      <c r="P9" s="200"/>
      <c r="Q9" s="151"/>
      <c r="R9" s="152"/>
    </row>
    <row r="10" spans="1:18" ht="8" customHeight="1">
      <c r="A10" s="201"/>
      <c r="B10" s="202"/>
      <c r="C10" s="202"/>
      <c r="D10" s="202"/>
      <c r="E10" s="202"/>
      <c r="F10" s="202"/>
      <c r="G10" s="202"/>
      <c r="H10" s="202"/>
      <c r="I10" s="202"/>
      <c r="J10" s="202"/>
      <c r="K10" s="202"/>
      <c r="L10" s="202"/>
      <c r="M10" s="202"/>
      <c r="N10" s="202"/>
      <c r="O10" s="203"/>
      <c r="P10" s="203"/>
      <c r="Q10" s="151"/>
      <c r="R10" s="152"/>
    </row>
    <row r="11" spans="1:18" ht="21.75" customHeight="1">
      <c r="A11" s="161" t="s">
        <v>146</v>
      </c>
      <c r="B11" s="162" t="s">
        <v>147</v>
      </c>
      <c r="C11" s="162" t="s">
        <v>148</v>
      </c>
      <c r="D11" s="162" t="s">
        <v>149</v>
      </c>
      <c r="E11" s="162" t="s">
        <v>97</v>
      </c>
      <c r="F11" s="162" t="s">
        <v>150</v>
      </c>
      <c r="G11" s="162" t="s">
        <v>151</v>
      </c>
      <c r="H11" s="162" t="s">
        <v>152</v>
      </c>
      <c r="I11" s="162" t="s">
        <v>98</v>
      </c>
      <c r="J11" s="162" t="s">
        <v>153</v>
      </c>
      <c r="K11" s="162" t="s">
        <v>99</v>
      </c>
      <c r="L11" s="162" t="s">
        <v>154</v>
      </c>
      <c r="M11" s="162" t="s">
        <v>155</v>
      </c>
      <c r="N11" s="163" t="s">
        <v>156</v>
      </c>
      <c r="O11" s="204" t="s">
        <v>157</v>
      </c>
      <c r="P11" s="205" t="s">
        <v>158</v>
      </c>
      <c r="Q11" s="164"/>
      <c r="R11" s="152"/>
    </row>
    <row r="12" spans="1:18" ht="11.25" customHeight="1">
      <c r="A12" s="165">
        <v>1</v>
      </c>
      <c r="B12" s="166">
        <v>2</v>
      </c>
      <c r="C12" s="166">
        <v>3</v>
      </c>
      <c r="D12" s="166">
        <v>4</v>
      </c>
      <c r="E12" s="166">
        <v>5</v>
      </c>
      <c r="F12" s="166">
        <v>6</v>
      </c>
      <c r="G12" s="166">
        <v>7</v>
      </c>
      <c r="H12" s="166">
        <v>8</v>
      </c>
      <c r="I12" s="166">
        <v>9</v>
      </c>
      <c r="J12" s="166"/>
      <c r="K12" s="166"/>
      <c r="L12" s="166"/>
      <c r="M12" s="166"/>
      <c r="N12" s="167">
        <v>10</v>
      </c>
      <c r="O12" s="206">
        <v>11</v>
      </c>
      <c r="P12" s="207">
        <v>12</v>
      </c>
      <c r="Q12" s="164"/>
      <c r="R12" s="152"/>
    </row>
    <row r="13" spans="1:18" ht="8" customHeight="1">
      <c r="A13" s="208"/>
      <c r="B13" s="209"/>
      <c r="C13" s="209"/>
      <c r="D13" s="209"/>
      <c r="E13" s="209"/>
      <c r="F13" s="209"/>
      <c r="G13" s="209"/>
      <c r="H13" s="209"/>
      <c r="I13" s="209"/>
      <c r="J13" s="209"/>
      <c r="K13" s="209"/>
      <c r="L13" s="209"/>
      <c r="M13" s="209"/>
      <c r="N13" s="209"/>
      <c r="O13" s="210"/>
      <c r="P13" s="211"/>
      <c r="Q13" s="151"/>
      <c r="R13" s="152"/>
    </row>
    <row r="14" spans="1:18" ht="12.75" customHeight="1">
      <c r="A14" s="212"/>
      <c r="B14" s="213" t="s">
        <v>70</v>
      </c>
      <c r="C14" s="214"/>
      <c r="D14" s="172" t="s">
        <v>49</v>
      </c>
      <c r="E14" s="172" t="s">
        <v>159</v>
      </c>
      <c r="F14" s="214"/>
      <c r="G14" s="214"/>
      <c r="H14" s="214"/>
      <c r="I14" s="173">
        <f>I15+I17+I23+I36</f>
        <v>0</v>
      </c>
      <c r="J14" s="214"/>
      <c r="K14" s="174">
        <f>K15+K17+K23+K36</f>
        <v>48.29940175999999</v>
      </c>
      <c r="L14" s="214"/>
      <c r="M14" s="174">
        <f>M15+M17+M23+M36</f>
        <v>43.35600000000001</v>
      </c>
      <c r="N14" s="214"/>
      <c r="O14" s="151"/>
      <c r="P14" s="184" t="s">
        <v>160</v>
      </c>
      <c r="Q14" s="151"/>
      <c r="R14" s="152"/>
    </row>
    <row r="15" spans="1:18" ht="12.75" customHeight="1">
      <c r="A15" s="215"/>
      <c r="B15" s="216" t="s">
        <v>70</v>
      </c>
      <c r="C15" s="151"/>
      <c r="D15" s="176" t="s">
        <v>161</v>
      </c>
      <c r="E15" s="176" t="s">
        <v>162</v>
      </c>
      <c r="F15" s="151"/>
      <c r="G15" s="151"/>
      <c r="H15" s="151"/>
      <c r="I15" s="177">
        <f>I16</f>
        <v>0</v>
      </c>
      <c r="J15" s="151"/>
      <c r="K15" s="178">
        <f>K16</f>
        <v>2.7630456</v>
      </c>
      <c r="L15" s="151"/>
      <c r="M15" s="178">
        <f>M16</f>
        <v>0</v>
      </c>
      <c r="N15" s="151"/>
      <c r="O15" s="151"/>
      <c r="P15" s="176" t="s">
        <v>163</v>
      </c>
      <c r="Q15" s="151"/>
      <c r="R15" s="152"/>
    </row>
    <row r="16" spans="1:18" ht="24" customHeight="1">
      <c r="A16" s="217" t="s">
        <v>163</v>
      </c>
      <c r="B16" s="218" t="s">
        <v>164</v>
      </c>
      <c r="C16" s="218" t="s">
        <v>165</v>
      </c>
      <c r="D16" s="219" t="s">
        <v>166</v>
      </c>
      <c r="E16" s="220" t="s">
        <v>167</v>
      </c>
      <c r="F16" s="218" t="s">
        <v>168</v>
      </c>
      <c r="G16" s="221">
        <v>39.12</v>
      </c>
      <c r="H16" s="222"/>
      <c r="I16" s="222">
        <f>ROUND(G16*H16,2)</f>
        <v>0</v>
      </c>
      <c r="J16" s="223">
        <v>0.07063</v>
      </c>
      <c r="K16" s="221">
        <f>G16*J16</f>
        <v>2.7630456</v>
      </c>
      <c r="L16" s="223">
        <v>0</v>
      </c>
      <c r="M16" s="221">
        <f>G16*L16</f>
        <v>0</v>
      </c>
      <c r="N16" s="224">
        <v>21</v>
      </c>
      <c r="O16" s="225">
        <v>4</v>
      </c>
      <c r="P16" s="219" t="s">
        <v>169</v>
      </c>
      <c r="Q16" s="151"/>
      <c r="R16" s="152"/>
    </row>
    <row r="17" spans="1:18" ht="12.75" customHeight="1">
      <c r="A17" s="215"/>
      <c r="B17" s="216" t="s">
        <v>70</v>
      </c>
      <c r="C17" s="151"/>
      <c r="D17" s="176" t="s">
        <v>170</v>
      </c>
      <c r="E17" s="176" t="s">
        <v>171</v>
      </c>
      <c r="F17" s="151"/>
      <c r="G17" s="151"/>
      <c r="H17" s="151"/>
      <c r="I17" s="177">
        <f>SUM(I18:I22)</f>
        <v>0</v>
      </c>
      <c r="J17" s="151"/>
      <c r="K17" s="178">
        <f>SUM(K18:K22)</f>
        <v>45.5057254</v>
      </c>
      <c r="L17" s="151"/>
      <c r="M17" s="178">
        <f>SUM(M18:M22)</f>
        <v>0</v>
      </c>
      <c r="N17" s="151"/>
      <c r="O17" s="151"/>
      <c r="P17" s="176" t="s">
        <v>163</v>
      </c>
      <c r="Q17" s="151"/>
      <c r="R17" s="152"/>
    </row>
    <row r="18" spans="1:18" ht="13.5" customHeight="1">
      <c r="A18" s="217" t="s">
        <v>169</v>
      </c>
      <c r="B18" s="218" t="s">
        <v>164</v>
      </c>
      <c r="C18" s="218" t="s">
        <v>165</v>
      </c>
      <c r="D18" s="219" t="s">
        <v>172</v>
      </c>
      <c r="E18" s="220" t="s">
        <v>173</v>
      </c>
      <c r="F18" s="218" t="s">
        <v>174</v>
      </c>
      <c r="G18" s="221">
        <v>17.25</v>
      </c>
      <c r="H18" s="222"/>
      <c r="I18" s="222">
        <f>ROUND(G18*H18,2)</f>
        <v>0</v>
      </c>
      <c r="J18" s="223">
        <v>2.45329</v>
      </c>
      <c r="K18" s="221">
        <f>G18*J18</f>
        <v>42.3192525</v>
      </c>
      <c r="L18" s="223">
        <v>0</v>
      </c>
      <c r="M18" s="221">
        <f>G18*L18</f>
        <v>0</v>
      </c>
      <c r="N18" s="224">
        <v>21</v>
      </c>
      <c r="O18" s="225">
        <v>4</v>
      </c>
      <c r="P18" s="219" t="s">
        <v>169</v>
      </c>
      <c r="Q18" s="151"/>
      <c r="R18" s="152"/>
    </row>
    <row r="19" spans="1:18" ht="24" customHeight="1">
      <c r="A19" s="217" t="s">
        <v>161</v>
      </c>
      <c r="B19" s="218" t="s">
        <v>164</v>
      </c>
      <c r="C19" s="218" t="s">
        <v>165</v>
      </c>
      <c r="D19" s="219" t="s">
        <v>175</v>
      </c>
      <c r="E19" s="220" t="s">
        <v>176</v>
      </c>
      <c r="F19" s="218" t="s">
        <v>168</v>
      </c>
      <c r="G19" s="221">
        <v>332.58</v>
      </c>
      <c r="H19" s="222"/>
      <c r="I19" s="222">
        <f>ROUND(G19*H19,2)</f>
        <v>0</v>
      </c>
      <c r="J19" s="223">
        <v>0.00942</v>
      </c>
      <c r="K19" s="221">
        <f>G19*J19</f>
        <v>3.1329036</v>
      </c>
      <c r="L19" s="223">
        <v>0</v>
      </c>
      <c r="M19" s="221">
        <f>G19*L19</f>
        <v>0</v>
      </c>
      <c r="N19" s="224">
        <v>21</v>
      </c>
      <c r="O19" s="225">
        <v>4</v>
      </c>
      <c r="P19" s="219" t="s">
        <v>169</v>
      </c>
      <c r="Q19" s="151"/>
      <c r="R19" s="152"/>
    </row>
    <row r="20" spans="1:18" ht="13.5" customHeight="1">
      <c r="A20" s="217" t="s">
        <v>177</v>
      </c>
      <c r="B20" s="218" t="s">
        <v>164</v>
      </c>
      <c r="C20" s="218" t="s">
        <v>165</v>
      </c>
      <c r="D20" s="219" t="s">
        <v>178</v>
      </c>
      <c r="E20" s="220" t="s">
        <v>179</v>
      </c>
      <c r="F20" s="218" t="s">
        <v>180</v>
      </c>
      <c r="G20" s="221">
        <v>690</v>
      </c>
      <c r="H20" s="222"/>
      <c r="I20" s="222">
        <f>ROUND(G20*H20,2)</f>
        <v>0</v>
      </c>
      <c r="J20" s="223">
        <v>6E-05</v>
      </c>
      <c r="K20" s="221">
        <f>G20*J20</f>
        <v>0.0414</v>
      </c>
      <c r="L20" s="223">
        <v>0</v>
      </c>
      <c r="M20" s="221">
        <f>G20*L20</f>
        <v>0</v>
      </c>
      <c r="N20" s="224">
        <v>21</v>
      </c>
      <c r="O20" s="225">
        <v>4</v>
      </c>
      <c r="P20" s="219" t="s">
        <v>169</v>
      </c>
      <c r="Q20" s="151"/>
      <c r="R20" s="152"/>
    </row>
    <row r="21" spans="1:18" ht="13.5" customHeight="1">
      <c r="A21" s="217" t="s">
        <v>181</v>
      </c>
      <c r="B21" s="218" t="s">
        <v>164</v>
      </c>
      <c r="C21" s="218" t="s">
        <v>165</v>
      </c>
      <c r="D21" s="219" t="s">
        <v>182</v>
      </c>
      <c r="E21" s="220" t="s">
        <v>183</v>
      </c>
      <c r="F21" s="218" t="s">
        <v>180</v>
      </c>
      <c r="G21" s="221">
        <v>32.89</v>
      </c>
      <c r="H21" s="222"/>
      <c r="I21" s="222">
        <f>ROUND(G21*H21,2)</f>
        <v>0</v>
      </c>
      <c r="J21" s="223">
        <v>0.00037</v>
      </c>
      <c r="K21" s="221">
        <f>G21*J21</f>
        <v>0.0121693</v>
      </c>
      <c r="L21" s="223">
        <v>0</v>
      </c>
      <c r="M21" s="221">
        <f>G21*L21</f>
        <v>0</v>
      </c>
      <c r="N21" s="224">
        <v>21</v>
      </c>
      <c r="O21" s="225">
        <v>4</v>
      </c>
      <c r="P21" s="219" t="s">
        <v>169</v>
      </c>
      <c r="Q21" s="151"/>
      <c r="R21" s="152"/>
    </row>
    <row r="22" spans="1:18" ht="13.5" customHeight="1">
      <c r="A22" s="217" t="s">
        <v>170</v>
      </c>
      <c r="B22" s="218" t="s">
        <v>164</v>
      </c>
      <c r="C22" s="218" t="s">
        <v>165</v>
      </c>
      <c r="D22" s="219" t="s">
        <v>184</v>
      </c>
      <c r="E22" s="220" t="s">
        <v>185</v>
      </c>
      <c r="F22" s="218" t="s">
        <v>180</v>
      </c>
      <c r="G22" s="221">
        <v>28.6</v>
      </c>
      <c r="H22" s="222"/>
      <c r="I22" s="222">
        <f>ROUND(G22*H22,2)</f>
        <v>0</v>
      </c>
      <c r="J22" s="223">
        <v>0</v>
      </c>
      <c r="K22" s="221">
        <f>G22*J22</f>
        <v>0</v>
      </c>
      <c r="L22" s="223">
        <v>0</v>
      </c>
      <c r="M22" s="221">
        <f>G22*L22</f>
        <v>0</v>
      </c>
      <c r="N22" s="224">
        <v>21</v>
      </c>
      <c r="O22" s="225">
        <v>4</v>
      </c>
      <c r="P22" s="219" t="s">
        <v>169</v>
      </c>
      <c r="Q22" s="151"/>
      <c r="R22" s="152"/>
    </row>
    <row r="23" spans="1:18" ht="12.75" customHeight="1">
      <c r="A23" s="215"/>
      <c r="B23" s="216" t="s">
        <v>70</v>
      </c>
      <c r="C23" s="151"/>
      <c r="D23" s="176" t="s">
        <v>186</v>
      </c>
      <c r="E23" s="176" t="s">
        <v>187</v>
      </c>
      <c r="F23" s="151"/>
      <c r="G23" s="151"/>
      <c r="H23" s="151"/>
      <c r="I23" s="177">
        <f>SUM(I24:I35)</f>
        <v>0</v>
      </c>
      <c r="J23" s="151"/>
      <c r="K23" s="178">
        <f>SUM(K24:K35)</f>
        <v>0.01742</v>
      </c>
      <c r="L23" s="151"/>
      <c r="M23" s="178">
        <f>SUM(M24:M35)</f>
        <v>0</v>
      </c>
      <c r="N23" s="151"/>
      <c r="O23" s="151"/>
      <c r="P23" s="176" t="s">
        <v>163</v>
      </c>
      <c r="Q23" s="151"/>
      <c r="R23" s="152"/>
    </row>
    <row r="24" spans="1:18" ht="24" customHeight="1">
      <c r="A24" s="217" t="s">
        <v>188</v>
      </c>
      <c r="B24" s="218" t="s">
        <v>164</v>
      </c>
      <c r="C24" s="218" t="s">
        <v>189</v>
      </c>
      <c r="D24" s="219" t="s">
        <v>190</v>
      </c>
      <c r="E24" s="220" t="s">
        <v>191</v>
      </c>
      <c r="F24" s="218" t="s">
        <v>192</v>
      </c>
      <c r="G24" s="221">
        <v>10</v>
      </c>
      <c r="H24" s="222"/>
      <c r="I24" s="222">
        <f>ROUND(G24*H24,2)</f>
        <v>0</v>
      </c>
      <c r="J24" s="223">
        <v>0</v>
      </c>
      <c r="K24" s="221">
        <f>G24*J24</f>
        <v>0</v>
      </c>
      <c r="L24" s="223">
        <v>0</v>
      </c>
      <c r="M24" s="221">
        <f>G24*L24</f>
        <v>0</v>
      </c>
      <c r="N24" s="224">
        <v>21</v>
      </c>
      <c r="O24" s="225">
        <v>4</v>
      </c>
      <c r="P24" s="219" t="s">
        <v>169</v>
      </c>
      <c r="Q24" s="151"/>
      <c r="R24" s="152"/>
    </row>
    <row r="25" spans="1:18" ht="13.5" customHeight="1">
      <c r="A25" s="226" t="s">
        <v>186</v>
      </c>
      <c r="B25" s="227" t="s">
        <v>193</v>
      </c>
      <c r="C25" s="227" t="s">
        <v>194</v>
      </c>
      <c r="D25" s="228" t="s">
        <v>195</v>
      </c>
      <c r="E25" s="229" t="s">
        <v>196</v>
      </c>
      <c r="F25" s="227" t="s">
        <v>192</v>
      </c>
      <c r="G25" s="230">
        <v>10</v>
      </c>
      <c r="H25" s="231"/>
      <c r="I25" s="231">
        <f>ROUND(G25*H25,2)</f>
        <v>0</v>
      </c>
      <c r="J25" s="232">
        <v>0.00022</v>
      </c>
      <c r="K25" s="230">
        <f>G25*J25</f>
        <v>0.0022</v>
      </c>
      <c r="L25" s="232">
        <v>0</v>
      </c>
      <c r="M25" s="230">
        <f>G25*L25</f>
        <v>0</v>
      </c>
      <c r="N25" s="233">
        <v>21</v>
      </c>
      <c r="O25" s="234">
        <v>8</v>
      </c>
      <c r="P25" s="228" t="s">
        <v>169</v>
      </c>
      <c r="Q25" s="151"/>
      <c r="R25" s="152"/>
    </row>
    <row r="26" spans="1:18" ht="13.5" customHeight="1">
      <c r="A26" s="226" t="s">
        <v>197</v>
      </c>
      <c r="B26" s="227" t="s">
        <v>193</v>
      </c>
      <c r="C26" s="227" t="s">
        <v>194</v>
      </c>
      <c r="D26" s="228" t="s">
        <v>198</v>
      </c>
      <c r="E26" s="229" t="s">
        <v>199</v>
      </c>
      <c r="F26" s="227" t="s">
        <v>192</v>
      </c>
      <c r="G26" s="230">
        <v>12</v>
      </c>
      <c r="H26" s="231"/>
      <c r="I26" s="231">
        <f>ROUND(G26*H26,2)</f>
        <v>0</v>
      </c>
      <c r="J26" s="232">
        <v>2E-05</v>
      </c>
      <c r="K26" s="230">
        <f>G26*J26</f>
        <v>0.00024</v>
      </c>
      <c r="L26" s="232">
        <v>0</v>
      </c>
      <c r="M26" s="230">
        <f>G26*L26</f>
        <v>0</v>
      </c>
      <c r="N26" s="233">
        <v>21</v>
      </c>
      <c r="O26" s="234">
        <v>8</v>
      </c>
      <c r="P26" s="228" t="s">
        <v>169</v>
      </c>
      <c r="Q26" s="151"/>
      <c r="R26" s="152"/>
    </row>
    <row r="27" spans="1:18" ht="13.5" customHeight="1">
      <c r="A27" s="226" t="s">
        <v>200</v>
      </c>
      <c r="B27" s="227" t="s">
        <v>193</v>
      </c>
      <c r="C27" s="227" t="s">
        <v>194</v>
      </c>
      <c r="D27" s="228" t="s">
        <v>201</v>
      </c>
      <c r="E27" s="229" t="s">
        <v>202</v>
      </c>
      <c r="F27" s="227" t="s">
        <v>192</v>
      </c>
      <c r="G27" s="230">
        <v>14</v>
      </c>
      <c r="H27" s="231"/>
      <c r="I27" s="231">
        <f>ROUND(G27*H27,2)</f>
        <v>0</v>
      </c>
      <c r="J27" s="232">
        <v>4E-05</v>
      </c>
      <c r="K27" s="230">
        <f>G27*J27</f>
        <v>0.0005600000000000001</v>
      </c>
      <c r="L27" s="232">
        <v>0</v>
      </c>
      <c r="M27" s="230">
        <f>G27*L27</f>
        <v>0</v>
      </c>
      <c r="N27" s="233">
        <v>21</v>
      </c>
      <c r="O27" s="234">
        <v>8</v>
      </c>
      <c r="P27" s="228" t="s">
        <v>169</v>
      </c>
      <c r="Q27" s="151"/>
      <c r="R27" s="152"/>
    </row>
    <row r="28" spans="1:18" ht="13.5" customHeight="1">
      <c r="A28" s="226" t="s">
        <v>203</v>
      </c>
      <c r="B28" s="227" t="s">
        <v>193</v>
      </c>
      <c r="C28" s="227" t="s">
        <v>194</v>
      </c>
      <c r="D28" s="228" t="s">
        <v>204</v>
      </c>
      <c r="E28" s="229" t="s">
        <v>205</v>
      </c>
      <c r="F28" s="227" t="s">
        <v>192</v>
      </c>
      <c r="G28" s="230">
        <v>38</v>
      </c>
      <c r="H28" s="231"/>
      <c r="I28" s="231">
        <f>ROUND(G28*H28,2)</f>
        <v>0</v>
      </c>
      <c r="J28" s="232">
        <v>1E-05</v>
      </c>
      <c r="K28" s="230">
        <f>G28*J28</f>
        <v>0.00038</v>
      </c>
      <c r="L28" s="232">
        <v>0</v>
      </c>
      <c r="M28" s="230">
        <f>G28*L28</f>
        <v>0</v>
      </c>
      <c r="N28" s="233">
        <v>21</v>
      </c>
      <c r="O28" s="234">
        <v>8</v>
      </c>
      <c r="P28" s="228" t="s">
        <v>169</v>
      </c>
      <c r="Q28" s="151"/>
      <c r="R28" s="152"/>
    </row>
    <row r="29" spans="1:18" ht="13.5" customHeight="1">
      <c r="A29" s="226" t="s">
        <v>206</v>
      </c>
      <c r="B29" s="227" t="s">
        <v>193</v>
      </c>
      <c r="C29" s="227" t="s">
        <v>194</v>
      </c>
      <c r="D29" s="228" t="s">
        <v>207</v>
      </c>
      <c r="E29" s="229" t="s">
        <v>208</v>
      </c>
      <c r="F29" s="227" t="s">
        <v>192</v>
      </c>
      <c r="G29" s="230">
        <v>45</v>
      </c>
      <c r="H29" s="231"/>
      <c r="I29" s="231">
        <f>ROUND(G29*H29,2)</f>
        <v>0</v>
      </c>
      <c r="J29" s="232">
        <v>0.00016</v>
      </c>
      <c r="K29" s="230">
        <f>G29*J29</f>
        <v>0.007200000000000001</v>
      </c>
      <c r="L29" s="232">
        <v>0</v>
      </c>
      <c r="M29" s="230">
        <f>G29*L29</f>
        <v>0</v>
      </c>
      <c r="N29" s="233">
        <v>21</v>
      </c>
      <c r="O29" s="234">
        <v>8</v>
      </c>
      <c r="P29" s="228" t="s">
        <v>169</v>
      </c>
      <c r="Q29" s="151"/>
      <c r="R29" s="152"/>
    </row>
    <row r="30" spans="1:18" ht="13.5" customHeight="1">
      <c r="A30" s="226" t="s">
        <v>209</v>
      </c>
      <c r="B30" s="227" t="s">
        <v>193</v>
      </c>
      <c r="C30" s="227" t="s">
        <v>194</v>
      </c>
      <c r="D30" s="228" t="s">
        <v>210</v>
      </c>
      <c r="E30" s="229" t="s">
        <v>211</v>
      </c>
      <c r="F30" s="227" t="s">
        <v>192</v>
      </c>
      <c r="G30" s="230">
        <v>15</v>
      </c>
      <c r="H30" s="231"/>
      <c r="I30" s="231">
        <f>ROUND(G30*H30,2)</f>
        <v>0</v>
      </c>
      <c r="J30" s="232">
        <v>8E-05</v>
      </c>
      <c r="K30" s="230">
        <f>G30*J30</f>
        <v>0.0012</v>
      </c>
      <c r="L30" s="232">
        <v>0</v>
      </c>
      <c r="M30" s="230">
        <f>G30*L30</f>
        <v>0</v>
      </c>
      <c r="N30" s="233">
        <v>21</v>
      </c>
      <c r="O30" s="234">
        <v>8</v>
      </c>
      <c r="P30" s="228" t="s">
        <v>169</v>
      </c>
      <c r="Q30" s="151"/>
      <c r="R30" s="152"/>
    </row>
    <row r="31" spans="1:18" ht="13.5" customHeight="1">
      <c r="A31" s="226" t="s">
        <v>212</v>
      </c>
      <c r="B31" s="227" t="s">
        <v>193</v>
      </c>
      <c r="C31" s="227" t="s">
        <v>194</v>
      </c>
      <c r="D31" s="228" t="s">
        <v>213</v>
      </c>
      <c r="E31" s="229" t="s">
        <v>214</v>
      </c>
      <c r="F31" s="227" t="s">
        <v>192</v>
      </c>
      <c r="G31" s="230">
        <v>8</v>
      </c>
      <c r="H31" s="231"/>
      <c r="I31" s="231">
        <f>ROUND(G31*H31,2)</f>
        <v>0</v>
      </c>
      <c r="J31" s="232">
        <v>0.00038</v>
      </c>
      <c r="K31" s="230">
        <f>G31*J31</f>
        <v>0.00304</v>
      </c>
      <c r="L31" s="232">
        <v>0</v>
      </c>
      <c r="M31" s="230">
        <f>G31*L31</f>
        <v>0</v>
      </c>
      <c r="N31" s="233">
        <v>21</v>
      </c>
      <c r="O31" s="234">
        <v>8</v>
      </c>
      <c r="P31" s="228" t="s">
        <v>169</v>
      </c>
      <c r="Q31" s="151"/>
      <c r="R31" s="152"/>
    </row>
    <row r="32" spans="1:18" ht="13.5" customHeight="1">
      <c r="A32" s="226" t="s">
        <v>215</v>
      </c>
      <c r="B32" s="227" t="s">
        <v>193</v>
      </c>
      <c r="C32" s="227" t="s">
        <v>194</v>
      </c>
      <c r="D32" s="228" t="s">
        <v>216</v>
      </c>
      <c r="E32" s="229" t="s">
        <v>217</v>
      </c>
      <c r="F32" s="227" t="s">
        <v>192</v>
      </c>
      <c r="G32" s="230">
        <v>30</v>
      </c>
      <c r="H32" s="231"/>
      <c r="I32" s="231">
        <f>ROUND(G32*H32,2)</f>
        <v>0</v>
      </c>
      <c r="J32" s="232">
        <v>2E-05</v>
      </c>
      <c r="K32" s="230">
        <f>G32*J32</f>
        <v>0.0006000000000000001</v>
      </c>
      <c r="L32" s="232">
        <v>0</v>
      </c>
      <c r="M32" s="230">
        <f>G32*L32</f>
        <v>0</v>
      </c>
      <c r="N32" s="233">
        <v>21</v>
      </c>
      <c r="O32" s="234">
        <v>8</v>
      </c>
      <c r="P32" s="228" t="s">
        <v>169</v>
      </c>
      <c r="Q32" s="151"/>
      <c r="R32" s="152"/>
    </row>
    <row r="33" spans="1:18" ht="13.5" customHeight="1">
      <c r="A33" s="226" t="s">
        <v>218</v>
      </c>
      <c r="B33" s="227" t="s">
        <v>193</v>
      </c>
      <c r="C33" s="227" t="s">
        <v>194</v>
      </c>
      <c r="D33" s="228" t="s">
        <v>219</v>
      </c>
      <c r="E33" s="229" t="s">
        <v>220</v>
      </c>
      <c r="F33" s="227" t="s">
        <v>192</v>
      </c>
      <c r="G33" s="230">
        <v>8</v>
      </c>
      <c r="H33" s="231"/>
      <c r="I33" s="231">
        <f>ROUND(G33*H33,2)</f>
        <v>0</v>
      </c>
      <c r="J33" s="232">
        <v>0.00012</v>
      </c>
      <c r="K33" s="230">
        <f>G33*J33</f>
        <v>0.00096</v>
      </c>
      <c r="L33" s="232">
        <v>0</v>
      </c>
      <c r="M33" s="230">
        <f>G33*L33</f>
        <v>0</v>
      </c>
      <c r="N33" s="233">
        <v>21</v>
      </c>
      <c r="O33" s="234">
        <v>8</v>
      </c>
      <c r="P33" s="228" t="s">
        <v>169</v>
      </c>
      <c r="Q33" s="151"/>
      <c r="R33" s="152"/>
    </row>
    <row r="34" spans="1:18" ht="13.5" customHeight="1">
      <c r="A34" s="226" t="s">
        <v>221</v>
      </c>
      <c r="B34" s="227" t="s">
        <v>193</v>
      </c>
      <c r="C34" s="227" t="s">
        <v>194</v>
      </c>
      <c r="D34" s="228" t="s">
        <v>222</v>
      </c>
      <c r="E34" s="229" t="s">
        <v>223</v>
      </c>
      <c r="F34" s="227" t="s">
        <v>192</v>
      </c>
      <c r="G34" s="230">
        <v>16</v>
      </c>
      <c r="H34" s="231"/>
      <c r="I34" s="231">
        <f>ROUND(G34*H34,2)</f>
        <v>0</v>
      </c>
      <c r="J34" s="232">
        <v>2E-05</v>
      </c>
      <c r="K34" s="230">
        <f>G34*J34</f>
        <v>0.00032</v>
      </c>
      <c r="L34" s="232">
        <v>0</v>
      </c>
      <c r="M34" s="230">
        <f>G34*L34</f>
        <v>0</v>
      </c>
      <c r="N34" s="233">
        <v>21</v>
      </c>
      <c r="O34" s="234">
        <v>8</v>
      </c>
      <c r="P34" s="228" t="s">
        <v>169</v>
      </c>
      <c r="Q34" s="151"/>
      <c r="R34" s="152"/>
    </row>
    <row r="35" spans="1:18" ht="13.5" customHeight="1">
      <c r="A35" s="226" t="s">
        <v>224</v>
      </c>
      <c r="B35" s="227" t="s">
        <v>193</v>
      </c>
      <c r="C35" s="227" t="s">
        <v>194</v>
      </c>
      <c r="D35" s="228" t="s">
        <v>225</v>
      </c>
      <c r="E35" s="229" t="s">
        <v>226</v>
      </c>
      <c r="F35" s="227" t="s">
        <v>192</v>
      </c>
      <c r="G35" s="230">
        <v>24</v>
      </c>
      <c r="H35" s="231"/>
      <c r="I35" s="231">
        <f>ROUND(G35*H35,2)</f>
        <v>0</v>
      </c>
      <c r="J35" s="232">
        <v>3E-05</v>
      </c>
      <c r="K35" s="230">
        <f>G35*J35</f>
        <v>0.00072</v>
      </c>
      <c r="L35" s="232">
        <v>0</v>
      </c>
      <c r="M35" s="230">
        <f>G35*L35</f>
        <v>0</v>
      </c>
      <c r="N35" s="233">
        <v>21</v>
      </c>
      <c r="O35" s="234">
        <v>8</v>
      </c>
      <c r="P35" s="228" t="s">
        <v>169</v>
      </c>
      <c r="Q35" s="151"/>
      <c r="R35" s="152"/>
    </row>
    <row r="36" spans="1:18" ht="12.75" customHeight="1">
      <c r="A36" s="215"/>
      <c r="B36" s="216" t="s">
        <v>70</v>
      </c>
      <c r="C36" s="151"/>
      <c r="D36" s="176" t="s">
        <v>197</v>
      </c>
      <c r="E36" s="176" t="s">
        <v>227</v>
      </c>
      <c r="F36" s="151"/>
      <c r="G36" s="151"/>
      <c r="H36" s="151"/>
      <c r="I36" s="177">
        <f>I37+I38+I39</f>
        <v>0</v>
      </c>
      <c r="J36" s="151"/>
      <c r="K36" s="178">
        <f>K37+K38+K39</f>
        <v>0.01321076</v>
      </c>
      <c r="L36" s="151"/>
      <c r="M36" s="178">
        <f>M37+M38+M39</f>
        <v>43.35600000000001</v>
      </c>
      <c r="N36" s="151"/>
      <c r="O36" s="151"/>
      <c r="P36" s="176" t="s">
        <v>163</v>
      </c>
      <c r="Q36" s="151"/>
      <c r="R36" s="152"/>
    </row>
    <row r="37" spans="1:18" ht="13.5" customHeight="1">
      <c r="A37" s="217" t="s">
        <v>228</v>
      </c>
      <c r="B37" s="218" t="s">
        <v>164</v>
      </c>
      <c r="C37" s="218" t="s">
        <v>165</v>
      </c>
      <c r="D37" s="219" t="s">
        <v>229</v>
      </c>
      <c r="E37" s="220" t="s">
        <v>230</v>
      </c>
      <c r="F37" s="218" t="s">
        <v>168</v>
      </c>
      <c r="G37" s="221">
        <v>48.269</v>
      </c>
      <c r="H37" s="222"/>
      <c r="I37" s="222">
        <f>ROUND(G37*H37,2)</f>
        <v>0</v>
      </c>
      <c r="J37" s="223">
        <v>4E-05</v>
      </c>
      <c r="K37" s="221">
        <f>G37*J37</f>
        <v>0.00193076</v>
      </c>
      <c r="L37" s="223">
        <v>0</v>
      </c>
      <c r="M37" s="221">
        <f>G37*L37</f>
        <v>0</v>
      </c>
      <c r="N37" s="224">
        <v>21</v>
      </c>
      <c r="O37" s="225">
        <v>4</v>
      </c>
      <c r="P37" s="219" t="s">
        <v>169</v>
      </c>
      <c r="Q37" s="151"/>
      <c r="R37" s="152"/>
    </row>
    <row r="38" spans="1:18" ht="24" customHeight="1">
      <c r="A38" s="217" t="s">
        <v>231</v>
      </c>
      <c r="B38" s="218" t="s">
        <v>164</v>
      </c>
      <c r="C38" s="218" t="s">
        <v>232</v>
      </c>
      <c r="D38" s="219" t="s">
        <v>233</v>
      </c>
      <c r="E38" s="220" t="s">
        <v>234</v>
      </c>
      <c r="F38" s="218" t="s">
        <v>174</v>
      </c>
      <c r="G38" s="221">
        <v>19.5</v>
      </c>
      <c r="H38" s="222"/>
      <c r="I38" s="222">
        <f>ROUND(G38*H38,2)</f>
        <v>0</v>
      </c>
      <c r="J38" s="223">
        <v>0</v>
      </c>
      <c r="K38" s="221">
        <f>G38*J38</f>
        <v>0</v>
      </c>
      <c r="L38" s="223">
        <v>2.2</v>
      </c>
      <c r="M38" s="221">
        <f>G38*L38</f>
        <v>42.90000000000001</v>
      </c>
      <c r="N38" s="224">
        <v>21</v>
      </c>
      <c r="O38" s="225">
        <v>4</v>
      </c>
      <c r="P38" s="219" t="s">
        <v>169</v>
      </c>
      <c r="Q38" s="151"/>
      <c r="R38" s="152"/>
    </row>
    <row r="39" spans="1:18" ht="12.75" customHeight="1">
      <c r="A39" s="215"/>
      <c r="B39" s="235" t="s">
        <v>70</v>
      </c>
      <c r="C39" s="151"/>
      <c r="D39" s="180" t="s">
        <v>235</v>
      </c>
      <c r="E39" s="180" t="s">
        <v>236</v>
      </c>
      <c r="F39" s="151"/>
      <c r="G39" s="151"/>
      <c r="H39" s="151"/>
      <c r="I39" s="181">
        <f>SUM(I40:I41)</f>
        <v>0</v>
      </c>
      <c r="J39" s="151"/>
      <c r="K39" s="182">
        <f>SUM(K40:K41)</f>
        <v>0.01128</v>
      </c>
      <c r="L39" s="151"/>
      <c r="M39" s="182">
        <f>SUM(M40:M41)</f>
        <v>0.456</v>
      </c>
      <c r="N39" s="151"/>
      <c r="O39" s="151"/>
      <c r="P39" s="180" t="s">
        <v>169</v>
      </c>
      <c r="Q39" s="151"/>
      <c r="R39" s="152"/>
    </row>
    <row r="40" spans="1:18" ht="13.5" customHeight="1">
      <c r="A40" s="217" t="s">
        <v>237</v>
      </c>
      <c r="B40" s="218" t="s">
        <v>164</v>
      </c>
      <c r="C40" s="218" t="s">
        <v>165</v>
      </c>
      <c r="D40" s="219" t="s">
        <v>238</v>
      </c>
      <c r="E40" s="220" t="s">
        <v>239</v>
      </c>
      <c r="F40" s="218" t="s">
        <v>240</v>
      </c>
      <c r="G40" s="221">
        <v>48.288</v>
      </c>
      <c r="H40" s="222"/>
      <c r="I40" s="222">
        <f>ROUND(G40*H40,2)</f>
        <v>0</v>
      </c>
      <c r="J40" s="223">
        <v>0</v>
      </c>
      <c r="K40" s="221">
        <f>G40*J40</f>
        <v>0</v>
      </c>
      <c r="L40" s="223">
        <v>0</v>
      </c>
      <c r="M40" s="221">
        <f>G40*L40</f>
        <v>0</v>
      </c>
      <c r="N40" s="224">
        <v>21</v>
      </c>
      <c r="O40" s="225">
        <v>4</v>
      </c>
      <c r="P40" s="219" t="s">
        <v>161</v>
      </c>
      <c r="Q40" s="151"/>
      <c r="R40" s="152"/>
    </row>
    <row r="41" spans="1:18" ht="13.5" customHeight="1">
      <c r="A41" s="217" t="s">
        <v>241</v>
      </c>
      <c r="B41" s="218" t="s">
        <v>164</v>
      </c>
      <c r="C41" s="218" t="s">
        <v>232</v>
      </c>
      <c r="D41" s="219" t="s">
        <v>242</v>
      </c>
      <c r="E41" s="220" t="s">
        <v>243</v>
      </c>
      <c r="F41" s="218" t="s">
        <v>180</v>
      </c>
      <c r="G41" s="221">
        <v>12</v>
      </c>
      <c r="H41" s="222"/>
      <c r="I41" s="222">
        <f>ROUND(G41*H41,2)</f>
        <v>0</v>
      </c>
      <c r="J41" s="223">
        <v>0.00094</v>
      </c>
      <c r="K41" s="221">
        <f>G41*J41</f>
        <v>0.01128</v>
      </c>
      <c r="L41" s="223">
        <v>0.038</v>
      </c>
      <c r="M41" s="221">
        <f>G41*L41</f>
        <v>0.456</v>
      </c>
      <c r="N41" s="224">
        <v>21</v>
      </c>
      <c r="O41" s="225">
        <v>16</v>
      </c>
      <c r="P41" s="219" t="s">
        <v>161</v>
      </c>
      <c r="Q41" s="151"/>
      <c r="R41" s="152"/>
    </row>
    <row r="42" spans="1:18" ht="12.75" customHeight="1">
      <c r="A42" s="215"/>
      <c r="B42" s="236" t="s">
        <v>70</v>
      </c>
      <c r="C42" s="151"/>
      <c r="D42" s="184" t="s">
        <v>57</v>
      </c>
      <c r="E42" s="184" t="s">
        <v>244</v>
      </c>
      <c r="F42" s="151"/>
      <c r="G42" s="151"/>
      <c r="H42" s="151"/>
      <c r="I42" s="185">
        <f>I43+I46+I59+I74+I84+I88+I90+I93+I96+I99+I105</f>
        <v>0</v>
      </c>
      <c r="J42" s="151"/>
      <c r="K42" s="186">
        <f>K43+K46+K59+K74+K84+K88+K90+K93+K96+K99+K105</f>
        <v>20.67517239999999</v>
      </c>
      <c r="L42" s="151"/>
      <c r="M42" s="186">
        <f>M43+M46+M59+M74+M84+M88+M90+M93+M96+M99+M105</f>
        <v>24.616564</v>
      </c>
      <c r="N42" s="151"/>
      <c r="O42" s="151"/>
      <c r="P42" s="184" t="s">
        <v>160</v>
      </c>
      <c r="Q42" s="151"/>
      <c r="R42" s="152"/>
    </row>
    <row r="43" spans="1:18" ht="12.75" customHeight="1">
      <c r="A43" s="215"/>
      <c r="B43" s="216" t="s">
        <v>70</v>
      </c>
      <c r="C43" s="151"/>
      <c r="D43" s="176" t="s">
        <v>245</v>
      </c>
      <c r="E43" s="176" t="s">
        <v>246</v>
      </c>
      <c r="F43" s="151"/>
      <c r="G43" s="151"/>
      <c r="H43" s="151"/>
      <c r="I43" s="177">
        <f>SUM(I44:I45)</f>
        <v>0</v>
      </c>
      <c r="J43" s="151"/>
      <c r="K43" s="178">
        <f>SUM(K44:K45)</f>
        <v>0.24</v>
      </c>
      <c r="L43" s="151"/>
      <c r="M43" s="178">
        <f>SUM(M44:M45)</f>
        <v>0</v>
      </c>
      <c r="N43" s="151"/>
      <c r="O43" s="151"/>
      <c r="P43" s="176" t="s">
        <v>163</v>
      </c>
      <c r="Q43" s="151"/>
      <c r="R43" s="152"/>
    </row>
    <row r="44" spans="1:18" ht="24" customHeight="1">
      <c r="A44" s="217" t="s">
        <v>247</v>
      </c>
      <c r="B44" s="218" t="s">
        <v>164</v>
      </c>
      <c r="C44" s="218" t="s">
        <v>245</v>
      </c>
      <c r="D44" s="219" t="s">
        <v>248</v>
      </c>
      <c r="E44" s="220" t="s">
        <v>249</v>
      </c>
      <c r="F44" s="218" t="s">
        <v>168</v>
      </c>
      <c r="G44" s="221">
        <v>289.2</v>
      </c>
      <c r="H44" s="222"/>
      <c r="I44" s="222">
        <f>ROUND(G44*H44,2)</f>
        <v>0</v>
      </c>
      <c r="J44" s="223">
        <v>0</v>
      </c>
      <c r="K44" s="221">
        <f>G44*J44</f>
        <v>0</v>
      </c>
      <c r="L44" s="223">
        <v>0</v>
      </c>
      <c r="M44" s="221">
        <f>G44*L44</f>
        <v>0</v>
      </c>
      <c r="N44" s="224">
        <v>21</v>
      </c>
      <c r="O44" s="225">
        <v>16</v>
      </c>
      <c r="P44" s="219" t="s">
        <v>169</v>
      </c>
      <c r="Q44" s="151"/>
      <c r="R44" s="152"/>
    </row>
    <row r="45" spans="1:18" ht="13.5" customHeight="1">
      <c r="A45" s="226" t="s">
        <v>250</v>
      </c>
      <c r="B45" s="227" t="s">
        <v>193</v>
      </c>
      <c r="C45" s="227" t="s">
        <v>194</v>
      </c>
      <c r="D45" s="228" t="s">
        <v>251</v>
      </c>
      <c r="E45" s="229" t="s">
        <v>252</v>
      </c>
      <c r="F45" s="227" t="s">
        <v>253</v>
      </c>
      <c r="G45" s="230">
        <v>240</v>
      </c>
      <c r="H45" s="231"/>
      <c r="I45" s="231">
        <f>ROUND(G45*H45,2)</f>
        <v>0</v>
      </c>
      <c r="J45" s="232">
        <v>0.001</v>
      </c>
      <c r="K45" s="230">
        <f>G45*J45</f>
        <v>0.24</v>
      </c>
      <c r="L45" s="232">
        <v>0</v>
      </c>
      <c r="M45" s="230">
        <f>G45*L45</f>
        <v>0</v>
      </c>
      <c r="N45" s="233">
        <v>21</v>
      </c>
      <c r="O45" s="234">
        <v>32</v>
      </c>
      <c r="P45" s="228" t="s">
        <v>169</v>
      </c>
      <c r="Q45" s="151"/>
      <c r="R45" s="152"/>
    </row>
    <row r="46" spans="1:18" ht="12.75" customHeight="1">
      <c r="A46" s="215"/>
      <c r="B46" s="216" t="s">
        <v>70</v>
      </c>
      <c r="C46" s="151"/>
      <c r="D46" s="176" t="s">
        <v>254</v>
      </c>
      <c r="E46" s="176" t="s">
        <v>255</v>
      </c>
      <c r="F46" s="151"/>
      <c r="G46" s="151"/>
      <c r="H46" s="151"/>
      <c r="I46" s="177">
        <f>SUM(I47:I58)</f>
        <v>0</v>
      </c>
      <c r="J46" s="151"/>
      <c r="K46" s="178">
        <f>SUM(K47:K58)</f>
        <v>0.2494873</v>
      </c>
      <c r="L46" s="151"/>
      <c r="M46" s="178">
        <f>SUM(M47:M58)</f>
        <v>0.07482</v>
      </c>
      <c r="N46" s="151"/>
      <c r="O46" s="151"/>
      <c r="P46" s="176" t="s">
        <v>163</v>
      </c>
      <c r="Q46" s="151"/>
      <c r="R46" s="152"/>
    </row>
    <row r="47" spans="1:18" ht="13.5" customHeight="1">
      <c r="A47" s="217" t="s">
        <v>256</v>
      </c>
      <c r="B47" s="218" t="s">
        <v>164</v>
      </c>
      <c r="C47" s="218" t="s">
        <v>254</v>
      </c>
      <c r="D47" s="219" t="s">
        <v>257</v>
      </c>
      <c r="E47" s="220" t="s">
        <v>258</v>
      </c>
      <c r="F47" s="218" t="s">
        <v>192</v>
      </c>
      <c r="G47" s="221">
        <v>10</v>
      </c>
      <c r="H47" s="222"/>
      <c r="I47" s="222">
        <f>ROUND(G47*H47,2)</f>
        <v>0</v>
      </c>
      <c r="J47" s="223">
        <v>0.00058</v>
      </c>
      <c r="K47" s="221">
        <f>G47*J47</f>
        <v>0.0058</v>
      </c>
      <c r="L47" s="223">
        <v>0.00042</v>
      </c>
      <c r="M47" s="221">
        <f>G47*L47</f>
        <v>0.004200000000000001</v>
      </c>
      <c r="N47" s="224">
        <v>21</v>
      </c>
      <c r="O47" s="225">
        <v>16</v>
      </c>
      <c r="P47" s="219" t="s">
        <v>169</v>
      </c>
      <c r="Q47" s="151"/>
      <c r="R47" s="152"/>
    </row>
    <row r="48" spans="1:18" ht="13.5" customHeight="1">
      <c r="A48" s="217" t="s">
        <v>259</v>
      </c>
      <c r="B48" s="218" t="s">
        <v>164</v>
      </c>
      <c r="C48" s="218" t="s">
        <v>254</v>
      </c>
      <c r="D48" s="219" t="s">
        <v>260</v>
      </c>
      <c r="E48" s="220" t="s">
        <v>261</v>
      </c>
      <c r="F48" s="218" t="s">
        <v>180</v>
      </c>
      <c r="G48" s="221">
        <v>8.165</v>
      </c>
      <c r="H48" s="222"/>
      <c r="I48" s="222">
        <f>ROUND(G48*H48,2)</f>
        <v>0</v>
      </c>
      <c r="J48" s="223">
        <v>0.0019</v>
      </c>
      <c r="K48" s="221">
        <f>G48*J48</f>
        <v>0.0155135</v>
      </c>
      <c r="L48" s="223">
        <v>0</v>
      </c>
      <c r="M48" s="221">
        <f>G48*L48</f>
        <v>0</v>
      </c>
      <c r="N48" s="224">
        <v>21</v>
      </c>
      <c r="O48" s="225">
        <v>16</v>
      </c>
      <c r="P48" s="219" t="s">
        <v>169</v>
      </c>
      <c r="Q48" s="151"/>
      <c r="R48" s="152"/>
    </row>
    <row r="49" spans="1:18" ht="13.5" customHeight="1">
      <c r="A49" s="217" t="s">
        <v>262</v>
      </c>
      <c r="B49" s="218" t="s">
        <v>164</v>
      </c>
      <c r="C49" s="218" t="s">
        <v>254</v>
      </c>
      <c r="D49" s="219" t="s">
        <v>263</v>
      </c>
      <c r="E49" s="220" t="s">
        <v>264</v>
      </c>
      <c r="F49" s="218" t="s">
        <v>180</v>
      </c>
      <c r="G49" s="221">
        <v>19.665</v>
      </c>
      <c r="H49" s="222"/>
      <c r="I49" s="222">
        <f>ROUND(G49*H49,2)</f>
        <v>0</v>
      </c>
      <c r="J49" s="223">
        <v>0.00956</v>
      </c>
      <c r="K49" s="221">
        <f>G49*J49</f>
        <v>0.1879974</v>
      </c>
      <c r="L49" s="223">
        <v>0</v>
      </c>
      <c r="M49" s="221">
        <f>G49*L49</f>
        <v>0</v>
      </c>
      <c r="N49" s="224">
        <v>21</v>
      </c>
      <c r="O49" s="225">
        <v>16</v>
      </c>
      <c r="P49" s="219" t="s">
        <v>169</v>
      </c>
      <c r="Q49" s="151"/>
      <c r="R49" s="152"/>
    </row>
    <row r="50" spans="1:18" ht="13.5" customHeight="1">
      <c r="A50" s="217" t="s">
        <v>265</v>
      </c>
      <c r="B50" s="218" t="s">
        <v>164</v>
      </c>
      <c r="C50" s="218" t="s">
        <v>254</v>
      </c>
      <c r="D50" s="219" t="s">
        <v>266</v>
      </c>
      <c r="E50" s="220" t="s">
        <v>267</v>
      </c>
      <c r="F50" s="218" t="s">
        <v>180</v>
      </c>
      <c r="G50" s="221">
        <v>29.095</v>
      </c>
      <c r="H50" s="222"/>
      <c r="I50" s="222">
        <f>ROUND(G50*H50,2)</f>
        <v>0</v>
      </c>
      <c r="J50" s="223">
        <v>0.001</v>
      </c>
      <c r="K50" s="221">
        <f>G50*J50</f>
        <v>0.029095</v>
      </c>
      <c r="L50" s="223">
        <v>0</v>
      </c>
      <c r="M50" s="221">
        <f>G50*L50</f>
        <v>0</v>
      </c>
      <c r="N50" s="224">
        <v>21</v>
      </c>
      <c r="O50" s="225">
        <v>16</v>
      </c>
      <c r="P50" s="219" t="s">
        <v>169</v>
      </c>
      <c r="Q50" s="151"/>
      <c r="R50" s="152"/>
    </row>
    <row r="51" spans="1:18" ht="13.5" customHeight="1">
      <c r="A51" s="217" t="s">
        <v>268</v>
      </c>
      <c r="B51" s="218" t="s">
        <v>164</v>
      </c>
      <c r="C51" s="218" t="s">
        <v>254</v>
      </c>
      <c r="D51" s="219" t="s">
        <v>269</v>
      </c>
      <c r="E51" s="220" t="s">
        <v>270</v>
      </c>
      <c r="F51" s="218" t="s">
        <v>180</v>
      </c>
      <c r="G51" s="221">
        <v>8.395</v>
      </c>
      <c r="H51" s="222"/>
      <c r="I51" s="222">
        <f>ROUND(G51*H51,2)</f>
        <v>0</v>
      </c>
      <c r="J51" s="223">
        <v>0.00132</v>
      </c>
      <c r="K51" s="221">
        <f>G51*J51</f>
        <v>0.0110814</v>
      </c>
      <c r="L51" s="223">
        <v>0</v>
      </c>
      <c r="M51" s="221">
        <f>G51*L51</f>
        <v>0</v>
      </c>
      <c r="N51" s="224">
        <v>21</v>
      </c>
      <c r="O51" s="225">
        <v>16</v>
      </c>
      <c r="P51" s="219" t="s">
        <v>169</v>
      </c>
      <c r="Q51" s="151"/>
      <c r="R51" s="152"/>
    </row>
    <row r="52" spans="1:18" ht="13.5" customHeight="1">
      <c r="A52" s="217" t="s">
        <v>271</v>
      </c>
      <c r="B52" s="218" t="s">
        <v>164</v>
      </c>
      <c r="C52" s="218" t="s">
        <v>254</v>
      </c>
      <c r="D52" s="219" t="s">
        <v>272</v>
      </c>
      <c r="E52" s="220" t="s">
        <v>273</v>
      </c>
      <c r="F52" s="218" t="s">
        <v>192</v>
      </c>
      <c r="G52" s="221">
        <v>2</v>
      </c>
      <c r="H52" s="222"/>
      <c r="I52" s="222">
        <f>ROUND(G52*H52,2)</f>
        <v>0</v>
      </c>
      <c r="J52" s="223">
        <v>0</v>
      </c>
      <c r="K52" s="221">
        <f>G52*J52</f>
        <v>0</v>
      </c>
      <c r="L52" s="223">
        <v>0.02756</v>
      </c>
      <c r="M52" s="221">
        <f>G52*L52</f>
        <v>0.05512</v>
      </c>
      <c r="N52" s="224">
        <v>21</v>
      </c>
      <c r="O52" s="225">
        <v>16</v>
      </c>
      <c r="P52" s="219" t="s">
        <v>169</v>
      </c>
      <c r="Q52" s="151"/>
      <c r="R52" s="152"/>
    </row>
    <row r="53" spans="1:18" ht="13.5" customHeight="1">
      <c r="A53" s="217" t="s">
        <v>274</v>
      </c>
      <c r="B53" s="218" t="s">
        <v>164</v>
      </c>
      <c r="C53" s="218" t="s">
        <v>254</v>
      </c>
      <c r="D53" s="219" t="s">
        <v>275</v>
      </c>
      <c r="E53" s="220" t="s">
        <v>276</v>
      </c>
      <c r="F53" s="218" t="s">
        <v>192</v>
      </c>
      <c r="G53" s="221">
        <v>5</v>
      </c>
      <c r="H53" s="222"/>
      <c r="I53" s="222">
        <f>ROUND(G53*H53,2)</f>
        <v>0</v>
      </c>
      <c r="J53" s="223">
        <v>0</v>
      </c>
      <c r="K53" s="221">
        <f>G53*J53</f>
        <v>0</v>
      </c>
      <c r="L53" s="223">
        <v>0.0031</v>
      </c>
      <c r="M53" s="221">
        <f>G53*L53</f>
        <v>0.0155</v>
      </c>
      <c r="N53" s="224">
        <v>21</v>
      </c>
      <c r="O53" s="225">
        <v>16</v>
      </c>
      <c r="P53" s="219" t="s">
        <v>169</v>
      </c>
      <c r="Q53" s="151"/>
      <c r="R53" s="152"/>
    </row>
    <row r="54" spans="1:18" ht="13.5" customHeight="1">
      <c r="A54" s="217" t="s">
        <v>277</v>
      </c>
      <c r="B54" s="218" t="s">
        <v>164</v>
      </c>
      <c r="C54" s="218" t="s">
        <v>254</v>
      </c>
      <c r="D54" s="219" t="s">
        <v>278</v>
      </c>
      <c r="E54" s="220" t="s">
        <v>279</v>
      </c>
      <c r="F54" s="218" t="s">
        <v>180</v>
      </c>
      <c r="G54" s="221">
        <v>56.8</v>
      </c>
      <c r="H54" s="222"/>
      <c r="I54" s="222">
        <f>ROUND(G54*H54,2)</f>
        <v>0</v>
      </c>
      <c r="J54" s="223">
        <v>0</v>
      </c>
      <c r="K54" s="221">
        <f>G54*J54</f>
        <v>0</v>
      </c>
      <c r="L54" s="223">
        <v>0</v>
      </c>
      <c r="M54" s="221">
        <f>G54*L54</f>
        <v>0</v>
      </c>
      <c r="N54" s="224">
        <v>21</v>
      </c>
      <c r="O54" s="225">
        <v>16</v>
      </c>
      <c r="P54" s="219" t="s">
        <v>169</v>
      </c>
      <c r="Q54" s="151"/>
      <c r="R54" s="152"/>
    </row>
    <row r="55" spans="1:18" ht="24" customHeight="1">
      <c r="A55" s="217" t="s">
        <v>280</v>
      </c>
      <c r="B55" s="218" t="s">
        <v>164</v>
      </c>
      <c r="C55" s="218" t="s">
        <v>254</v>
      </c>
      <c r="D55" s="219" t="s">
        <v>281</v>
      </c>
      <c r="E55" s="220" t="s">
        <v>282</v>
      </c>
      <c r="F55" s="218" t="s">
        <v>240</v>
      </c>
      <c r="G55" s="221">
        <v>0.4</v>
      </c>
      <c r="H55" s="222"/>
      <c r="I55" s="222">
        <f>ROUND(G55*H55,2)</f>
        <v>0</v>
      </c>
      <c r="J55" s="223">
        <v>0</v>
      </c>
      <c r="K55" s="221">
        <f>G55*J55</f>
        <v>0</v>
      </c>
      <c r="L55" s="223">
        <v>0</v>
      </c>
      <c r="M55" s="221">
        <f>G55*L55</f>
        <v>0</v>
      </c>
      <c r="N55" s="224">
        <v>21</v>
      </c>
      <c r="O55" s="225">
        <v>16</v>
      </c>
      <c r="P55" s="219" t="s">
        <v>169</v>
      </c>
      <c r="Q55" s="151"/>
      <c r="R55" s="152"/>
    </row>
    <row r="56" spans="1:18" ht="13.5" customHeight="1">
      <c r="A56" s="217" t="s">
        <v>283</v>
      </c>
      <c r="B56" s="218" t="s">
        <v>164</v>
      </c>
      <c r="C56" s="218" t="s">
        <v>254</v>
      </c>
      <c r="D56" s="219" t="s">
        <v>284</v>
      </c>
      <c r="E56" s="220" t="s">
        <v>285</v>
      </c>
      <c r="F56" s="218" t="s">
        <v>192</v>
      </c>
      <c r="G56" s="221">
        <v>3</v>
      </c>
      <c r="H56" s="222"/>
      <c r="I56" s="222">
        <f>ROUND(G56*H56,2)</f>
        <v>0</v>
      </c>
      <c r="J56" s="223">
        <v>0</v>
      </c>
      <c r="K56" s="221">
        <f>G56*J56</f>
        <v>0</v>
      </c>
      <c r="L56" s="223">
        <v>0</v>
      </c>
      <c r="M56" s="221">
        <f>G56*L56</f>
        <v>0</v>
      </c>
      <c r="N56" s="224">
        <v>21</v>
      </c>
      <c r="O56" s="225">
        <v>16</v>
      </c>
      <c r="P56" s="219" t="s">
        <v>169</v>
      </c>
      <c r="Q56" s="151"/>
      <c r="R56" s="152"/>
    </row>
    <row r="57" spans="1:18" ht="13.5" customHeight="1">
      <c r="A57" s="217" t="s">
        <v>286</v>
      </c>
      <c r="B57" s="218" t="s">
        <v>164</v>
      </c>
      <c r="C57" s="218" t="s">
        <v>254</v>
      </c>
      <c r="D57" s="219" t="s">
        <v>287</v>
      </c>
      <c r="E57" s="220" t="s">
        <v>288</v>
      </c>
      <c r="F57" s="218" t="s">
        <v>192</v>
      </c>
      <c r="G57" s="221">
        <v>3</v>
      </c>
      <c r="H57" s="222"/>
      <c r="I57" s="222">
        <f>ROUND(G57*H57,2)</f>
        <v>0</v>
      </c>
      <c r="J57" s="223">
        <v>0</v>
      </c>
      <c r="K57" s="221">
        <f>G57*J57</f>
        <v>0</v>
      </c>
      <c r="L57" s="223">
        <v>0</v>
      </c>
      <c r="M57" s="221">
        <f>G57*L57</f>
        <v>0</v>
      </c>
      <c r="N57" s="224">
        <v>21</v>
      </c>
      <c r="O57" s="225">
        <v>16</v>
      </c>
      <c r="P57" s="219" t="s">
        <v>169</v>
      </c>
      <c r="Q57" s="151"/>
      <c r="R57" s="152"/>
    </row>
    <row r="58" spans="1:18" ht="13.5" customHeight="1">
      <c r="A58" s="217" t="s">
        <v>289</v>
      </c>
      <c r="B58" s="218" t="s">
        <v>164</v>
      </c>
      <c r="C58" s="218" t="s">
        <v>254</v>
      </c>
      <c r="D58" s="219" t="s">
        <v>290</v>
      </c>
      <c r="E58" s="220" t="s">
        <v>291</v>
      </c>
      <c r="F58" s="218" t="s">
        <v>240</v>
      </c>
      <c r="G58" s="221">
        <v>0.249</v>
      </c>
      <c r="H58" s="222"/>
      <c r="I58" s="222">
        <f>ROUND(G58*H58,2)</f>
        <v>0</v>
      </c>
      <c r="J58" s="223">
        <v>0</v>
      </c>
      <c r="K58" s="221">
        <f>G58*J58</f>
        <v>0</v>
      </c>
      <c r="L58" s="223">
        <v>0</v>
      </c>
      <c r="M58" s="221">
        <f>G58*L58</f>
        <v>0</v>
      </c>
      <c r="N58" s="224">
        <v>21</v>
      </c>
      <c r="O58" s="225">
        <v>16</v>
      </c>
      <c r="P58" s="219" t="s">
        <v>169</v>
      </c>
      <c r="Q58" s="151"/>
      <c r="R58" s="152"/>
    </row>
    <row r="59" spans="1:18" ht="12.75" customHeight="1">
      <c r="A59" s="215"/>
      <c r="B59" s="216" t="s">
        <v>70</v>
      </c>
      <c r="C59" s="151"/>
      <c r="D59" s="176" t="s">
        <v>292</v>
      </c>
      <c r="E59" s="176" t="s">
        <v>293</v>
      </c>
      <c r="F59" s="151"/>
      <c r="G59" s="151"/>
      <c r="H59" s="151"/>
      <c r="I59" s="177">
        <f>SUM(I60:I73)</f>
        <v>0</v>
      </c>
      <c r="J59" s="151"/>
      <c r="K59" s="178">
        <f>SUM(K60:K73)</f>
        <v>0.65305225</v>
      </c>
      <c r="L59" s="151"/>
      <c r="M59" s="178">
        <f>SUM(M60:M73)</f>
        <v>0.20708</v>
      </c>
      <c r="N59" s="151"/>
      <c r="O59" s="151"/>
      <c r="P59" s="176" t="s">
        <v>163</v>
      </c>
      <c r="Q59" s="151"/>
      <c r="R59" s="152"/>
    </row>
    <row r="60" spans="1:18" ht="13.5" customHeight="1">
      <c r="A60" s="217" t="s">
        <v>294</v>
      </c>
      <c r="B60" s="218" t="s">
        <v>164</v>
      </c>
      <c r="C60" s="218" t="s">
        <v>254</v>
      </c>
      <c r="D60" s="219" t="s">
        <v>295</v>
      </c>
      <c r="E60" s="220" t="s">
        <v>296</v>
      </c>
      <c r="F60" s="218" t="s">
        <v>180</v>
      </c>
      <c r="G60" s="221">
        <v>40</v>
      </c>
      <c r="H60" s="222"/>
      <c r="I60" s="222">
        <f>ROUND(G60*H60,2)</f>
        <v>0</v>
      </c>
      <c r="J60" s="223">
        <v>0</v>
      </c>
      <c r="K60" s="221">
        <f>G60*J60</f>
        <v>0</v>
      </c>
      <c r="L60" s="223">
        <v>0.00497</v>
      </c>
      <c r="M60" s="221">
        <f>G60*L60</f>
        <v>0.1988</v>
      </c>
      <c r="N60" s="224">
        <v>21</v>
      </c>
      <c r="O60" s="225">
        <v>16</v>
      </c>
      <c r="P60" s="219" t="s">
        <v>169</v>
      </c>
      <c r="Q60" s="151"/>
      <c r="R60" s="152"/>
    </row>
    <row r="61" spans="1:18" ht="13.5" customHeight="1">
      <c r="A61" s="217" t="s">
        <v>297</v>
      </c>
      <c r="B61" s="218" t="s">
        <v>164</v>
      </c>
      <c r="C61" s="218" t="s">
        <v>254</v>
      </c>
      <c r="D61" s="219" t="s">
        <v>298</v>
      </c>
      <c r="E61" s="220" t="s">
        <v>299</v>
      </c>
      <c r="F61" s="218" t="s">
        <v>192</v>
      </c>
      <c r="G61" s="221">
        <v>4</v>
      </c>
      <c r="H61" s="222"/>
      <c r="I61" s="222">
        <f>ROUND(G61*H61,2)</f>
        <v>0</v>
      </c>
      <c r="J61" s="223">
        <v>0.00029</v>
      </c>
      <c r="K61" s="221">
        <f>G61*J61</f>
        <v>0.00116</v>
      </c>
      <c r="L61" s="223">
        <v>0</v>
      </c>
      <c r="M61" s="221">
        <f>G61*L61</f>
        <v>0</v>
      </c>
      <c r="N61" s="224">
        <v>21</v>
      </c>
      <c r="O61" s="225">
        <v>16</v>
      </c>
      <c r="P61" s="219" t="s">
        <v>169</v>
      </c>
      <c r="Q61" s="151"/>
      <c r="R61" s="152"/>
    </row>
    <row r="62" spans="1:18" ht="13.5" customHeight="1">
      <c r="A62" s="217" t="s">
        <v>300</v>
      </c>
      <c r="B62" s="218" t="s">
        <v>164</v>
      </c>
      <c r="C62" s="218" t="s">
        <v>254</v>
      </c>
      <c r="D62" s="219" t="s">
        <v>301</v>
      </c>
      <c r="E62" s="220" t="s">
        <v>302</v>
      </c>
      <c r="F62" s="218" t="s">
        <v>180</v>
      </c>
      <c r="G62" s="221">
        <v>64.63</v>
      </c>
      <c r="H62" s="222"/>
      <c r="I62" s="222">
        <f>ROUND(G62*H62,2)</f>
        <v>0</v>
      </c>
      <c r="J62" s="223">
        <v>0.00351</v>
      </c>
      <c r="K62" s="221">
        <f>G62*J62</f>
        <v>0.2268513</v>
      </c>
      <c r="L62" s="223">
        <v>0</v>
      </c>
      <c r="M62" s="221">
        <f>G62*L62</f>
        <v>0</v>
      </c>
      <c r="N62" s="224">
        <v>21</v>
      </c>
      <c r="O62" s="225">
        <v>16</v>
      </c>
      <c r="P62" s="219" t="s">
        <v>169</v>
      </c>
      <c r="Q62" s="151"/>
      <c r="R62" s="152"/>
    </row>
    <row r="63" spans="1:18" ht="13.5" customHeight="1">
      <c r="A63" s="217" t="s">
        <v>303</v>
      </c>
      <c r="B63" s="218" t="s">
        <v>164</v>
      </c>
      <c r="C63" s="218" t="s">
        <v>254</v>
      </c>
      <c r="D63" s="219" t="s">
        <v>304</v>
      </c>
      <c r="E63" s="220" t="s">
        <v>305</v>
      </c>
      <c r="F63" s="218" t="s">
        <v>180</v>
      </c>
      <c r="G63" s="221">
        <v>50.255</v>
      </c>
      <c r="H63" s="222"/>
      <c r="I63" s="222">
        <f>ROUND(G63*H63,2)</f>
        <v>0</v>
      </c>
      <c r="J63" s="223">
        <v>0.00574</v>
      </c>
      <c r="K63" s="221">
        <f>G63*J63</f>
        <v>0.2884637</v>
      </c>
      <c r="L63" s="223">
        <v>0</v>
      </c>
      <c r="M63" s="221">
        <f>G63*L63</f>
        <v>0</v>
      </c>
      <c r="N63" s="224">
        <v>21</v>
      </c>
      <c r="O63" s="225">
        <v>16</v>
      </c>
      <c r="P63" s="219" t="s">
        <v>169</v>
      </c>
      <c r="Q63" s="151"/>
      <c r="R63" s="152"/>
    </row>
    <row r="64" spans="1:18" ht="13.5" customHeight="1">
      <c r="A64" s="217" t="s">
        <v>306</v>
      </c>
      <c r="B64" s="218" t="s">
        <v>164</v>
      </c>
      <c r="C64" s="218" t="s">
        <v>254</v>
      </c>
      <c r="D64" s="219" t="s">
        <v>307</v>
      </c>
      <c r="E64" s="220" t="s">
        <v>308</v>
      </c>
      <c r="F64" s="218" t="s">
        <v>180</v>
      </c>
      <c r="G64" s="221">
        <v>56.2</v>
      </c>
      <c r="H64" s="222"/>
      <c r="I64" s="222">
        <f>ROUND(G64*H64,2)</f>
        <v>0</v>
      </c>
      <c r="J64" s="223">
        <v>0.00067</v>
      </c>
      <c r="K64" s="221">
        <f>G64*J64</f>
        <v>0.037654</v>
      </c>
      <c r="L64" s="223">
        <v>0</v>
      </c>
      <c r="M64" s="221">
        <f>G64*L64</f>
        <v>0</v>
      </c>
      <c r="N64" s="224">
        <v>21</v>
      </c>
      <c r="O64" s="225">
        <v>16</v>
      </c>
      <c r="P64" s="219" t="s">
        <v>169</v>
      </c>
      <c r="Q64" s="151"/>
      <c r="R64" s="152"/>
    </row>
    <row r="65" spans="1:18" ht="13.5" customHeight="1">
      <c r="A65" s="226" t="s">
        <v>309</v>
      </c>
      <c r="B65" s="227" t="s">
        <v>193</v>
      </c>
      <c r="C65" s="227" t="s">
        <v>194</v>
      </c>
      <c r="D65" s="228" t="s">
        <v>310</v>
      </c>
      <c r="E65" s="229" t="s">
        <v>311</v>
      </c>
      <c r="F65" s="227" t="s">
        <v>180</v>
      </c>
      <c r="G65" s="230">
        <v>56.2</v>
      </c>
      <c r="H65" s="231"/>
      <c r="I65" s="231">
        <f>ROUND(G65*H65,2)</f>
        <v>0</v>
      </c>
      <c r="J65" s="232">
        <v>0.00013</v>
      </c>
      <c r="K65" s="230">
        <f>G65*J65</f>
        <v>0.007306</v>
      </c>
      <c r="L65" s="232">
        <v>0</v>
      </c>
      <c r="M65" s="230">
        <f>G65*L65</f>
        <v>0</v>
      </c>
      <c r="N65" s="233">
        <v>21</v>
      </c>
      <c r="O65" s="234">
        <v>32</v>
      </c>
      <c r="P65" s="228" t="s">
        <v>169</v>
      </c>
      <c r="Q65" s="151"/>
      <c r="R65" s="152"/>
    </row>
    <row r="66" spans="1:18" ht="13.5" customHeight="1">
      <c r="A66" s="217" t="s">
        <v>312</v>
      </c>
      <c r="B66" s="218" t="s">
        <v>164</v>
      </c>
      <c r="C66" s="218" t="s">
        <v>254</v>
      </c>
      <c r="D66" s="219" t="s">
        <v>313</v>
      </c>
      <c r="E66" s="220" t="s">
        <v>314</v>
      </c>
      <c r="F66" s="218" t="s">
        <v>180</v>
      </c>
      <c r="G66" s="221">
        <v>50.255</v>
      </c>
      <c r="H66" s="222"/>
      <c r="I66" s="222">
        <f>ROUND(G66*H66,2)</f>
        <v>0</v>
      </c>
      <c r="J66" s="223">
        <v>0.00075</v>
      </c>
      <c r="K66" s="221">
        <f>G66*J66</f>
        <v>0.03769125</v>
      </c>
      <c r="L66" s="223">
        <v>0</v>
      </c>
      <c r="M66" s="221">
        <f>G66*L66</f>
        <v>0</v>
      </c>
      <c r="N66" s="224">
        <v>21</v>
      </c>
      <c r="O66" s="225">
        <v>16</v>
      </c>
      <c r="P66" s="219" t="s">
        <v>169</v>
      </c>
      <c r="Q66" s="151"/>
      <c r="R66" s="152"/>
    </row>
    <row r="67" spans="1:18" ht="13.5" customHeight="1">
      <c r="A67" s="226" t="s">
        <v>315</v>
      </c>
      <c r="B67" s="227" t="s">
        <v>193</v>
      </c>
      <c r="C67" s="227" t="s">
        <v>194</v>
      </c>
      <c r="D67" s="228" t="s">
        <v>316</v>
      </c>
      <c r="E67" s="229" t="s">
        <v>317</v>
      </c>
      <c r="F67" s="227" t="s">
        <v>180</v>
      </c>
      <c r="G67" s="230">
        <v>43.7</v>
      </c>
      <c r="H67" s="231"/>
      <c r="I67" s="231">
        <f>ROUND(G67*H67,2)</f>
        <v>0</v>
      </c>
      <c r="J67" s="232">
        <v>0.00018</v>
      </c>
      <c r="K67" s="230">
        <f>G67*J67</f>
        <v>0.007866000000000001</v>
      </c>
      <c r="L67" s="232">
        <v>0</v>
      </c>
      <c r="M67" s="230">
        <f>G67*L67</f>
        <v>0</v>
      </c>
      <c r="N67" s="233">
        <v>21</v>
      </c>
      <c r="O67" s="234">
        <v>32</v>
      </c>
      <c r="P67" s="228" t="s">
        <v>169</v>
      </c>
      <c r="Q67" s="151"/>
      <c r="R67" s="152"/>
    </row>
    <row r="68" spans="1:18" ht="13.5" customHeight="1">
      <c r="A68" s="217" t="s">
        <v>318</v>
      </c>
      <c r="B68" s="218" t="s">
        <v>164</v>
      </c>
      <c r="C68" s="218" t="s">
        <v>254</v>
      </c>
      <c r="D68" s="219" t="s">
        <v>319</v>
      </c>
      <c r="E68" s="220" t="s">
        <v>320</v>
      </c>
      <c r="F68" s="218" t="s">
        <v>192</v>
      </c>
      <c r="G68" s="221">
        <v>34</v>
      </c>
      <c r="H68" s="222"/>
      <c r="I68" s="222">
        <f>ROUND(G68*H68,2)</f>
        <v>0</v>
      </c>
      <c r="J68" s="223">
        <v>0.00017</v>
      </c>
      <c r="K68" s="221">
        <f>G68*J68</f>
        <v>0.00578</v>
      </c>
      <c r="L68" s="223">
        <v>0</v>
      </c>
      <c r="M68" s="221">
        <f>G68*L68</f>
        <v>0</v>
      </c>
      <c r="N68" s="224">
        <v>21</v>
      </c>
      <c r="O68" s="225">
        <v>16</v>
      </c>
      <c r="P68" s="219" t="s">
        <v>169</v>
      </c>
      <c r="Q68" s="151"/>
      <c r="R68" s="152"/>
    </row>
    <row r="69" spans="1:18" ht="13.5" customHeight="1">
      <c r="A69" s="217" t="s">
        <v>321</v>
      </c>
      <c r="B69" s="218" t="s">
        <v>164</v>
      </c>
      <c r="C69" s="218" t="s">
        <v>254</v>
      </c>
      <c r="D69" s="219" t="s">
        <v>322</v>
      </c>
      <c r="E69" s="220" t="s">
        <v>323</v>
      </c>
      <c r="F69" s="218" t="s">
        <v>192</v>
      </c>
      <c r="G69" s="221">
        <v>12</v>
      </c>
      <c r="H69" s="222"/>
      <c r="I69" s="222">
        <f>ROUND(G69*H69,2)</f>
        <v>0</v>
      </c>
      <c r="J69" s="223">
        <v>0</v>
      </c>
      <c r="K69" s="221">
        <f>G69*J69</f>
        <v>0</v>
      </c>
      <c r="L69" s="223">
        <v>0.00069</v>
      </c>
      <c r="M69" s="221">
        <f>G69*L69</f>
        <v>0.00828</v>
      </c>
      <c r="N69" s="224">
        <v>21</v>
      </c>
      <c r="O69" s="225">
        <v>16</v>
      </c>
      <c r="P69" s="219" t="s">
        <v>169</v>
      </c>
      <c r="Q69" s="151"/>
      <c r="R69" s="152"/>
    </row>
    <row r="70" spans="1:18" ht="13.5" customHeight="1">
      <c r="A70" s="217" t="s">
        <v>324</v>
      </c>
      <c r="B70" s="218" t="s">
        <v>164</v>
      </c>
      <c r="C70" s="218" t="s">
        <v>254</v>
      </c>
      <c r="D70" s="219" t="s">
        <v>325</v>
      </c>
      <c r="E70" s="220" t="s">
        <v>326</v>
      </c>
      <c r="F70" s="218" t="s">
        <v>192</v>
      </c>
      <c r="G70" s="221">
        <v>16</v>
      </c>
      <c r="H70" s="222"/>
      <c r="I70" s="222">
        <f>ROUND(G70*H70,2)</f>
        <v>0</v>
      </c>
      <c r="J70" s="223">
        <v>2E-05</v>
      </c>
      <c r="K70" s="221">
        <f>G70*J70</f>
        <v>0.00032</v>
      </c>
      <c r="L70" s="223">
        <v>0</v>
      </c>
      <c r="M70" s="221">
        <f>G70*L70</f>
        <v>0</v>
      </c>
      <c r="N70" s="224">
        <v>21</v>
      </c>
      <c r="O70" s="225">
        <v>16</v>
      </c>
      <c r="P70" s="219" t="s">
        <v>169</v>
      </c>
      <c r="Q70" s="151"/>
      <c r="R70" s="152"/>
    </row>
    <row r="71" spans="1:18" ht="13.5" customHeight="1">
      <c r="A71" s="217" t="s">
        <v>327</v>
      </c>
      <c r="B71" s="218" t="s">
        <v>164</v>
      </c>
      <c r="C71" s="218" t="s">
        <v>254</v>
      </c>
      <c r="D71" s="219" t="s">
        <v>328</v>
      </c>
      <c r="E71" s="220" t="s">
        <v>329</v>
      </c>
      <c r="F71" s="218" t="s">
        <v>180</v>
      </c>
      <c r="G71" s="221">
        <v>99.9</v>
      </c>
      <c r="H71" s="222"/>
      <c r="I71" s="222">
        <f>ROUND(G71*H71,2)</f>
        <v>0</v>
      </c>
      <c r="J71" s="223">
        <v>0.0004</v>
      </c>
      <c r="K71" s="221">
        <f>G71*J71</f>
        <v>0.03996</v>
      </c>
      <c r="L71" s="223">
        <v>0</v>
      </c>
      <c r="M71" s="221">
        <f>G71*L71</f>
        <v>0</v>
      </c>
      <c r="N71" s="224">
        <v>21</v>
      </c>
      <c r="O71" s="225">
        <v>16</v>
      </c>
      <c r="P71" s="219" t="s">
        <v>169</v>
      </c>
      <c r="Q71" s="151"/>
      <c r="R71" s="152"/>
    </row>
    <row r="72" spans="1:18" ht="24" customHeight="1">
      <c r="A72" s="217" t="s">
        <v>330</v>
      </c>
      <c r="B72" s="218" t="s">
        <v>164</v>
      </c>
      <c r="C72" s="218" t="s">
        <v>254</v>
      </c>
      <c r="D72" s="219" t="s">
        <v>331</v>
      </c>
      <c r="E72" s="220" t="s">
        <v>332</v>
      </c>
      <c r="F72" s="218" t="s">
        <v>240</v>
      </c>
      <c r="G72" s="221">
        <v>0.1</v>
      </c>
      <c r="H72" s="222"/>
      <c r="I72" s="222">
        <f>ROUND(G72*H72,2)</f>
        <v>0</v>
      </c>
      <c r="J72" s="223">
        <v>0</v>
      </c>
      <c r="K72" s="221">
        <f>G72*J72</f>
        <v>0</v>
      </c>
      <c r="L72" s="223">
        <v>0</v>
      </c>
      <c r="M72" s="221">
        <f>G72*L72</f>
        <v>0</v>
      </c>
      <c r="N72" s="224">
        <v>21</v>
      </c>
      <c r="O72" s="225">
        <v>16</v>
      </c>
      <c r="P72" s="219" t="s">
        <v>169</v>
      </c>
      <c r="Q72" s="151"/>
      <c r="R72" s="152"/>
    </row>
    <row r="73" spans="1:18" ht="13.5" customHeight="1">
      <c r="A73" s="217" t="s">
        <v>333</v>
      </c>
      <c r="B73" s="218" t="s">
        <v>164</v>
      </c>
      <c r="C73" s="218" t="s">
        <v>254</v>
      </c>
      <c r="D73" s="219" t="s">
        <v>334</v>
      </c>
      <c r="E73" s="220" t="s">
        <v>335</v>
      </c>
      <c r="F73" s="218" t="s">
        <v>240</v>
      </c>
      <c r="G73" s="221">
        <v>0.653</v>
      </c>
      <c r="H73" s="222"/>
      <c r="I73" s="222">
        <f>ROUND(G73*H73,2)</f>
        <v>0</v>
      </c>
      <c r="J73" s="223">
        <v>0</v>
      </c>
      <c r="K73" s="221">
        <f>G73*J73</f>
        <v>0</v>
      </c>
      <c r="L73" s="223">
        <v>0</v>
      </c>
      <c r="M73" s="221">
        <f>G73*L73</f>
        <v>0</v>
      </c>
      <c r="N73" s="224">
        <v>21</v>
      </c>
      <c r="O73" s="225">
        <v>16</v>
      </c>
      <c r="P73" s="219" t="s">
        <v>169</v>
      </c>
      <c r="Q73" s="151"/>
      <c r="R73" s="152"/>
    </row>
    <row r="74" spans="1:18" ht="12.75" customHeight="1">
      <c r="A74" s="215"/>
      <c r="B74" s="216" t="s">
        <v>70</v>
      </c>
      <c r="C74" s="151"/>
      <c r="D74" s="176" t="s">
        <v>336</v>
      </c>
      <c r="E74" s="176" t="s">
        <v>337</v>
      </c>
      <c r="F74" s="151"/>
      <c r="G74" s="151"/>
      <c r="H74" s="151"/>
      <c r="I74" s="177">
        <f>SUM(I75:I83)</f>
        <v>0</v>
      </c>
      <c r="J74" s="151"/>
      <c r="K74" s="178">
        <f>SUM(K75:K83)</f>
        <v>0.271349</v>
      </c>
      <c r="L74" s="151"/>
      <c r="M74" s="178">
        <f>SUM(M75:M83)</f>
        <v>0.1368</v>
      </c>
      <c r="N74" s="151"/>
      <c r="O74" s="151"/>
      <c r="P74" s="176" t="s">
        <v>163</v>
      </c>
      <c r="Q74" s="151"/>
      <c r="R74" s="152"/>
    </row>
    <row r="75" spans="1:18" ht="13.5" customHeight="1">
      <c r="A75" s="217" t="s">
        <v>338</v>
      </c>
      <c r="B75" s="218" t="s">
        <v>164</v>
      </c>
      <c r="C75" s="218" t="s">
        <v>254</v>
      </c>
      <c r="D75" s="219" t="s">
        <v>339</v>
      </c>
      <c r="E75" s="220" t="s">
        <v>340</v>
      </c>
      <c r="F75" s="218" t="s">
        <v>180</v>
      </c>
      <c r="G75" s="221">
        <v>40</v>
      </c>
      <c r="H75" s="222"/>
      <c r="I75" s="222">
        <f>ROUND(G75*H75,2)</f>
        <v>0</v>
      </c>
      <c r="J75" s="223">
        <v>0.00039</v>
      </c>
      <c r="K75" s="221">
        <f>G75*J75</f>
        <v>0.0156</v>
      </c>
      <c r="L75" s="223">
        <v>0.00342</v>
      </c>
      <c r="M75" s="221">
        <f>G75*L75</f>
        <v>0.1368</v>
      </c>
      <c r="N75" s="224">
        <v>21</v>
      </c>
      <c r="O75" s="225">
        <v>16</v>
      </c>
      <c r="P75" s="219" t="s">
        <v>169</v>
      </c>
      <c r="Q75" s="151"/>
      <c r="R75" s="152"/>
    </row>
    <row r="76" spans="1:18" ht="24" customHeight="1">
      <c r="A76" s="217" t="s">
        <v>341</v>
      </c>
      <c r="B76" s="218" t="s">
        <v>164</v>
      </c>
      <c r="C76" s="218" t="s">
        <v>254</v>
      </c>
      <c r="D76" s="219" t="s">
        <v>342</v>
      </c>
      <c r="E76" s="220" t="s">
        <v>343</v>
      </c>
      <c r="F76" s="218" t="s">
        <v>180</v>
      </c>
      <c r="G76" s="221">
        <v>13.8</v>
      </c>
      <c r="H76" s="222"/>
      <c r="I76" s="222">
        <f>ROUND(G76*H76,2)</f>
        <v>0</v>
      </c>
      <c r="J76" s="223">
        <v>0.0067</v>
      </c>
      <c r="K76" s="221">
        <f>G76*J76</f>
        <v>0.09246000000000001</v>
      </c>
      <c r="L76" s="223">
        <v>0</v>
      </c>
      <c r="M76" s="221">
        <f>G76*L76</f>
        <v>0</v>
      </c>
      <c r="N76" s="224">
        <v>21</v>
      </c>
      <c r="O76" s="225">
        <v>16</v>
      </c>
      <c r="P76" s="219" t="s">
        <v>169</v>
      </c>
      <c r="Q76" s="151"/>
      <c r="R76" s="152"/>
    </row>
    <row r="77" spans="1:18" ht="24" customHeight="1">
      <c r="A77" s="217" t="s">
        <v>344</v>
      </c>
      <c r="B77" s="218" t="s">
        <v>164</v>
      </c>
      <c r="C77" s="218" t="s">
        <v>254</v>
      </c>
      <c r="D77" s="219" t="s">
        <v>345</v>
      </c>
      <c r="E77" s="220" t="s">
        <v>346</v>
      </c>
      <c r="F77" s="218" t="s">
        <v>180</v>
      </c>
      <c r="G77" s="221">
        <v>9.2</v>
      </c>
      <c r="H77" s="222"/>
      <c r="I77" s="222">
        <f>ROUND(G77*H77,2)</f>
        <v>0</v>
      </c>
      <c r="J77" s="223">
        <v>0.00884</v>
      </c>
      <c r="K77" s="221">
        <f>G77*J77</f>
        <v>0.081328</v>
      </c>
      <c r="L77" s="223">
        <v>0</v>
      </c>
      <c r="M77" s="221">
        <f>G77*L77</f>
        <v>0</v>
      </c>
      <c r="N77" s="224">
        <v>21</v>
      </c>
      <c r="O77" s="225">
        <v>16</v>
      </c>
      <c r="P77" s="219" t="s">
        <v>169</v>
      </c>
      <c r="Q77" s="151"/>
      <c r="R77" s="152"/>
    </row>
    <row r="78" spans="1:18" ht="24" customHeight="1">
      <c r="A78" s="217" t="s">
        <v>347</v>
      </c>
      <c r="B78" s="218" t="s">
        <v>164</v>
      </c>
      <c r="C78" s="218" t="s">
        <v>254</v>
      </c>
      <c r="D78" s="219" t="s">
        <v>348</v>
      </c>
      <c r="E78" s="220" t="s">
        <v>349</v>
      </c>
      <c r="F78" s="218" t="s">
        <v>180</v>
      </c>
      <c r="G78" s="221">
        <v>2.3</v>
      </c>
      <c r="H78" s="222"/>
      <c r="I78" s="222">
        <f>ROUND(G78*H78,2)</f>
        <v>0</v>
      </c>
      <c r="J78" s="223">
        <v>0.00767</v>
      </c>
      <c r="K78" s="221">
        <f>G78*J78</f>
        <v>0.017641</v>
      </c>
      <c r="L78" s="223">
        <v>0</v>
      </c>
      <c r="M78" s="221">
        <f>G78*L78</f>
        <v>0</v>
      </c>
      <c r="N78" s="224">
        <v>21</v>
      </c>
      <c r="O78" s="225">
        <v>16</v>
      </c>
      <c r="P78" s="219" t="s">
        <v>169</v>
      </c>
      <c r="Q78" s="151"/>
      <c r="R78" s="152"/>
    </row>
    <row r="79" spans="1:18" ht="13.5" customHeight="1">
      <c r="A79" s="217" t="s">
        <v>350</v>
      </c>
      <c r="B79" s="218" t="s">
        <v>164</v>
      </c>
      <c r="C79" s="218" t="s">
        <v>254</v>
      </c>
      <c r="D79" s="219" t="s">
        <v>351</v>
      </c>
      <c r="E79" s="220" t="s">
        <v>352</v>
      </c>
      <c r="F79" s="218" t="s">
        <v>192</v>
      </c>
      <c r="G79" s="221">
        <v>12</v>
      </c>
      <c r="H79" s="222"/>
      <c r="I79" s="222">
        <f>ROUND(G79*H79,2)</f>
        <v>0</v>
      </c>
      <c r="J79" s="223">
        <v>0.00101</v>
      </c>
      <c r="K79" s="221">
        <f>G79*J79</f>
        <v>0.01212</v>
      </c>
      <c r="L79" s="223">
        <v>0</v>
      </c>
      <c r="M79" s="221">
        <f>G79*L79</f>
        <v>0</v>
      </c>
      <c r="N79" s="224">
        <v>21</v>
      </c>
      <c r="O79" s="225">
        <v>16</v>
      </c>
      <c r="P79" s="219" t="s">
        <v>169</v>
      </c>
      <c r="Q79" s="151"/>
      <c r="R79" s="152"/>
    </row>
    <row r="80" spans="1:18" ht="24" customHeight="1">
      <c r="A80" s="217" t="s">
        <v>353</v>
      </c>
      <c r="B80" s="218" t="s">
        <v>164</v>
      </c>
      <c r="C80" s="218" t="s">
        <v>254</v>
      </c>
      <c r="D80" s="219" t="s">
        <v>354</v>
      </c>
      <c r="E80" s="220" t="s">
        <v>355</v>
      </c>
      <c r="F80" s="218" t="s">
        <v>356</v>
      </c>
      <c r="G80" s="221">
        <v>12</v>
      </c>
      <c r="H80" s="222"/>
      <c r="I80" s="222">
        <f>ROUND(G80*H80,2)</f>
        <v>0</v>
      </c>
      <c r="J80" s="223">
        <v>0.00428</v>
      </c>
      <c r="K80" s="221">
        <f>G80*J80</f>
        <v>0.05136</v>
      </c>
      <c r="L80" s="223">
        <v>0</v>
      </c>
      <c r="M80" s="221">
        <f>G80*L80</f>
        <v>0</v>
      </c>
      <c r="N80" s="224">
        <v>21</v>
      </c>
      <c r="O80" s="225">
        <v>16</v>
      </c>
      <c r="P80" s="219" t="s">
        <v>169</v>
      </c>
      <c r="Q80" s="151"/>
      <c r="R80" s="152"/>
    </row>
    <row r="81" spans="1:18" ht="13.5" customHeight="1">
      <c r="A81" s="217" t="s">
        <v>357</v>
      </c>
      <c r="B81" s="218" t="s">
        <v>164</v>
      </c>
      <c r="C81" s="218" t="s">
        <v>254</v>
      </c>
      <c r="D81" s="219" t="s">
        <v>358</v>
      </c>
      <c r="E81" s="220" t="s">
        <v>359</v>
      </c>
      <c r="F81" s="218" t="s">
        <v>356</v>
      </c>
      <c r="G81" s="221">
        <v>12</v>
      </c>
      <c r="H81" s="222"/>
      <c r="I81" s="222">
        <f>ROUND(G81*H81,2)</f>
        <v>0</v>
      </c>
      <c r="J81" s="223">
        <v>7E-05</v>
      </c>
      <c r="K81" s="221">
        <f>G81*J81</f>
        <v>0.0008399999999999999</v>
      </c>
      <c r="L81" s="223">
        <v>0</v>
      </c>
      <c r="M81" s="221">
        <f>G81*L81</f>
        <v>0</v>
      </c>
      <c r="N81" s="224">
        <v>21</v>
      </c>
      <c r="O81" s="225">
        <v>16</v>
      </c>
      <c r="P81" s="219" t="s">
        <v>169</v>
      </c>
      <c r="Q81" s="151"/>
      <c r="R81" s="152"/>
    </row>
    <row r="82" spans="1:18" ht="24" customHeight="1">
      <c r="A82" s="217" t="s">
        <v>360</v>
      </c>
      <c r="B82" s="218" t="s">
        <v>164</v>
      </c>
      <c r="C82" s="218" t="s">
        <v>254</v>
      </c>
      <c r="D82" s="219" t="s">
        <v>361</v>
      </c>
      <c r="E82" s="220" t="s">
        <v>362</v>
      </c>
      <c r="F82" s="218" t="s">
        <v>240</v>
      </c>
      <c r="G82" s="221">
        <v>0.3</v>
      </c>
      <c r="H82" s="222"/>
      <c r="I82" s="222">
        <f>ROUND(G82*H82,2)</f>
        <v>0</v>
      </c>
      <c r="J82" s="223">
        <v>0</v>
      </c>
      <c r="K82" s="221">
        <f>G82*J82</f>
        <v>0</v>
      </c>
      <c r="L82" s="223">
        <v>0</v>
      </c>
      <c r="M82" s="221">
        <f>G82*L82</f>
        <v>0</v>
      </c>
      <c r="N82" s="224">
        <v>21</v>
      </c>
      <c r="O82" s="225">
        <v>16</v>
      </c>
      <c r="P82" s="219" t="s">
        <v>169</v>
      </c>
      <c r="Q82" s="151"/>
      <c r="R82" s="152"/>
    </row>
    <row r="83" spans="1:18" ht="13.5" customHeight="1">
      <c r="A83" s="217" t="s">
        <v>363</v>
      </c>
      <c r="B83" s="218" t="s">
        <v>164</v>
      </c>
      <c r="C83" s="218" t="s">
        <v>254</v>
      </c>
      <c r="D83" s="219" t="s">
        <v>364</v>
      </c>
      <c r="E83" s="220" t="s">
        <v>365</v>
      </c>
      <c r="F83" s="218" t="s">
        <v>240</v>
      </c>
      <c r="G83" s="221">
        <v>0.271</v>
      </c>
      <c r="H83" s="222"/>
      <c r="I83" s="222">
        <f>ROUND(G83*H83,2)</f>
        <v>0</v>
      </c>
      <c r="J83" s="223">
        <v>0</v>
      </c>
      <c r="K83" s="221">
        <f>G83*J83</f>
        <v>0</v>
      </c>
      <c r="L83" s="223">
        <v>0</v>
      </c>
      <c r="M83" s="221">
        <f>G83*L83</f>
        <v>0</v>
      </c>
      <c r="N83" s="224">
        <v>21</v>
      </c>
      <c r="O83" s="225">
        <v>16</v>
      </c>
      <c r="P83" s="219" t="s">
        <v>169</v>
      </c>
      <c r="Q83" s="151"/>
      <c r="R83" s="152"/>
    </row>
    <row r="84" spans="1:18" ht="12.75" customHeight="1">
      <c r="A84" s="215"/>
      <c r="B84" s="216" t="s">
        <v>70</v>
      </c>
      <c r="C84" s="151"/>
      <c r="D84" s="176" t="s">
        <v>366</v>
      </c>
      <c r="E84" s="176" t="s">
        <v>367</v>
      </c>
      <c r="F84" s="151"/>
      <c r="G84" s="151"/>
      <c r="H84" s="151"/>
      <c r="I84" s="177">
        <f>SUM(I85:I87)</f>
        <v>0</v>
      </c>
      <c r="J84" s="151"/>
      <c r="K84" s="178">
        <f>SUM(K85:K87)</f>
        <v>0.00208</v>
      </c>
      <c r="L84" s="151"/>
      <c r="M84" s="178">
        <f>SUM(M85:M87)</f>
        <v>0.1451</v>
      </c>
      <c r="N84" s="151"/>
      <c r="O84" s="151"/>
      <c r="P84" s="176" t="s">
        <v>163</v>
      </c>
      <c r="Q84" s="151"/>
      <c r="R84" s="152"/>
    </row>
    <row r="85" spans="1:18" ht="13.5" customHeight="1">
      <c r="A85" s="217" t="s">
        <v>368</v>
      </c>
      <c r="B85" s="218" t="s">
        <v>164</v>
      </c>
      <c r="C85" s="218" t="s">
        <v>254</v>
      </c>
      <c r="D85" s="219" t="s">
        <v>369</v>
      </c>
      <c r="E85" s="220" t="s">
        <v>370</v>
      </c>
      <c r="F85" s="218" t="s">
        <v>356</v>
      </c>
      <c r="G85" s="221">
        <v>2</v>
      </c>
      <c r="H85" s="222"/>
      <c r="I85" s="222">
        <f>ROUND(G85*H85,2)</f>
        <v>0</v>
      </c>
      <c r="J85" s="223">
        <v>0</v>
      </c>
      <c r="K85" s="221">
        <f>G85*J85</f>
        <v>0</v>
      </c>
      <c r="L85" s="223">
        <v>0.01946</v>
      </c>
      <c r="M85" s="221">
        <f>G85*L85</f>
        <v>0.03892</v>
      </c>
      <c r="N85" s="224">
        <v>21</v>
      </c>
      <c r="O85" s="225">
        <v>16</v>
      </c>
      <c r="P85" s="219" t="s">
        <v>169</v>
      </c>
      <c r="Q85" s="151"/>
      <c r="R85" s="152"/>
    </row>
    <row r="86" spans="1:18" ht="13.5" customHeight="1">
      <c r="A86" s="217" t="s">
        <v>371</v>
      </c>
      <c r="B86" s="218" t="s">
        <v>164</v>
      </c>
      <c r="C86" s="218" t="s">
        <v>254</v>
      </c>
      <c r="D86" s="219" t="s">
        <v>372</v>
      </c>
      <c r="E86" s="220" t="s">
        <v>373</v>
      </c>
      <c r="F86" s="218" t="s">
        <v>356</v>
      </c>
      <c r="G86" s="221">
        <v>3</v>
      </c>
      <c r="H86" s="222"/>
      <c r="I86" s="222">
        <f>ROUND(G86*H86,2)</f>
        <v>0</v>
      </c>
      <c r="J86" s="223">
        <v>0</v>
      </c>
      <c r="K86" s="221">
        <f>G86*J86</f>
        <v>0</v>
      </c>
      <c r="L86" s="223">
        <v>0.0347</v>
      </c>
      <c r="M86" s="221">
        <f>G86*L86</f>
        <v>0.1041</v>
      </c>
      <c r="N86" s="224">
        <v>21</v>
      </c>
      <c r="O86" s="225">
        <v>16</v>
      </c>
      <c r="P86" s="219" t="s">
        <v>169</v>
      </c>
      <c r="Q86" s="151"/>
      <c r="R86" s="152"/>
    </row>
    <row r="87" spans="1:18" ht="13.5" customHeight="1">
      <c r="A87" s="217" t="s">
        <v>374</v>
      </c>
      <c r="B87" s="218" t="s">
        <v>164</v>
      </c>
      <c r="C87" s="218" t="s">
        <v>254</v>
      </c>
      <c r="D87" s="219" t="s">
        <v>375</v>
      </c>
      <c r="E87" s="220" t="s">
        <v>376</v>
      </c>
      <c r="F87" s="218" t="s">
        <v>192</v>
      </c>
      <c r="G87" s="221">
        <v>26</v>
      </c>
      <c r="H87" s="222"/>
      <c r="I87" s="222">
        <f>ROUND(G87*H87,2)</f>
        <v>0</v>
      </c>
      <c r="J87" s="223">
        <v>8E-05</v>
      </c>
      <c r="K87" s="221">
        <f>G87*J87</f>
        <v>0.00208</v>
      </c>
      <c r="L87" s="223">
        <v>8E-05</v>
      </c>
      <c r="M87" s="221">
        <f>G87*L87</f>
        <v>0.00208</v>
      </c>
      <c r="N87" s="224">
        <v>21</v>
      </c>
      <c r="O87" s="225">
        <v>16</v>
      </c>
      <c r="P87" s="219" t="s">
        <v>169</v>
      </c>
      <c r="Q87" s="151"/>
      <c r="R87" s="152"/>
    </row>
    <row r="88" spans="1:18" ht="12.75" customHeight="1">
      <c r="A88" s="215"/>
      <c r="B88" s="216" t="s">
        <v>70</v>
      </c>
      <c r="C88" s="151"/>
      <c r="D88" s="176" t="s">
        <v>377</v>
      </c>
      <c r="E88" s="176" t="s">
        <v>378</v>
      </c>
      <c r="F88" s="151"/>
      <c r="G88" s="151"/>
      <c r="H88" s="151"/>
      <c r="I88" s="177">
        <f>I89</f>
        <v>0</v>
      </c>
      <c r="J88" s="151"/>
      <c r="K88" s="178">
        <f>K89</f>
        <v>0</v>
      </c>
      <c r="L88" s="151"/>
      <c r="M88" s="178">
        <f>M89</f>
        <v>0</v>
      </c>
      <c r="N88" s="151"/>
      <c r="O88" s="151"/>
      <c r="P88" s="176" t="s">
        <v>163</v>
      </c>
      <c r="Q88" s="151"/>
      <c r="R88" s="152"/>
    </row>
    <row r="89" spans="1:18" ht="13.5" customHeight="1">
      <c r="A89" s="217" t="s">
        <v>379</v>
      </c>
      <c r="B89" s="218" t="s">
        <v>164</v>
      </c>
      <c r="C89" s="218" t="s">
        <v>380</v>
      </c>
      <c r="D89" s="219" t="s">
        <v>381</v>
      </c>
      <c r="E89" s="220" t="s">
        <v>382</v>
      </c>
      <c r="F89" s="218" t="s">
        <v>192</v>
      </c>
      <c r="G89" s="221">
        <v>1</v>
      </c>
      <c r="H89" s="222"/>
      <c r="I89" s="222">
        <f>ROUND(G89*H89,2)</f>
        <v>0</v>
      </c>
      <c r="J89" s="223">
        <v>0</v>
      </c>
      <c r="K89" s="221">
        <f>G89*J89</f>
        <v>0</v>
      </c>
      <c r="L89" s="223">
        <v>0</v>
      </c>
      <c r="M89" s="221">
        <f>G89*L89</f>
        <v>0</v>
      </c>
      <c r="N89" s="224">
        <v>21</v>
      </c>
      <c r="O89" s="225">
        <v>16</v>
      </c>
      <c r="P89" s="219" t="s">
        <v>169</v>
      </c>
      <c r="Q89" s="151"/>
      <c r="R89" s="152"/>
    </row>
    <row r="90" spans="1:18" ht="12.75" customHeight="1">
      <c r="A90" s="215"/>
      <c r="B90" s="216" t="s">
        <v>70</v>
      </c>
      <c r="C90" s="151"/>
      <c r="D90" s="176" t="s">
        <v>383</v>
      </c>
      <c r="E90" s="176" t="s">
        <v>384</v>
      </c>
      <c r="F90" s="151"/>
      <c r="G90" s="151"/>
      <c r="H90" s="151"/>
      <c r="I90" s="177">
        <f>SUM(I91:I92)</f>
        <v>0</v>
      </c>
      <c r="J90" s="151"/>
      <c r="K90" s="178">
        <f>SUM(K91:K92)</f>
        <v>0.00260015</v>
      </c>
      <c r="L90" s="151"/>
      <c r="M90" s="178">
        <f>SUM(M91:M92)</f>
        <v>0</v>
      </c>
      <c r="N90" s="151"/>
      <c r="O90" s="151"/>
      <c r="P90" s="176" t="s">
        <v>163</v>
      </c>
      <c r="Q90" s="151"/>
      <c r="R90" s="152"/>
    </row>
    <row r="91" spans="1:18" ht="13.5" customHeight="1">
      <c r="A91" s="217" t="s">
        <v>385</v>
      </c>
      <c r="B91" s="218" t="s">
        <v>164</v>
      </c>
      <c r="C91" s="218" t="s">
        <v>380</v>
      </c>
      <c r="D91" s="219" t="s">
        <v>386</v>
      </c>
      <c r="E91" s="220" t="s">
        <v>387</v>
      </c>
      <c r="F91" s="218" t="s">
        <v>180</v>
      </c>
      <c r="G91" s="221">
        <v>9.775</v>
      </c>
      <c r="H91" s="222"/>
      <c r="I91" s="222">
        <f>ROUND(G91*H91,2)</f>
        <v>0</v>
      </c>
      <c r="J91" s="223">
        <v>0</v>
      </c>
      <c r="K91" s="221">
        <f>G91*J91</f>
        <v>0</v>
      </c>
      <c r="L91" s="223">
        <v>0</v>
      </c>
      <c r="M91" s="221">
        <f>G91*L91</f>
        <v>0</v>
      </c>
      <c r="N91" s="224">
        <v>21</v>
      </c>
      <c r="O91" s="225">
        <v>16</v>
      </c>
      <c r="P91" s="219" t="s">
        <v>169</v>
      </c>
      <c r="Q91" s="151"/>
      <c r="R91" s="152"/>
    </row>
    <row r="92" spans="1:18" ht="13.5" customHeight="1">
      <c r="A92" s="226" t="s">
        <v>388</v>
      </c>
      <c r="B92" s="227" t="s">
        <v>193</v>
      </c>
      <c r="C92" s="227" t="s">
        <v>194</v>
      </c>
      <c r="D92" s="228" t="s">
        <v>389</v>
      </c>
      <c r="E92" s="229" t="s">
        <v>390</v>
      </c>
      <c r="F92" s="227" t="s">
        <v>180</v>
      </c>
      <c r="G92" s="230">
        <v>9.775</v>
      </c>
      <c r="H92" s="231"/>
      <c r="I92" s="231">
        <f>ROUND(G92*H92,2)</f>
        <v>0</v>
      </c>
      <c r="J92" s="232">
        <v>0.000266</v>
      </c>
      <c r="K92" s="230">
        <f>G92*J92</f>
        <v>0.00260015</v>
      </c>
      <c r="L92" s="232">
        <v>0</v>
      </c>
      <c r="M92" s="230">
        <f>G92*L92</f>
        <v>0</v>
      </c>
      <c r="N92" s="233">
        <v>21</v>
      </c>
      <c r="O92" s="234">
        <v>32</v>
      </c>
      <c r="P92" s="228" t="s">
        <v>169</v>
      </c>
      <c r="Q92" s="151"/>
      <c r="R92" s="152"/>
    </row>
    <row r="93" spans="1:18" ht="12.75" customHeight="1">
      <c r="A93" s="215"/>
      <c r="B93" s="216" t="s">
        <v>70</v>
      </c>
      <c r="C93" s="151"/>
      <c r="D93" s="176" t="s">
        <v>391</v>
      </c>
      <c r="E93" s="176" t="s">
        <v>392</v>
      </c>
      <c r="F93" s="151"/>
      <c r="G93" s="151"/>
      <c r="H93" s="151"/>
      <c r="I93" s="177">
        <f>SUM(I94:I95)</f>
        <v>0</v>
      </c>
      <c r="J93" s="151"/>
      <c r="K93" s="178">
        <f>SUM(K94:K95)</f>
        <v>0.003553</v>
      </c>
      <c r="L93" s="151"/>
      <c r="M93" s="178">
        <f>SUM(M94:M95)</f>
        <v>0</v>
      </c>
      <c r="N93" s="151"/>
      <c r="O93" s="151"/>
      <c r="P93" s="176" t="s">
        <v>163</v>
      </c>
      <c r="Q93" s="151"/>
      <c r="R93" s="152"/>
    </row>
    <row r="94" spans="1:18" ht="13.5" customHeight="1">
      <c r="A94" s="217" t="s">
        <v>393</v>
      </c>
      <c r="B94" s="218" t="s">
        <v>164</v>
      </c>
      <c r="C94" s="218" t="s">
        <v>380</v>
      </c>
      <c r="D94" s="219" t="s">
        <v>394</v>
      </c>
      <c r="E94" s="220" t="s">
        <v>395</v>
      </c>
      <c r="F94" s="218" t="s">
        <v>180</v>
      </c>
      <c r="G94" s="221">
        <v>9.775</v>
      </c>
      <c r="H94" s="222"/>
      <c r="I94" s="222">
        <f>ROUND(G94*H94,2)</f>
        <v>0</v>
      </c>
      <c r="J94" s="223">
        <v>0</v>
      </c>
      <c r="K94" s="221">
        <f>G94*J94</f>
        <v>0</v>
      </c>
      <c r="L94" s="223">
        <v>0</v>
      </c>
      <c r="M94" s="221">
        <f>G94*L94</f>
        <v>0</v>
      </c>
      <c r="N94" s="224">
        <v>21</v>
      </c>
      <c r="O94" s="225">
        <v>16</v>
      </c>
      <c r="P94" s="219" t="s">
        <v>169</v>
      </c>
      <c r="Q94" s="151"/>
      <c r="R94" s="152"/>
    </row>
    <row r="95" spans="1:18" ht="13.5" customHeight="1">
      <c r="A95" s="226" t="s">
        <v>396</v>
      </c>
      <c r="B95" s="227" t="s">
        <v>193</v>
      </c>
      <c r="C95" s="227" t="s">
        <v>194</v>
      </c>
      <c r="D95" s="228" t="s">
        <v>397</v>
      </c>
      <c r="E95" s="229" t="s">
        <v>398</v>
      </c>
      <c r="F95" s="227" t="s">
        <v>180</v>
      </c>
      <c r="G95" s="230">
        <v>8.5</v>
      </c>
      <c r="H95" s="231"/>
      <c r="I95" s="231">
        <f>ROUND(G95*H95,2)</f>
        <v>0</v>
      </c>
      <c r="J95" s="232">
        <v>0.000418</v>
      </c>
      <c r="K95" s="230">
        <f>G95*J95</f>
        <v>0.003553</v>
      </c>
      <c r="L95" s="232">
        <v>0</v>
      </c>
      <c r="M95" s="230">
        <f>G95*L95</f>
        <v>0</v>
      </c>
      <c r="N95" s="233">
        <v>21</v>
      </c>
      <c r="O95" s="234">
        <v>32</v>
      </c>
      <c r="P95" s="228" t="s">
        <v>169</v>
      </c>
      <c r="Q95" s="151"/>
      <c r="R95" s="152"/>
    </row>
    <row r="96" spans="1:18" ht="12.75" customHeight="1">
      <c r="A96" s="215"/>
      <c r="B96" s="216" t="s">
        <v>70</v>
      </c>
      <c r="C96" s="151"/>
      <c r="D96" s="176" t="s">
        <v>399</v>
      </c>
      <c r="E96" s="176" t="s">
        <v>400</v>
      </c>
      <c r="F96" s="151"/>
      <c r="G96" s="151"/>
      <c r="H96" s="151"/>
      <c r="I96" s="177">
        <f>SUM(I97:I98)</f>
        <v>0</v>
      </c>
      <c r="J96" s="151"/>
      <c r="K96" s="178">
        <f>SUM(K97:K98)</f>
        <v>0.00026</v>
      </c>
      <c r="L96" s="151"/>
      <c r="M96" s="178">
        <f>SUM(M97:M98)</f>
        <v>0</v>
      </c>
      <c r="N96" s="151"/>
      <c r="O96" s="151"/>
      <c r="P96" s="176" t="s">
        <v>163</v>
      </c>
      <c r="Q96" s="151"/>
      <c r="R96" s="152"/>
    </row>
    <row r="97" spans="1:18" ht="13.5" customHeight="1">
      <c r="A97" s="217" t="s">
        <v>401</v>
      </c>
      <c r="B97" s="218" t="s">
        <v>164</v>
      </c>
      <c r="C97" s="218" t="s">
        <v>380</v>
      </c>
      <c r="D97" s="219" t="s">
        <v>402</v>
      </c>
      <c r="E97" s="220" t="s">
        <v>403</v>
      </c>
      <c r="F97" s="218" t="s">
        <v>192</v>
      </c>
      <c r="G97" s="221">
        <v>1</v>
      </c>
      <c r="H97" s="222"/>
      <c r="I97" s="222">
        <f>ROUND(G97*H97,2)</f>
        <v>0</v>
      </c>
      <c r="J97" s="223">
        <v>0</v>
      </c>
      <c r="K97" s="221">
        <f>G97*J97</f>
        <v>0</v>
      </c>
      <c r="L97" s="223">
        <v>0</v>
      </c>
      <c r="M97" s="221">
        <f>G97*L97</f>
        <v>0</v>
      </c>
      <c r="N97" s="224">
        <v>21</v>
      </c>
      <c r="O97" s="225">
        <v>16</v>
      </c>
      <c r="P97" s="219" t="s">
        <v>169</v>
      </c>
      <c r="Q97" s="151"/>
      <c r="R97" s="152"/>
    </row>
    <row r="98" spans="1:18" ht="13.5" customHeight="1">
      <c r="A98" s="226" t="s">
        <v>404</v>
      </c>
      <c r="B98" s="227" t="s">
        <v>193</v>
      </c>
      <c r="C98" s="227" t="s">
        <v>194</v>
      </c>
      <c r="D98" s="228" t="s">
        <v>405</v>
      </c>
      <c r="E98" s="229" t="s">
        <v>406</v>
      </c>
      <c r="F98" s="227" t="s">
        <v>192</v>
      </c>
      <c r="G98" s="230">
        <v>1</v>
      </c>
      <c r="H98" s="231"/>
      <c r="I98" s="231">
        <f>ROUND(G98*H98,2)</f>
        <v>0</v>
      </c>
      <c r="J98" s="232">
        <v>0.00026</v>
      </c>
      <c r="K98" s="230">
        <f>G98*J98</f>
        <v>0.00026</v>
      </c>
      <c r="L98" s="232">
        <v>0</v>
      </c>
      <c r="M98" s="230">
        <f>G98*L98</f>
        <v>0</v>
      </c>
      <c r="N98" s="233">
        <v>21</v>
      </c>
      <c r="O98" s="234">
        <v>32</v>
      </c>
      <c r="P98" s="228" t="s">
        <v>169</v>
      </c>
      <c r="Q98" s="151"/>
      <c r="R98" s="152"/>
    </row>
    <row r="99" spans="1:18" ht="12.75" customHeight="1">
      <c r="A99" s="215"/>
      <c r="B99" s="216" t="s">
        <v>70</v>
      </c>
      <c r="C99" s="151"/>
      <c r="D99" s="176" t="s">
        <v>407</v>
      </c>
      <c r="E99" s="176" t="s">
        <v>408</v>
      </c>
      <c r="F99" s="151"/>
      <c r="G99" s="151"/>
      <c r="H99" s="151"/>
      <c r="I99" s="177">
        <f>SUM(I100:I104)</f>
        <v>0</v>
      </c>
      <c r="J99" s="151"/>
      <c r="K99" s="178">
        <f>SUM(K100:K104)</f>
        <v>18.6500907</v>
      </c>
      <c r="L99" s="151"/>
      <c r="M99" s="178">
        <f>SUM(M100:M104)</f>
        <v>24.052764</v>
      </c>
      <c r="N99" s="151"/>
      <c r="O99" s="151"/>
      <c r="P99" s="176" t="s">
        <v>163</v>
      </c>
      <c r="Q99" s="151"/>
      <c r="R99" s="152"/>
    </row>
    <row r="100" spans="1:18" ht="13.5" customHeight="1">
      <c r="A100" s="217" t="s">
        <v>409</v>
      </c>
      <c r="B100" s="218" t="s">
        <v>164</v>
      </c>
      <c r="C100" s="218" t="s">
        <v>407</v>
      </c>
      <c r="D100" s="219" t="s">
        <v>410</v>
      </c>
      <c r="E100" s="220" t="s">
        <v>411</v>
      </c>
      <c r="F100" s="218" t="s">
        <v>180</v>
      </c>
      <c r="G100" s="221">
        <v>18.63</v>
      </c>
      <c r="H100" s="222"/>
      <c r="I100" s="222">
        <f>ROUND(G100*H100,2)</f>
        <v>0</v>
      </c>
      <c r="J100" s="223">
        <v>0.00749</v>
      </c>
      <c r="K100" s="221">
        <f>G100*J100</f>
        <v>0.1395387</v>
      </c>
      <c r="L100" s="223">
        <v>0</v>
      </c>
      <c r="M100" s="221">
        <f>G100*L100</f>
        <v>0</v>
      </c>
      <c r="N100" s="224">
        <v>21</v>
      </c>
      <c r="O100" s="225">
        <v>16</v>
      </c>
      <c r="P100" s="219" t="s">
        <v>169</v>
      </c>
      <c r="Q100" s="151"/>
      <c r="R100" s="152"/>
    </row>
    <row r="101" spans="1:18" ht="13.5" customHeight="1">
      <c r="A101" s="226" t="s">
        <v>412</v>
      </c>
      <c r="B101" s="227" t="s">
        <v>193</v>
      </c>
      <c r="C101" s="227" t="s">
        <v>194</v>
      </c>
      <c r="D101" s="228" t="s">
        <v>413</v>
      </c>
      <c r="E101" s="229" t="s">
        <v>414</v>
      </c>
      <c r="F101" s="227" t="s">
        <v>180</v>
      </c>
      <c r="G101" s="230">
        <v>18.63</v>
      </c>
      <c r="H101" s="231"/>
      <c r="I101" s="231">
        <f>ROUND(G101*H101,2)</f>
        <v>0</v>
      </c>
      <c r="J101" s="232">
        <v>0.024</v>
      </c>
      <c r="K101" s="230">
        <f>G101*J101</f>
        <v>0.44712</v>
      </c>
      <c r="L101" s="232">
        <v>0</v>
      </c>
      <c r="M101" s="230">
        <f>G101*L101</f>
        <v>0</v>
      </c>
      <c r="N101" s="233">
        <v>21</v>
      </c>
      <c r="O101" s="234">
        <v>32</v>
      </c>
      <c r="P101" s="228" t="s">
        <v>169</v>
      </c>
      <c r="Q101" s="151"/>
      <c r="R101" s="152"/>
    </row>
    <row r="102" spans="1:18" ht="13.5" customHeight="1">
      <c r="A102" s="217" t="s">
        <v>415</v>
      </c>
      <c r="B102" s="218" t="s">
        <v>164</v>
      </c>
      <c r="C102" s="218" t="s">
        <v>407</v>
      </c>
      <c r="D102" s="219" t="s">
        <v>416</v>
      </c>
      <c r="E102" s="220" t="s">
        <v>417</v>
      </c>
      <c r="F102" s="218" t="s">
        <v>168</v>
      </c>
      <c r="G102" s="221">
        <v>289.2</v>
      </c>
      <c r="H102" s="222"/>
      <c r="I102" s="222">
        <f>ROUND(G102*H102,2)</f>
        <v>0</v>
      </c>
      <c r="J102" s="223">
        <v>0.0375</v>
      </c>
      <c r="K102" s="221">
        <f>G102*J102</f>
        <v>10.845</v>
      </c>
      <c r="L102" s="223">
        <v>0</v>
      </c>
      <c r="M102" s="221">
        <f>G102*L102</f>
        <v>0</v>
      </c>
      <c r="N102" s="224">
        <v>21</v>
      </c>
      <c r="O102" s="225">
        <v>16</v>
      </c>
      <c r="P102" s="219" t="s">
        <v>169</v>
      </c>
      <c r="Q102" s="151"/>
      <c r="R102" s="152"/>
    </row>
    <row r="103" spans="1:18" ht="24" customHeight="1">
      <c r="A103" s="226" t="s">
        <v>418</v>
      </c>
      <c r="B103" s="227" t="s">
        <v>193</v>
      </c>
      <c r="C103" s="227" t="s">
        <v>194</v>
      </c>
      <c r="D103" s="228" t="s">
        <v>419</v>
      </c>
      <c r="E103" s="229" t="s">
        <v>420</v>
      </c>
      <c r="F103" s="227" t="s">
        <v>168</v>
      </c>
      <c r="G103" s="230">
        <v>375.96</v>
      </c>
      <c r="H103" s="231"/>
      <c r="I103" s="231">
        <f>ROUND(G103*H103,2)</f>
        <v>0</v>
      </c>
      <c r="J103" s="232">
        <v>0.0192</v>
      </c>
      <c r="K103" s="230">
        <f>G103*J103</f>
        <v>7.218431999999999</v>
      </c>
      <c r="L103" s="232">
        <v>0</v>
      </c>
      <c r="M103" s="230">
        <f>G103*L103</f>
        <v>0</v>
      </c>
      <c r="N103" s="233">
        <v>21</v>
      </c>
      <c r="O103" s="234">
        <v>32</v>
      </c>
      <c r="P103" s="228" t="s">
        <v>169</v>
      </c>
      <c r="Q103" s="151"/>
      <c r="R103" s="152"/>
    </row>
    <row r="104" spans="1:18" ht="13.5" customHeight="1">
      <c r="A104" s="217" t="s">
        <v>421</v>
      </c>
      <c r="B104" s="218" t="s">
        <v>164</v>
      </c>
      <c r="C104" s="218" t="s">
        <v>407</v>
      </c>
      <c r="D104" s="219" t="s">
        <v>422</v>
      </c>
      <c r="E104" s="220" t="s">
        <v>423</v>
      </c>
      <c r="F104" s="218" t="s">
        <v>168</v>
      </c>
      <c r="G104" s="221">
        <v>289.2</v>
      </c>
      <c r="H104" s="222"/>
      <c r="I104" s="222">
        <f>ROUND(G104*H104,2)</f>
        <v>0</v>
      </c>
      <c r="J104" s="223">
        <v>0</v>
      </c>
      <c r="K104" s="221">
        <f>G104*J104</f>
        <v>0</v>
      </c>
      <c r="L104" s="223">
        <v>0.08317</v>
      </c>
      <c r="M104" s="221">
        <f>G104*L104</f>
        <v>24.052764</v>
      </c>
      <c r="N104" s="224">
        <v>21</v>
      </c>
      <c r="O104" s="225">
        <v>16</v>
      </c>
      <c r="P104" s="219" t="s">
        <v>169</v>
      </c>
      <c r="Q104" s="151"/>
      <c r="R104" s="152"/>
    </row>
    <row r="105" spans="1:18" ht="12.75" customHeight="1">
      <c r="A105" s="215"/>
      <c r="B105" s="216" t="s">
        <v>70</v>
      </c>
      <c r="C105" s="151"/>
      <c r="D105" s="176" t="s">
        <v>424</v>
      </c>
      <c r="E105" s="176" t="s">
        <v>425</v>
      </c>
      <c r="F105" s="151"/>
      <c r="G105" s="151"/>
      <c r="H105" s="151"/>
      <c r="I105" s="177">
        <f>SUM(I106:I107)</f>
        <v>0</v>
      </c>
      <c r="J105" s="151"/>
      <c r="K105" s="178">
        <f>SUM(K106:K107)</f>
        <v>0.6026999999999999</v>
      </c>
      <c r="L105" s="151"/>
      <c r="M105" s="178">
        <f>SUM(M106:M107)</f>
        <v>0</v>
      </c>
      <c r="N105" s="151"/>
      <c r="O105" s="151"/>
      <c r="P105" s="176" t="s">
        <v>163</v>
      </c>
      <c r="Q105" s="151"/>
      <c r="R105" s="152"/>
    </row>
    <row r="106" spans="1:18" ht="24" customHeight="1">
      <c r="A106" s="217" t="s">
        <v>426</v>
      </c>
      <c r="B106" s="218" t="s">
        <v>164</v>
      </c>
      <c r="C106" s="218" t="s">
        <v>424</v>
      </c>
      <c r="D106" s="219" t="s">
        <v>427</v>
      </c>
      <c r="E106" s="220" t="s">
        <v>428</v>
      </c>
      <c r="F106" s="218" t="s">
        <v>168</v>
      </c>
      <c r="G106" s="221">
        <v>24.6</v>
      </c>
      <c r="H106" s="222"/>
      <c r="I106" s="222">
        <f>ROUND(G106*H106,2)</f>
        <v>0</v>
      </c>
      <c r="J106" s="223">
        <v>0.0029</v>
      </c>
      <c r="K106" s="221">
        <f>G106*J106</f>
        <v>0.07134</v>
      </c>
      <c r="L106" s="223">
        <v>0</v>
      </c>
      <c r="M106" s="221">
        <f>G106*L106</f>
        <v>0</v>
      </c>
      <c r="N106" s="224">
        <v>21</v>
      </c>
      <c r="O106" s="225">
        <v>16</v>
      </c>
      <c r="P106" s="219" t="s">
        <v>169</v>
      </c>
      <c r="Q106" s="151"/>
      <c r="R106" s="152"/>
    </row>
    <row r="107" spans="1:18" ht="13.5" customHeight="1">
      <c r="A107" s="226" t="s">
        <v>429</v>
      </c>
      <c r="B107" s="227" t="s">
        <v>193</v>
      </c>
      <c r="C107" s="227" t="s">
        <v>194</v>
      </c>
      <c r="D107" s="228" t="s">
        <v>430</v>
      </c>
      <c r="E107" s="229" t="s">
        <v>431</v>
      </c>
      <c r="F107" s="227" t="s">
        <v>168</v>
      </c>
      <c r="G107" s="230">
        <v>29.52</v>
      </c>
      <c r="H107" s="231"/>
      <c r="I107" s="231">
        <f>ROUND(G107*H107,2)</f>
        <v>0</v>
      </c>
      <c r="J107" s="232">
        <v>0.018</v>
      </c>
      <c r="K107" s="230">
        <f>G107*J107</f>
        <v>0.5313599999999999</v>
      </c>
      <c r="L107" s="232">
        <v>0</v>
      </c>
      <c r="M107" s="230">
        <f>G107*L107</f>
        <v>0</v>
      </c>
      <c r="N107" s="233">
        <v>21</v>
      </c>
      <c r="O107" s="234">
        <v>32</v>
      </c>
      <c r="P107" s="228" t="s">
        <v>169</v>
      </c>
      <c r="Q107" s="151"/>
      <c r="R107" s="152"/>
    </row>
    <row r="108" spans="1:18" ht="11.25" customHeight="1">
      <c r="A108" s="191"/>
      <c r="B108" s="194"/>
      <c r="C108" s="194"/>
      <c r="D108" s="194"/>
      <c r="E108" s="192" t="s">
        <v>141</v>
      </c>
      <c r="F108" s="237"/>
      <c r="G108" s="237"/>
      <c r="H108" s="237"/>
      <c r="I108" s="193">
        <f>I14+I42</f>
        <v>0</v>
      </c>
      <c r="J108" s="194"/>
      <c r="K108" s="194"/>
      <c r="L108" s="194"/>
      <c r="M108" s="194"/>
      <c r="N108" s="194"/>
      <c r="O108" s="194"/>
      <c r="P108" s="194"/>
      <c r="Q108" s="194"/>
      <c r="R108" s="195"/>
    </row>
  </sheetData>
  <printOptions/>
  <pageMargins left="0.7" right="0.7" top="0.75" bottom="0.75" header="0.3" footer="0.3"/>
  <pageSetup horizontalDpi="600" verticalDpi="600"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27"/>
  <sheetViews>
    <sheetView showGridLines="0" workbookViewId="0" topLeftCell="A1"/>
  </sheetViews>
  <sheetFormatPr defaultColWidth="9.00390625" defaultRowHeight="12.75" customHeight="1"/>
  <cols>
    <col min="1" max="1" width="7.8515625" style="238" customWidth="1"/>
    <col min="2" max="2" width="13.00390625" style="238" customWidth="1"/>
    <col min="3" max="3" width="25.7109375" style="238" customWidth="1"/>
    <col min="4" max="4" width="43.28125" style="238" customWidth="1"/>
    <col min="5" max="6" width="6.421875" style="238" customWidth="1"/>
    <col min="7" max="7" width="6.7109375" style="238" customWidth="1"/>
    <col min="8" max="8" width="3.8515625" style="238" customWidth="1"/>
    <col min="9" max="9" width="6.421875" style="238" customWidth="1"/>
    <col min="10" max="10" width="7.28125" style="238" customWidth="1"/>
    <col min="11" max="11" width="9.00390625" style="238" customWidth="1"/>
    <col min="12" max="12" width="8.421875" style="238" customWidth="1"/>
    <col min="13" max="13" width="6.140625" style="238" customWidth="1"/>
    <col min="14" max="14" width="7.140625" style="238" customWidth="1"/>
    <col min="15" max="16" width="8.28125" style="238" customWidth="1"/>
    <col min="17" max="17" width="9.28125" style="238" customWidth="1"/>
    <col min="18" max="18" width="9.8515625" style="238" customWidth="1"/>
    <col min="19" max="19" width="23.00390625" style="238" customWidth="1"/>
    <col min="20" max="20" width="12.7109375" style="238" customWidth="1"/>
    <col min="21" max="21" width="20.28125" style="238" customWidth="1"/>
    <col min="22" max="256" width="9.00390625" style="238" customWidth="1"/>
  </cols>
  <sheetData>
    <row r="1" spans="1:21" ht="20" customHeight="1">
      <c r="A1" s="144" t="s">
        <v>143</v>
      </c>
      <c r="B1" s="197"/>
      <c r="C1" s="197"/>
      <c r="D1" s="197"/>
      <c r="E1" s="197"/>
      <c r="F1" s="197"/>
      <c r="G1" s="197"/>
      <c r="H1" s="197"/>
      <c r="I1" s="197"/>
      <c r="J1" s="197"/>
      <c r="K1" s="197"/>
      <c r="L1" s="197"/>
      <c r="M1" s="197"/>
      <c r="N1" s="197"/>
      <c r="O1" s="239"/>
      <c r="P1" s="239"/>
      <c r="Q1" s="239"/>
      <c r="R1" s="239"/>
      <c r="S1" s="239"/>
      <c r="T1" s="239"/>
      <c r="U1" s="240"/>
    </row>
    <row r="2" spans="1:21" ht="13.65" customHeight="1">
      <c r="A2" s="148" t="s">
        <v>84</v>
      </c>
      <c r="B2" s="154"/>
      <c r="C2" s="149" t="s">
        <f>'Krycí list'!E5</f>
        <v>85</v>
      </c>
      <c r="D2" s="154"/>
      <c r="E2" s="154"/>
      <c r="F2" s="154"/>
      <c r="G2" s="154"/>
      <c r="H2" s="154"/>
      <c r="I2" s="154"/>
      <c r="J2" s="154"/>
      <c r="K2" s="154"/>
      <c r="L2" s="199"/>
      <c r="M2" s="199"/>
      <c r="N2" s="199"/>
      <c r="O2" s="241"/>
      <c r="P2" s="241"/>
      <c r="Q2" s="241"/>
      <c r="R2" s="241"/>
      <c r="S2" s="241"/>
      <c r="T2" s="241"/>
      <c r="U2" s="242"/>
    </row>
    <row r="3" spans="1:21" ht="13.65" customHeight="1">
      <c r="A3" s="148" t="s">
        <v>86</v>
      </c>
      <c r="B3" s="154"/>
      <c r="C3" s="149" t="s">
        <f>'Krycí list'!E7</f>
        <v>87</v>
      </c>
      <c r="D3" s="154"/>
      <c r="E3" s="154"/>
      <c r="F3" s="154"/>
      <c r="G3" s="154"/>
      <c r="H3" s="154"/>
      <c r="I3" s="154"/>
      <c r="J3" s="154"/>
      <c r="K3" s="154"/>
      <c r="L3" s="199"/>
      <c r="M3" s="199"/>
      <c r="N3" s="199"/>
      <c r="O3" s="241"/>
      <c r="P3" s="241"/>
      <c r="Q3" s="241"/>
      <c r="R3" s="241"/>
      <c r="S3" s="241"/>
      <c r="T3" s="241"/>
      <c r="U3" s="242"/>
    </row>
    <row r="4" spans="1:21" ht="13.65" customHeight="1">
      <c r="A4" s="148" t="s">
        <v>88</v>
      </c>
      <c r="B4" s="154"/>
      <c r="C4" s="149" t="s">
        <v>433</v>
      </c>
      <c r="D4" s="154"/>
      <c r="E4" s="154"/>
      <c r="F4" s="154"/>
      <c r="G4" s="154"/>
      <c r="H4" s="154"/>
      <c r="I4" s="154"/>
      <c r="J4" s="154"/>
      <c r="K4" s="154"/>
      <c r="L4" s="199"/>
      <c r="M4" s="199"/>
      <c r="N4" s="199"/>
      <c r="O4" s="241"/>
      <c r="P4" s="241"/>
      <c r="Q4" s="241"/>
      <c r="R4" s="241"/>
      <c r="S4" s="241"/>
      <c r="T4" s="241"/>
      <c r="U4" s="242"/>
    </row>
    <row r="5" spans="1:21" ht="13.65" customHeight="1">
      <c r="A5" s="156" t="s">
        <v>145</v>
      </c>
      <c r="B5" s="154"/>
      <c r="C5" s="149" t="s">
        <f>'Krycí list'!P5</f>
        <v>89</v>
      </c>
      <c r="D5" s="154"/>
      <c r="E5" s="154"/>
      <c r="F5" s="154"/>
      <c r="G5" s="154"/>
      <c r="H5" s="154"/>
      <c r="I5" s="154"/>
      <c r="J5" s="154"/>
      <c r="K5" s="154"/>
      <c r="L5" s="199"/>
      <c r="M5" s="199"/>
      <c r="N5" s="199"/>
      <c r="O5" s="241"/>
      <c r="P5" s="241"/>
      <c r="Q5" s="241"/>
      <c r="R5" s="241"/>
      <c r="S5" s="241"/>
      <c r="T5" s="241"/>
      <c r="U5" s="242"/>
    </row>
    <row r="6" spans="1:21" ht="13.65" customHeight="1">
      <c r="A6" s="157"/>
      <c r="B6" s="154"/>
      <c r="C6" s="154"/>
      <c r="D6" s="154"/>
      <c r="E6" s="154"/>
      <c r="F6" s="154"/>
      <c r="G6" s="154"/>
      <c r="H6" s="154"/>
      <c r="I6" s="154"/>
      <c r="J6" s="154"/>
      <c r="K6" s="154"/>
      <c r="L6" s="199"/>
      <c r="M6" s="199"/>
      <c r="N6" s="199"/>
      <c r="O6" s="241"/>
      <c r="P6" s="241"/>
      <c r="Q6" s="241"/>
      <c r="R6" s="241"/>
      <c r="S6" s="241"/>
      <c r="T6" s="241"/>
      <c r="U6" s="242"/>
    </row>
    <row r="7" spans="1:21" ht="43" customHeight="1">
      <c r="A7" s="156" t="s">
        <v>91</v>
      </c>
      <c r="B7" s="154"/>
      <c r="C7" s="158" t="s">
        <f>'Krycí list'!E26</f>
        <v>92</v>
      </c>
      <c r="D7" s="154"/>
      <c r="E7" s="154"/>
      <c r="F7" s="154"/>
      <c r="G7" s="154"/>
      <c r="H7" s="154"/>
      <c r="I7" s="154"/>
      <c r="J7" s="154"/>
      <c r="K7" s="154"/>
      <c r="L7" s="199"/>
      <c r="M7" s="199"/>
      <c r="N7" s="199"/>
      <c r="O7" s="241"/>
      <c r="P7" s="241"/>
      <c r="Q7" s="241"/>
      <c r="R7" s="241"/>
      <c r="S7" s="241"/>
      <c r="T7" s="241"/>
      <c r="U7" s="242"/>
    </row>
    <row r="8" spans="1:21" ht="13.65" customHeight="1">
      <c r="A8" s="156" t="s">
        <v>93</v>
      </c>
      <c r="B8" s="154"/>
      <c r="C8" s="149" t="s">
        <f>'Krycí list'!E28</f>
        <v>89</v>
      </c>
      <c r="D8" s="154"/>
      <c r="E8" s="154"/>
      <c r="F8" s="154"/>
      <c r="G8" s="154"/>
      <c r="H8" s="154"/>
      <c r="I8" s="154"/>
      <c r="J8" s="154"/>
      <c r="K8" s="154"/>
      <c r="L8" s="199"/>
      <c r="M8" s="199"/>
      <c r="N8" s="199"/>
      <c r="O8" s="241"/>
      <c r="P8" s="241"/>
      <c r="Q8" s="241"/>
      <c r="R8" s="241"/>
      <c r="S8" s="241"/>
      <c r="T8" s="241"/>
      <c r="U8" s="242"/>
    </row>
    <row r="9" spans="1:21" ht="13.65" customHeight="1">
      <c r="A9" s="156" t="s">
        <v>94</v>
      </c>
      <c r="B9" s="154"/>
      <c r="C9" s="149" t="s">
        <v>95</v>
      </c>
      <c r="D9" s="154"/>
      <c r="E9" s="154"/>
      <c r="F9" s="154"/>
      <c r="G9" s="154"/>
      <c r="H9" s="154"/>
      <c r="I9" s="154"/>
      <c r="J9" s="154"/>
      <c r="K9" s="154"/>
      <c r="L9" s="199"/>
      <c r="M9" s="199"/>
      <c r="N9" s="199"/>
      <c r="O9" s="241"/>
      <c r="P9" s="241"/>
      <c r="Q9" s="241"/>
      <c r="R9" s="241"/>
      <c r="S9" s="241"/>
      <c r="T9" s="241"/>
      <c r="U9" s="242"/>
    </row>
    <row r="10" spans="1:21" ht="14.15" customHeight="1">
      <c r="A10" s="243"/>
      <c r="B10" s="244"/>
      <c r="C10" s="244"/>
      <c r="D10" s="244"/>
      <c r="E10" s="244"/>
      <c r="F10" s="244"/>
      <c r="G10" s="244"/>
      <c r="H10" s="244"/>
      <c r="I10" s="244"/>
      <c r="J10" s="244"/>
      <c r="K10" s="244"/>
      <c r="L10" s="244"/>
      <c r="M10" s="244"/>
      <c r="N10" s="244"/>
      <c r="O10" s="245"/>
      <c r="P10" s="245"/>
      <c r="Q10" s="245"/>
      <c r="R10" s="245"/>
      <c r="S10" s="245"/>
      <c r="T10" s="245"/>
      <c r="U10" s="246"/>
    </row>
    <row r="11" spans="1:21" ht="12.75" customHeight="1">
      <c r="A11" s="247" t="s">
        <v>434</v>
      </c>
      <c r="B11" s="248" t="s">
        <v>435</v>
      </c>
      <c r="C11" s="248" t="s">
        <v>436</v>
      </c>
      <c r="D11" s="249" t="s">
        <v>437</v>
      </c>
      <c r="E11" s="250" t="s">
        <v>438</v>
      </c>
      <c r="F11" s="251"/>
      <c r="G11" s="252"/>
      <c r="H11" s="248" t="s">
        <v>439</v>
      </c>
      <c r="I11" s="253" t="s">
        <v>440</v>
      </c>
      <c r="J11" s="254"/>
      <c r="K11" s="254"/>
      <c r="L11" s="255"/>
      <c r="M11" s="253" t="s">
        <v>441</v>
      </c>
      <c r="N11" s="255"/>
      <c r="O11" s="253" t="s">
        <v>442</v>
      </c>
      <c r="P11" s="254"/>
      <c r="Q11" s="255"/>
      <c r="R11" s="256" t="s">
        <v>443</v>
      </c>
      <c r="S11" s="249" t="s">
        <v>444</v>
      </c>
      <c r="T11" s="257" t="s">
        <v>445</v>
      </c>
      <c r="U11" s="258"/>
    </row>
    <row r="12" spans="1:21" ht="44.25" customHeight="1">
      <c r="A12" s="259"/>
      <c r="B12" s="260"/>
      <c r="C12" s="260"/>
      <c r="D12" s="261"/>
      <c r="E12" s="262" t="s">
        <v>446</v>
      </c>
      <c r="F12" s="262" t="s">
        <v>447</v>
      </c>
      <c r="G12" s="263" t="s">
        <v>448</v>
      </c>
      <c r="H12" s="264"/>
      <c r="I12" s="265" t="s">
        <v>449</v>
      </c>
      <c r="J12" s="265" t="s">
        <v>450</v>
      </c>
      <c r="K12" s="265" t="s">
        <v>451</v>
      </c>
      <c r="L12" s="265" t="s">
        <v>452</v>
      </c>
      <c r="M12" s="265" t="s">
        <v>453</v>
      </c>
      <c r="N12" s="265" t="s">
        <v>454</v>
      </c>
      <c r="O12" s="265" t="s">
        <v>455</v>
      </c>
      <c r="P12" s="265" t="s">
        <v>147</v>
      </c>
      <c r="Q12" s="265" t="s">
        <v>456</v>
      </c>
      <c r="R12" s="266"/>
      <c r="S12" s="261"/>
      <c r="T12" s="267" t="s">
        <v>457</v>
      </c>
      <c r="U12" s="268" t="s">
        <v>458</v>
      </c>
    </row>
    <row r="13" spans="1:21" ht="26.85" customHeight="1">
      <c r="A13" s="269" t="s">
        <v>459</v>
      </c>
      <c r="B13" s="270"/>
      <c r="C13" s="270"/>
      <c r="D13" s="270"/>
      <c r="E13" s="270"/>
      <c r="F13" s="270"/>
      <c r="G13" s="270"/>
      <c r="H13" s="270"/>
      <c r="I13" s="270"/>
      <c r="J13" s="270"/>
      <c r="K13" s="270"/>
      <c r="L13" s="270"/>
      <c r="M13" s="270"/>
      <c r="N13" s="270"/>
      <c r="O13" s="270"/>
      <c r="P13" s="270"/>
      <c r="Q13" s="270"/>
      <c r="R13" s="270"/>
      <c r="S13" s="270"/>
      <c r="T13" s="270"/>
      <c r="U13" s="271"/>
    </row>
    <row r="14" spans="1:21" ht="49.7" customHeight="1">
      <c r="A14" s="272" t="s">
        <v>460</v>
      </c>
      <c r="B14" s="273" t="s">
        <v>461</v>
      </c>
      <c r="C14" s="273" t="s">
        <v>462</v>
      </c>
      <c r="D14" s="273" t="s">
        <v>462</v>
      </c>
      <c r="E14" s="274"/>
      <c r="F14" s="274"/>
      <c r="G14" s="274"/>
      <c r="H14" s="275">
        <v>1</v>
      </c>
      <c r="I14" s="274"/>
      <c r="J14" s="276"/>
      <c r="K14" s="277" t="s">
        <f>IF((H14*I14)&lt;&gt;0,H14*I14,"-")</f>
        <v>463</v>
      </c>
      <c r="L14" s="278"/>
      <c r="M14" s="276"/>
      <c r="N14" s="279"/>
      <c r="O14" s="280"/>
      <c r="P14" s="281"/>
      <c r="Q14" s="280"/>
      <c r="R14" s="276"/>
      <c r="S14" s="282" t="s">
        <v>464</v>
      </c>
      <c r="T14" s="283"/>
      <c r="U14" s="284">
        <f>H14*T14</f>
        <v>0</v>
      </c>
    </row>
    <row r="15" spans="1:21" ht="41.1" customHeight="1">
      <c r="A15" s="285" t="s">
        <v>465</v>
      </c>
      <c r="B15" s="286" t="s">
        <v>466</v>
      </c>
      <c r="C15" s="286" t="s">
        <v>467</v>
      </c>
      <c r="D15" s="286" t="s">
        <v>468</v>
      </c>
      <c r="E15" s="287"/>
      <c r="F15" s="287"/>
      <c r="G15" s="287"/>
      <c r="H15" s="288">
        <v>3</v>
      </c>
      <c r="I15" s="287"/>
      <c r="J15" s="289"/>
      <c r="K15" s="290"/>
      <c r="L15" s="291"/>
      <c r="M15" s="289"/>
      <c r="N15" s="292"/>
      <c r="O15" s="293"/>
      <c r="P15" s="294"/>
      <c r="Q15" s="295"/>
      <c r="R15" s="296"/>
      <c r="S15" s="297"/>
      <c r="T15" s="298"/>
      <c r="U15" s="299">
        <f>H15*T15</f>
        <v>0</v>
      </c>
    </row>
    <row r="16" spans="1:21" ht="46.35" customHeight="1">
      <c r="A16" s="285" t="s">
        <v>469</v>
      </c>
      <c r="B16" s="286" t="s">
        <v>466</v>
      </c>
      <c r="C16" s="286" t="s">
        <v>470</v>
      </c>
      <c r="D16" s="286" t="s">
        <v>471</v>
      </c>
      <c r="E16" s="300">
        <v>2500</v>
      </c>
      <c r="F16" s="300">
        <v>700</v>
      </c>
      <c r="G16" s="300">
        <v>1800</v>
      </c>
      <c r="H16" s="288">
        <v>1</v>
      </c>
      <c r="I16" s="287"/>
      <c r="J16" s="289"/>
      <c r="K16" s="290"/>
      <c r="L16" s="291"/>
      <c r="M16" s="289"/>
      <c r="N16" s="292"/>
      <c r="O16" s="293"/>
      <c r="P16" s="294"/>
      <c r="Q16" s="295"/>
      <c r="R16" s="296"/>
      <c r="S16" s="297"/>
      <c r="T16" s="298"/>
      <c r="U16" s="299">
        <f>H16*T16</f>
        <v>0</v>
      </c>
    </row>
    <row r="17" spans="1:21" ht="48.95" customHeight="1">
      <c r="A17" s="285" t="s">
        <v>472</v>
      </c>
      <c r="B17" s="286" t="s">
        <v>466</v>
      </c>
      <c r="C17" s="286" t="s">
        <v>470</v>
      </c>
      <c r="D17" s="286" t="s">
        <v>471</v>
      </c>
      <c r="E17" s="300">
        <v>800</v>
      </c>
      <c r="F17" s="300">
        <v>390</v>
      </c>
      <c r="G17" s="300">
        <v>1800</v>
      </c>
      <c r="H17" s="288">
        <v>1</v>
      </c>
      <c r="I17" s="287"/>
      <c r="J17" s="289"/>
      <c r="K17" s="290"/>
      <c r="L17" s="291"/>
      <c r="M17" s="289"/>
      <c r="N17" s="292"/>
      <c r="O17" s="293"/>
      <c r="P17" s="294"/>
      <c r="Q17" s="295"/>
      <c r="R17" s="296"/>
      <c r="S17" s="301" t="s">
        <v>473</v>
      </c>
      <c r="T17" s="298"/>
      <c r="U17" s="299">
        <f>H17*T17</f>
        <v>0</v>
      </c>
    </row>
    <row r="18" spans="1:21" ht="53.45" customHeight="1">
      <c r="A18" s="285" t="s">
        <v>474</v>
      </c>
      <c r="B18" s="286" t="s">
        <v>466</v>
      </c>
      <c r="C18" s="286" t="s">
        <v>470</v>
      </c>
      <c r="D18" s="286" t="s">
        <v>471</v>
      </c>
      <c r="E18" s="300">
        <v>3200</v>
      </c>
      <c r="F18" s="300">
        <v>700</v>
      </c>
      <c r="G18" s="300">
        <v>1800</v>
      </c>
      <c r="H18" s="288">
        <v>1</v>
      </c>
      <c r="I18" s="287"/>
      <c r="J18" s="289"/>
      <c r="K18" s="290"/>
      <c r="L18" s="291"/>
      <c r="M18" s="289"/>
      <c r="N18" s="292"/>
      <c r="O18" s="293"/>
      <c r="P18" s="294"/>
      <c r="Q18" s="295"/>
      <c r="R18" s="296"/>
      <c r="S18" s="297"/>
      <c r="T18" s="298"/>
      <c r="U18" s="299">
        <f>H18*T18</f>
        <v>0</v>
      </c>
    </row>
    <row r="19" spans="1:21" ht="91.7" customHeight="1">
      <c r="A19" s="285" t="s">
        <v>475</v>
      </c>
      <c r="B19" s="286" t="s">
        <v>466</v>
      </c>
      <c r="C19" s="286" t="s">
        <v>476</v>
      </c>
      <c r="D19" s="286" t="s">
        <v>477</v>
      </c>
      <c r="E19" s="300">
        <v>2800</v>
      </c>
      <c r="F19" s="300">
        <v>700</v>
      </c>
      <c r="G19" s="300">
        <v>750</v>
      </c>
      <c r="H19" s="288">
        <v>1</v>
      </c>
      <c r="I19" s="287"/>
      <c r="J19" s="289"/>
      <c r="K19" s="302" t="s">
        <f>IF((H19*I19)&lt;&gt;0,H19*I19,"-")</f>
        <v>463</v>
      </c>
      <c r="L19" s="291"/>
      <c r="M19" s="289"/>
      <c r="N19" s="292"/>
      <c r="O19" s="293"/>
      <c r="P19" s="294"/>
      <c r="Q19" s="295"/>
      <c r="R19" s="296"/>
      <c r="S19" s="297"/>
      <c r="T19" s="298"/>
      <c r="U19" s="299">
        <f>H19*T19</f>
        <v>0</v>
      </c>
    </row>
    <row r="20" spans="1:21" ht="49.15" customHeight="1">
      <c r="A20" s="285" t="s">
        <v>478</v>
      </c>
      <c r="B20" s="286" t="s">
        <v>466</v>
      </c>
      <c r="C20" s="286" t="s">
        <v>467</v>
      </c>
      <c r="D20" s="286" t="s">
        <v>468</v>
      </c>
      <c r="E20" s="287"/>
      <c r="F20" s="287"/>
      <c r="G20" s="287"/>
      <c r="H20" s="288">
        <v>3</v>
      </c>
      <c r="I20" s="287"/>
      <c r="J20" s="289"/>
      <c r="K20" s="290"/>
      <c r="L20" s="291"/>
      <c r="M20" s="289"/>
      <c r="N20" s="292"/>
      <c r="O20" s="293"/>
      <c r="P20" s="294"/>
      <c r="Q20" s="295"/>
      <c r="R20" s="296"/>
      <c r="S20" s="297"/>
      <c r="T20" s="298"/>
      <c r="U20" s="299">
        <f>H20*T20</f>
        <v>0</v>
      </c>
    </row>
    <row r="21" spans="1:21" ht="109.15" customHeight="1">
      <c r="A21" s="285" t="s">
        <v>479</v>
      </c>
      <c r="B21" s="286" t="s">
        <v>466</v>
      </c>
      <c r="C21" s="286" t="s">
        <v>480</v>
      </c>
      <c r="D21" s="286" t="s">
        <v>481</v>
      </c>
      <c r="E21" s="300">
        <v>1830</v>
      </c>
      <c r="F21" s="300">
        <v>700</v>
      </c>
      <c r="G21" s="300">
        <v>750</v>
      </c>
      <c r="H21" s="288">
        <v>1</v>
      </c>
      <c r="I21" s="287"/>
      <c r="J21" s="289"/>
      <c r="K21" s="302" t="s">
        <f>IF((H21*I21)&lt;&gt;0,H21*I21,"-")</f>
        <v>463</v>
      </c>
      <c r="L21" s="291"/>
      <c r="M21" s="289"/>
      <c r="N21" s="292"/>
      <c r="O21" s="293"/>
      <c r="P21" s="294"/>
      <c r="Q21" s="295" t="s">
        <v>482</v>
      </c>
      <c r="R21" s="296"/>
      <c r="S21" s="286" t="s">
        <v>483</v>
      </c>
      <c r="T21" s="298"/>
      <c r="U21" s="299">
        <f>H21*T21</f>
        <v>0</v>
      </c>
    </row>
    <row r="22" spans="1:21" ht="67.15" customHeight="1">
      <c r="A22" s="285" t="s">
        <v>484</v>
      </c>
      <c r="B22" s="286" t="s">
        <v>461</v>
      </c>
      <c r="C22" s="286" t="s">
        <v>485</v>
      </c>
      <c r="D22" s="286" t="s">
        <v>486</v>
      </c>
      <c r="E22" s="303"/>
      <c r="F22" s="287"/>
      <c r="G22" s="287"/>
      <c r="H22" s="300">
        <v>2</v>
      </c>
      <c r="I22" s="288"/>
      <c r="J22" s="287"/>
      <c r="K22" s="291"/>
      <c r="L22" s="291"/>
      <c r="M22" s="289"/>
      <c r="N22" s="292"/>
      <c r="O22" s="293" t="s">
        <v>482</v>
      </c>
      <c r="P22" s="304" t="s">
        <v>482</v>
      </c>
      <c r="Q22" s="305"/>
      <c r="R22" s="305"/>
      <c r="S22" s="286" t="s">
        <v>483</v>
      </c>
      <c r="T22" s="298"/>
      <c r="U22" s="299">
        <f>H22*T22</f>
        <v>0</v>
      </c>
    </row>
    <row r="23" spans="1:21" ht="95.65" customHeight="1">
      <c r="A23" s="285" t="s">
        <v>487</v>
      </c>
      <c r="B23" s="286" t="s">
        <v>466</v>
      </c>
      <c r="C23" s="286" t="s">
        <v>488</v>
      </c>
      <c r="D23" s="286" t="s">
        <v>489</v>
      </c>
      <c r="E23" s="300">
        <v>2850</v>
      </c>
      <c r="F23" s="300">
        <v>800</v>
      </c>
      <c r="G23" s="300">
        <v>750</v>
      </c>
      <c r="H23" s="288">
        <v>1</v>
      </c>
      <c r="I23" s="287"/>
      <c r="J23" s="289"/>
      <c r="K23" s="302" t="s">
        <f>IF((H23*I23)&lt;&gt;0,H23*I23,"-")</f>
        <v>463</v>
      </c>
      <c r="L23" s="291"/>
      <c r="M23" s="289"/>
      <c r="N23" s="292"/>
      <c r="O23" s="293"/>
      <c r="P23" s="294"/>
      <c r="Q23" s="295" t="s">
        <v>482</v>
      </c>
      <c r="R23" s="296"/>
      <c r="S23" s="286" t="s">
        <v>483</v>
      </c>
      <c r="T23" s="298"/>
      <c r="U23" s="299">
        <f>H23*T23</f>
        <v>0</v>
      </c>
    </row>
    <row r="24" spans="1:21" ht="67.15" customHeight="1">
      <c r="A24" s="285" t="s">
        <v>490</v>
      </c>
      <c r="B24" s="286" t="s">
        <v>461</v>
      </c>
      <c r="C24" s="286" t="s">
        <v>485</v>
      </c>
      <c r="D24" s="286" t="s">
        <v>486</v>
      </c>
      <c r="E24" s="303"/>
      <c r="F24" s="287"/>
      <c r="G24" s="287"/>
      <c r="H24" s="300">
        <v>1</v>
      </c>
      <c r="I24" s="288"/>
      <c r="J24" s="287"/>
      <c r="K24" s="291"/>
      <c r="L24" s="291"/>
      <c r="M24" s="289"/>
      <c r="N24" s="292"/>
      <c r="O24" s="293" t="s">
        <v>482</v>
      </c>
      <c r="P24" s="304" t="s">
        <v>482</v>
      </c>
      <c r="Q24" s="305"/>
      <c r="R24" s="305"/>
      <c r="S24" s="286" t="s">
        <v>483</v>
      </c>
      <c r="T24" s="298"/>
      <c r="U24" s="299">
        <f>H24*T24</f>
        <v>0</v>
      </c>
    </row>
    <row r="25" spans="1:21" ht="94.5" customHeight="1">
      <c r="A25" s="285" t="s">
        <v>491</v>
      </c>
      <c r="B25" s="286" t="s">
        <v>466</v>
      </c>
      <c r="C25" s="286" t="s">
        <v>488</v>
      </c>
      <c r="D25" s="286" t="s">
        <v>489</v>
      </c>
      <c r="E25" s="300">
        <v>2850</v>
      </c>
      <c r="F25" s="300">
        <v>800</v>
      </c>
      <c r="G25" s="300">
        <v>750</v>
      </c>
      <c r="H25" s="288">
        <v>1</v>
      </c>
      <c r="I25" s="287"/>
      <c r="J25" s="289"/>
      <c r="K25" s="302" t="s">
        <f>IF((H25*I25)&lt;&gt;0,H25*I25,"-")</f>
        <v>463</v>
      </c>
      <c r="L25" s="291"/>
      <c r="M25" s="289"/>
      <c r="N25" s="292"/>
      <c r="O25" s="293"/>
      <c r="P25" s="294"/>
      <c r="Q25" s="295" t="s">
        <v>482</v>
      </c>
      <c r="R25" s="296"/>
      <c r="S25" s="286" t="s">
        <v>483</v>
      </c>
      <c r="T25" s="298"/>
      <c r="U25" s="299">
        <f>H25*T25</f>
        <v>0</v>
      </c>
    </row>
    <row r="26" spans="1:21" ht="67.15" customHeight="1">
      <c r="A26" s="285" t="s">
        <v>492</v>
      </c>
      <c r="B26" s="286" t="s">
        <v>461</v>
      </c>
      <c r="C26" s="286" t="s">
        <v>485</v>
      </c>
      <c r="D26" s="286" t="s">
        <v>486</v>
      </c>
      <c r="E26" s="287"/>
      <c r="F26" s="287"/>
      <c r="G26" s="287"/>
      <c r="H26" s="300">
        <v>1</v>
      </c>
      <c r="I26" s="288"/>
      <c r="J26" s="287"/>
      <c r="K26" s="291"/>
      <c r="L26" s="291"/>
      <c r="M26" s="289"/>
      <c r="N26" s="292"/>
      <c r="O26" s="293" t="s">
        <v>482</v>
      </c>
      <c r="P26" s="304" t="s">
        <v>482</v>
      </c>
      <c r="Q26" s="305"/>
      <c r="R26" s="305"/>
      <c r="S26" s="286" t="s">
        <v>483</v>
      </c>
      <c r="T26" s="298"/>
      <c r="U26" s="299">
        <f>H26*T26</f>
        <v>0</v>
      </c>
    </row>
    <row r="27" spans="1:21" ht="125.25" customHeight="1">
      <c r="A27" s="285" t="s">
        <v>493</v>
      </c>
      <c r="B27" s="286" t="s">
        <v>494</v>
      </c>
      <c r="C27" s="286" t="s">
        <v>495</v>
      </c>
      <c r="D27" s="286" t="s">
        <v>496</v>
      </c>
      <c r="E27" s="300">
        <v>800</v>
      </c>
      <c r="F27" s="300">
        <v>930</v>
      </c>
      <c r="G27" s="300">
        <v>250</v>
      </c>
      <c r="H27" s="288">
        <v>1</v>
      </c>
      <c r="I27" s="287"/>
      <c r="J27" s="289"/>
      <c r="K27" s="302" t="s">
        <f>IF((H27*I27)&lt;&gt;0,H27*I27,"-")</f>
        <v>463</v>
      </c>
      <c r="L27" s="291"/>
      <c r="M27" s="306">
        <v>28</v>
      </c>
      <c r="N27" s="307">
        <v>28</v>
      </c>
      <c r="O27" s="293"/>
      <c r="P27" s="294"/>
      <c r="Q27" s="295"/>
      <c r="R27" s="296"/>
      <c r="S27" s="297"/>
      <c r="T27" s="298"/>
      <c r="U27" s="299">
        <f>H27*T27</f>
        <v>0</v>
      </c>
    </row>
    <row r="28" spans="1:21" ht="67.15" customHeight="1">
      <c r="A28" s="285" t="s">
        <v>497</v>
      </c>
      <c r="B28" s="286" t="s">
        <v>466</v>
      </c>
      <c r="C28" s="286" t="s">
        <v>498</v>
      </c>
      <c r="D28" s="286" t="s">
        <v>499</v>
      </c>
      <c r="E28" s="300">
        <v>800</v>
      </c>
      <c r="F28" s="300">
        <v>930</v>
      </c>
      <c r="G28" s="300">
        <v>500</v>
      </c>
      <c r="H28" s="288">
        <v>1</v>
      </c>
      <c r="I28" s="287"/>
      <c r="J28" s="289"/>
      <c r="K28" s="302" t="s">
        <f>IF((H28*I28)&lt;&gt;0,H28*I28,"-")</f>
        <v>463</v>
      </c>
      <c r="L28" s="291"/>
      <c r="M28" s="289"/>
      <c r="N28" s="292"/>
      <c r="O28" s="293"/>
      <c r="P28" s="294"/>
      <c r="Q28" s="295"/>
      <c r="R28" s="296"/>
      <c r="S28" s="297"/>
      <c r="T28" s="298"/>
      <c r="U28" s="299">
        <f>H28*T28</f>
        <v>0</v>
      </c>
    </row>
    <row r="29" spans="1:21" ht="67.15" customHeight="1">
      <c r="A29" s="285" t="s">
        <v>500</v>
      </c>
      <c r="B29" s="286" t="s">
        <v>466</v>
      </c>
      <c r="C29" s="286" t="s">
        <v>501</v>
      </c>
      <c r="D29" s="286" t="s">
        <v>502</v>
      </c>
      <c r="E29" s="300">
        <v>470</v>
      </c>
      <c r="F29" s="300">
        <v>930</v>
      </c>
      <c r="G29" s="300">
        <v>750</v>
      </c>
      <c r="H29" s="288">
        <v>1</v>
      </c>
      <c r="I29" s="287"/>
      <c r="J29" s="289"/>
      <c r="K29" s="302" t="s">
        <f>IF((H29*I29)&lt;&gt;0,H29*I29,"-")</f>
        <v>463</v>
      </c>
      <c r="L29" s="291"/>
      <c r="M29" s="289"/>
      <c r="N29" s="292"/>
      <c r="O29" s="293"/>
      <c r="P29" s="294"/>
      <c r="Q29" s="295"/>
      <c r="R29" s="296"/>
      <c r="S29" s="297"/>
      <c r="T29" s="298"/>
      <c r="U29" s="299">
        <f>H29*T29</f>
        <v>0</v>
      </c>
    </row>
    <row r="30" spans="1:21" ht="90.4" customHeight="1">
      <c r="A30" s="285" t="s">
        <v>493</v>
      </c>
      <c r="B30" s="286" t="s">
        <v>494</v>
      </c>
      <c r="C30" s="286" t="s">
        <v>503</v>
      </c>
      <c r="D30" s="286" t="s">
        <v>504</v>
      </c>
      <c r="E30" s="300">
        <v>800</v>
      </c>
      <c r="F30" s="300">
        <v>930</v>
      </c>
      <c r="G30" s="300">
        <v>250</v>
      </c>
      <c r="H30" s="288">
        <v>1</v>
      </c>
      <c r="I30" s="287"/>
      <c r="J30" s="289"/>
      <c r="K30" s="302" t="s">
        <f>IF((H30*I30)&lt;&gt;0,H30*I30,"-")</f>
        <v>463</v>
      </c>
      <c r="L30" s="291"/>
      <c r="M30" s="306">
        <v>10.5</v>
      </c>
      <c r="N30" s="307">
        <v>10.5</v>
      </c>
      <c r="O30" s="293"/>
      <c r="P30" s="294"/>
      <c r="Q30" s="295"/>
      <c r="R30" s="296"/>
      <c r="S30" s="297"/>
      <c r="T30" s="298"/>
      <c r="U30" s="299">
        <f>H30*T30</f>
        <v>0</v>
      </c>
    </row>
    <row r="31" spans="1:21" ht="67.15" customHeight="1">
      <c r="A31" s="285" t="s">
        <v>497</v>
      </c>
      <c r="B31" s="286" t="s">
        <v>466</v>
      </c>
      <c r="C31" s="286" t="s">
        <v>498</v>
      </c>
      <c r="D31" s="286" t="s">
        <v>499</v>
      </c>
      <c r="E31" s="300">
        <v>800</v>
      </c>
      <c r="F31" s="300">
        <v>930</v>
      </c>
      <c r="G31" s="300">
        <v>500</v>
      </c>
      <c r="H31" s="288">
        <v>1</v>
      </c>
      <c r="I31" s="287"/>
      <c r="J31" s="289"/>
      <c r="K31" s="302" t="s">
        <f>IF((H31*I31)&lt;&gt;0,H31*I31,"-")</f>
        <v>463</v>
      </c>
      <c r="L31" s="291"/>
      <c r="M31" s="289"/>
      <c r="N31" s="292"/>
      <c r="O31" s="293"/>
      <c r="P31" s="294"/>
      <c r="Q31" s="295"/>
      <c r="R31" s="296"/>
      <c r="S31" s="297"/>
      <c r="T31" s="298"/>
      <c r="U31" s="299">
        <f>H31*T31</f>
        <v>0</v>
      </c>
    </row>
    <row r="32" spans="1:21" ht="97.9" customHeight="1">
      <c r="A32" s="285" t="s">
        <v>500</v>
      </c>
      <c r="B32" s="286" t="s">
        <v>494</v>
      </c>
      <c r="C32" s="286" t="s">
        <v>505</v>
      </c>
      <c r="D32" s="286" t="s">
        <v>506</v>
      </c>
      <c r="E32" s="300">
        <v>1000</v>
      </c>
      <c r="F32" s="300">
        <v>930</v>
      </c>
      <c r="G32" s="300">
        <v>750</v>
      </c>
      <c r="H32" s="288">
        <v>1</v>
      </c>
      <c r="I32" s="300">
        <v>0.1</v>
      </c>
      <c r="J32" s="289"/>
      <c r="K32" s="308">
        <f>IF((H32*I32)&lt;&gt;0,H32*I32,"-")</f>
        <v>0.1</v>
      </c>
      <c r="L32" s="291"/>
      <c r="M32" s="306">
        <v>27</v>
      </c>
      <c r="N32" s="307">
        <v>27</v>
      </c>
      <c r="O32" s="293"/>
      <c r="P32" s="294"/>
      <c r="Q32" s="295"/>
      <c r="R32" s="296"/>
      <c r="S32" s="297"/>
      <c r="T32" s="298"/>
      <c r="U32" s="299">
        <f>H32*T32</f>
        <v>0</v>
      </c>
    </row>
    <row r="33" spans="1:21" ht="67.15" customHeight="1">
      <c r="A33" s="285" t="s">
        <v>507</v>
      </c>
      <c r="B33" s="286" t="s">
        <v>466</v>
      </c>
      <c r="C33" s="286" t="s">
        <v>501</v>
      </c>
      <c r="D33" s="286" t="s">
        <v>502</v>
      </c>
      <c r="E33" s="300">
        <v>900</v>
      </c>
      <c r="F33" s="300">
        <v>930</v>
      </c>
      <c r="G33" s="300">
        <v>750</v>
      </c>
      <c r="H33" s="288">
        <v>1</v>
      </c>
      <c r="I33" s="287"/>
      <c r="J33" s="289"/>
      <c r="K33" s="302" t="s">
        <f>IF((H33*I33)&lt;&gt;0,H33*I33,"-")</f>
        <v>463</v>
      </c>
      <c r="L33" s="291"/>
      <c r="M33" s="289"/>
      <c r="N33" s="292"/>
      <c r="O33" s="293"/>
      <c r="P33" s="294"/>
      <c r="Q33" s="295"/>
      <c r="R33" s="296"/>
      <c r="S33" s="297"/>
      <c r="T33" s="298"/>
      <c r="U33" s="299">
        <f>H33*T33</f>
        <v>0</v>
      </c>
    </row>
    <row r="34" spans="1:21" ht="93.75" customHeight="1">
      <c r="A34" s="285" t="s">
        <v>508</v>
      </c>
      <c r="B34" s="286" t="s">
        <v>494</v>
      </c>
      <c r="C34" s="286" t="s">
        <v>505</v>
      </c>
      <c r="D34" s="286" t="s">
        <v>506</v>
      </c>
      <c r="E34" s="300">
        <v>1000</v>
      </c>
      <c r="F34" s="300">
        <v>930</v>
      </c>
      <c r="G34" s="300">
        <v>750</v>
      </c>
      <c r="H34" s="288">
        <v>1</v>
      </c>
      <c r="I34" s="300">
        <v>0.1</v>
      </c>
      <c r="J34" s="289"/>
      <c r="K34" s="308">
        <f>IF((H34*I34)&lt;&gt;0,H34*I34,"-")</f>
        <v>0.1</v>
      </c>
      <c r="L34" s="291"/>
      <c r="M34" s="306">
        <v>27</v>
      </c>
      <c r="N34" s="307">
        <v>27</v>
      </c>
      <c r="O34" s="293"/>
      <c r="P34" s="294"/>
      <c r="Q34" s="295"/>
      <c r="R34" s="296"/>
      <c r="S34" s="297"/>
      <c r="T34" s="298"/>
      <c r="U34" s="299">
        <f>H34*T34</f>
        <v>0</v>
      </c>
    </row>
    <row r="35" spans="1:21" ht="67.15" customHeight="1">
      <c r="A35" s="285" t="s">
        <v>509</v>
      </c>
      <c r="B35" s="286" t="s">
        <v>466</v>
      </c>
      <c r="C35" s="286" t="s">
        <v>501</v>
      </c>
      <c r="D35" s="286" t="s">
        <v>502</v>
      </c>
      <c r="E35" s="300">
        <v>900</v>
      </c>
      <c r="F35" s="300">
        <v>930</v>
      </c>
      <c r="G35" s="300">
        <v>750</v>
      </c>
      <c r="H35" s="288">
        <v>1</v>
      </c>
      <c r="I35" s="287"/>
      <c r="J35" s="289"/>
      <c r="K35" s="302" t="s">
        <f>IF((H35*I35)&lt;&gt;0,H35*I35,"-")</f>
        <v>463</v>
      </c>
      <c r="L35" s="291"/>
      <c r="M35" s="289"/>
      <c r="N35" s="292"/>
      <c r="O35" s="293"/>
      <c r="P35" s="294"/>
      <c r="Q35" s="295"/>
      <c r="R35" s="296"/>
      <c r="S35" s="297"/>
      <c r="T35" s="298"/>
      <c r="U35" s="299">
        <f>H35*T35</f>
        <v>0</v>
      </c>
    </row>
    <row r="36" spans="1:21" ht="99.4" customHeight="1">
      <c r="A36" s="285" t="s">
        <v>510</v>
      </c>
      <c r="B36" s="286" t="s">
        <v>494</v>
      </c>
      <c r="C36" s="286" t="s">
        <v>511</v>
      </c>
      <c r="D36" s="286" t="s">
        <v>512</v>
      </c>
      <c r="E36" s="300">
        <v>1000</v>
      </c>
      <c r="F36" s="300">
        <v>930</v>
      </c>
      <c r="G36" s="300">
        <v>750</v>
      </c>
      <c r="H36" s="288">
        <v>1</v>
      </c>
      <c r="I36" s="300">
        <v>0.1</v>
      </c>
      <c r="J36" s="289"/>
      <c r="K36" s="308">
        <f>IF((H36*I36)&lt;&gt;0,H36*I36,"-")</f>
        <v>0.1</v>
      </c>
      <c r="L36" s="291"/>
      <c r="M36" s="306">
        <v>27</v>
      </c>
      <c r="N36" s="307">
        <v>27</v>
      </c>
      <c r="O36" s="293"/>
      <c r="P36" s="294"/>
      <c r="Q36" s="295"/>
      <c r="R36" s="296"/>
      <c r="S36" s="297"/>
      <c r="T36" s="298"/>
      <c r="U36" s="299">
        <f>H36*T36</f>
        <v>0</v>
      </c>
    </row>
    <row r="37" spans="1:21" ht="67.15" customHeight="1">
      <c r="A37" s="285" t="s">
        <v>513</v>
      </c>
      <c r="B37" s="286" t="s">
        <v>466</v>
      </c>
      <c r="C37" s="286" t="s">
        <v>501</v>
      </c>
      <c r="D37" s="286" t="s">
        <v>502</v>
      </c>
      <c r="E37" s="300">
        <v>900</v>
      </c>
      <c r="F37" s="300">
        <v>930</v>
      </c>
      <c r="G37" s="300">
        <v>750</v>
      </c>
      <c r="H37" s="288">
        <v>1</v>
      </c>
      <c r="I37" s="287"/>
      <c r="J37" s="289"/>
      <c r="K37" s="302" t="s">
        <f>IF((H37*I37)&lt;&gt;0,H37*I37,"-")</f>
        <v>463</v>
      </c>
      <c r="L37" s="291"/>
      <c r="M37" s="289"/>
      <c r="N37" s="292"/>
      <c r="O37" s="293"/>
      <c r="P37" s="294"/>
      <c r="Q37" s="295"/>
      <c r="R37" s="296"/>
      <c r="S37" s="297"/>
      <c r="T37" s="298"/>
      <c r="U37" s="299">
        <f>H37*T37</f>
        <v>0</v>
      </c>
    </row>
    <row r="38" spans="1:21" ht="98.1" customHeight="1">
      <c r="A38" s="285" t="s">
        <v>514</v>
      </c>
      <c r="B38" s="286" t="s">
        <v>494</v>
      </c>
      <c r="C38" s="286" t="s">
        <v>515</v>
      </c>
      <c r="D38" s="286" t="s">
        <v>516</v>
      </c>
      <c r="E38" s="300">
        <v>1542</v>
      </c>
      <c r="F38" s="300">
        <v>914</v>
      </c>
      <c r="G38" s="300">
        <v>950</v>
      </c>
      <c r="H38" s="300">
        <v>1</v>
      </c>
      <c r="I38" s="288"/>
      <c r="J38" s="300">
        <v>35</v>
      </c>
      <c r="K38" s="291"/>
      <c r="L38" s="309">
        <f>IF((H38*J38)&lt;&gt;0,H38*J38,"-")</f>
        <v>35</v>
      </c>
      <c r="M38" s="289"/>
      <c r="N38" s="292"/>
      <c r="O38" s="293" t="s">
        <v>482</v>
      </c>
      <c r="P38" s="304"/>
      <c r="Q38" s="295" t="s">
        <v>482</v>
      </c>
      <c r="R38" s="305"/>
      <c r="S38" s="301" t="s">
        <v>517</v>
      </c>
      <c r="T38" s="298"/>
      <c r="U38" s="299">
        <f>H38*T38</f>
        <v>0</v>
      </c>
    </row>
    <row r="39" spans="1:21" ht="67.15" customHeight="1">
      <c r="A39" s="285" t="s">
        <v>518</v>
      </c>
      <c r="B39" s="286" t="s">
        <v>466</v>
      </c>
      <c r="C39" s="286" t="s">
        <v>519</v>
      </c>
      <c r="D39" s="286" t="s">
        <v>520</v>
      </c>
      <c r="E39" s="300">
        <v>400</v>
      </c>
      <c r="F39" s="300">
        <v>600</v>
      </c>
      <c r="G39" s="300">
        <v>200</v>
      </c>
      <c r="H39" s="288">
        <v>4</v>
      </c>
      <c r="I39" s="287"/>
      <c r="J39" s="289"/>
      <c r="K39" s="302" t="s">
        <f>IF((H39*I39)&lt;&gt;0,H39*I39,"-")</f>
        <v>463</v>
      </c>
      <c r="L39" s="291"/>
      <c r="M39" s="289"/>
      <c r="N39" s="292"/>
      <c r="O39" s="310"/>
      <c r="P39" s="310"/>
      <c r="Q39" s="311" t="s">
        <v>482</v>
      </c>
      <c r="R39" s="312"/>
      <c r="S39" s="313"/>
      <c r="T39" s="298"/>
      <c r="U39" s="299">
        <f>H39*T39</f>
        <v>0</v>
      </c>
    </row>
    <row r="40" spans="1:21" ht="67.15" customHeight="1">
      <c r="A40" s="314" t="s">
        <v>521</v>
      </c>
      <c r="B40" s="315" t="s">
        <v>522</v>
      </c>
      <c r="C40" s="315" t="s">
        <v>523</v>
      </c>
      <c r="D40" s="315" t="s">
        <v>523</v>
      </c>
      <c r="E40" s="316">
        <v>1300</v>
      </c>
      <c r="F40" s="316">
        <v>900</v>
      </c>
      <c r="G40" s="316">
        <v>900</v>
      </c>
      <c r="H40" s="317">
        <v>1</v>
      </c>
      <c r="I40" s="316">
        <v>0.1</v>
      </c>
      <c r="J40" s="312"/>
      <c r="K40" s="318">
        <f>IF((H40*I40)&lt;&gt;0,H40*I40,"-")</f>
        <v>0.1</v>
      </c>
      <c r="L40" s="319"/>
      <c r="M40" s="320">
        <v>35</v>
      </c>
      <c r="N40" s="321">
        <v>35</v>
      </c>
      <c r="O40" s="311"/>
      <c r="P40" s="322"/>
      <c r="Q40" s="311"/>
      <c r="R40" s="312"/>
      <c r="S40" s="301" t="s">
        <v>524</v>
      </c>
      <c r="T40" s="298"/>
      <c r="U40" s="299">
        <f>H40*T40</f>
        <v>0</v>
      </c>
    </row>
    <row r="41" spans="1:21" ht="67.15" customHeight="1">
      <c r="A41" s="285" t="s">
        <v>525</v>
      </c>
      <c r="B41" s="286" t="s">
        <v>466</v>
      </c>
      <c r="C41" s="286" t="s">
        <v>501</v>
      </c>
      <c r="D41" s="286" t="s">
        <v>502</v>
      </c>
      <c r="E41" s="300">
        <v>300</v>
      </c>
      <c r="F41" s="300">
        <v>930</v>
      </c>
      <c r="G41" s="300">
        <v>750</v>
      </c>
      <c r="H41" s="288">
        <v>1</v>
      </c>
      <c r="I41" s="287"/>
      <c r="J41" s="289"/>
      <c r="K41" s="302" t="s">
        <f>IF((H41*I41)&lt;&gt;0,H41*I41,"-")</f>
        <v>463</v>
      </c>
      <c r="L41" s="291"/>
      <c r="M41" s="289"/>
      <c r="N41" s="292"/>
      <c r="O41" s="293"/>
      <c r="P41" s="294"/>
      <c r="Q41" s="295"/>
      <c r="R41" s="296"/>
      <c r="S41" s="297"/>
      <c r="T41" s="298"/>
      <c r="U41" s="299">
        <f>H41*T41</f>
        <v>0</v>
      </c>
    </row>
    <row r="42" spans="1:21" ht="67.15" customHeight="1">
      <c r="A42" s="314" t="s">
        <v>526</v>
      </c>
      <c r="B42" s="315" t="s">
        <v>522</v>
      </c>
      <c r="C42" s="315" t="s">
        <v>523</v>
      </c>
      <c r="D42" s="315" t="s">
        <v>523</v>
      </c>
      <c r="E42" s="316">
        <v>1300</v>
      </c>
      <c r="F42" s="316">
        <v>900</v>
      </c>
      <c r="G42" s="316">
        <v>900</v>
      </c>
      <c r="H42" s="317">
        <v>1</v>
      </c>
      <c r="I42" s="316">
        <v>0.1</v>
      </c>
      <c r="J42" s="312"/>
      <c r="K42" s="318">
        <f>IF((H42*I42)&lt;&gt;0,H42*I42,"-")</f>
        <v>0.1</v>
      </c>
      <c r="L42" s="319"/>
      <c r="M42" s="320">
        <v>35</v>
      </c>
      <c r="N42" s="321">
        <v>35</v>
      </c>
      <c r="O42" s="311"/>
      <c r="P42" s="294"/>
      <c r="Q42" s="295"/>
      <c r="R42" s="296"/>
      <c r="S42" s="301" t="s">
        <v>524</v>
      </c>
      <c r="T42" s="298"/>
      <c r="U42" s="299">
        <f>H42*T42</f>
        <v>0</v>
      </c>
    </row>
    <row r="43" spans="1:21" ht="84.4" customHeight="1">
      <c r="A43" s="285" t="s">
        <v>527</v>
      </c>
      <c r="B43" s="286" t="s">
        <v>466</v>
      </c>
      <c r="C43" s="286" t="s">
        <v>501</v>
      </c>
      <c r="D43" s="286" t="s">
        <v>502</v>
      </c>
      <c r="E43" s="300">
        <v>300</v>
      </c>
      <c r="F43" s="300">
        <v>930</v>
      </c>
      <c r="G43" s="300">
        <v>750</v>
      </c>
      <c r="H43" s="288">
        <v>1</v>
      </c>
      <c r="I43" s="287"/>
      <c r="J43" s="289"/>
      <c r="K43" s="302" t="s">
        <f>IF((H43*I43)&lt;&gt;0,H43*I43,"-")</f>
        <v>463</v>
      </c>
      <c r="L43" s="291"/>
      <c r="M43" s="289"/>
      <c r="N43" s="292"/>
      <c r="O43" s="293"/>
      <c r="P43" s="294"/>
      <c r="Q43" s="295"/>
      <c r="R43" s="296"/>
      <c r="S43" s="297"/>
      <c r="T43" s="298"/>
      <c r="U43" s="299">
        <f>H43*T43</f>
        <v>0</v>
      </c>
    </row>
    <row r="44" spans="1:21" ht="77.1" customHeight="1">
      <c r="A44" s="285" t="s">
        <v>528</v>
      </c>
      <c r="B44" s="286" t="s">
        <v>494</v>
      </c>
      <c r="C44" s="286" t="s">
        <v>529</v>
      </c>
      <c r="D44" s="286" t="s">
        <v>530</v>
      </c>
      <c r="E44" s="300">
        <v>1200</v>
      </c>
      <c r="F44" s="300">
        <v>930</v>
      </c>
      <c r="G44" s="300">
        <v>750</v>
      </c>
      <c r="H44" s="288">
        <v>1</v>
      </c>
      <c r="I44" s="300">
        <v>0.1</v>
      </c>
      <c r="J44" s="289"/>
      <c r="K44" s="309">
        <f>IF((H44*I44)&lt;&gt;0,H44*I44,"-")</f>
        <v>0.1</v>
      </c>
      <c r="L44" s="291"/>
      <c r="M44" s="306">
        <v>35</v>
      </c>
      <c r="N44" s="307">
        <v>35</v>
      </c>
      <c r="O44" s="293"/>
      <c r="P44" s="294"/>
      <c r="Q44" s="295"/>
      <c r="R44" s="296"/>
      <c r="S44" s="297"/>
      <c r="T44" s="298"/>
      <c r="U44" s="299">
        <f>H44*T44</f>
        <v>0</v>
      </c>
    </row>
    <row r="45" spans="1:21" ht="67.15" customHeight="1">
      <c r="A45" s="285" t="s">
        <v>531</v>
      </c>
      <c r="B45" s="286" t="s">
        <v>466</v>
      </c>
      <c r="C45" s="286" t="s">
        <v>501</v>
      </c>
      <c r="D45" s="286" t="s">
        <v>532</v>
      </c>
      <c r="E45" s="300">
        <v>300</v>
      </c>
      <c r="F45" s="300">
        <v>930</v>
      </c>
      <c r="G45" s="300">
        <v>750</v>
      </c>
      <c r="H45" s="288">
        <v>1</v>
      </c>
      <c r="I45" s="287"/>
      <c r="J45" s="289"/>
      <c r="K45" s="302" t="s">
        <f>IF((H45*I45)&lt;&gt;0,H45*I45,"-")</f>
        <v>463</v>
      </c>
      <c r="L45" s="291"/>
      <c r="M45" s="289"/>
      <c r="N45" s="292"/>
      <c r="O45" s="293"/>
      <c r="P45" s="294"/>
      <c r="Q45" s="295"/>
      <c r="R45" s="296"/>
      <c r="S45" s="297"/>
      <c r="T45" s="298"/>
      <c r="U45" s="299">
        <f>H45*T45</f>
        <v>0</v>
      </c>
    </row>
    <row r="46" spans="1:21" ht="67.15" customHeight="1">
      <c r="A46" s="285" t="s">
        <v>533</v>
      </c>
      <c r="B46" s="286" t="s">
        <v>494</v>
      </c>
      <c r="C46" s="286" t="s">
        <v>529</v>
      </c>
      <c r="D46" s="286" t="s">
        <v>530</v>
      </c>
      <c r="E46" s="300">
        <v>1200</v>
      </c>
      <c r="F46" s="300">
        <v>930</v>
      </c>
      <c r="G46" s="300">
        <v>750</v>
      </c>
      <c r="H46" s="288">
        <v>1</v>
      </c>
      <c r="I46" s="300">
        <v>0.1</v>
      </c>
      <c r="J46" s="289"/>
      <c r="K46" s="309">
        <f>IF((H46*I46)&lt;&gt;0,H46*I46,"-")</f>
        <v>0.1</v>
      </c>
      <c r="L46" s="291"/>
      <c r="M46" s="306">
        <v>35</v>
      </c>
      <c r="N46" s="307">
        <v>35</v>
      </c>
      <c r="O46" s="293"/>
      <c r="P46" s="294"/>
      <c r="Q46" s="295"/>
      <c r="R46" s="296"/>
      <c r="S46" s="297"/>
      <c r="T46" s="298"/>
      <c r="U46" s="299">
        <f>H46*T46</f>
        <v>0</v>
      </c>
    </row>
    <row r="47" spans="1:21" ht="67.15" customHeight="1">
      <c r="A47" s="285" t="s">
        <v>534</v>
      </c>
      <c r="B47" s="286" t="s">
        <v>466</v>
      </c>
      <c r="C47" s="286" t="s">
        <v>501</v>
      </c>
      <c r="D47" s="286" t="s">
        <v>502</v>
      </c>
      <c r="E47" s="300">
        <v>300</v>
      </c>
      <c r="F47" s="300">
        <v>930</v>
      </c>
      <c r="G47" s="300">
        <v>750</v>
      </c>
      <c r="H47" s="288">
        <v>1</v>
      </c>
      <c r="I47" s="287"/>
      <c r="J47" s="289"/>
      <c r="K47" s="302" t="s">
        <f>IF((H47*I47)&lt;&gt;0,H47*I47,"-")</f>
        <v>463</v>
      </c>
      <c r="L47" s="291"/>
      <c r="M47" s="289"/>
      <c r="N47" s="292"/>
      <c r="O47" s="293"/>
      <c r="P47" s="294"/>
      <c r="Q47" s="295"/>
      <c r="R47" s="296"/>
      <c r="S47" s="297"/>
      <c r="T47" s="298"/>
      <c r="U47" s="299">
        <f>H47*T47</f>
        <v>0</v>
      </c>
    </row>
    <row r="48" spans="1:21" ht="67.15" customHeight="1">
      <c r="A48" s="285" t="s">
        <v>535</v>
      </c>
      <c r="B48" s="286" t="s">
        <v>494</v>
      </c>
      <c r="C48" s="286" t="s">
        <v>536</v>
      </c>
      <c r="D48" s="286" t="s">
        <v>530</v>
      </c>
      <c r="E48" s="300">
        <v>800</v>
      </c>
      <c r="F48" s="300">
        <v>930</v>
      </c>
      <c r="G48" s="300">
        <v>750</v>
      </c>
      <c r="H48" s="288">
        <v>1</v>
      </c>
      <c r="I48" s="300">
        <v>0.1</v>
      </c>
      <c r="J48" s="289"/>
      <c r="K48" s="309">
        <f>IF((H48*I48)&lt;&gt;0,H48*I48,"-")</f>
        <v>0.1</v>
      </c>
      <c r="L48" s="291"/>
      <c r="M48" s="306">
        <v>24</v>
      </c>
      <c r="N48" s="307">
        <v>24</v>
      </c>
      <c r="O48" s="293"/>
      <c r="P48" s="294"/>
      <c r="Q48" s="295"/>
      <c r="R48" s="296"/>
      <c r="S48" s="297"/>
      <c r="T48" s="298"/>
      <c r="U48" s="299">
        <f>H48*T48</f>
        <v>0</v>
      </c>
    </row>
    <row r="49" spans="1:21" ht="52.9" customHeight="1">
      <c r="A49" s="285" t="s">
        <v>537</v>
      </c>
      <c r="B49" s="286" t="s">
        <v>466</v>
      </c>
      <c r="C49" s="286" t="s">
        <v>538</v>
      </c>
      <c r="D49" s="286" t="s">
        <v>539</v>
      </c>
      <c r="E49" s="300">
        <v>300</v>
      </c>
      <c r="F49" s="300">
        <v>300</v>
      </c>
      <c r="G49" s="300">
        <v>200</v>
      </c>
      <c r="H49" s="288">
        <v>5</v>
      </c>
      <c r="I49" s="287"/>
      <c r="J49" s="289"/>
      <c r="K49" s="302" t="s">
        <f>IF((H49*I49)&lt;&gt;0,H49*I49,"-")</f>
        <v>463</v>
      </c>
      <c r="L49" s="291"/>
      <c r="M49" s="289"/>
      <c r="N49" s="292"/>
      <c r="O49" s="310"/>
      <c r="P49" s="310"/>
      <c r="Q49" s="311" t="s">
        <v>482</v>
      </c>
      <c r="R49" s="312"/>
      <c r="S49" s="313"/>
      <c r="T49" s="298"/>
      <c r="U49" s="299">
        <f>H49*T49</f>
        <v>0</v>
      </c>
    </row>
    <row r="50" spans="1:21" ht="93.6" customHeight="1">
      <c r="A50" s="285" t="s">
        <v>540</v>
      </c>
      <c r="B50" s="286" t="s">
        <v>466</v>
      </c>
      <c r="C50" s="286" t="s">
        <v>488</v>
      </c>
      <c r="D50" s="286" t="s">
        <v>489</v>
      </c>
      <c r="E50" s="300">
        <v>3400</v>
      </c>
      <c r="F50" s="300">
        <v>800</v>
      </c>
      <c r="G50" s="300">
        <v>750</v>
      </c>
      <c r="H50" s="288">
        <v>1</v>
      </c>
      <c r="I50" s="287"/>
      <c r="J50" s="289"/>
      <c r="K50" s="302" t="s">
        <f>IF((H50*I50)&lt;&gt;0,H50*I50,"-")</f>
        <v>463</v>
      </c>
      <c r="L50" s="291"/>
      <c r="M50" s="289"/>
      <c r="N50" s="292"/>
      <c r="O50" s="293"/>
      <c r="P50" s="294"/>
      <c r="Q50" s="295" t="s">
        <v>482</v>
      </c>
      <c r="R50" s="296"/>
      <c r="S50" s="286" t="s">
        <v>483</v>
      </c>
      <c r="T50" s="298"/>
      <c r="U50" s="299">
        <f>H50*T50</f>
        <v>0</v>
      </c>
    </row>
    <row r="51" spans="1:21" ht="67.15" customHeight="1">
      <c r="A51" s="285" t="s">
        <v>541</v>
      </c>
      <c r="B51" s="286" t="s">
        <v>461</v>
      </c>
      <c r="C51" s="286" t="s">
        <v>485</v>
      </c>
      <c r="D51" s="286" t="s">
        <v>486</v>
      </c>
      <c r="E51" s="303"/>
      <c r="F51" s="287"/>
      <c r="G51" s="287"/>
      <c r="H51" s="300">
        <v>1</v>
      </c>
      <c r="I51" s="288"/>
      <c r="J51" s="287"/>
      <c r="K51" s="291"/>
      <c r="L51" s="291"/>
      <c r="M51" s="289"/>
      <c r="N51" s="292"/>
      <c r="O51" s="293" t="s">
        <v>482</v>
      </c>
      <c r="P51" s="304" t="s">
        <v>482</v>
      </c>
      <c r="Q51" s="305"/>
      <c r="R51" s="305"/>
      <c r="S51" s="286" t="s">
        <v>483</v>
      </c>
      <c r="T51" s="298"/>
      <c r="U51" s="299">
        <f>H51*T51</f>
        <v>0</v>
      </c>
    </row>
    <row r="52" spans="1:21" ht="106.9" customHeight="1">
      <c r="A52" s="285" t="s">
        <v>542</v>
      </c>
      <c r="B52" s="286" t="s">
        <v>466</v>
      </c>
      <c r="C52" s="286" t="s">
        <v>488</v>
      </c>
      <c r="D52" s="286" t="s">
        <v>543</v>
      </c>
      <c r="E52" s="300">
        <v>2730</v>
      </c>
      <c r="F52" s="300">
        <v>800</v>
      </c>
      <c r="G52" s="300">
        <v>750</v>
      </c>
      <c r="H52" s="288">
        <v>1</v>
      </c>
      <c r="I52" s="287"/>
      <c r="J52" s="289"/>
      <c r="K52" s="302" t="s">
        <f>IF((H52*I52)&lt;&gt;0,H52*I52,"-")</f>
        <v>463</v>
      </c>
      <c r="L52" s="291"/>
      <c r="M52" s="289"/>
      <c r="N52" s="292"/>
      <c r="O52" s="293"/>
      <c r="P52" s="294"/>
      <c r="Q52" s="295" t="s">
        <v>482</v>
      </c>
      <c r="R52" s="296"/>
      <c r="S52" s="286" t="s">
        <v>483</v>
      </c>
      <c r="T52" s="298"/>
      <c r="U52" s="299">
        <f>H52*T52</f>
        <v>0</v>
      </c>
    </row>
    <row r="53" spans="1:21" ht="67.15" customHeight="1">
      <c r="A53" s="285" t="s">
        <v>544</v>
      </c>
      <c r="B53" s="286" t="s">
        <v>461</v>
      </c>
      <c r="C53" s="286" t="s">
        <v>485</v>
      </c>
      <c r="D53" s="286" t="s">
        <v>486</v>
      </c>
      <c r="E53" s="303"/>
      <c r="F53" s="287"/>
      <c r="G53" s="287"/>
      <c r="H53" s="300">
        <v>1</v>
      </c>
      <c r="I53" s="288"/>
      <c r="J53" s="287"/>
      <c r="K53" s="291"/>
      <c r="L53" s="291"/>
      <c r="M53" s="289"/>
      <c r="N53" s="292"/>
      <c r="O53" s="293" t="s">
        <v>482</v>
      </c>
      <c r="P53" s="304" t="s">
        <v>482</v>
      </c>
      <c r="Q53" s="305"/>
      <c r="R53" s="305"/>
      <c r="S53" s="286" t="s">
        <v>483</v>
      </c>
      <c r="T53" s="298"/>
      <c r="U53" s="299">
        <f>H53*T53</f>
        <v>0</v>
      </c>
    </row>
    <row r="54" spans="1:21" ht="374.45" customHeight="1">
      <c r="A54" s="285" t="s">
        <v>545</v>
      </c>
      <c r="B54" s="286" t="s">
        <v>494</v>
      </c>
      <c r="C54" s="286" t="s">
        <v>546</v>
      </c>
      <c r="D54" s="286" t="s">
        <v>547</v>
      </c>
      <c r="E54" s="300">
        <v>879</v>
      </c>
      <c r="F54" s="300">
        <v>791</v>
      </c>
      <c r="G54" s="300">
        <v>1782</v>
      </c>
      <c r="H54" s="288">
        <v>1</v>
      </c>
      <c r="I54" s="287"/>
      <c r="J54" s="306">
        <v>37</v>
      </c>
      <c r="K54" s="289"/>
      <c r="L54" s="308">
        <f>IF((H54*J54)&lt;&gt;0,H54*J54,"-")</f>
        <v>37</v>
      </c>
      <c r="M54" s="289"/>
      <c r="N54" s="323"/>
      <c r="O54" s="293" t="s">
        <v>482</v>
      </c>
      <c r="P54" s="289"/>
      <c r="Q54" s="295" t="s">
        <v>482</v>
      </c>
      <c r="R54" s="324"/>
      <c r="S54" s="301" t="s">
        <v>517</v>
      </c>
      <c r="T54" s="298"/>
      <c r="U54" s="299">
        <f>H54*T54</f>
        <v>0</v>
      </c>
    </row>
    <row r="55" spans="1:21" ht="42.75" customHeight="1">
      <c r="A55" s="285" t="s">
        <v>548</v>
      </c>
      <c r="B55" s="286" t="s">
        <v>466</v>
      </c>
      <c r="C55" s="286" t="s">
        <v>519</v>
      </c>
      <c r="D55" s="286" t="s">
        <v>539</v>
      </c>
      <c r="E55" s="300">
        <v>400</v>
      </c>
      <c r="F55" s="300">
        <v>600</v>
      </c>
      <c r="G55" s="300">
        <v>200</v>
      </c>
      <c r="H55" s="288">
        <v>1</v>
      </c>
      <c r="I55" s="287"/>
      <c r="J55" s="289"/>
      <c r="K55" s="302" t="s">
        <f>IF((H55*I55)&lt;&gt;0,H55*I55,"-")</f>
        <v>463</v>
      </c>
      <c r="L55" s="291"/>
      <c r="M55" s="289"/>
      <c r="N55" s="292"/>
      <c r="O55" s="310"/>
      <c r="P55" s="310"/>
      <c r="Q55" s="311" t="s">
        <v>482</v>
      </c>
      <c r="R55" s="312"/>
      <c r="S55" s="313"/>
      <c r="T55" s="298"/>
      <c r="U55" s="299">
        <f>H55*T55</f>
        <v>0</v>
      </c>
    </row>
    <row r="56" spans="1:21" ht="72.2" customHeight="1">
      <c r="A56" s="285" t="s">
        <v>549</v>
      </c>
      <c r="B56" s="286" t="s">
        <v>494</v>
      </c>
      <c r="C56" s="286" t="s">
        <v>550</v>
      </c>
      <c r="D56" s="286" t="s">
        <v>551</v>
      </c>
      <c r="E56" s="300">
        <v>522</v>
      </c>
      <c r="F56" s="300">
        <v>809</v>
      </c>
      <c r="G56" s="300">
        <v>1718</v>
      </c>
      <c r="H56" s="288">
        <v>1</v>
      </c>
      <c r="I56" s="287"/>
      <c r="J56" s="289"/>
      <c r="K56" s="302" t="s">
        <f>IF((H56*I56)&lt;&gt;0,H56*I56,"-")</f>
        <v>463</v>
      </c>
      <c r="L56" s="291"/>
      <c r="M56" s="289"/>
      <c r="N56" s="292"/>
      <c r="O56" s="325"/>
      <c r="P56" s="294"/>
      <c r="Q56" s="295"/>
      <c r="R56" s="296"/>
      <c r="S56" s="286"/>
      <c r="T56" s="298"/>
      <c r="U56" s="299">
        <f>H56*T56</f>
        <v>0</v>
      </c>
    </row>
    <row r="57" spans="1:21" ht="378.6" customHeight="1">
      <c r="A57" s="285" t="s">
        <v>552</v>
      </c>
      <c r="B57" s="286" t="s">
        <v>494</v>
      </c>
      <c r="C57" s="286" t="s">
        <v>546</v>
      </c>
      <c r="D57" s="286" t="s">
        <v>547</v>
      </c>
      <c r="E57" s="300">
        <v>879</v>
      </c>
      <c r="F57" s="300">
        <v>791</v>
      </c>
      <c r="G57" s="300">
        <v>1782</v>
      </c>
      <c r="H57" s="288">
        <v>1</v>
      </c>
      <c r="I57" s="287"/>
      <c r="J57" s="306">
        <v>37</v>
      </c>
      <c r="K57" s="289"/>
      <c r="L57" s="308">
        <f>IF((H57*J57)&lt;&gt;0,H57*J57,"-")</f>
        <v>37</v>
      </c>
      <c r="M57" s="289"/>
      <c r="N57" s="323"/>
      <c r="O57" s="293" t="s">
        <v>482</v>
      </c>
      <c r="P57" s="289"/>
      <c r="Q57" s="295" t="s">
        <v>482</v>
      </c>
      <c r="R57" s="324"/>
      <c r="S57" s="301" t="s">
        <v>517</v>
      </c>
      <c r="T57" s="298"/>
      <c r="U57" s="299">
        <f>H57*T57</f>
        <v>0</v>
      </c>
    </row>
    <row r="58" spans="1:21" ht="43.9" customHeight="1">
      <c r="A58" s="285" t="s">
        <v>553</v>
      </c>
      <c r="B58" s="286" t="s">
        <v>466</v>
      </c>
      <c r="C58" s="286" t="s">
        <v>519</v>
      </c>
      <c r="D58" s="286" t="s">
        <v>539</v>
      </c>
      <c r="E58" s="300">
        <v>400</v>
      </c>
      <c r="F58" s="300">
        <v>600</v>
      </c>
      <c r="G58" s="300">
        <v>200</v>
      </c>
      <c r="H58" s="288">
        <v>1</v>
      </c>
      <c r="I58" s="287"/>
      <c r="J58" s="289"/>
      <c r="K58" s="302" t="s">
        <f>IF((H58*I58)&lt;&gt;0,H58*I58,"-")</f>
        <v>463</v>
      </c>
      <c r="L58" s="291"/>
      <c r="M58" s="289"/>
      <c r="N58" s="292"/>
      <c r="O58" s="310"/>
      <c r="P58" s="310"/>
      <c r="Q58" s="311" t="s">
        <v>482</v>
      </c>
      <c r="R58" s="312"/>
      <c r="S58" s="313"/>
      <c r="T58" s="298"/>
      <c r="U58" s="299">
        <f>H58*T58</f>
        <v>0</v>
      </c>
    </row>
    <row r="59" spans="1:21" ht="375.6" customHeight="1">
      <c r="A59" s="314" t="s">
        <v>554</v>
      </c>
      <c r="B59" s="315" t="s">
        <v>494</v>
      </c>
      <c r="C59" s="315" t="s">
        <v>555</v>
      </c>
      <c r="D59" s="326" t="s">
        <v>547</v>
      </c>
      <c r="E59" s="316">
        <v>1084</v>
      </c>
      <c r="F59" s="316">
        <v>996</v>
      </c>
      <c r="G59" s="316">
        <v>1782</v>
      </c>
      <c r="H59" s="317">
        <v>1</v>
      </c>
      <c r="I59" s="327"/>
      <c r="J59" s="320">
        <v>65.5</v>
      </c>
      <c r="K59" s="312"/>
      <c r="L59" s="328">
        <f>IF((H59*J59)&lt;&gt;0,H59*J59,"-")</f>
        <v>65.5</v>
      </c>
      <c r="M59" s="312"/>
      <c r="N59" s="329"/>
      <c r="O59" s="293" t="s">
        <v>482</v>
      </c>
      <c r="P59" s="289"/>
      <c r="Q59" s="295" t="s">
        <v>482</v>
      </c>
      <c r="R59" s="324"/>
      <c r="S59" s="301" t="s">
        <v>556</v>
      </c>
      <c r="T59" s="298"/>
      <c r="U59" s="299"/>
    </row>
    <row r="60" spans="1:21" ht="50.45" customHeight="1">
      <c r="A60" s="285" t="s">
        <v>557</v>
      </c>
      <c r="B60" s="286" t="s">
        <v>466</v>
      </c>
      <c r="C60" s="286" t="s">
        <v>519</v>
      </c>
      <c r="D60" s="286" t="s">
        <v>539</v>
      </c>
      <c r="E60" s="300">
        <v>400</v>
      </c>
      <c r="F60" s="300">
        <v>600</v>
      </c>
      <c r="G60" s="300">
        <v>200</v>
      </c>
      <c r="H60" s="288">
        <v>1</v>
      </c>
      <c r="I60" s="287"/>
      <c r="J60" s="289"/>
      <c r="K60" s="302" t="s">
        <f>IF((H60*I60)&lt;&gt;0,H60*I60,"-")</f>
        <v>463</v>
      </c>
      <c r="L60" s="291"/>
      <c r="M60" s="289"/>
      <c r="N60" s="292"/>
      <c r="O60" s="310"/>
      <c r="P60" s="310"/>
      <c r="Q60" s="311" t="s">
        <v>482</v>
      </c>
      <c r="R60" s="312"/>
      <c r="S60" s="313"/>
      <c r="T60" s="298"/>
      <c r="U60" s="299">
        <f>H60*T60</f>
        <v>0</v>
      </c>
    </row>
    <row r="61" spans="1:21" ht="72.2" customHeight="1">
      <c r="A61" s="314" t="s">
        <v>558</v>
      </c>
      <c r="B61" s="315" t="s">
        <v>494</v>
      </c>
      <c r="C61" s="315" t="s">
        <v>559</v>
      </c>
      <c r="D61" s="315" t="s">
        <v>551</v>
      </c>
      <c r="E61" s="327"/>
      <c r="F61" s="327"/>
      <c r="G61" s="327"/>
      <c r="H61" s="317">
        <v>1</v>
      </c>
      <c r="I61" s="327"/>
      <c r="J61" s="312"/>
      <c r="K61" s="330" t="s">
        <f>IF((H61*I61)&lt;&gt;0,H61*I61,"-")</f>
        <v>463</v>
      </c>
      <c r="L61" s="319"/>
      <c r="M61" s="312"/>
      <c r="N61" s="331"/>
      <c r="O61" s="325"/>
      <c r="P61" s="294"/>
      <c r="Q61" s="295"/>
      <c r="R61" s="296"/>
      <c r="S61" s="301" t="s">
        <v>464</v>
      </c>
      <c r="T61" s="298"/>
      <c r="U61" s="299"/>
    </row>
    <row r="62" spans="1:21" ht="362.45" customHeight="1">
      <c r="A62" s="285" t="s">
        <v>560</v>
      </c>
      <c r="B62" s="286" t="s">
        <v>494</v>
      </c>
      <c r="C62" s="286" t="s">
        <v>561</v>
      </c>
      <c r="D62" s="286" t="s">
        <v>562</v>
      </c>
      <c r="E62" s="300">
        <v>847</v>
      </c>
      <c r="F62" s="300">
        <v>776</v>
      </c>
      <c r="G62" s="300">
        <v>1042</v>
      </c>
      <c r="H62" s="288">
        <v>1</v>
      </c>
      <c r="I62" s="287"/>
      <c r="J62" s="306">
        <v>18.6</v>
      </c>
      <c r="K62" s="289"/>
      <c r="L62" s="308">
        <f>IF((H62*J62)&lt;&gt;0,H62*J62,"-")</f>
        <v>18.6</v>
      </c>
      <c r="M62" s="289"/>
      <c r="N62" s="323"/>
      <c r="O62" s="293" t="s">
        <v>482</v>
      </c>
      <c r="P62" s="289"/>
      <c r="Q62" s="295" t="s">
        <v>482</v>
      </c>
      <c r="R62" s="324"/>
      <c r="S62" s="301" t="s">
        <v>517</v>
      </c>
      <c r="T62" s="298"/>
      <c r="U62" s="299">
        <f>H62*T62</f>
        <v>0</v>
      </c>
    </row>
    <row r="63" spans="1:21" ht="72.2" customHeight="1">
      <c r="A63" s="285" t="s">
        <v>563</v>
      </c>
      <c r="B63" s="286" t="s">
        <v>466</v>
      </c>
      <c r="C63" s="286" t="s">
        <v>564</v>
      </c>
      <c r="D63" s="286" t="s">
        <v>564</v>
      </c>
      <c r="E63" s="300">
        <v>900</v>
      </c>
      <c r="F63" s="300">
        <v>900</v>
      </c>
      <c r="G63" s="300">
        <v>650</v>
      </c>
      <c r="H63" s="288">
        <v>1</v>
      </c>
      <c r="I63" s="287"/>
      <c r="J63" s="289"/>
      <c r="K63" s="290"/>
      <c r="L63" s="291"/>
      <c r="M63" s="289"/>
      <c r="N63" s="292"/>
      <c r="O63" s="293"/>
      <c r="P63" s="294"/>
      <c r="Q63" s="295"/>
      <c r="R63" s="296"/>
      <c r="S63" s="297"/>
      <c r="T63" s="298"/>
      <c r="U63" s="299">
        <f>H63*T63</f>
        <v>0</v>
      </c>
    </row>
    <row r="64" spans="1:21" ht="38.45" customHeight="1">
      <c r="A64" s="285" t="s">
        <v>565</v>
      </c>
      <c r="B64" s="286" t="s">
        <v>494</v>
      </c>
      <c r="C64" s="286" t="s">
        <v>566</v>
      </c>
      <c r="D64" s="286" t="s">
        <v>567</v>
      </c>
      <c r="E64" s="300">
        <v>840</v>
      </c>
      <c r="F64" s="300">
        <v>945</v>
      </c>
      <c r="G64" s="300">
        <v>1920</v>
      </c>
      <c r="H64" s="288">
        <v>4</v>
      </c>
      <c r="I64" s="300">
        <v>2.5</v>
      </c>
      <c r="J64" s="289"/>
      <c r="K64" s="309">
        <f>IF((H64*I64)&lt;&gt;0,H64*I64,"-")</f>
        <v>10</v>
      </c>
      <c r="L64" s="291"/>
      <c r="M64" s="289"/>
      <c r="N64" s="292"/>
      <c r="O64" s="325"/>
      <c r="P64" s="294"/>
      <c r="Q64" s="295"/>
      <c r="R64" s="296"/>
      <c r="S64" s="297"/>
      <c r="T64" s="298"/>
      <c r="U64" s="299">
        <f>H64*T64</f>
        <v>0</v>
      </c>
    </row>
    <row r="65" spans="1:21" ht="40.7" customHeight="1">
      <c r="A65" s="314" t="s">
        <v>568</v>
      </c>
      <c r="B65" s="315" t="s">
        <v>466</v>
      </c>
      <c r="C65" s="315" t="s">
        <v>569</v>
      </c>
      <c r="D65" s="315" t="s">
        <v>569</v>
      </c>
      <c r="E65" s="327"/>
      <c r="F65" s="327"/>
      <c r="G65" s="327"/>
      <c r="H65" s="317"/>
      <c r="I65" s="327"/>
      <c r="J65" s="312"/>
      <c r="K65" s="332"/>
      <c r="L65" s="291"/>
      <c r="M65" s="289"/>
      <c r="N65" s="292"/>
      <c r="O65" s="293"/>
      <c r="P65" s="294"/>
      <c r="Q65" s="295"/>
      <c r="R65" s="296"/>
      <c r="S65" s="297"/>
      <c r="T65" s="298"/>
      <c r="U65" s="299">
        <f>H65*T65</f>
        <v>0</v>
      </c>
    </row>
    <row r="66" spans="1:21" ht="86.1" customHeight="1">
      <c r="A66" s="285" t="s">
        <v>570</v>
      </c>
      <c r="B66" s="286" t="s">
        <v>466</v>
      </c>
      <c r="C66" s="286" t="s">
        <v>476</v>
      </c>
      <c r="D66" s="286" t="s">
        <v>477</v>
      </c>
      <c r="E66" s="300">
        <v>1950</v>
      </c>
      <c r="F66" s="300">
        <v>700</v>
      </c>
      <c r="G66" s="300">
        <v>750</v>
      </c>
      <c r="H66" s="288">
        <v>1</v>
      </c>
      <c r="I66" s="287"/>
      <c r="J66" s="289"/>
      <c r="K66" s="302" t="s">
        <f>IF((H66*I66)&lt;&gt;0,H66*I66,"-")</f>
        <v>463</v>
      </c>
      <c r="L66" s="291"/>
      <c r="M66" s="289"/>
      <c r="N66" s="292"/>
      <c r="O66" s="293"/>
      <c r="P66" s="294"/>
      <c r="Q66" s="295"/>
      <c r="R66" s="296"/>
      <c r="S66" s="297"/>
      <c r="T66" s="298"/>
      <c r="U66" s="299">
        <f>H66*T66</f>
        <v>0</v>
      </c>
    </row>
    <row r="67" spans="1:21" ht="73.9" customHeight="1">
      <c r="A67" s="333" t="s">
        <v>571</v>
      </c>
      <c r="B67" s="334" t="s">
        <v>466</v>
      </c>
      <c r="C67" s="334" t="s">
        <v>572</v>
      </c>
      <c r="D67" s="334" t="s">
        <v>573</v>
      </c>
      <c r="E67" s="335">
        <v>1700</v>
      </c>
      <c r="F67" s="335">
        <v>700</v>
      </c>
      <c r="G67" s="335">
        <v>750</v>
      </c>
      <c r="H67" s="336">
        <v>1</v>
      </c>
      <c r="I67" s="337"/>
      <c r="J67" s="338"/>
      <c r="K67" s="339" t="s">
        <f>IF((H67*I67)&lt;&gt;0,H67*I67,"-")</f>
        <v>463</v>
      </c>
      <c r="L67" s="340"/>
      <c r="M67" s="338"/>
      <c r="N67" s="341"/>
      <c r="O67" s="342"/>
      <c r="P67" s="343"/>
      <c r="Q67" s="344"/>
      <c r="R67" s="345"/>
      <c r="S67" s="346"/>
      <c r="T67" s="347"/>
      <c r="U67" s="348">
        <f>H67*T67</f>
        <v>0</v>
      </c>
    </row>
    <row r="68" spans="1:21" ht="30.75" customHeight="1">
      <c r="A68" s="349" t="s">
        <v>574</v>
      </c>
      <c r="B68" s="349"/>
      <c r="C68" s="349"/>
      <c r="D68" s="349"/>
      <c r="E68" s="349"/>
      <c r="F68" s="349"/>
      <c r="G68" s="349"/>
      <c r="H68" s="349"/>
      <c r="I68" s="349"/>
      <c r="J68" s="349"/>
      <c r="K68" s="349"/>
      <c r="L68" s="349"/>
      <c r="M68" s="349"/>
      <c r="N68" s="349"/>
      <c r="O68" s="349"/>
      <c r="P68" s="349"/>
      <c r="Q68" s="349"/>
      <c r="R68" s="349"/>
      <c r="S68" s="349"/>
      <c r="T68" s="349"/>
      <c r="U68" s="350">
        <f>SUM(U14:U67)</f>
        <v>0</v>
      </c>
    </row>
    <row r="69" spans="1:21" ht="30.2" customHeight="1">
      <c r="A69" s="351" t="s">
        <v>575</v>
      </c>
      <c r="B69" s="352"/>
      <c r="C69" s="352"/>
      <c r="D69" s="352"/>
      <c r="E69" s="352"/>
      <c r="F69" s="352"/>
      <c r="G69" s="352"/>
      <c r="H69" s="352"/>
      <c r="I69" s="352"/>
      <c r="J69" s="352"/>
      <c r="K69" s="352"/>
      <c r="L69" s="352"/>
      <c r="M69" s="352"/>
      <c r="N69" s="352"/>
      <c r="O69" s="352"/>
      <c r="P69" s="352"/>
      <c r="Q69" s="352"/>
      <c r="R69" s="352"/>
      <c r="S69" s="352"/>
      <c r="T69" s="352"/>
      <c r="U69" s="353"/>
    </row>
    <row r="70" spans="1:21" ht="52.15" customHeight="1">
      <c r="A70" s="354" t="s">
        <v>576</v>
      </c>
      <c r="B70" s="355" t="s">
        <v>461</v>
      </c>
      <c r="C70" s="355" t="s">
        <v>577</v>
      </c>
      <c r="D70" s="355" t="s">
        <v>578</v>
      </c>
      <c r="E70" s="356"/>
      <c r="F70" s="356"/>
      <c r="G70" s="356"/>
      <c r="H70" s="357">
        <v>1</v>
      </c>
      <c r="I70" s="356"/>
      <c r="J70" s="358">
        <v>4.5</v>
      </c>
      <c r="K70" s="359"/>
      <c r="L70" s="360">
        <f>IF((H70*J70)&lt;&gt;0,H70*J70,"-")</f>
        <v>4.5</v>
      </c>
      <c r="M70" s="361"/>
      <c r="N70" s="362"/>
      <c r="O70" s="363"/>
      <c r="P70" s="364"/>
      <c r="Q70" s="365"/>
      <c r="R70" s="366"/>
      <c r="S70" s="367"/>
      <c r="T70" s="283"/>
      <c r="U70" s="284">
        <f>H70*T70</f>
        <v>0</v>
      </c>
    </row>
    <row r="71" spans="1:21" ht="79.9" customHeight="1">
      <c r="A71" s="285" t="s">
        <v>579</v>
      </c>
      <c r="B71" s="286" t="s">
        <v>466</v>
      </c>
      <c r="C71" s="286" t="s">
        <v>580</v>
      </c>
      <c r="D71" s="286" t="s">
        <v>581</v>
      </c>
      <c r="E71" s="300">
        <v>1950</v>
      </c>
      <c r="F71" s="300">
        <v>700</v>
      </c>
      <c r="G71" s="300">
        <v>750</v>
      </c>
      <c r="H71" s="288">
        <v>1</v>
      </c>
      <c r="I71" s="287"/>
      <c r="J71" s="289"/>
      <c r="K71" s="290"/>
      <c r="L71" s="291"/>
      <c r="M71" s="289"/>
      <c r="N71" s="292"/>
      <c r="O71" s="325"/>
      <c r="P71" s="294"/>
      <c r="Q71" s="295" t="s">
        <v>482</v>
      </c>
      <c r="R71" s="296"/>
      <c r="S71" s="286" t="s">
        <v>483</v>
      </c>
      <c r="T71" s="298"/>
      <c r="U71" s="299">
        <f>H71*T71</f>
        <v>0</v>
      </c>
    </row>
    <row r="72" spans="1:21" ht="64.7" customHeight="1">
      <c r="A72" s="285" t="s">
        <v>582</v>
      </c>
      <c r="B72" s="286" t="s">
        <v>461</v>
      </c>
      <c r="C72" s="286" t="s">
        <v>485</v>
      </c>
      <c r="D72" s="286" t="s">
        <v>486</v>
      </c>
      <c r="E72" s="303"/>
      <c r="F72" s="287"/>
      <c r="G72" s="287"/>
      <c r="H72" s="300">
        <v>1</v>
      </c>
      <c r="I72" s="288"/>
      <c r="J72" s="287"/>
      <c r="K72" s="291"/>
      <c r="L72" s="291"/>
      <c r="M72" s="289"/>
      <c r="N72" s="292"/>
      <c r="O72" s="293" t="s">
        <v>482</v>
      </c>
      <c r="P72" s="304" t="s">
        <v>482</v>
      </c>
      <c r="Q72" s="305"/>
      <c r="R72" s="305"/>
      <c r="S72" s="286" t="s">
        <v>483</v>
      </c>
      <c r="T72" s="298"/>
      <c r="U72" s="299">
        <f>H72*T72</f>
        <v>0</v>
      </c>
    </row>
    <row r="73" spans="1:21" ht="92.65" customHeight="1">
      <c r="A73" s="285" t="s">
        <v>583</v>
      </c>
      <c r="B73" s="286" t="s">
        <v>466</v>
      </c>
      <c r="C73" s="286" t="s">
        <v>584</v>
      </c>
      <c r="D73" s="286" t="s">
        <v>585</v>
      </c>
      <c r="E73" s="300">
        <v>2300</v>
      </c>
      <c r="F73" s="300">
        <v>700</v>
      </c>
      <c r="G73" s="300">
        <v>750</v>
      </c>
      <c r="H73" s="288">
        <v>1</v>
      </c>
      <c r="I73" s="287"/>
      <c r="J73" s="289"/>
      <c r="K73" s="290"/>
      <c r="L73" s="291"/>
      <c r="M73" s="289"/>
      <c r="N73" s="292"/>
      <c r="O73" s="293"/>
      <c r="P73" s="294"/>
      <c r="Q73" s="295" t="s">
        <v>482</v>
      </c>
      <c r="R73" s="296"/>
      <c r="S73" s="286" t="s">
        <v>483</v>
      </c>
      <c r="T73" s="298"/>
      <c r="U73" s="299">
        <f>H73*T73</f>
        <v>0</v>
      </c>
    </row>
    <row r="74" spans="1:21" ht="55.7" customHeight="1">
      <c r="A74" s="285" t="s">
        <v>586</v>
      </c>
      <c r="B74" s="286" t="s">
        <v>461</v>
      </c>
      <c r="C74" s="286" t="s">
        <v>485</v>
      </c>
      <c r="D74" s="286" t="s">
        <v>486</v>
      </c>
      <c r="E74" s="303"/>
      <c r="F74" s="287"/>
      <c r="G74" s="287"/>
      <c r="H74" s="300">
        <v>1</v>
      </c>
      <c r="I74" s="288"/>
      <c r="J74" s="287"/>
      <c r="K74" s="291"/>
      <c r="L74" s="291"/>
      <c r="M74" s="289"/>
      <c r="N74" s="292"/>
      <c r="O74" s="293" t="s">
        <v>482</v>
      </c>
      <c r="P74" s="304" t="s">
        <v>482</v>
      </c>
      <c r="Q74" s="305"/>
      <c r="R74" s="305"/>
      <c r="S74" s="286" t="s">
        <v>483</v>
      </c>
      <c r="T74" s="298"/>
      <c r="U74" s="299">
        <f>H74*T74</f>
        <v>0</v>
      </c>
    </row>
    <row r="75" spans="1:21" ht="58.7" customHeight="1">
      <c r="A75" s="285" t="s">
        <v>587</v>
      </c>
      <c r="B75" s="286" t="s">
        <v>461</v>
      </c>
      <c r="C75" s="286" t="s">
        <v>588</v>
      </c>
      <c r="D75" s="286" t="s">
        <v>588</v>
      </c>
      <c r="E75" s="287"/>
      <c r="F75" s="287"/>
      <c r="G75" s="287"/>
      <c r="H75" s="288">
        <v>1</v>
      </c>
      <c r="I75" s="287"/>
      <c r="J75" s="368"/>
      <c r="K75" s="291"/>
      <c r="L75" s="291"/>
      <c r="M75" s="289"/>
      <c r="N75" s="292"/>
      <c r="O75" s="293" t="s">
        <v>482</v>
      </c>
      <c r="P75" s="304" t="s">
        <v>482</v>
      </c>
      <c r="Q75" s="369"/>
      <c r="R75" s="305"/>
      <c r="S75" s="286" t="s">
        <v>483</v>
      </c>
      <c r="T75" s="298"/>
      <c r="U75" s="299">
        <f>H75*T75</f>
        <v>0</v>
      </c>
    </row>
    <row r="76" spans="1:21" ht="78.4" customHeight="1">
      <c r="A76" s="285" t="s">
        <v>589</v>
      </c>
      <c r="B76" s="286" t="s">
        <v>466</v>
      </c>
      <c r="C76" s="286" t="s">
        <v>590</v>
      </c>
      <c r="D76" s="286" t="s">
        <v>591</v>
      </c>
      <c r="E76" s="300">
        <v>1700</v>
      </c>
      <c r="F76" s="300">
        <v>700</v>
      </c>
      <c r="G76" s="300">
        <v>750</v>
      </c>
      <c r="H76" s="288">
        <v>2</v>
      </c>
      <c r="I76" s="287"/>
      <c r="J76" s="289"/>
      <c r="K76" s="302" t="s">
        <f>IF((H76*I76)&lt;&gt;0,H76*I76,"-")</f>
        <v>463</v>
      </c>
      <c r="L76" s="291"/>
      <c r="M76" s="289"/>
      <c r="N76" s="292"/>
      <c r="O76" s="293"/>
      <c r="P76" s="294"/>
      <c r="Q76" s="295"/>
      <c r="R76" s="296"/>
      <c r="S76" s="297"/>
      <c r="T76" s="298"/>
      <c r="U76" s="299">
        <f>H76*T76</f>
        <v>0</v>
      </c>
    </row>
    <row r="77" spans="1:21" ht="78.4" customHeight="1">
      <c r="A77" s="285" t="s">
        <v>592</v>
      </c>
      <c r="B77" s="286" t="s">
        <v>466</v>
      </c>
      <c r="C77" s="286" t="s">
        <v>590</v>
      </c>
      <c r="D77" s="286" t="s">
        <v>593</v>
      </c>
      <c r="E77" s="300">
        <v>1800</v>
      </c>
      <c r="F77" s="300">
        <v>700</v>
      </c>
      <c r="G77" s="300">
        <v>750</v>
      </c>
      <c r="H77" s="288">
        <v>2</v>
      </c>
      <c r="I77" s="287"/>
      <c r="J77" s="289"/>
      <c r="K77" s="302" t="s">
        <f>IF((H77*I77)&lt;&gt;0,H77*I77,"-")</f>
        <v>463</v>
      </c>
      <c r="L77" s="291"/>
      <c r="M77" s="289"/>
      <c r="N77" s="292"/>
      <c r="O77" s="293"/>
      <c r="P77" s="294"/>
      <c r="Q77" s="295"/>
      <c r="R77" s="296"/>
      <c r="S77" s="297"/>
      <c r="T77" s="298"/>
      <c r="U77" s="299">
        <f>H77*T77</f>
        <v>0</v>
      </c>
    </row>
    <row r="78" spans="1:21" ht="78.4" customHeight="1">
      <c r="A78" s="285" t="s">
        <v>594</v>
      </c>
      <c r="B78" s="286" t="s">
        <v>466</v>
      </c>
      <c r="C78" s="286" t="s">
        <v>590</v>
      </c>
      <c r="D78" s="286" t="s">
        <v>591</v>
      </c>
      <c r="E78" s="300">
        <v>1200</v>
      </c>
      <c r="F78" s="300">
        <v>700</v>
      </c>
      <c r="G78" s="300">
        <v>750</v>
      </c>
      <c r="H78" s="288">
        <v>1</v>
      </c>
      <c r="I78" s="287"/>
      <c r="J78" s="289"/>
      <c r="K78" s="302" t="s">
        <f>IF((H78*I78)&lt;&gt;0,H78*I78,"-")</f>
        <v>463</v>
      </c>
      <c r="L78" s="291"/>
      <c r="M78" s="289"/>
      <c r="N78" s="292"/>
      <c r="O78" s="293"/>
      <c r="P78" s="294"/>
      <c r="Q78" s="295"/>
      <c r="R78" s="296"/>
      <c r="S78" s="297"/>
      <c r="T78" s="298"/>
      <c r="U78" s="299">
        <f>H78*T78</f>
        <v>0</v>
      </c>
    </row>
    <row r="79" spans="1:21" ht="78.4" customHeight="1">
      <c r="A79" s="285" t="s">
        <v>595</v>
      </c>
      <c r="B79" s="286" t="s">
        <v>466</v>
      </c>
      <c r="C79" s="286" t="s">
        <v>590</v>
      </c>
      <c r="D79" s="286" t="s">
        <v>593</v>
      </c>
      <c r="E79" s="300">
        <v>2600</v>
      </c>
      <c r="F79" s="300">
        <v>700</v>
      </c>
      <c r="G79" s="300">
        <v>750</v>
      </c>
      <c r="H79" s="288">
        <v>1</v>
      </c>
      <c r="I79" s="287"/>
      <c r="J79" s="289"/>
      <c r="K79" s="290"/>
      <c r="L79" s="291"/>
      <c r="M79" s="289"/>
      <c r="N79" s="292"/>
      <c r="O79" s="293"/>
      <c r="P79" s="294"/>
      <c r="Q79" s="295"/>
      <c r="R79" s="296"/>
      <c r="S79" s="297"/>
      <c r="T79" s="298"/>
      <c r="U79" s="299">
        <f>H79*T79</f>
        <v>0</v>
      </c>
    </row>
    <row r="80" spans="1:21" ht="53.1" customHeight="1">
      <c r="A80" s="370" t="s">
        <v>596</v>
      </c>
      <c r="B80" s="371" t="s">
        <v>461</v>
      </c>
      <c r="C80" s="371" t="s">
        <v>597</v>
      </c>
      <c r="D80" s="371" t="s">
        <v>597</v>
      </c>
      <c r="E80" s="372"/>
      <c r="F80" s="372"/>
      <c r="G80" s="372"/>
      <c r="H80" s="373">
        <v>1</v>
      </c>
      <c r="I80" s="372"/>
      <c r="J80" s="374">
        <v>5.5</v>
      </c>
      <c r="K80" s="375"/>
      <c r="L80" s="376">
        <f>IF((H80*J80)&lt;&gt;0,H80*J80,"-")</f>
        <v>5.5</v>
      </c>
      <c r="M80" s="377"/>
      <c r="N80" s="378"/>
      <c r="O80" s="379"/>
      <c r="P80" s="380"/>
      <c r="Q80" s="379"/>
      <c r="R80" s="345"/>
      <c r="S80" s="381" t="s">
        <v>464</v>
      </c>
      <c r="T80" s="347"/>
      <c r="U80" s="348"/>
    </row>
    <row r="81" spans="1:21" ht="30.95" customHeight="1">
      <c r="A81" s="349" t="s">
        <v>574</v>
      </c>
      <c r="B81" s="349"/>
      <c r="C81" s="349"/>
      <c r="D81" s="349"/>
      <c r="E81" s="349"/>
      <c r="F81" s="349"/>
      <c r="G81" s="349"/>
      <c r="H81" s="349"/>
      <c r="I81" s="349"/>
      <c r="J81" s="349"/>
      <c r="K81" s="349"/>
      <c r="L81" s="349"/>
      <c r="M81" s="349"/>
      <c r="N81" s="349"/>
      <c r="O81" s="349"/>
      <c r="P81" s="349"/>
      <c r="Q81" s="349"/>
      <c r="R81" s="349"/>
      <c r="S81" s="349"/>
      <c r="T81" s="349"/>
      <c r="U81" s="350">
        <f>SUM(U70:U80)</f>
        <v>0</v>
      </c>
    </row>
    <row r="82" spans="1:21" ht="30.6" customHeight="1">
      <c r="A82" s="382" t="s">
        <v>598</v>
      </c>
      <c r="B82" s="383"/>
      <c r="C82" s="383"/>
      <c r="D82" s="383"/>
      <c r="E82" s="383"/>
      <c r="F82" s="383"/>
      <c r="G82" s="383"/>
      <c r="H82" s="383"/>
      <c r="I82" s="383"/>
      <c r="J82" s="383"/>
      <c r="K82" s="383"/>
      <c r="L82" s="383"/>
      <c r="M82" s="383"/>
      <c r="N82" s="383"/>
      <c r="O82" s="383"/>
      <c r="P82" s="383"/>
      <c r="Q82" s="383"/>
      <c r="R82" s="383"/>
      <c r="S82" s="383"/>
      <c r="T82" s="383"/>
      <c r="U82" s="384"/>
    </row>
    <row r="83" spans="1:21" ht="60.95" customHeight="1">
      <c r="A83" s="354" t="s">
        <v>599</v>
      </c>
      <c r="B83" s="355" t="s">
        <v>466</v>
      </c>
      <c r="C83" s="355" t="s">
        <v>600</v>
      </c>
      <c r="D83" s="355" t="s">
        <v>601</v>
      </c>
      <c r="E83" s="385">
        <v>500</v>
      </c>
      <c r="F83" s="385">
        <v>700</v>
      </c>
      <c r="G83" s="385">
        <v>750</v>
      </c>
      <c r="H83" s="357">
        <v>1</v>
      </c>
      <c r="I83" s="356"/>
      <c r="J83" s="361"/>
      <c r="K83" s="359"/>
      <c r="L83" s="386"/>
      <c r="M83" s="361"/>
      <c r="N83" s="362"/>
      <c r="O83" s="387"/>
      <c r="P83" s="364"/>
      <c r="Q83" s="365" t="s">
        <v>482</v>
      </c>
      <c r="R83" s="366"/>
      <c r="S83" s="355"/>
      <c r="T83" s="283"/>
      <c r="U83" s="284">
        <f>H83*T83</f>
        <v>0</v>
      </c>
    </row>
    <row r="84" spans="1:21" ht="55.35" customHeight="1">
      <c r="A84" s="285" t="s">
        <v>602</v>
      </c>
      <c r="B84" s="286" t="s">
        <v>461</v>
      </c>
      <c r="C84" s="286" t="s">
        <v>485</v>
      </c>
      <c r="D84" s="286" t="s">
        <v>486</v>
      </c>
      <c r="E84" s="303"/>
      <c r="F84" s="287"/>
      <c r="G84" s="287"/>
      <c r="H84" s="300">
        <v>1</v>
      </c>
      <c r="I84" s="288"/>
      <c r="J84" s="287"/>
      <c r="K84" s="291"/>
      <c r="L84" s="291"/>
      <c r="M84" s="289"/>
      <c r="N84" s="292"/>
      <c r="O84" s="293" t="s">
        <v>482</v>
      </c>
      <c r="P84" s="304" t="s">
        <v>482</v>
      </c>
      <c r="Q84" s="305"/>
      <c r="R84" s="305"/>
      <c r="S84" s="286" t="s">
        <v>483</v>
      </c>
      <c r="T84" s="298"/>
      <c r="U84" s="299">
        <f>H84*T84</f>
        <v>0</v>
      </c>
    </row>
    <row r="85" spans="1:21" ht="86.45" customHeight="1">
      <c r="A85" s="285" t="s">
        <v>603</v>
      </c>
      <c r="B85" s="286" t="s">
        <v>466</v>
      </c>
      <c r="C85" s="286" t="s">
        <v>604</v>
      </c>
      <c r="D85" s="286" t="s">
        <v>605</v>
      </c>
      <c r="E85" s="300">
        <v>1600</v>
      </c>
      <c r="F85" s="300">
        <v>700</v>
      </c>
      <c r="G85" s="300">
        <v>750</v>
      </c>
      <c r="H85" s="288">
        <v>1</v>
      </c>
      <c r="I85" s="287"/>
      <c r="J85" s="289"/>
      <c r="K85" s="290"/>
      <c r="L85" s="290"/>
      <c r="M85" s="289"/>
      <c r="N85" s="292"/>
      <c r="O85" s="325"/>
      <c r="P85" s="294"/>
      <c r="Q85" s="295" t="s">
        <v>482</v>
      </c>
      <c r="R85" s="296"/>
      <c r="S85" s="286" t="s">
        <v>483</v>
      </c>
      <c r="T85" s="298"/>
      <c r="U85" s="299">
        <f>H85*T85</f>
        <v>0</v>
      </c>
    </row>
    <row r="86" spans="1:21" ht="60.2" customHeight="1">
      <c r="A86" s="285" t="s">
        <v>606</v>
      </c>
      <c r="B86" s="286" t="s">
        <v>461</v>
      </c>
      <c r="C86" s="286" t="s">
        <v>485</v>
      </c>
      <c r="D86" s="286" t="s">
        <v>486</v>
      </c>
      <c r="E86" s="303"/>
      <c r="F86" s="287"/>
      <c r="G86" s="287"/>
      <c r="H86" s="300">
        <v>1</v>
      </c>
      <c r="I86" s="288"/>
      <c r="J86" s="287"/>
      <c r="K86" s="291"/>
      <c r="L86" s="291"/>
      <c r="M86" s="289"/>
      <c r="N86" s="292"/>
      <c r="O86" s="293" t="s">
        <v>482</v>
      </c>
      <c r="P86" s="304" t="s">
        <v>482</v>
      </c>
      <c r="Q86" s="305"/>
      <c r="R86" s="305"/>
      <c r="S86" s="286" t="s">
        <v>483</v>
      </c>
      <c r="T86" s="298"/>
      <c r="U86" s="299">
        <f>H86*T86</f>
        <v>0</v>
      </c>
    </row>
    <row r="87" spans="1:21" ht="75.2" customHeight="1">
      <c r="A87" s="285" t="s">
        <v>607</v>
      </c>
      <c r="B87" s="286" t="s">
        <v>466</v>
      </c>
      <c r="C87" s="286" t="s">
        <v>608</v>
      </c>
      <c r="D87" s="286" t="s">
        <v>573</v>
      </c>
      <c r="E87" s="300">
        <v>2100</v>
      </c>
      <c r="F87" s="300">
        <v>700</v>
      </c>
      <c r="G87" s="300">
        <v>750</v>
      </c>
      <c r="H87" s="288">
        <v>1</v>
      </c>
      <c r="I87" s="287"/>
      <c r="J87" s="289"/>
      <c r="K87" s="302" t="s">
        <f>IF((H87*I87)&lt;&gt;0,H87*I87,"-")</f>
        <v>463</v>
      </c>
      <c r="L87" s="291"/>
      <c r="M87" s="289"/>
      <c r="N87" s="292"/>
      <c r="O87" s="293"/>
      <c r="P87" s="294"/>
      <c r="Q87" s="295"/>
      <c r="R87" s="296"/>
      <c r="S87" s="297"/>
      <c r="T87" s="298"/>
      <c r="U87" s="299">
        <f>H87*T87</f>
        <v>0</v>
      </c>
    </row>
    <row r="88" spans="1:21" ht="78.75" customHeight="1">
      <c r="A88" s="285" t="s">
        <v>609</v>
      </c>
      <c r="B88" s="286" t="s">
        <v>466</v>
      </c>
      <c r="C88" s="286" t="s">
        <v>610</v>
      </c>
      <c r="D88" s="286" t="s">
        <v>605</v>
      </c>
      <c r="E88" s="300">
        <v>2100</v>
      </c>
      <c r="F88" s="300">
        <v>700</v>
      </c>
      <c r="G88" s="300">
        <v>750</v>
      </c>
      <c r="H88" s="288">
        <v>1</v>
      </c>
      <c r="I88" s="287"/>
      <c r="J88" s="289"/>
      <c r="K88" s="290"/>
      <c r="L88" s="290"/>
      <c r="M88" s="289"/>
      <c r="N88" s="292"/>
      <c r="O88" s="325"/>
      <c r="P88" s="294"/>
      <c r="Q88" s="295" t="s">
        <v>482</v>
      </c>
      <c r="R88" s="296"/>
      <c r="S88" s="286" t="s">
        <v>483</v>
      </c>
      <c r="T88" s="298"/>
      <c r="U88" s="299">
        <f>H88*T88</f>
        <v>0</v>
      </c>
    </row>
    <row r="89" spans="1:21" ht="59.85" customHeight="1">
      <c r="A89" s="285" t="s">
        <v>611</v>
      </c>
      <c r="B89" s="286" t="s">
        <v>461</v>
      </c>
      <c r="C89" s="286" t="s">
        <v>485</v>
      </c>
      <c r="D89" s="286" t="s">
        <v>486</v>
      </c>
      <c r="E89" s="303"/>
      <c r="F89" s="287"/>
      <c r="G89" s="287"/>
      <c r="H89" s="300">
        <v>1</v>
      </c>
      <c r="I89" s="288"/>
      <c r="J89" s="287"/>
      <c r="K89" s="291"/>
      <c r="L89" s="291"/>
      <c r="M89" s="289"/>
      <c r="N89" s="292"/>
      <c r="O89" s="293" t="s">
        <v>482</v>
      </c>
      <c r="P89" s="304" t="s">
        <v>482</v>
      </c>
      <c r="Q89" s="305"/>
      <c r="R89" s="305"/>
      <c r="S89" s="286" t="s">
        <v>483</v>
      </c>
      <c r="T89" s="298"/>
      <c r="U89" s="299">
        <f>H89*T89</f>
        <v>0</v>
      </c>
    </row>
    <row r="90" spans="1:21" ht="86.45" customHeight="1">
      <c r="A90" s="285" t="s">
        <v>612</v>
      </c>
      <c r="B90" s="286" t="s">
        <v>466</v>
      </c>
      <c r="C90" s="286" t="s">
        <v>476</v>
      </c>
      <c r="D90" s="286" t="s">
        <v>477</v>
      </c>
      <c r="E90" s="300">
        <v>1840</v>
      </c>
      <c r="F90" s="300">
        <v>700</v>
      </c>
      <c r="G90" s="300">
        <v>750</v>
      </c>
      <c r="H90" s="288">
        <v>1</v>
      </c>
      <c r="I90" s="287"/>
      <c r="J90" s="289"/>
      <c r="K90" s="302" t="s">
        <f>IF((H90*I90)&lt;&gt;0,H90*I90,"-")</f>
        <v>463</v>
      </c>
      <c r="L90" s="291"/>
      <c r="M90" s="289"/>
      <c r="N90" s="292"/>
      <c r="O90" s="293"/>
      <c r="P90" s="294"/>
      <c r="Q90" s="295"/>
      <c r="R90" s="296"/>
      <c r="S90" s="297"/>
      <c r="T90" s="298"/>
      <c r="U90" s="299">
        <f>H90*T90</f>
        <v>0</v>
      </c>
    </row>
    <row r="91" spans="1:21" ht="79.35" customHeight="1">
      <c r="A91" s="285" t="s">
        <v>613</v>
      </c>
      <c r="B91" s="286" t="s">
        <v>466</v>
      </c>
      <c r="C91" s="286" t="s">
        <v>608</v>
      </c>
      <c r="D91" s="286" t="s">
        <v>573</v>
      </c>
      <c r="E91" s="300">
        <v>2000</v>
      </c>
      <c r="F91" s="300">
        <v>700</v>
      </c>
      <c r="G91" s="300">
        <v>750</v>
      </c>
      <c r="H91" s="288">
        <v>1</v>
      </c>
      <c r="I91" s="287"/>
      <c r="J91" s="289"/>
      <c r="K91" s="302" t="s">
        <f>IF((H91*I91)&lt;&gt;0,H91*I91,"-")</f>
        <v>463</v>
      </c>
      <c r="L91" s="291"/>
      <c r="M91" s="289"/>
      <c r="N91" s="292"/>
      <c r="O91" s="293"/>
      <c r="P91" s="294"/>
      <c r="Q91" s="295"/>
      <c r="R91" s="296"/>
      <c r="S91" s="297"/>
      <c r="T91" s="298"/>
      <c r="U91" s="299">
        <f>H91*T91</f>
        <v>0</v>
      </c>
    </row>
    <row r="92" spans="1:21" ht="101.45" customHeight="1">
      <c r="A92" s="333" t="s">
        <v>614</v>
      </c>
      <c r="B92" s="334" t="s">
        <v>466</v>
      </c>
      <c r="C92" s="334" t="s">
        <v>476</v>
      </c>
      <c r="D92" s="334" t="s">
        <v>477</v>
      </c>
      <c r="E92" s="335">
        <v>2100</v>
      </c>
      <c r="F92" s="335">
        <v>700</v>
      </c>
      <c r="G92" s="335">
        <v>750</v>
      </c>
      <c r="H92" s="336">
        <v>1</v>
      </c>
      <c r="I92" s="337"/>
      <c r="J92" s="338"/>
      <c r="K92" s="339" t="s">
        <f>IF((H92*I92)&lt;&gt;0,H92*I92,"-")</f>
        <v>463</v>
      </c>
      <c r="L92" s="340"/>
      <c r="M92" s="338"/>
      <c r="N92" s="341"/>
      <c r="O92" s="342"/>
      <c r="P92" s="343"/>
      <c r="Q92" s="344"/>
      <c r="R92" s="345"/>
      <c r="S92" s="346"/>
      <c r="T92" s="347"/>
      <c r="U92" s="348">
        <f>H92*T92</f>
        <v>0</v>
      </c>
    </row>
    <row r="93" spans="1:21" ht="29.1" customHeight="1">
      <c r="A93" s="349" t="s">
        <v>574</v>
      </c>
      <c r="B93" s="349"/>
      <c r="C93" s="349"/>
      <c r="D93" s="349"/>
      <c r="E93" s="349"/>
      <c r="F93" s="349"/>
      <c r="G93" s="349"/>
      <c r="H93" s="349"/>
      <c r="I93" s="349"/>
      <c r="J93" s="349"/>
      <c r="K93" s="349"/>
      <c r="L93" s="349"/>
      <c r="M93" s="349"/>
      <c r="N93" s="349"/>
      <c r="O93" s="349"/>
      <c r="P93" s="349"/>
      <c r="Q93" s="349"/>
      <c r="R93" s="349"/>
      <c r="S93" s="349"/>
      <c r="T93" s="349"/>
      <c r="U93" s="350">
        <f>SUM(U83:U92)</f>
        <v>0</v>
      </c>
    </row>
    <row r="94" spans="1:21" ht="28.35" customHeight="1">
      <c r="A94" s="382" t="s">
        <v>615</v>
      </c>
      <c r="B94" s="388"/>
      <c r="C94" s="388"/>
      <c r="D94" s="388"/>
      <c r="E94" s="388"/>
      <c r="F94" s="388"/>
      <c r="G94" s="388"/>
      <c r="H94" s="388"/>
      <c r="I94" s="388"/>
      <c r="J94" s="388"/>
      <c r="K94" s="388"/>
      <c r="L94" s="388"/>
      <c r="M94" s="388"/>
      <c r="N94" s="388"/>
      <c r="O94" s="388"/>
      <c r="P94" s="388"/>
      <c r="Q94" s="388"/>
      <c r="R94" s="388"/>
      <c r="S94" s="388"/>
      <c r="T94" s="388"/>
      <c r="U94" s="389"/>
    </row>
    <row r="95" spans="1:21" ht="101.85" customHeight="1">
      <c r="A95" s="354" t="s">
        <v>616</v>
      </c>
      <c r="B95" s="355" t="s">
        <v>466</v>
      </c>
      <c r="C95" s="355" t="s">
        <v>580</v>
      </c>
      <c r="D95" s="355" t="s">
        <v>617</v>
      </c>
      <c r="E95" s="385">
        <v>1550</v>
      </c>
      <c r="F95" s="385">
        <v>700</v>
      </c>
      <c r="G95" s="385">
        <v>750</v>
      </c>
      <c r="H95" s="357">
        <v>1</v>
      </c>
      <c r="I95" s="356"/>
      <c r="J95" s="361"/>
      <c r="K95" s="390" t="s">
        <f>IF((H95*I95)&lt;&gt;0,H95*I95,"-")</f>
        <v>463</v>
      </c>
      <c r="L95" s="386"/>
      <c r="M95" s="361"/>
      <c r="N95" s="362"/>
      <c r="O95" s="363"/>
      <c r="P95" s="364"/>
      <c r="Q95" s="365" t="s">
        <v>482</v>
      </c>
      <c r="R95" s="366"/>
      <c r="S95" s="355" t="s">
        <v>483</v>
      </c>
      <c r="T95" s="283"/>
      <c r="U95" s="284">
        <f>H95*T95</f>
        <v>0</v>
      </c>
    </row>
    <row r="96" spans="1:21" ht="46.15" customHeight="1">
      <c r="A96" s="285" t="s">
        <v>618</v>
      </c>
      <c r="B96" s="286" t="s">
        <v>461</v>
      </c>
      <c r="C96" s="286" t="s">
        <v>485</v>
      </c>
      <c r="D96" s="286" t="s">
        <v>486</v>
      </c>
      <c r="E96" s="303"/>
      <c r="F96" s="287"/>
      <c r="G96" s="287"/>
      <c r="H96" s="300">
        <v>1</v>
      </c>
      <c r="I96" s="288"/>
      <c r="J96" s="287"/>
      <c r="K96" s="291"/>
      <c r="L96" s="291"/>
      <c r="M96" s="289"/>
      <c r="N96" s="292"/>
      <c r="O96" s="293" t="s">
        <v>482</v>
      </c>
      <c r="P96" s="304" t="s">
        <v>482</v>
      </c>
      <c r="Q96" s="305"/>
      <c r="R96" s="305"/>
      <c r="S96" s="286" t="s">
        <v>483</v>
      </c>
      <c r="T96" s="298"/>
      <c r="U96" s="391">
        <f>H96*T96</f>
        <v>0</v>
      </c>
    </row>
    <row r="97" spans="1:21" ht="66.6" customHeight="1">
      <c r="A97" s="285" t="s">
        <v>619</v>
      </c>
      <c r="B97" s="286" t="s">
        <v>466</v>
      </c>
      <c r="C97" s="286" t="s">
        <v>572</v>
      </c>
      <c r="D97" s="286" t="s">
        <v>573</v>
      </c>
      <c r="E97" s="300">
        <v>1550</v>
      </c>
      <c r="F97" s="300">
        <v>700</v>
      </c>
      <c r="G97" s="300">
        <v>750</v>
      </c>
      <c r="H97" s="288">
        <v>1</v>
      </c>
      <c r="I97" s="287"/>
      <c r="J97" s="289"/>
      <c r="K97" s="302" t="s">
        <f>IF((H97*I97)&lt;&gt;0,H97*I97,"-")</f>
        <v>463</v>
      </c>
      <c r="L97" s="291"/>
      <c r="M97" s="289"/>
      <c r="N97" s="292"/>
      <c r="O97" s="293"/>
      <c r="P97" s="294"/>
      <c r="Q97" s="295"/>
      <c r="R97" s="296"/>
      <c r="S97" s="297"/>
      <c r="T97" s="298"/>
      <c r="U97" s="299">
        <f>H97*T97</f>
        <v>0</v>
      </c>
    </row>
    <row r="98" spans="1:21" ht="111.6" customHeight="1">
      <c r="A98" s="285" t="s">
        <v>620</v>
      </c>
      <c r="B98" s="286" t="s">
        <v>466</v>
      </c>
      <c r="C98" s="286" t="s">
        <v>621</v>
      </c>
      <c r="D98" s="286" t="s">
        <v>622</v>
      </c>
      <c r="E98" s="300">
        <v>2850</v>
      </c>
      <c r="F98" s="300">
        <v>700</v>
      </c>
      <c r="G98" s="300">
        <v>750</v>
      </c>
      <c r="H98" s="300">
        <v>1</v>
      </c>
      <c r="I98" s="288"/>
      <c r="J98" s="287"/>
      <c r="K98" s="291"/>
      <c r="L98" s="291"/>
      <c r="M98" s="289"/>
      <c r="N98" s="292"/>
      <c r="O98" s="293"/>
      <c r="P98" s="304"/>
      <c r="Q98" s="295" t="s">
        <v>482</v>
      </c>
      <c r="R98" s="305"/>
      <c r="S98" s="286" t="s">
        <v>483</v>
      </c>
      <c r="T98" s="298"/>
      <c r="U98" s="391">
        <f>H98*T98</f>
        <v>0</v>
      </c>
    </row>
    <row r="99" spans="1:21" ht="63.75" customHeight="1">
      <c r="A99" s="285" t="s">
        <v>623</v>
      </c>
      <c r="B99" s="286" t="s">
        <v>461</v>
      </c>
      <c r="C99" s="286" t="s">
        <v>485</v>
      </c>
      <c r="D99" s="286" t="s">
        <v>486</v>
      </c>
      <c r="E99" s="303"/>
      <c r="F99" s="287"/>
      <c r="G99" s="287"/>
      <c r="H99" s="300">
        <v>1</v>
      </c>
      <c r="I99" s="288"/>
      <c r="J99" s="287"/>
      <c r="K99" s="291"/>
      <c r="L99" s="291"/>
      <c r="M99" s="289"/>
      <c r="N99" s="292"/>
      <c r="O99" s="293" t="s">
        <v>482</v>
      </c>
      <c r="P99" s="304" t="s">
        <v>482</v>
      </c>
      <c r="Q99" s="305"/>
      <c r="R99" s="305"/>
      <c r="S99" s="286" t="s">
        <v>483</v>
      </c>
      <c r="T99" s="298"/>
      <c r="U99" s="299">
        <f>H99*T99</f>
        <v>0</v>
      </c>
    </row>
    <row r="100" spans="1:21" ht="72.2" customHeight="1">
      <c r="A100" s="285" t="s">
        <v>624</v>
      </c>
      <c r="B100" s="286" t="s">
        <v>461</v>
      </c>
      <c r="C100" s="286" t="s">
        <v>625</v>
      </c>
      <c r="D100" s="286" t="s">
        <v>625</v>
      </c>
      <c r="E100" s="300">
        <v>600</v>
      </c>
      <c r="F100" s="300">
        <v>600</v>
      </c>
      <c r="G100" s="300">
        <v>900</v>
      </c>
      <c r="H100" s="288">
        <v>1</v>
      </c>
      <c r="I100" s="287"/>
      <c r="J100" s="289"/>
      <c r="K100" s="290"/>
      <c r="L100" s="291"/>
      <c r="M100" s="289"/>
      <c r="N100" s="292"/>
      <c r="O100" s="325"/>
      <c r="P100" s="294"/>
      <c r="Q100" s="295"/>
      <c r="R100" s="296"/>
      <c r="S100" s="286"/>
      <c r="T100" s="298"/>
      <c r="U100" s="299">
        <f>H100*T100</f>
        <v>0</v>
      </c>
    </row>
    <row r="101" spans="1:21" ht="110.65" customHeight="1">
      <c r="A101" s="285" t="s">
        <v>626</v>
      </c>
      <c r="B101" s="286" t="s">
        <v>466</v>
      </c>
      <c r="C101" s="286" t="s">
        <v>627</v>
      </c>
      <c r="D101" s="286" t="s">
        <v>628</v>
      </c>
      <c r="E101" s="300">
        <v>1685</v>
      </c>
      <c r="F101" s="300">
        <v>700</v>
      </c>
      <c r="G101" s="300">
        <v>750</v>
      </c>
      <c r="H101" s="300">
        <v>1</v>
      </c>
      <c r="I101" s="288"/>
      <c r="J101" s="287"/>
      <c r="K101" s="291"/>
      <c r="L101" s="291"/>
      <c r="M101" s="289"/>
      <c r="N101" s="292"/>
      <c r="O101" s="293"/>
      <c r="P101" s="304"/>
      <c r="Q101" s="295" t="s">
        <v>482</v>
      </c>
      <c r="R101" s="305"/>
      <c r="S101" s="286" t="s">
        <v>483</v>
      </c>
      <c r="T101" s="298"/>
      <c r="U101" s="299">
        <f>H101*T101</f>
        <v>0</v>
      </c>
    </row>
    <row r="102" spans="1:21" ht="72.2" customHeight="1">
      <c r="A102" s="285" t="s">
        <v>629</v>
      </c>
      <c r="B102" s="286" t="s">
        <v>461</v>
      </c>
      <c r="C102" s="286" t="s">
        <v>485</v>
      </c>
      <c r="D102" s="286" t="s">
        <v>486</v>
      </c>
      <c r="E102" s="303"/>
      <c r="F102" s="287"/>
      <c r="G102" s="287"/>
      <c r="H102" s="300">
        <v>1</v>
      </c>
      <c r="I102" s="288"/>
      <c r="J102" s="287"/>
      <c r="K102" s="291"/>
      <c r="L102" s="291"/>
      <c r="M102" s="289"/>
      <c r="N102" s="292"/>
      <c r="O102" s="293" t="s">
        <v>482</v>
      </c>
      <c r="P102" s="304" t="s">
        <v>482</v>
      </c>
      <c r="Q102" s="305"/>
      <c r="R102" s="305"/>
      <c r="S102" s="286" t="s">
        <v>483</v>
      </c>
      <c r="T102" s="298"/>
      <c r="U102" s="299">
        <f>H102*T102</f>
        <v>0</v>
      </c>
    </row>
    <row r="103" spans="1:21" ht="85.35" customHeight="1">
      <c r="A103" s="285" t="s">
        <v>630</v>
      </c>
      <c r="B103" s="286" t="s">
        <v>466</v>
      </c>
      <c r="C103" s="286" t="s">
        <v>627</v>
      </c>
      <c r="D103" s="286" t="s">
        <v>631</v>
      </c>
      <c r="E103" s="300">
        <v>1850</v>
      </c>
      <c r="F103" s="300">
        <v>700</v>
      </c>
      <c r="G103" s="300">
        <v>750</v>
      </c>
      <c r="H103" s="300">
        <v>1</v>
      </c>
      <c r="I103" s="288"/>
      <c r="J103" s="287"/>
      <c r="K103" s="291"/>
      <c r="L103" s="291"/>
      <c r="M103" s="289"/>
      <c r="N103" s="292"/>
      <c r="O103" s="293"/>
      <c r="P103" s="304"/>
      <c r="Q103" s="295" t="s">
        <v>482</v>
      </c>
      <c r="R103" s="305"/>
      <c r="S103" s="286" t="s">
        <v>483</v>
      </c>
      <c r="T103" s="298"/>
      <c r="U103" s="299">
        <f>H103*T103</f>
        <v>0</v>
      </c>
    </row>
    <row r="104" spans="1:21" ht="72.2" customHeight="1">
      <c r="A104" s="285" t="s">
        <v>632</v>
      </c>
      <c r="B104" s="286" t="s">
        <v>461</v>
      </c>
      <c r="C104" s="286" t="s">
        <v>588</v>
      </c>
      <c r="D104" s="286" t="s">
        <v>588</v>
      </c>
      <c r="E104" s="287"/>
      <c r="F104" s="287"/>
      <c r="G104" s="287"/>
      <c r="H104" s="288">
        <v>1</v>
      </c>
      <c r="I104" s="287"/>
      <c r="J104" s="368"/>
      <c r="K104" s="291"/>
      <c r="L104" s="291"/>
      <c r="M104" s="289"/>
      <c r="N104" s="292"/>
      <c r="O104" s="293" t="s">
        <v>482</v>
      </c>
      <c r="P104" s="304" t="s">
        <v>482</v>
      </c>
      <c r="Q104" s="369"/>
      <c r="R104" s="305"/>
      <c r="S104" s="286" t="s">
        <v>483</v>
      </c>
      <c r="T104" s="298"/>
      <c r="U104" s="299">
        <f>H104*T104</f>
        <v>0</v>
      </c>
    </row>
    <row r="105" spans="1:21" ht="45.95" customHeight="1">
      <c r="A105" s="314" t="s">
        <v>633</v>
      </c>
      <c r="B105" s="315" t="s">
        <v>461</v>
      </c>
      <c r="C105" s="315" t="s">
        <v>634</v>
      </c>
      <c r="D105" s="315" t="s">
        <v>634</v>
      </c>
      <c r="E105" s="327"/>
      <c r="F105" s="327"/>
      <c r="G105" s="327"/>
      <c r="H105" s="317">
        <v>1</v>
      </c>
      <c r="I105" s="327"/>
      <c r="J105" s="312"/>
      <c r="K105" s="332"/>
      <c r="L105" s="319"/>
      <c r="M105" s="312"/>
      <c r="N105" s="331"/>
      <c r="O105" s="322"/>
      <c r="P105" s="294"/>
      <c r="Q105" s="295"/>
      <c r="R105" s="296"/>
      <c r="S105" s="301" t="s">
        <v>464</v>
      </c>
      <c r="T105" s="298"/>
      <c r="U105" s="299">
        <f>H105*T105</f>
        <v>0</v>
      </c>
    </row>
    <row r="106" spans="1:21" ht="72.2" customHeight="1">
      <c r="A106" s="333" t="s">
        <v>635</v>
      </c>
      <c r="B106" s="334" t="s">
        <v>461</v>
      </c>
      <c r="C106" s="334" t="s">
        <v>577</v>
      </c>
      <c r="D106" s="334" t="s">
        <v>578</v>
      </c>
      <c r="E106" s="337"/>
      <c r="F106" s="337"/>
      <c r="G106" s="337"/>
      <c r="H106" s="336">
        <v>1</v>
      </c>
      <c r="I106" s="337"/>
      <c r="J106" s="392">
        <v>4.5</v>
      </c>
      <c r="K106" s="393"/>
      <c r="L106" s="376">
        <f>IF((H106*J106)&lt;&gt;0,H106*J106,"-")</f>
        <v>4.5</v>
      </c>
      <c r="M106" s="338"/>
      <c r="N106" s="341"/>
      <c r="O106" s="342"/>
      <c r="P106" s="343"/>
      <c r="Q106" s="344"/>
      <c r="R106" s="345"/>
      <c r="S106" s="346"/>
      <c r="T106" s="347"/>
      <c r="U106" s="348">
        <f>H106*T106</f>
        <v>0</v>
      </c>
    </row>
    <row r="107" spans="1:21" ht="28.9" customHeight="1">
      <c r="A107" s="349" t="s">
        <v>574</v>
      </c>
      <c r="B107" s="349"/>
      <c r="C107" s="349"/>
      <c r="D107" s="349"/>
      <c r="E107" s="349"/>
      <c r="F107" s="349"/>
      <c r="G107" s="349"/>
      <c r="H107" s="349"/>
      <c r="I107" s="349"/>
      <c r="J107" s="349"/>
      <c r="K107" s="349"/>
      <c r="L107" s="349"/>
      <c r="M107" s="349"/>
      <c r="N107" s="349"/>
      <c r="O107" s="349"/>
      <c r="P107" s="349"/>
      <c r="Q107" s="349"/>
      <c r="R107" s="349"/>
      <c r="S107" s="349"/>
      <c r="T107" s="349"/>
      <c r="U107" s="350">
        <f>SUM(U95:U106)</f>
        <v>0</v>
      </c>
    </row>
    <row r="108" spans="1:21" ht="26.85" customHeight="1">
      <c r="A108" s="382" t="s">
        <v>636</v>
      </c>
      <c r="B108" s="383"/>
      <c r="C108" s="383"/>
      <c r="D108" s="383"/>
      <c r="E108" s="383"/>
      <c r="F108" s="383"/>
      <c r="G108" s="383"/>
      <c r="H108" s="383"/>
      <c r="I108" s="383"/>
      <c r="J108" s="383"/>
      <c r="K108" s="383"/>
      <c r="L108" s="383"/>
      <c r="M108" s="383"/>
      <c r="N108" s="383"/>
      <c r="O108" s="383"/>
      <c r="P108" s="383"/>
      <c r="Q108" s="383"/>
      <c r="R108" s="383"/>
      <c r="S108" s="383"/>
      <c r="T108" s="383"/>
      <c r="U108" s="384"/>
    </row>
    <row r="109" spans="1:21" ht="52.15" customHeight="1">
      <c r="A109" s="394" t="s">
        <v>637</v>
      </c>
      <c r="B109" s="395" t="s">
        <v>466</v>
      </c>
      <c r="C109" s="395" t="s">
        <v>470</v>
      </c>
      <c r="D109" s="395" t="s">
        <v>471</v>
      </c>
      <c r="E109" s="396">
        <v>1500</v>
      </c>
      <c r="F109" s="396">
        <v>500</v>
      </c>
      <c r="G109" s="396">
        <v>1800</v>
      </c>
      <c r="H109" s="397">
        <v>2</v>
      </c>
      <c r="I109" s="398"/>
      <c r="J109" s="399"/>
      <c r="K109" s="400"/>
      <c r="L109" s="401"/>
      <c r="M109" s="399"/>
      <c r="N109" s="402"/>
      <c r="O109" s="403"/>
      <c r="P109" s="404"/>
      <c r="Q109" s="405"/>
      <c r="R109" s="406"/>
      <c r="S109" s="407"/>
      <c r="T109" s="408"/>
      <c r="U109" s="409">
        <f>H109*T109</f>
        <v>0</v>
      </c>
    </row>
    <row r="110" spans="1:21" ht="28.35" customHeight="1">
      <c r="A110" s="349" t="s">
        <v>574</v>
      </c>
      <c r="B110" s="349"/>
      <c r="C110" s="349"/>
      <c r="D110" s="349"/>
      <c r="E110" s="349"/>
      <c r="F110" s="349"/>
      <c r="G110" s="349"/>
      <c r="H110" s="349"/>
      <c r="I110" s="349"/>
      <c r="J110" s="349"/>
      <c r="K110" s="349"/>
      <c r="L110" s="349"/>
      <c r="M110" s="349"/>
      <c r="N110" s="349"/>
      <c r="O110" s="349"/>
      <c r="P110" s="349"/>
      <c r="Q110" s="349"/>
      <c r="R110" s="349"/>
      <c r="S110" s="349"/>
      <c r="T110" s="349"/>
      <c r="U110" s="350">
        <f>U109</f>
        <v>0</v>
      </c>
    </row>
    <row r="111" spans="1:21" ht="28.7" customHeight="1">
      <c r="A111" s="382" t="s">
        <v>638</v>
      </c>
      <c r="B111" s="383"/>
      <c r="C111" s="383"/>
      <c r="D111" s="383"/>
      <c r="E111" s="383"/>
      <c r="F111" s="383"/>
      <c r="G111" s="383"/>
      <c r="H111" s="383"/>
      <c r="I111" s="383"/>
      <c r="J111" s="383"/>
      <c r="K111" s="383"/>
      <c r="L111" s="383"/>
      <c r="M111" s="383"/>
      <c r="N111" s="383"/>
      <c r="O111" s="383"/>
      <c r="P111" s="383"/>
      <c r="Q111" s="383"/>
      <c r="R111" s="383"/>
      <c r="S111" s="383"/>
      <c r="T111" s="383"/>
      <c r="U111" s="384"/>
    </row>
    <row r="112" spans="1:21" ht="75.95" customHeight="1">
      <c r="A112" s="354" t="s">
        <v>639</v>
      </c>
      <c r="B112" s="355" t="s">
        <v>466</v>
      </c>
      <c r="C112" s="355" t="s">
        <v>501</v>
      </c>
      <c r="D112" s="355" t="s">
        <v>640</v>
      </c>
      <c r="E112" s="385">
        <v>1550</v>
      </c>
      <c r="F112" s="385">
        <v>800</v>
      </c>
      <c r="G112" s="385">
        <v>750</v>
      </c>
      <c r="H112" s="357">
        <v>1</v>
      </c>
      <c r="I112" s="356"/>
      <c r="J112" s="361"/>
      <c r="K112" s="359"/>
      <c r="L112" s="386"/>
      <c r="M112" s="361"/>
      <c r="N112" s="362"/>
      <c r="O112" s="363"/>
      <c r="P112" s="364"/>
      <c r="Q112" s="365"/>
      <c r="R112" s="366"/>
      <c r="S112" s="367"/>
      <c r="T112" s="283"/>
      <c r="U112" s="284">
        <f>H112*T112</f>
        <v>0</v>
      </c>
    </row>
    <row r="113" spans="1:21" ht="92.45" customHeight="1">
      <c r="A113" s="285" t="s">
        <v>641</v>
      </c>
      <c r="B113" s="286" t="s">
        <v>466</v>
      </c>
      <c r="C113" s="286" t="s">
        <v>642</v>
      </c>
      <c r="D113" s="286" t="s">
        <v>643</v>
      </c>
      <c r="E113" s="300">
        <v>1350</v>
      </c>
      <c r="F113" s="300">
        <v>800</v>
      </c>
      <c r="G113" s="300">
        <v>750</v>
      </c>
      <c r="H113" s="288">
        <v>1</v>
      </c>
      <c r="I113" s="287"/>
      <c r="J113" s="289"/>
      <c r="K113" s="290"/>
      <c r="L113" s="291"/>
      <c r="M113" s="289"/>
      <c r="N113" s="292"/>
      <c r="O113" s="293"/>
      <c r="P113" s="294"/>
      <c r="Q113" s="295" t="s">
        <v>482</v>
      </c>
      <c r="R113" s="296"/>
      <c r="S113" s="286" t="s">
        <v>483</v>
      </c>
      <c r="T113" s="298"/>
      <c r="U113" s="299">
        <f>H113*T113</f>
        <v>0</v>
      </c>
    </row>
    <row r="114" spans="1:21" ht="52.15" customHeight="1">
      <c r="A114" s="285" t="s">
        <v>644</v>
      </c>
      <c r="B114" s="286" t="s">
        <v>461</v>
      </c>
      <c r="C114" s="286" t="s">
        <v>588</v>
      </c>
      <c r="D114" s="286" t="s">
        <v>588</v>
      </c>
      <c r="E114" s="287"/>
      <c r="F114" s="287"/>
      <c r="G114" s="287"/>
      <c r="H114" s="288">
        <v>1</v>
      </c>
      <c r="I114" s="287"/>
      <c r="J114" s="368"/>
      <c r="K114" s="291"/>
      <c r="L114" s="291"/>
      <c r="M114" s="289"/>
      <c r="N114" s="292"/>
      <c r="O114" s="293" t="s">
        <v>482</v>
      </c>
      <c r="P114" s="304" t="s">
        <v>482</v>
      </c>
      <c r="Q114" s="369"/>
      <c r="R114" s="305"/>
      <c r="S114" s="286" t="s">
        <v>483</v>
      </c>
      <c r="T114" s="298"/>
      <c r="U114" s="299">
        <f>H114*T114</f>
        <v>0</v>
      </c>
    </row>
    <row r="115" spans="1:21" ht="52.15" customHeight="1">
      <c r="A115" s="285" t="s">
        <v>645</v>
      </c>
      <c r="B115" s="286" t="s">
        <v>646</v>
      </c>
      <c r="C115" s="286" t="s">
        <v>647</v>
      </c>
      <c r="D115" s="410" t="s">
        <v>648</v>
      </c>
      <c r="E115" s="411">
        <v>775</v>
      </c>
      <c r="F115" s="411">
        <v>870</v>
      </c>
      <c r="G115" s="411">
        <v>1880</v>
      </c>
      <c r="H115" s="412">
        <v>1</v>
      </c>
      <c r="I115" s="413"/>
      <c r="J115" s="414">
        <v>13</v>
      </c>
      <c r="K115" s="415"/>
      <c r="L115" s="309">
        <f>IF((H115*J115)&lt;&gt;0,H115*J115,"-")</f>
        <v>13</v>
      </c>
      <c r="M115" s="415"/>
      <c r="N115" s="416"/>
      <c r="O115" s="293" t="s">
        <v>482</v>
      </c>
      <c r="P115" s="415"/>
      <c r="Q115" s="295" t="s">
        <v>482</v>
      </c>
      <c r="R115" s="296"/>
      <c r="S115" s="297"/>
      <c r="T115" s="298"/>
      <c r="U115" s="299">
        <f>H115*T115</f>
        <v>0</v>
      </c>
    </row>
    <row r="116" spans="1:21" ht="52.15" customHeight="1">
      <c r="A116" s="285" t="s">
        <v>649</v>
      </c>
      <c r="B116" s="286" t="s">
        <v>466</v>
      </c>
      <c r="C116" s="286" t="s">
        <v>650</v>
      </c>
      <c r="D116" s="286" t="s">
        <v>651</v>
      </c>
      <c r="E116" s="300">
        <v>1000</v>
      </c>
      <c r="F116" s="300">
        <v>450</v>
      </c>
      <c r="G116" s="300">
        <v>200</v>
      </c>
      <c r="H116" s="288">
        <v>1</v>
      </c>
      <c r="I116" s="287"/>
      <c r="J116" s="289"/>
      <c r="K116" s="302" t="s">
        <f>IF((H116*I116)&lt;&gt;0,H116*I116,"-")</f>
        <v>463</v>
      </c>
      <c r="L116" s="291"/>
      <c r="M116" s="289"/>
      <c r="N116" s="292"/>
      <c r="O116" s="310"/>
      <c r="P116" s="310"/>
      <c r="Q116" s="295" t="s">
        <v>482</v>
      </c>
      <c r="R116" s="312"/>
      <c r="S116" s="313"/>
      <c r="T116" s="298"/>
      <c r="U116" s="299">
        <f>H116*T116</f>
        <v>0</v>
      </c>
    </row>
    <row r="117" spans="1:21" ht="76.5" customHeight="1">
      <c r="A117" s="285" t="s">
        <v>652</v>
      </c>
      <c r="B117" s="286" t="s">
        <v>466</v>
      </c>
      <c r="C117" s="286" t="s">
        <v>653</v>
      </c>
      <c r="D117" s="286" t="s">
        <v>654</v>
      </c>
      <c r="E117" s="300">
        <v>1400</v>
      </c>
      <c r="F117" s="300">
        <v>800</v>
      </c>
      <c r="G117" s="300">
        <v>750</v>
      </c>
      <c r="H117" s="288">
        <v>1</v>
      </c>
      <c r="I117" s="287"/>
      <c r="J117" s="289"/>
      <c r="K117" s="290"/>
      <c r="L117" s="291"/>
      <c r="M117" s="289"/>
      <c r="N117" s="292"/>
      <c r="O117" s="293"/>
      <c r="P117" s="294"/>
      <c r="Q117" s="295" t="s">
        <v>482</v>
      </c>
      <c r="R117" s="296"/>
      <c r="S117" s="297"/>
      <c r="T117" s="298"/>
      <c r="U117" s="299">
        <f>H117*T117</f>
        <v>0</v>
      </c>
    </row>
    <row r="118" spans="1:21" ht="76.5" customHeight="1">
      <c r="A118" s="333" t="s">
        <v>655</v>
      </c>
      <c r="B118" s="334" t="s">
        <v>466</v>
      </c>
      <c r="C118" s="334" t="s">
        <v>470</v>
      </c>
      <c r="D118" s="334" t="s">
        <v>471</v>
      </c>
      <c r="E118" s="335">
        <v>1450</v>
      </c>
      <c r="F118" s="335">
        <v>700</v>
      </c>
      <c r="G118" s="335">
        <v>1800</v>
      </c>
      <c r="H118" s="336">
        <v>4</v>
      </c>
      <c r="I118" s="337"/>
      <c r="J118" s="338"/>
      <c r="K118" s="393"/>
      <c r="L118" s="340"/>
      <c r="M118" s="338"/>
      <c r="N118" s="341"/>
      <c r="O118" s="342"/>
      <c r="P118" s="343"/>
      <c r="Q118" s="344"/>
      <c r="R118" s="345"/>
      <c r="S118" s="346"/>
      <c r="T118" s="347"/>
      <c r="U118" s="348">
        <f>H118*T118</f>
        <v>0</v>
      </c>
    </row>
    <row r="119" spans="1:21" ht="26.65" customHeight="1">
      <c r="A119" s="349" t="s">
        <v>574</v>
      </c>
      <c r="B119" s="349"/>
      <c r="C119" s="349"/>
      <c r="D119" s="349"/>
      <c r="E119" s="349"/>
      <c r="F119" s="349"/>
      <c r="G119" s="349"/>
      <c r="H119" s="349"/>
      <c r="I119" s="349"/>
      <c r="J119" s="349"/>
      <c r="K119" s="349"/>
      <c r="L119" s="349"/>
      <c r="M119" s="349"/>
      <c r="N119" s="349"/>
      <c r="O119" s="349"/>
      <c r="P119" s="349"/>
      <c r="Q119" s="349"/>
      <c r="R119" s="349"/>
      <c r="S119" s="349"/>
      <c r="T119" s="349"/>
      <c r="U119" s="350">
        <f>SUM(U112:U118)</f>
        <v>0</v>
      </c>
    </row>
    <row r="120" spans="1:21" ht="28.5" customHeight="1">
      <c r="A120" s="417" t="s">
        <v>656</v>
      </c>
      <c r="B120" s="418"/>
      <c r="C120" s="418"/>
      <c r="D120" s="418"/>
      <c r="E120" s="419" t="s">
        <v>657</v>
      </c>
      <c r="F120" s="420"/>
      <c r="G120" s="420"/>
      <c r="H120" s="420"/>
      <c r="I120" s="421" t="s">
        <v>658</v>
      </c>
      <c r="J120" s="422"/>
      <c r="K120" s="422"/>
      <c r="L120" s="423" t="s">
        <v>659</v>
      </c>
      <c r="M120" s="424">
        <f>K64+K48+K46+K44+K42+K40+K36+K34+K32</f>
        <v>10.8</v>
      </c>
      <c r="N120" s="425"/>
      <c r="O120" s="426"/>
      <c r="P120" s="427"/>
      <c r="Q120" s="428"/>
      <c r="R120" s="428"/>
      <c r="S120" s="429"/>
      <c r="T120" s="430" t="s">
        <v>98</v>
      </c>
      <c r="U120" s="431">
        <f>U119+U110+U107+U93+U81+U68</f>
        <v>0</v>
      </c>
    </row>
    <row r="121" spans="1:21" ht="33" customHeight="1">
      <c r="A121" s="432" t="s">
        <v>660</v>
      </c>
      <c r="B121" s="433"/>
      <c r="C121" s="433"/>
      <c r="D121" s="434"/>
      <c r="E121" s="435"/>
      <c r="F121" s="436"/>
      <c r="G121" s="436"/>
      <c r="H121" s="436"/>
      <c r="I121" s="437"/>
      <c r="J121" s="437"/>
      <c r="K121" s="437"/>
      <c r="L121" s="438" t="s">
        <v>661</v>
      </c>
      <c r="M121" s="439">
        <f>L106+L80+L70+L62+L59+L57+L54+L38</f>
        <v>207.6</v>
      </c>
      <c r="N121" s="440"/>
      <c r="O121" s="441"/>
      <c r="P121" s="442"/>
      <c r="Q121" s="443"/>
      <c r="R121" s="443"/>
      <c r="S121" s="444"/>
      <c r="T121" s="445" t="s">
        <v>662</v>
      </c>
      <c r="U121" s="446">
        <f>U120*0.045</f>
        <v>0</v>
      </c>
    </row>
    <row r="122" spans="1:21" ht="32.65" customHeight="1">
      <c r="A122" s="447" t="s">
        <v>663</v>
      </c>
      <c r="B122" s="448"/>
      <c r="C122" s="448"/>
      <c r="D122" s="449"/>
      <c r="E122" s="450"/>
      <c r="F122" s="451"/>
      <c r="G122" s="451"/>
      <c r="H122" s="451"/>
      <c r="I122" s="452" t="s">
        <v>664</v>
      </c>
      <c r="J122" s="453"/>
      <c r="K122" s="453"/>
      <c r="L122" s="454"/>
      <c r="M122" s="455">
        <f>N48+N46+N44+N42+N40+N36+N33+N34+N32+N30+N27</f>
        <v>283.5</v>
      </c>
      <c r="N122" s="456"/>
      <c r="O122" s="457"/>
      <c r="P122" s="442"/>
      <c r="Q122" s="443"/>
      <c r="R122" s="443"/>
      <c r="S122" s="444"/>
      <c r="T122" s="458"/>
      <c r="U122" s="459"/>
    </row>
    <row r="123" spans="1:21" ht="28.5" customHeight="1">
      <c r="A123" s="447" t="s">
        <v>665</v>
      </c>
      <c r="B123" s="448"/>
      <c r="C123" s="448"/>
      <c r="D123" s="449"/>
      <c r="E123" s="460"/>
      <c r="F123" s="461"/>
      <c r="G123" s="462"/>
      <c r="H123" s="462"/>
      <c r="I123" s="463"/>
      <c r="J123" s="463"/>
      <c r="K123" s="464"/>
      <c r="L123" s="464"/>
      <c r="M123" s="464"/>
      <c r="N123" s="464"/>
      <c r="O123" s="464"/>
      <c r="P123" s="443"/>
      <c r="Q123" s="443"/>
      <c r="R123" s="443"/>
      <c r="S123" s="444"/>
      <c r="T123" s="465" t="s">
        <v>141</v>
      </c>
      <c r="U123" s="446">
        <f>U120+U121+U122</f>
        <v>0</v>
      </c>
    </row>
    <row r="124" spans="1:21" ht="28.5" customHeight="1">
      <c r="A124" s="466" t="s">
        <v>666</v>
      </c>
      <c r="B124" s="467"/>
      <c r="C124" s="467"/>
      <c r="D124" s="468"/>
      <c r="E124" s="469"/>
      <c r="F124" s="470"/>
      <c r="G124" s="471"/>
      <c r="H124" s="471"/>
      <c r="I124" s="443"/>
      <c r="J124" s="443"/>
      <c r="K124" s="472"/>
      <c r="L124" s="472"/>
      <c r="M124" s="472"/>
      <c r="N124" s="472"/>
      <c r="O124" s="472"/>
      <c r="P124" s="443"/>
      <c r="Q124" s="443"/>
      <c r="R124" s="443"/>
      <c r="S124" s="444"/>
      <c r="T124" s="465"/>
      <c r="U124" s="446"/>
    </row>
    <row r="125" spans="1:21" ht="28.5" customHeight="1">
      <c r="A125" s="473"/>
      <c r="B125" s="474"/>
      <c r="C125" s="474"/>
      <c r="D125" s="475"/>
      <c r="E125" s="470"/>
      <c r="F125" s="470"/>
      <c r="G125" s="471"/>
      <c r="H125" s="471"/>
      <c r="I125" s="476"/>
      <c r="J125" s="476"/>
      <c r="K125" s="477"/>
      <c r="L125" s="477"/>
      <c r="M125" s="477"/>
      <c r="N125" s="477"/>
      <c r="O125" s="477"/>
      <c r="P125" s="443"/>
      <c r="Q125" s="443"/>
      <c r="R125" s="443"/>
      <c r="S125" s="444"/>
      <c r="T125" s="465"/>
      <c r="U125" s="446"/>
    </row>
    <row r="126" spans="1:21" ht="39.4" customHeight="1">
      <c r="A126" s="478"/>
      <c r="B126" s="479"/>
      <c r="C126" s="479"/>
      <c r="D126" s="479"/>
      <c r="E126" s="470"/>
      <c r="F126" s="470"/>
      <c r="G126" s="471"/>
      <c r="H126" s="480"/>
      <c r="I126" s="481" t="s">
        <v>667</v>
      </c>
      <c r="J126" s="482"/>
      <c r="K126" s="482"/>
      <c r="L126" s="483"/>
      <c r="M126" s="484">
        <v>0.7</v>
      </c>
      <c r="N126" s="485"/>
      <c r="O126" s="485"/>
      <c r="P126" s="442"/>
      <c r="Q126" s="443"/>
      <c r="R126" s="443"/>
      <c r="S126" s="444"/>
      <c r="T126" s="486" t="s">
        <v>668</v>
      </c>
      <c r="U126" s="487">
        <f>1.21*U123</f>
        <v>0</v>
      </c>
    </row>
    <row r="127" spans="1:21" ht="21" customHeight="1">
      <c r="A127" s="488"/>
      <c r="B127" s="489"/>
      <c r="C127" s="489"/>
      <c r="D127" s="489"/>
      <c r="E127" s="490"/>
      <c r="F127" s="490"/>
      <c r="G127" s="490"/>
      <c r="H127" s="490"/>
      <c r="I127" s="491"/>
      <c r="J127" s="491"/>
      <c r="K127" s="491"/>
      <c r="L127" s="491"/>
      <c r="M127" s="491"/>
      <c r="N127" s="491"/>
      <c r="O127" s="491"/>
      <c r="P127" s="476"/>
      <c r="Q127" s="476"/>
      <c r="R127" s="476"/>
      <c r="S127" s="492"/>
      <c r="T127" s="493"/>
      <c r="U127" s="494"/>
    </row>
  </sheetData>
  <mergeCells count="41">
    <mergeCell ref="M126:O126"/>
    <mergeCell ref="A125:D125"/>
    <mergeCell ref="A124:D124"/>
    <mergeCell ref="U126:U127"/>
    <mergeCell ref="A123:D123"/>
    <mergeCell ref="M122:O122"/>
    <mergeCell ref="A122:D122"/>
    <mergeCell ref="M121:O121"/>
    <mergeCell ref="E120:H122"/>
    <mergeCell ref="A120:D120"/>
    <mergeCell ref="A119:T119"/>
    <mergeCell ref="A94:U94"/>
    <mergeCell ref="A93:T93"/>
    <mergeCell ref="A81:T81"/>
    <mergeCell ref="A68:T68"/>
    <mergeCell ref="A110:T110"/>
    <mergeCell ref="T11:U11"/>
    <mergeCell ref="A126:D127"/>
    <mergeCell ref="R11:R12"/>
    <mergeCell ref="I11:L11"/>
    <mergeCell ref="S11:S12"/>
    <mergeCell ref="T126:T127"/>
    <mergeCell ref="A108:U108"/>
    <mergeCell ref="H11:H12"/>
    <mergeCell ref="A121:D121"/>
    <mergeCell ref="M120:O120"/>
    <mergeCell ref="E11:G11"/>
    <mergeCell ref="O11:Q11"/>
    <mergeCell ref="A69:U69"/>
    <mergeCell ref="D11:D12"/>
    <mergeCell ref="I126:L126"/>
    <mergeCell ref="A111:U111"/>
    <mergeCell ref="C11:C12"/>
    <mergeCell ref="A82:U82"/>
    <mergeCell ref="I122:K122"/>
    <mergeCell ref="A107:T107"/>
    <mergeCell ref="A13:U13"/>
    <mergeCell ref="M11:N11"/>
    <mergeCell ref="B11:B12"/>
    <mergeCell ref="I120:K121"/>
    <mergeCell ref="A11:A12"/>
  </mergeCells>
  <conditionalFormatting sqref="H14:H21 I22 H23 I24 H25 I26 H27:H37 I38 H39:H50 I51 H52 I53 H54:H67 H70:H71 I72 H73 I74 H75:H80 H83 I84 H85 I86 H87:H88 I89 H90:H92 H95 I96 H97 I98:I99 H100 I101:I103 H104:H106 H109 H112:H118 I120:K121">
    <cfRule type="cellIs" priority="1" dxfId="0" operator="lessThan" stopIfTrue="1">
      <formula>0</formula>
    </cfRule>
  </conditionalFormatting>
  <printOptions/>
  <pageMargins left="0.708661" right="0.708661" top="0.787402" bottom="0.787402" header="0.314961" footer="0.314961"/>
  <pageSetup fitToHeight="1" fitToWidth="1" horizontalDpi="600" verticalDpi="600" orientation="landscape" scale="53"/>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