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Pol'!$A$1:$U$88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78" i="12"/>
  <c r="AC78" i="12"/>
  <c r="AD78" i="12"/>
  <c r="G9" i="12"/>
  <c r="I9" i="12"/>
  <c r="I8" i="12" s="1"/>
  <c r="K9" i="12"/>
  <c r="M9" i="12"/>
  <c r="O9" i="12"/>
  <c r="Q9" i="12"/>
  <c r="Q8" i="12" s="1"/>
  <c r="U9" i="12"/>
  <c r="G10" i="12"/>
  <c r="G8" i="12" s="1"/>
  <c r="I10" i="12"/>
  <c r="K10" i="12"/>
  <c r="K8" i="12" s="1"/>
  <c r="O10" i="12"/>
  <c r="O8" i="12" s="1"/>
  <c r="Q10" i="12"/>
  <c r="U10" i="12"/>
  <c r="U8" i="12" s="1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K13" i="12"/>
  <c r="O13" i="12"/>
  <c r="U13" i="12"/>
  <c r="G14" i="12"/>
  <c r="I14" i="12"/>
  <c r="I13" i="12" s="1"/>
  <c r="K14" i="12"/>
  <c r="M14" i="12"/>
  <c r="M13" i="12" s="1"/>
  <c r="O14" i="12"/>
  <c r="Q14" i="12"/>
  <c r="Q13" i="12" s="1"/>
  <c r="U14" i="12"/>
  <c r="G15" i="12"/>
  <c r="K15" i="12"/>
  <c r="O15" i="12"/>
  <c r="U15" i="12"/>
  <c r="G16" i="12"/>
  <c r="I16" i="12"/>
  <c r="I15" i="12" s="1"/>
  <c r="K16" i="12"/>
  <c r="M16" i="12"/>
  <c r="M15" i="12" s="1"/>
  <c r="O16" i="12"/>
  <c r="Q16" i="12"/>
  <c r="Q15" i="12" s="1"/>
  <c r="U16" i="12"/>
  <c r="G19" i="12"/>
  <c r="I19" i="12"/>
  <c r="I18" i="12" s="1"/>
  <c r="K19" i="12"/>
  <c r="M19" i="12"/>
  <c r="O19" i="12"/>
  <c r="Q19" i="12"/>
  <c r="Q18" i="12" s="1"/>
  <c r="U19" i="12"/>
  <c r="G20" i="12"/>
  <c r="M20" i="12" s="1"/>
  <c r="I20" i="12"/>
  <c r="K20" i="12"/>
  <c r="K18" i="12" s="1"/>
  <c r="O20" i="12"/>
  <c r="O18" i="12" s="1"/>
  <c r="Q20" i="12"/>
  <c r="U20" i="12"/>
  <c r="U18" i="12" s="1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K26" i="12"/>
  <c r="O26" i="12"/>
  <c r="U26" i="12"/>
  <c r="G27" i="12"/>
  <c r="I27" i="12"/>
  <c r="I26" i="12" s="1"/>
  <c r="K27" i="12"/>
  <c r="M27" i="12"/>
  <c r="M26" i="12" s="1"/>
  <c r="O27" i="12"/>
  <c r="Q27" i="12"/>
  <c r="Q26" i="12" s="1"/>
  <c r="U27" i="12"/>
  <c r="G28" i="12"/>
  <c r="K28" i="12"/>
  <c r="O28" i="12"/>
  <c r="U28" i="12"/>
  <c r="G29" i="12"/>
  <c r="I29" i="12"/>
  <c r="I28" i="12" s="1"/>
  <c r="K29" i="12"/>
  <c r="M29" i="12"/>
  <c r="M28" i="12" s="1"/>
  <c r="O29" i="12"/>
  <c r="Q29" i="12"/>
  <c r="Q28" i="12" s="1"/>
  <c r="U29" i="12"/>
  <c r="G32" i="12"/>
  <c r="I32" i="12"/>
  <c r="I31" i="12" s="1"/>
  <c r="K32" i="12"/>
  <c r="M32" i="12"/>
  <c r="O32" i="12"/>
  <c r="Q32" i="12"/>
  <c r="Q31" i="12" s="1"/>
  <c r="U32" i="12"/>
  <c r="G34" i="12"/>
  <c r="M34" i="12" s="1"/>
  <c r="I34" i="12"/>
  <c r="K34" i="12"/>
  <c r="K31" i="12" s="1"/>
  <c r="O34" i="12"/>
  <c r="O31" i="12" s="1"/>
  <c r="Q34" i="12"/>
  <c r="U34" i="12"/>
  <c r="U31" i="12" s="1"/>
  <c r="G36" i="12"/>
  <c r="I36" i="12"/>
  <c r="K36" i="12"/>
  <c r="M36" i="12"/>
  <c r="O36" i="12"/>
  <c r="Q36" i="12"/>
  <c r="U36" i="12"/>
  <c r="G38" i="12"/>
  <c r="M38" i="12" s="1"/>
  <c r="I38" i="12"/>
  <c r="K38" i="12"/>
  <c r="O38" i="12"/>
  <c r="Q38" i="12"/>
  <c r="U38" i="12"/>
  <c r="G40" i="12"/>
  <c r="G39" i="12" s="1"/>
  <c r="I40" i="12"/>
  <c r="K40" i="12"/>
  <c r="K39" i="12" s="1"/>
  <c r="O40" i="12"/>
  <c r="O39" i="12" s="1"/>
  <c r="Q40" i="12"/>
  <c r="U40" i="12"/>
  <c r="U39" i="12" s="1"/>
  <c r="G41" i="12"/>
  <c r="I41" i="12"/>
  <c r="I39" i="12" s="1"/>
  <c r="K41" i="12"/>
  <c r="M41" i="12"/>
  <c r="O41" i="12"/>
  <c r="Q41" i="12"/>
  <c r="Q39" i="12" s="1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8" i="12"/>
  <c r="G47" i="12" s="1"/>
  <c r="I48" i="12"/>
  <c r="K48" i="12"/>
  <c r="K47" i="12" s="1"/>
  <c r="O48" i="12"/>
  <c r="O47" i="12" s="1"/>
  <c r="Q48" i="12"/>
  <c r="U48" i="12"/>
  <c r="U47" i="12" s="1"/>
  <c r="G49" i="12"/>
  <c r="I49" i="12"/>
  <c r="I47" i="12" s="1"/>
  <c r="K49" i="12"/>
  <c r="M49" i="12"/>
  <c r="O49" i="12"/>
  <c r="Q49" i="12"/>
  <c r="Q47" i="12" s="1"/>
  <c r="U49" i="12"/>
  <c r="G51" i="12"/>
  <c r="M51" i="12" s="1"/>
  <c r="I51" i="12"/>
  <c r="K51" i="12"/>
  <c r="O51" i="12"/>
  <c r="Q51" i="12"/>
  <c r="U51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I60" i="12"/>
  <c r="K60" i="12"/>
  <c r="M60" i="12"/>
  <c r="O60" i="12"/>
  <c r="Q60" i="12"/>
  <c r="U60" i="12"/>
  <c r="G62" i="12"/>
  <c r="I62" i="12"/>
  <c r="I61" i="12" s="1"/>
  <c r="K62" i="12"/>
  <c r="M62" i="12"/>
  <c r="O62" i="12"/>
  <c r="Q62" i="12"/>
  <c r="Q61" i="12" s="1"/>
  <c r="U62" i="12"/>
  <c r="G64" i="12"/>
  <c r="M64" i="12" s="1"/>
  <c r="I64" i="12"/>
  <c r="K64" i="12"/>
  <c r="K61" i="12" s="1"/>
  <c r="O64" i="12"/>
  <c r="O61" i="12" s="1"/>
  <c r="Q64" i="12"/>
  <c r="U64" i="12"/>
  <c r="U61" i="12" s="1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I67" i="12"/>
  <c r="Q67" i="12"/>
  <c r="G68" i="12"/>
  <c r="G67" i="12" s="1"/>
  <c r="I68" i="12"/>
  <c r="K68" i="12"/>
  <c r="K67" i="12" s="1"/>
  <c r="O68" i="12"/>
  <c r="O67" i="12" s="1"/>
  <c r="Q68" i="12"/>
  <c r="U68" i="12"/>
  <c r="U67" i="12" s="1"/>
  <c r="G70" i="12"/>
  <c r="G69" i="12" s="1"/>
  <c r="I70" i="12"/>
  <c r="K70" i="12"/>
  <c r="K69" i="12" s="1"/>
  <c r="O70" i="12"/>
  <c r="O69" i="12" s="1"/>
  <c r="Q70" i="12"/>
  <c r="U70" i="12"/>
  <c r="U69" i="12" s="1"/>
  <c r="G72" i="12"/>
  <c r="I72" i="12"/>
  <c r="I69" i="12" s="1"/>
  <c r="K72" i="12"/>
  <c r="M72" i="12"/>
  <c r="O72" i="12"/>
  <c r="Q72" i="12"/>
  <c r="Q69" i="12" s="1"/>
  <c r="U72" i="12"/>
  <c r="G73" i="12"/>
  <c r="K73" i="12"/>
  <c r="O73" i="12"/>
  <c r="U73" i="12"/>
  <c r="G74" i="12"/>
  <c r="I74" i="12"/>
  <c r="I73" i="12" s="1"/>
  <c r="K74" i="12"/>
  <c r="M74" i="12"/>
  <c r="M73" i="12" s="1"/>
  <c r="O74" i="12"/>
  <c r="Q74" i="12"/>
  <c r="Q73" i="12" s="1"/>
  <c r="U74" i="12"/>
  <c r="G75" i="12"/>
  <c r="K75" i="12"/>
  <c r="O75" i="12"/>
  <c r="U75" i="12"/>
  <c r="G76" i="12"/>
  <c r="I76" i="12"/>
  <c r="I75" i="12" s="1"/>
  <c r="K76" i="12"/>
  <c r="M76" i="12"/>
  <c r="M75" i="12" s="1"/>
  <c r="O76" i="12"/>
  <c r="Q76" i="12"/>
  <c r="Q75" i="12" s="1"/>
  <c r="U76" i="12"/>
  <c r="I20" i="1"/>
  <c r="I19" i="1"/>
  <c r="I18" i="1"/>
  <c r="I17" i="1"/>
  <c r="I16" i="1"/>
  <c r="I61" i="1"/>
  <c r="G27" i="1"/>
  <c r="F40" i="1"/>
  <c r="G23" i="1" s="1"/>
  <c r="G40" i="1"/>
  <c r="G25" i="1" s="1"/>
  <c r="G26" i="1" s="1"/>
  <c r="H40" i="1"/>
  <c r="I40" i="1"/>
  <c r="J40" i="1"/>
  <c r="J39" i="1"/>
  <c r="H39" i="1"/>
  <c r="I39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G28" i="1"/>
  <c r="M31" i="12"/>
  <c r="M18" i="12"/>
  <c r="M61" i="12"/>
  <c r="G61" i="12"/>
  <c r="G31" i="12"/>
  <c r="G18" i="12"/>
  <c r="M10" i="12"/>
  <c r="M8" i="12" s="1"/>
  <c r="M70" i="12"/>
  <c r="M69" i="12" s="1"/>
  <c r="M68" i="12"/>
  <c r="M67" i="12" s="1"/>
  <c r="M48" i="12"/>
  <c r="M47" i="12" s="1"/>
  <c r="M40" i="12"/>
  <c r="M39" i="12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<sst xmlns="http://schemas.openxmlformats.org/spreadsheetml/2006/main" count="416" uniqueCount="222">
  <si>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</si>
  <si>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</si>
  <si>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</si>
  <si>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</si>
  <si>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</si>
  <si>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</si>
  <si>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</si>
  <si>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</si>
  <si>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</si>
  <si>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</si>
  <si>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</si>
  <si>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</si>
  <si>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</si>
  <si>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</si>
  <si>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</si>
  <si>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</si>
  <si>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</si>
  <si>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</si>
  <si>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</si>
  <si>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</si>
  <si>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</si>
  <si>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</si>
  <si>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</si>
  <si>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</si>
  <si>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</si>
  <si>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</si>
  <si>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</si>
  <si>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</si>
  <si>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</si>
  <si>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</si>
  <si>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</si>
  <si>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</si>
  <si>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</si>
  <si>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</si>
  <si>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</si>
  <si>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</si>
  <si>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</si>
  <si>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</si>
  <si>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</si>
  <si>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</si>
  <si>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</si>
  <si>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</si>
  <si>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</si>
  <si>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HORNÍ BŘÍZA</t>
  </si>
  <si>
    <t>Rozpočet:</t>
  </si>
  <si>
    <t>Misto</t>
  </si>
  <si>
    <t>HORNÍ BŘÍZA, obj. B-   HOSPODÁŘSKÝ PAVILON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</si>
  <si>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</si>
  <si>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</si>
  <si>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</si>
  <si>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</si>
  <si>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</si>
  <si>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</si>
  <si>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</si>
  <si>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94</t>
  </si>
  <si>
    <t>Lešení a stavební výtahy</t>
  </si>
  <si>
    <t>95</t>
  </si>
  <si>
    <t>Dokončovací kce na pozem.stav.</t>
  </si>
  <si>
    <t>97</t>
  </si>
  <si>
    <t>Prorážení otvorů</t>
  </si>
  <si>
    <t>99</t>
  </si>
  <si>
    <t>Staveništní přesun hmot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</si>
  <si>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</si>
  <si>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</si>
  <si>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</si>
  <si>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</si>
  <si>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</si>
  <si>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</si>
  <si>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</si>
  <si>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</si>
  <si>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</si>
  <si>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</si>
  <si>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</si>
  <si>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</si>
  <si>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784</t>
  </si>
  <si>
    <t>Malby</t>
  </si>
  <si>
    <t>900</t>
  </si>
  <si>
    <t>Profese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</si>
  <si>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</si>
  <si>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</si>
  <si>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</si>
  <si>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</si>
  <si>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</si>
  <si>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</si>
  <si>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</si>
  <si>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</si>
  <si>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</si>
  <si>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</si>
  <si>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</si>
  <si>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</si>
  <si>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</si>
  <si>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</si>
  <si>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</si>
  <si>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</si>
  <si>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</si>
  <si>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</si>
  <si>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</si>
  <si>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</si>
  <si>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</si>
  <si>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</si>
  <si>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</si>
  <si>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</si>
  <si>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</si>
  <si>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</si>
  <si>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</si>
  <si>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</si>
  <si>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</si>
  <si>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612481211RT2</t>
  </si>
  <si>
    <t>Montáž výztužné sítě(perlinky)do stěrky-vnit.stěny, včetně výztužné sítě a stěrkového tmelu</t>
  </si>
  <si>
    <t>m2</t>
  </si>
  <si>
    <t>POL1_0</t>
  </si>
  <si>
    <t>612473182R00</t>
  </si>
  <si>
    <t>Omítka vnitř.zdiva ze such.směsi, štuková, strojně</t>
  </si>
  <si>
    <t>611473112R00</t>
  </si>
  <si>
    <t>Omítka vnitř.stropů ze suché směsi,štuková,strojně</t>
  </si>
  <si>
    <t>611481211RT2</t>
  </si>
  <si>
    <t>Montáž výztužné sítě (perlinky) do stěrky-stropy, včetně výztužné sítě a stěrkového tmelu</t>
  </si>
  <si>
    <t>941955001R00</t>
  </si>
  <si>
    <t>Lešení lehké pomocné, výška podlahy do 1,2 m</t>
  </si>
  <si>
    <t>952901111R00</t>
  </si>
  <si>
    <t>Vyčištění budov o výšce podlaží do 4 m</t>
  </si>
  <si>
    <t>14,5*14,9</t>
  </si>
  <si>
    <t>VV</t>
  </si>
  <si>
    <t>979087212R00</t>
  </si>
  <si>
    <t>Nakládání suti na dopravní prostředky</t>
  </si>
  <si>
    <t>t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</si>
  <si>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</si>
  <si>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</si>
  <si>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</si>
  <si>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</si>
  <si>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</si>
  <si>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</si>
  <si>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</si>
  <si>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</si>
  <si>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979999999R00</t>
  </si>
  <si>
    <t>Poplatek za skládku 10 % příměsí</t>
  </si>
  <si>
    <t>979990122R00</t>
  </si>
  <si>
    <t>Poplatek za skládku suti - střešní krytina</t>
  </si>
  <si>
    <t>999281108R00</t>
  </si>
  <si>
    <t>Přesun hmot pro opravy a údržbu do výšky 12 m</t>
  </si>
  <si>
    <t>712400832R00</t>
  </si>
  <si>
    <t xml:space="preserve">Odstranění živičné krytiny střech do 30° </t>
  </si>
  <si>
    <t>36,7*8,5*2</t>
  </si>
  <si>
    <t>713130010RAD</t>
  </si>
  <si>
    <t>Izolace tepelná stěn přibití , tloušťka 16 cm</t>
  </si>
  <si>
    <t>POL2_0</t>
  </si>
  <si>
    <t>77,8*2,25</t>
  </si>
  <si>
    <t>713181113R00</t>
  </si>
  <si>
    <t>Izolace minerální foukaná do střešních konstrukcí</t>
  </si>
  <si>
    <t>m3</t>
  </si>
  <si>
    <t>36,7*4,2*2*0,14</t>
  </si>
  <si>
    <t>713110010RAD</t>
  </si>
  <si>
    <t>Izolace tepelné stropu spodem, tloušťka 14 cm</t>
  </si>
  <si>
    <t>10,2*4,75+11,4*4,15-2,4*2,8</t>
  </si>
  <si>
    <t>998713102R00</t>
  </si>
  <si>
    <t>Přesun hmot pro izolace tepelné, výšky do 12 m</t>
  </si>
  <si>
    <t>762341811R00</t>
  </si>
  <si>
    <t>Demontáž bednění střech rovných z prken hrubých</t>
  </si>
  <si>
    <t>762341210RT2</t>
  </si>
  <si>
    <t>Montáž bednění střech  prkna hrubá na sraz, včetně dodávky řeziva, prkna tl. 24 mm doplnění</t>
  </si>
  <si>
    <t>762342203RT4</t>
  </si>
  <si>
    <t>Montáž laťování střech, vzdálenost latí 22 - 36 cm, včetně dodávky řeziva, latě 4/6 cm</t>
  </si>
  <si>
    <t>762342204RT4</t>
  </si>
  <si>
    <t>Montáž kontralatí přibitím, včetně dodávky řeziva, latě 4/6 cm</t>
  </si>
  <si>
    <t>765901119R00</t>
  </si>
  <si>
    <t>Fólie difuzní</t>
  </si>
  <si>
    <t>762911113R00</t>
  </si>
  <si>
    <t xml:space="preserve">Impregnace řeziva  </t>
  </si>
  <si>
    <t>998762103R00</t>
  </si>
  <si>
    <t>Přesun hmot pro tesařské konstrukce, výšky do 24 m</t>
  </si>
  <si>
    <t>764905101RT2</t>
  </si>
  <si>
    <t xml:space="preserve">krytina z trapéz.plechů,na dřevo,  povrchová úprava </t>
  </si>
  <si>
    <t>764352811R00</t>
  </si>
  <si>
    <t>Demontáž žlabů půlkruh. rovných, rš 330 mm, do 45°</t>
  </si>
  <si>
    <t>m</t>
  </si>
  <si>
    <t>36,7*2</t>
  </si>
  <si>
    <t>764351837R00</t>
  </si>
  <si>
    <t>Demontáž háků, sklon do 45°</t>
  </si>
  <si>
    <t>kus</t>
  </si>
  <si>
    <t>764430840R00</t>
  </si>
  <si>
    <t xml:space="preserve">Demontáž oplechování ,rš do 330 </t>
  </si>
  <si>
    <t>764454802R00</t>
  </si>
  <si>
    <t>Demontáž odpadních trub kruhových,D 120 mm</t>
  </si>
  <si>
    <t>764238611R00</t>
  </si>
  <si>
    <t xml:space="preserve">Lemování střešního okna </t>
  </si>
  <si>
    <t>764908101R00</t>
  </si>
  <si>
    <t>kotlík žlabový kónický ,vel.žlabu 125 mm</t>
  </si>
  <si>
    <t>764908105R00</t>
  </si>
  <si>
    <t xml:space="preserve"> žlab podokapní půlkruhový R,velikost 150 mm</t>
  </si>
  <si>
    <t>764908109R00</t>
  </si>
  <si>
    <t>odpadní trouby kruhové SROR, D 100 mm</t>
  </si>
  <si>
    <t>1</t>
  </si>
  <si>
    <t>úprava svodú do stávajících</t>
  </si>
  <si>
    <t>ks</t>
  </si>
  <si>
    <t>764814140R00</t>
  </si>
  <si>
    <t>Lemování trub,lD do 200 mm</t>
  </si>
  <si>
    <t>998764103R00</t>
  </si>
  <si>
    <t>Přesun hmot pro klempířské konstr., výšky do 24 m</t>
  </si>
  <si>
    <t>765311723R00</t>
  </si>
  <si>
    <t>Větrací mřížka okapní 5000 x 100 mm</t>
  </si>
  <si>
    <t>765311722R00</t>
  </si>
  <si>
    <t>Větrací mřížka 2000 univerzální</t>
  </si>
  <si>
    <t>765311732R00</t>
  </si>
  <si>
    <t>Mříž sněholamu UNI 300x20 cm, vč. držáků, pozink.</t>
  </si>
  <si>
    <t>998765103R00</t>
  </si>
  <si>
    <t>Přesun hmot pro krytiny tvrdé, výšky do 24 m</t>
  </si>
  <si>
    <t>4</t>
  </si>
  <si>
    <t>dřevěný rámeček kolem vypínačů</t>
  </si>
  <si>
    <t>784191201R00</t>
  </si>
  <si>
    <t>Penetrace podkladu hloubková  1x</t>
  </si>
  <si>
    <t>175,0+89,0</t>
  </si>
  <si>
    <t>784195112R00</t>
  </si>
  <si>
    <t>Malba  Standard, bílá, bez penetrace, 2 x</t>
  </si>
  <si>
    <t>2</t>
  </si>
  <si>
    <t>dmtž + zpětná mtž svítidel</t>
  </si>
  <si>
    <t>kpl</t>
  </si>
  <si>
    <t>3</t>
  </si>
  <si>
    <t>zařízení staveniště, mimostaveništní doprava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</si>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</sst>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opLeftCell="B26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5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5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5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5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5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5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5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5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5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SUMIF(F47:F60,A16,I47:I60)+SUMIF(F47:F60,"PSU",I47:I60)</f>
        <v>0</v>
      </c>
      <c r="J16" s="93"/>
    </row>
    <row r="17" spans="1:10" ht="23.25" customHeight="1" x14ac:dyDescent="0.25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SUMIF(F47:F60,A17,I47:I60)</f>
        <v>0</v>
      </c>
      <c r="J17" s="93"/>
    </row>
    <row r="18" spans="1:10" ht="23.25" customHeight="1" x14ac:dyDescent="0.25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SUMIF(F47:F60,A18,I47:I60)</f>
        <v>0</v>
      </c>
      <c r="J18" s="93"/>
    </row>
    <row r="19" spans="1:10" ht="23.25" customHeight="1" x14ac:dyDescent="0.25">
      <c r="A19" s="193" t="s">
        <v>78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SUMIF(F47:F60,A19,I47:I60)</f>
        <v>0</v>
      </c>
      <c r="J19" s="93"/>
    </row>
    <row r="20" spans="1:10" ht="23.25" customHeight="1" x14ac:dyDescent="0.25">
      <c r="A20" s="193" t="s">
        <v>79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SUMIF(F47:F60,A20,I47:I60)</f>
        <v>0</v>
      </c>
      <c r="J20" s="93"/>
    </row>
    <row r="21" spans="1:10" ht="23.25" customHeight="1" x14ac:dyDescent="0.25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3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3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43291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5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5">
      <c r="A39" s="131">
        <v>0</v>
      </c>
      <c r="B39" s="137" t="s">
        <v>47</v>
      </c>
      <c r="C39" s="138" t="s">
        <v>46</v>
      </c>
      <c r="D39" s="139"/>
      <c r="E39" s="139"/>
      <c r="F39" s="147">
        <f>'Rozpočet Pol'!AC78</f>
        <v>0</v>
      </c>
      <c r="G39" s="148">
        <f>'Rozpočet Pol'!AD78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5">
      <c r="A40" s="131"/>
      <c r="B40" s="141" t="s">
        <v>48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6" x14ac:dyDescent="0.3">
      <c r="B44" s="161" t="s">
        <v>50</v>
      </c>
    </row>
    <row r="46" spans="1:10" ht="25.5" customHeight="1" x14ac:dyDescent="0.25">
      <c r="A46" s="162"/>
      <c r="B46" s="168" t="s">
        <v>16</v>
      </c>
      <c r="C46" s="168" t="s">
        <v>5</v>
      </c>
      <c r="D46" s="169"/>
      <c r="E46" s="169"/>
      <c r="F46" s="172" t="s">
        <v>51</v>
      </c>
      <c r="G46" s="172"/>
      <c r="H46" s="172"/>
      <c r="I46" s="173" t="s">
        <v>28</v>
      </c>
      <c r="J46" s="173"/>
    </row>
    <row r="47" spans="1:10" ht="25.5" customHeight="1" x14ac:dyDescent="0.25">
      <c r="A47" s="163"/>
      <c r="B47" s="174" t="s">
        <v>52</v>
      </c>
      <c r="C47" s="175" t="s">
        <v>53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5">
      <c r="A48" s="163"/>
      <c r="B48" s="166" t="s">
        <v>54</v>
      </c>
      <c r="C48" s="165" t="s">
        <v>55</v>
      </c>
      <c r="D48" s="167"/>
      <c r="E48" s="167"/>
      <c r="F48" s="183" t="s">
        <v>23</v>
      </c>
      <c r="G48" s="184"/>
      <c r="H48" s="184"/>
      <c r="I48" s="185">
        <f>'Rozpočet Pol'!G13</f>
        <v>0</v>
      </c>
      <c r="J48" s="185"/>
    </row>
    <row r="49" spans="1:10" ht="25.5" customHeight="1" x14ac:dyDescent="0.25">
      <c r="A49" s="163"/>
      <c r="B49" s="166" t="s">
        <v>56</v>
      </c>
      <c r="C49" s="165" t="s">
        <v>57</v>
      </c>
      <c r="D49" s="167"/>
      <c r="E49" s="167"/>
      <c r="F49" s="183" t="s">
        <v>23</v>
      </c>
      <c r="G49" s="184"/>
      <c r="H49" s="184"/>
      <c r="I49" s="185">
        <f>'Rozpočet Pol'!G15</f>
        <v>0</v>
      </c>
      <c r="J49" s="185"/>
    </row>
    <row r="50" spans="1:10" ht="25.5" customHeight="1" x14ac:dyDescent="0.25">
      <c r="A50" s="163"/>
      <c r="B50" s="166" t="s">
        <v>58</v>
      </c>
      <c r="C50" s="165" t="s">
        <v>59</v>
      </c>
      <c r="D50" s="167"/>
      <c r="E50" s="167"/>
      <c r="F50" s="183" t="s">
        <v>23</v>
      </c>
      <c r="G50" s="184"/>
      <c r="H50" s="184"/>
      <c r="I50" s="185">
        <f>'Rozpočet Pol'!G18</f>
        <v>0</v>
      </c>
      <c r="J50" s="185"/>
    </row>
    <row r="51" spans="1:10" ht="25.5" customHeight="1" x14ac:dyDescent="0.25">
      <c r="A51" s="163"/>
      <c r="B51" s="166" t="s">
        <v>60</v>
      </c>
      <c r="C51" s="165" t="s">
        <v>61</v>
      </c>
      <c r="D51" s="167"/>
      <c r="E51" s="167"/>
      <c r="F51" s="183" t="s">
        <v>23</v>
      </c>
      <c r="G51" s="184"/>
      <c r="H51" s="184"/>
      <c r="I51" s="185">
        <f>'Rozpočet Pol'!G26</f>
        <v>0</v>
      </c>
      <c r="J51" s="185"/>
    </row>
    <row r="52" spans="1:10" ht="25.5" customHeight="1" x14ac:dyDescent="0.25">
      <c r="A52" s="163"/>
      <c r="B52" s="166" t="s">
        <v>62</v>
      </c>
      <c r="C52" s="165" t="s">
        <v>63</v>
      </c>
      <c r="D52" s="167"/>
      <c r="E52" s="167"/>
      <c r="F52" s="183" t="s">
        <v>24</v>
      </c>
      <c r="G52" s="184"/>
      <c r="H52" s="184"/>
      <c r="I52" s="185">
        <f>'Rozpočet Pol'!G28</f>
        <v>0</v>
      </c>
      <c r="J52" s="185"/>
    </row>
    <row r="53" spans="1:10" ht="25.5" customHeight="1" x14ac:dyDescent="0.25">
      <c r="A53" s="163"/>
      <c r="B53" s="166" t="s">
        <v>64</v>
      </c>
      <c r="C53" s="165" t="s">
        <v>65</v>
      </c>
      <c r="D53" s="167"/>
      <c r="E53" s="167"/>
      <c r="F53" s="183" t="s">
        <v>24</v>
      </c>
      <c r="G53" s="184"/>
      <c r="H53" s="184"/>
      <c r="I53" s="185">
        <f>'Rozpočet Pol'!G31</f>
        <v>0</v>
      </c>
      <c r="J53" s="185"/>
    </row>
    <row r="54" spans="1:10" ht="25.5" customHeight="1" x14ac:dyDescent="0.25">
      <c r="A54" s="163"/>
      <c r="B54" s="166" t="s">
        <v>66</v>
      </c>
      <c r="C54" s="165" t="s">
        <v>67</v>
      </c>
      <c r="D54" s="167"/>
      <c r="E54" s="167"/>
      <c r="F54" s="183" t="s">
        <v>24</v>
      </c>
      <c r="G54" s="184"/>
      <c r="H54" s="184"/>
      <c r="I54" s="185">
        <f>'Rozpočet Pol'!G39</f>
        <v>0</v>
      </c>
      <c r="J54" s="185"/>
    </row>
    <row r="55" spans="1:10" ht="25.5" customHeight="1" x14ac:dyDescent="0.25">
      <c r="A55" s="163"/>
      <c r="B55" s="166" t="s">
        <v>68</v>
      </c>
      <c r="C55" s="165" t="s">
        <v>69</v>
      </c>
      <c r="D55" s="167"/>
      <c r="E55" s="167"/>
      <c r="F55" s="183" t="s">
        <v>24</v>
      </c>
      <c r="G55" s="184"/>
      <c r="H55" s="184"/>
      <c r="I55" s="185">
        <f>'Rozpočet Pol'!G47</f>
        <v>0</v>
      </c>
      <c r="J55" s="185"/>
    </row>
    <row r="56" spans="1:10" ht="25.5" customHeight="1" x14ac:dyDescent="0.25">
      <c r="A56" s="163"/>
      <c r="B56" s="166" t="s">
        <v>70</v>
      </c>
      <c r="C56" s="165" t="s">
        <v>71</v>
      </c>
      <c r="D56" s="167"/>
      <c r="E56" s="167"/>
      <c r="F56" s="183" t="s">
        <v>24</v>
      </c>
      <c r="G56" s="184"/>
      <c r="H56" s="184"/>
      <c r="I56" s="185">
        <f>'Rozpočet Pol'!G61</f>
        <v>0</v>
      </c>
      <c r="J56" s="185"/>
    </row>
    <row r="57" spans="1:10" ht="25.5" customHeight="1" x14ac:dyDescent="0.25">
      <c r="A57" s="163"/>
      <c r="B57" s="166" t="s">
        <v>72</v>
      </c>
      <c r="C57" s="165" t="s">
        <v>73</v>
      </c>
      <c r="D57" s="167"/>
      <c r="E57" s="167"/>
      <c r="F57" s="183" t="s">
        <v>24</v>
      </c>
      <c r="G57" s="184"/>
      <c r="H57" s="184"/>
      <c r="I57" s="185">
        <f>'Rozpočet Pol'!G67</f>
        <v>0</v>
      </c>
      <c r="J57" s="185"/>
    </row>
    <row r="58" spans="1:10" ht="25.5" customHeight="1" x14ac:dyDescent="0.25">
      <c r="A58" s="163"/>
      <c r="B58" s="166" t="s">
        <v>74</v>
      </c>
      <c r="C58" s="165" t="s">
        <v>75</v>
      </c>
      <c r="D58" s="167"/>
      <c r="E58" s="167"/>
      <c r="F58" s="183" t="s">
        <v>24</v>
      </c>
      <c r="G58" s="184"/>
      <c r="H58" s="184"/>
      <c r="I58" s="185">
        <f>'Rozpočet Pol'!G69</f>
        <v>0</v>
      </c>
      <c r="J58" s="185"/>
    </row>
    <row r="59" spans="1:10" ht="25.5" customHeight="1" x14ac:dyDescent="0.25">
      <c r="A59" s="163"/>
      <c r="B59" s="166" t="s">
        <v>76</v>
      </c>
      <c r="C59" s="165" t="s">
        <v>77</v>
      </c>
      <c r="D59" s="167"/>
      <c r="E59" s="167"/>
      <c r="F59" s="183" t="s">
        <v>23</v>
      </c>
      <c r="G59" s="184"/>
      <c r="H59" s="184"/>
      <c r="I59" s="185">
        <f>'Rozpočet Pol'!G73</f>
        <v>0</v>
      </c>
      <c r="J59" s="185"/>
    </row>
    <row r="60" spans="1:10" ht="25.5" customHeight="1" x14ac:dyDescent="0.25">
      <c r="A60" s="163"/>
      <c r="B60" s="177" t="s">
        <v>78</v>
      </c>
      <c r="C60" s="178" t="s">
        <v>26</v>
      </c>
      <c r="D60" s="179"/>
      <c r="E60" s="179"/>
      <c r="F60" s="186" t="s">
        <v>23</v>
      </c>
      <c r="G60" s="187"/>
      <c r="H60" s="187"/>
      <c r="I60" s="188">
        <f>'Rozpočet Pol'!G75</f>
        <v>0</v>
      </c>
      <c r="J60" s="188"/>
    </row>
    <row r="61" spans="1:10" ht="25.5" customHeight="1" x14ac:dyDescent="0.25">
      <c r="A61" s="164"/>
      <c r="B61" s="170" t="s">
        <v>1</v>
      </c>
      <c r="C61" s="170"/>
      <c r="D61" s="171"/>
      <c r="E61" s="171"/>
      <c r="F61" s="189"/>
      <c r="G61" s="190"/>
      <c r="H61" s="190"/>
      <c r="I61" s="191">
        <f>SUM(I47:I60)</f>
        <v>0</v>
      </c>
      <c r="J61" s="191"/>
    </row>
    <row r="62" spans="1:10" x14ac:dyDescent="0.25">
      <c r="F62" s="192"/>
      <c r="G62" s="130"/>
      <c r="H62" s="192"/>
      <c r="I62" s="130"/>
      <c r="J62" s="130"/>
    </row>
    <row r="63" spans="1:10" x14ac:dyDescent="0.25">
      <c r="F63" s="192"/>
      <c r="G63" s="130"/>
      <c r="H63" s="192"/>
      <c r="I63" s="130"/>
      <c r="J63" s="130"/>
    </row>
    <row r="64" spans="1:10" x14ac:dyDescent="0.25">
      <c r="F64" s="192"/>
      <c r="G64" s="130"/>
      <c r="H64" s="192"/>
      <c r="I64" s="130"/>
      <c r="J64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I61:J61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1" t="s">
        <v>6</v>
      </c>
      <c r="B1" s="101"/>
      <c r="C1" s="102"/>
      <c r="D1" s="101"/>
      <c r="E1" s="101"/>
      <c r="F1" s="101"/>
      <c r="G1" s="101"/>
    </row>
    <row r="2" spans="1:7" ht="24.9" customHeight="1" x14ac:dyDescent="0.25">
      <c r="A2" s="79" t="s">
        <v>41</v>
      </c>
      <c r="B2" s="78"/>
      <c r="C2" s="103"/>
      <c r="D2" s="103"/>
      <c r="E2" s="103"/>
      <c r="F2" s="103"/>
      <c r="G2" s="104"/>
    </row>
    <row r="3" spans="1:7" ht="24.9" hidden="1" customHeight="1" x14ac:dyDescent="0.25">
      <c r="A3" s="79" t="s">
        <v>7</v>
      </c>
      <c r="B3" s="78"/>
      <c r="C3" s="103"/>
      <c r="D3" s="103"/>
      <c r="E3" s="103"/>
      <c r="F3" s="103"/>
      <c r="G3" s="104"/>
    </row>
    <row r="4" spans="1:7" ht="24.9" hidden="1" customHeight="1" x14ac:dyDescent="0.25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8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9" customWidth="1"/>
    <col min="3" max="3" width="38.33203125" style="129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195" t="s">
        <v>6</v>
      </c>
      <c r="B1" s="195"/>
      <c r="C1" s="195"/>
      <c r="D1" s="195"/>
      <c r="E1" s="195"/>
      <c r="F1" s="195"/>
      <c r="G1" s="195"/>
      <c r="AE1" t="s">
        <v>81</v>
      </c>
    </row>
    <row r="2" spans="1:60" ht="25.05" customHeight="1" x14ac:dyDescent="0.25">
      <c r="A2" s="202" t="s">
        <v>80</v>
      </c>
      <c r="B2" s="196"/>
      <c r="C2" s="197" t="s">
        <v>46</v>
      </c>
      <c r="D2" s="198"/>
      <c r="E2" s="198"/>
      <c r="F2" s="198"/>
      <c r="G2" s="204"/>
      <c r="AE2" t="s">
        <v>82</v>
      </c>
    </row>
    <row r="3" spans="1:60" ht="25.05" customHeight="1" x14ac:dyDescent="0.25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83</v>
      </c>
    </row>
    <row r="4" spans="1:60" ht="25.05" hidden="1" customHeight="1" x14ac:dyDescent="0.25">
      <c r="A4" s="203" t="s">
        <v>8</v>
      </c>
      <c r="B4" s="201"/>
      <c r="C4" s="199"/>
      <c r="D4" s="200"/>
      <c r="E4" s="200"/>
      <c r="F4" s="200"/>
      <c r="G4" s="205"/>
      <c r="AE4" t="s">
        <v>84</v>
      </c>
    </row>
    <row r="5" spans="1:60" hidden="1" x14ac:dyDescent="0.25">
      <c r="A5" s="206" t="s">
        <v>85</v>
      </c>
      <c r="B5" s="207"/>
      <c r="C5" s="208"/>
      <c r="D5" s="209"/>
      <c r="E5" s="209"/>
      <c r="F5" s="209"/>
      <c r="G5" s="210"/>
      <c r="AE5" t="s">
        <v>86</v>
      </c>
    </row>
    <row r="7" spans="1:60" ht="39.6" x14ac:dyDescent="0.25">
      <c r="A7" s="215" t="s">
        <v>87</v>
      </c>
      <c r="B7" s="216" t="s">
        <v>88</v>
      </c>
      <c r="C7" s="216" t="s">
        <v>89</v>
      </c>
      <c r="D7" s="215" t="s">
        <v>90</v>
      </c>
      <c r="E7" s="215" t="s">
        <v>91</v>
      </c>
      <c r="F7" s="211" t="s">
        <v>92</v>
      </c>
      <c r="G7" s="234" t="s">
        <v>28</v>
      </c>
      <c r="H7" s="235" t="s">
        <v>29</v>
      </c>
      <c r="I7" s="235" t="s">
        <v>93</v>
      </c>
      <c r="J7" s="235" t="s">
        <v>30</v>
      </c>
      <c r="K7" s="235" t="s">
        <v>94</v>
      </c>
      <c r="L7" s="235" t="s">
        <v>95</v>
      </c>
      <c r="M7" s="235" t="s">
        <v>96</v>
      </c>
      <c r="N7" s="235" t="s">
        <v>97</v>
      </c>
      <c r="O7" s="235" t="s">
        <v>98</v>
      </c>
      <c r="P7" s="235" t="s">
        <v>99</v>
      </c>
      <c r="Q7" s="235" t="s">
        <v>100</v>
      </c>
      <c r="R7" s="235" t="s">
        <v>101</v>
      </c>
      <c r="S7" s="235" t="s">
        <v>102</v>
      </c>
      <c r="T7" s="235" t="s">
        <v>103</v>
      </c>
      <c r="U7" s="218" t="s">
        <v>104</v>
      </c>
    </row>
    <row r="8" spans="1:60" x14ac:dyDescent="0.25">
      <c r="A8" s="236" t="s">
        <v>105</v>
      </c>
      <c r="B8" s="237" t="s">
        <v>52</v>
      </c>
      <c r="C8" s="238" t="s">
        <v>53</v>
      </c>
      <c r="D8" s="239"/>
      <c r="E8" s="240"/>
      <c r="F8" s="241"/>
      <c r="G8" s="241">
        <f>SUMIF(AE9:AE12,"&lt;&gt;NOR",G9:G12)</f>
        <v>0</v>
      </c>
      <c r="H8" s="241"/>
      <c r="I8" s="241">
        <f>SUM(I9:I12)</f>
        <v>0</v>
      </c>
      <c r="J8" s="241"/>
      <c r="K8" s="241">
        <f>SUM(K9:K12)</f>
        <v>0</v>
      </c>
      <c r="L8" s="241"/>
      <c r="M8" s="241">
        <f>SUM(M9:M12)</f>
        <v>0</v>
      </c>
      <c r="N8" s="217"/>
      <c r="O8" s="217">
        <f>SUM(O9:O12)</f>
        <v>8.5625400000000003</v>
      </c>
      <c r="P8" s="217"/>
      <c r="Q8" s="217">
        <f>SUM(Q9:Q12)</f>
        <v>0</v>
      </c>
      <c r="R8" s="217"/>
      <c r="S8" s="217"/>
      <c r="T8" s="236"/>
      <c r="U8" s="217">
        <f>SUM(U9:U12)</f>
        <v>290.08000000000004</v>
      </c>
      <c r="AE8" t="s">
        <v>106</v>
      </c>
    </row>
    <row r="9" spans="1:60" ht="20.399999999999999" outlineLevel="1" x14ac:dyDescent="0.25">
      <c r="A9" s="213">
        <v>1</v>
      </c>
      <c r="B9" s="219" t="s">
        <v>107</v>
      </c>
      <c r="C9" s="264" t="s">
        <v>108</v>
      </c>
      <c r="D9" s="221" t="s">
        <v>109</v>
      </c>
      <c r="E9" s="228">
        <v>175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15</v>
      </c>
      <c r="M9" s="232">
        <f>G9*(1+L9/100)</f>
        <v>0</v>
      </c>
      <c r="N9" s="222">
        <v>3.6700000000000001E-3</v>
      </c>
      <c r="O9" s="222">
        <f>ROUND(E9*N9,5)</f>
        <v>0.64224999999999999</v>
      </c>
      <c r="P9" s="222">
        <v>0</v>
      </c>
      <c r="Q9" s="222">
        <f>ROUND(E9*P9,5)</f>
        <v>0</v>
      </c>
      <c r="R9" s="222"/>
      <c r="S9" s="222"/>
      <c r="T9" s="223">
        <v>0.36199999999999999</v>
      </c>
      <c r="U9" s="222">
        <f>ROUND(E9*T9,2)</f>
        <v>63.35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110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13">
        <v>2</v>
      </c>
      <c r="B10" s="219" t="s">
        <v>111</v>
      </c>
      <c r="C10" s="264" t="s">
        <v>112</v>
      </c>
      <c r="D10" s="221" t="s">
        <v>109</v>
      </c>
      <c r="E10" s="228">
        <v>175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15</v>
      </c>
      <c r="M10" s="232">
        <f>G10*(1+L10/100)</f>
        <v>0</v>
      </c>
      <c r="N10" s="222">
        <v>2.7980000000000001E-2</v>
      </c>
      <c r="O10" s="222">
        <f>ROUND(E10*N10,5)</f>
        <v>4.8964999999999996</v>
      </c>
      <c r="P10" s="222">
        <v>0</v>
      </c>
      <c r="Q10" s="222">
        <f>ROUND(E10*P10,5)</f>
        <v>0</v>
      </c>
      <c r="R10" s="222"/>
      <c r="S10" s="222"/>
      <c r="T10" s="223">
        <v>0.626</v>
      </c>
      <c r="U10" s="222">
        <f>ROUND(E10*T10,2)</f>
        <v>109.55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110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13">
        <v>3</v>
      </c>
      <c r="B11" s="219" t="s">
        <v>113</v>
      </c>
      <c r="C11" s="264" t="s">
        <v>114</v>
      </c>
      <c r="D11" s="221" t="s">
        <v>109</v>
      </c>
      <c r="E11" s="228">
        <v>89.04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15</v>
      </c>
      <c r="M11" s="232">
        <f>G11*(1+L11/100)</f>
        <v>0</v>
      </c>
      <c r="N11" s="222">
        <v>2.9850000000000002E-2</v>
      </c>
      <c r="O11" s="222">
        <f>ROUND(E11*N11,5)</f>
        <v>2.6578400000000002</v>
      </c>
      <c r="P11" s="222">
        <v>0</v>
      </c>
      <c r="Q11" s="222">
        <f>ROUND(E11*P11,5)</f>
        <v>0</v>
      </c>
      <c r="R11" s="222"/>
      <c r="S11" s="222"/>
      <c r="T11" s="223">
        <v>0.83199999999999996</v>
      </c>
      <c r="U11" s="222">
        <f>ROUND(E11*T11,2)</f>
        <v>74.08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110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0.399999999999999" outlineLevel="1" x14ac:dyDescent="0.25">
      <c r="A12" s="213">
        <v>4</v>
      </c>
      <c r="B12" s="219" t="s">
        <v>115</v>
      </c>
      <c r="C12" s="264" t="s">
        <v>116</v>
      </c>
      <c r="D12" s="221" t="s">
        <v>109</v>
      </c>
      <c r="E12" s="228">
        <v>89.04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15</v>
      </c>
      <c r="M12" s="232">
        <f>G12*(1+L12/100)</f>
        <v>0</v>
      </c>
      <c r="N12" s="222">
        <v>4.1099999999999999E-3</v>
      </c>
      <c r="O12" s="222">
        <f>ROUND(E12*N12,5)</f>
        <v>0.36595</v>
      </c>
      <c r="P12" s="222">
        <v>0</v>
      </c>
      <c r="Q12" s="222">
        <f>ROUND(E12*P12,5)</f>
        <v>0</v>
      </c>
      <c r="R12" s="222"/>
      <c r="S12" s="222"/>
      <c r="T12" s="223">
        <v>0.48399999999999999</v>
      </c>
      <c r="U12" s="222">
        <f>ROUND(E12*T12,2)</f>
        <v>43.1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110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x14ac:dyDescent="0.25">
      <c r="A13" s="214" t="s">
        <v>105</v>
      </c>
      <c r="B13" s="220" t="s">
        <v>54</v>
      </c>
      <c r="C13" s="265" t="s">
        <v>55</v>
      </c>
      <c r="D13" s="224"/>
      <c r="E13" s="229"/>
      <c r="F13" s="233"/>
      <c r="G13" s="233">
        <f>SUMIF(AE14:AE14,"&lt;&gt;NOR",G14:G14)</f>
        <v>0</v>
      </c>
      <c r="H13" s="233"/>
      <c r="I13" s="233">
        <f>SUM(I14:I14)</f>
        <v>0</v>
      </c>
      <c r="J13" s="233"/>
      <c r="K13" s="233">
        <f>SUM(K14:K14)</f>
        <v>0</v>
      </c>
      <c r="L13" s="233"/>
      <c r="M13" s="233">
        <f>SUM(M14:M14)</f>
        <v>0</v>
      </c>
      <c r="N13" s="225"/>
      <c r="O13" s="225">
        <f>SUM(O14:O14)</f>
        <v>0.10768999999999999</v>
      </c>
      <c r="P13" s="225"/>
      <c r="Q13" s="225">
        <f>SUM(Q14:Q14)</f>
        <v>0</v>
      </c>
      <c r="R13" s="225"/>
      <c r="S13" s="225"/>
      <c r="T13" s="226"/>
      <c r="U13" s="225">
        <f>SUM(U14:U14)</f>
        <v>15.75</v>
      </c>
      <c r="AE13" t="s">
        <v>106</v>
      </c>
    </row>
    <row r="14" spans="1:60" outlineLevel="1" x14ac:dyDescent="0.25">
      <c r="A14" s="213">
        <v>5</v>
      </c>
      <c r="B14" s="219" t="s">
        <v>117</v>
      </c>
      <c r="C14" s="264" t="s">
        <v>118</v>
      </c>
      <c r="D14" s="221" t="s">
        <v>109</v>
      </c>
      <c r="E14" s="228">
        <v>89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15</v>
      </c>
      <c r="M14" s="232">
        <f>G14*(1+L14/100)</f>
        <v>0</v>
      </c>
      <c r="N14" s="222">
        <v>1.2099999999999999E-3</v>
      </c>
      <c r="O14" s="222">
        <f>ROUND(E14*N14,5)</f>
        <v>0.10768999999999999</v>
      </c>
      <c r="P14" s="222">
        <v>0</v>
      </c>
      <c r="Q14" s="222">
        <f>ROUND(E14*P14,5)</f>
        <v>0</v>
      </c>
      <c r="R14" s="222"/>
      <c r="S14" s="222"/>
      <c r="T14" s="223">
        <v>0.17699999999999999</v>
      </c>
      <c r="U14" s="222">
        <f>ROUND(E14*T14,2)</f>
        <v>15.75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110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5">
      <c r="A15" s="214" t="s">
        <v>105</v>
      </c>
      <c r="B15" s="220" t="s">
        <v>56</v>
      </c>
      <c r="C15" s="265" t="s">
        <v>57</v>
      </c>
      <c r="D15" s="224"/>
      <c r="E15" s="229"/>
      <c r="F15" s="233"/>
      <c r="G15" s="233">
        <f>SUMIF(AE16:AE17,"&lt;&gt;NOR",G16:G17)</f>
        <v>0</v>
      </c>
      <c r="H15" s="233"/>
      <c r="I15" s="233">
        <f>SUM(I16:I17)</f>
        <v>0</v>
      </c>
      <c r="J15" s="233"/>
      <c r="K15" s="233">
        <f>SUM(K16:K17)</f>
        <v>0</v>
      </c>
      <c r="L15" s="233"/>
      <c r="M15" s="233">
        <f>SUM(M16:M17)</f>
        <v>0</v>
      </c>
      <c r="N15" s="225"/>
      <c r="O15" s="225">
        <f>SUM(O16:O17)</f>
        <v>8.6400000000000001E-3</v>
      </c>
      <c r="P15" s="225"/>
      <c r="Q15" s="225">
        <f>SUM(Q16:Q17)</f>
        <v>0</v>
      </c>
      <c r="R15" s="225"/>
      <c r="S15" s="225"/>
      <c r="T15" s="226"/>
      <c r="U15" s="225">
        <f>SUM(U16:U17)</f>
        <v>66.540000000000006</v>
      </c>
      <c r="AE15" t="s">
        <v>106</v>
      </c>
    </row>
    <row r="16" spans="1:60" outlineLevel="1" x14ac:dyDescent="0.25">
      <c r="A16" s="213">
        <v>6</v>
      </c>
      <c r="B16" s="219" t="s">
        <v>119</v>
      </c>
      <c r="C16" s="264" t="s">
        <v>120</v>
      </c>
      <c r="D16" s="221" t="s">
        <v>109</v>
      </c>
      <c r="E16" s="228">
        <v>216.05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15</v>
      </c>
      <c r="M16" s="232">
        <f>G16*(1+L16/100)</f>
        <v>0</v>
      </c>
      <c r="N16" s="222">
        <v>4.0000000000000003E-5</v>
      </c>
      <c r="O16" s="222">
        <f>ROUND(E16*N16,5)</f>
        <v>8.6400000000000001E-3</v>
      </c>
      <c r="P16" s="222">
        <v>0</v>
      </c>
      <c r="Q16" s="222">
        <f>ROUND(E16*P16,5)</f>
        <v>0</v>
      </c>
      <c r="R16" s="222"/>
      <c r="S16" s="222"/>
      <c r="T16" s="223">
        <v>0.308</v>
      </c>
      <c r="U16" s="222">
        <f>ROUND(E16*T16,2)</f>
        <v>66.540000000000006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110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13"/>
      <c r="B17" s="219"/>
      <c r="C17" s="266" t="s">
        <v>121</v>
      </c>
      <c r="D17" s="227"/>
      <c r="E17" s="230">
        <v>216.05</v>
      </c>
      <c r="F17" s="232"/>
      <c r="G17" s="232"/>
      <c r="H17" s="232"/>
      <c r="I17" s="232"/>
      <c r="J17" s="232"/>
      <c r="K17" s="232"/>
      <c r="L17" s="232"/>
      <c r="M17" s="232"/>
      <c r="N17" s="222"/>
      <c r="O17" s="222"/>
      <c r="P17" s="222"/>
      <c r="Q17" s="222"/>
      <c r="R17" s="222"/>
      <c r="S17" s="222"/>
      <c r="T17" s="223"/>
      <c r="U17" s="222"/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122</v>
      </c>
      <c r="AF17" s="212">
        <v>0</v>
      </c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5">
      <c r="A18" s="214" t="s">
        <v>105</v>
      </c>
      <c r="B18" s="220" t="s">
        <v>58</v>
      </c>
      <c r="C18" s="265" t="s">
        <v>59</v>
      </c>
      <c r="D18" s="224"/>
      <c r="E18" s="229"/>
      <c r="F18" s="233"/>
      <c r="G18" s="233">
        <f>SUMIF(AE19:AE25,"&lt;&gt;NOR",G19:G25)</f>
        <v>0</v>
      </c>
      <c r="H18" s="233"/>
      <c r="I18" s="233">
        <f>SUM(I19:I25)</f>
        <v>0</v>
      </c>
      <c r="J18" s="233"/>
      <c r="K18" s="233">
        <f>SUM(K19:K25)</f>
        <v>0</v>
      </c>
      <c r="L18" s="233"/>
      <c r="M18" s="233">
        <f>SUM(M19:M25)</f>
        <v>0</v>
      </c>
      <c r="N18" s="225"/>
      <c r="O18" s="225">
        <f>SUM(O19:O25)</f>
        <v>0</v>
      </c>
      <c r="P18" s="225"/>
      <c r="Q18" s="225">
        <f>SUM(Q19:Q25)</f>
        <v>0</v>
      </c>
      <c r="R18" s="225"/>
      <c r="S18" s="225"/>
      <c r="T18" s="226"/>
      <c r="U18" s="225">
        <f>SUM(U19:U25)</f>
        <v>16.649999999999999</v>
      </c>
      <c r="AE18" t="s">
        <v>106</v>
      </c>
    </row>
    <row r="19" spans="1:60" outlineLevel="1" x14ac:dyDescent="0.25">
      <c r="A19" s="213">
        <v>7</v>
      </c>
      <c r="B19" s="219" t="s">
        <v>123</v>
      </c>
      <c r="C19" s="264" t="s">
        <v>124</v>
      </c>
      <c r="D19" s="221" t="s">
        <v>125</v>
      </c>
      <c r="E19" s="228">
        <v>7.65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15</v>
      </c>
      <c r="M19" s="232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9.9000000000000005E-2</v>
      </c>
      <c r="U19" s="222">
        <f>ROUND(E19*T19,2)</f>
        <v>0.76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110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13">
        <v>8</v>
      </c>
      <c r="B20" s="219" t="s">
        <v>126</v>
      </c>
      <c r="C20" s="264" t="s">
        <v>127</v>
      </c>
      <c r="D20" s="221" t="s">
        <v>125</v>
      </c>
      <c r="E20" s="228">
        <v>7.65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15</v>
      </c>
      <c r="M20" s="232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0.93300000000000005</v>
      </c>
      <c r="U20" s="222">
        <f>ROUND(E20*T20,2)</f>
        <v>7.14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110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13">
        <v>9</v>
      </c>
      <c r="B21" s="219" t="s">
        <v>128</v>
      </c>
      <c r="C21" s="264" t="s">
        <v>129</v>
      </c>
      <c r="D21" s="221" t="s">
        <v>125</v>
      </c>
      <c r="E21" s="228">
        <v>7.65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15</v>
      </c>
      <c r="M21" s="232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0.65300000000000002</v>
      </c>
      <c r="U21" s="222">
        <f>ROUND(E21*T21,2)</f>
        <v>5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110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13">
        <v>10</v>
      </c>
      <c r="B22" s="219" t="s">
        <v>130</v>
      </c>
      <c r="C22" s="264" t="s">
        <v>131</v>
      </c>
      <c r="D22" s="221" t="s">
        <v>125</v>
      </c>
      <c r="E22" s="228">
        <v>7.65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15</v>
      </c>
      <c r="M22" s="232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0.49</v>
      </c>
      <c r="U22" s="222">
        <f>ROUND(E22*T22,2)</f>
        <v>3.75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110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13">
        <v>11</v>
      </c>
      <c r="B23" s="219" t="s">
        <v>132</v>
      </c>
      <c r="C23" s="264" t="s">
        <v>133</v>
      </c>
      <c r="D23" s="221" t="s">
        <v>125</v>
      </c>
      <c r="E23" s="228">
        <v>107.1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15</v>
      </c>
      <c r="M23" s="232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</v>
      </c>
      <c r="U23" s="222">
        <f>ROUND(E23*T23,2)</f>
        <v>0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110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13">
        <v>12</v>
      </c>
      <c r="B24" s="219" t="s">
        <v>134</v>
      </c>
      <c r="C24" s="264" t="s">
        <v>135</v>
      </c>
      <c r="D24" s="221" t="s">
        <v>125</v>
      </c>
      <c r="E24" s="228">
        <v>1.41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15</v>
      </c>
      <c r="M24" s="232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0</v>
      </c>
      <c r="U24" s="222">
        <f>ROUND(E24*T24,2)</f>
        <v>0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110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13">
        <v>13</v>
      </c>
      <c r="B25" s="219" t="s">
        <v>136</v>
      </c>
      <c r="C25" s="264" t="s">
        <v>137</v>
      </c>
      <c r="D25" s="221" t="s">
        <v>125</v>
      </c>
      <c r="E25" s="228">
        <v>6.24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15</v>
      </c>
      <c r="M25" s="232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0</v>
      </c>
      <c r="U25" s="222">
        <f>ROUND(E25*T25,2)</f>
        <v>0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110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x14ac:dyDescent="0.25">
      <c r="A26" s="214" t="s">
        <v>105</v>
      </c>
      <c r="B26" s="220" t="s">
        <v>60</v>
      </c>
      <c r="C26" s="265" t="s">
        <v>61</v>
      </c>
      <c r="D26" s="224"/>
      <c r="E26" s="229"/>
      <c r="F26" s="233"/>
      <c r="G26" s="233">
        <f>SUMIF(AE27:AE27,"&lt;&gt;NOR",G27:G27)</f>
        <v>0</v>
      </c>
      <c r="H26" s="233"/>
      <c r="I26" s="233">
        <f>SUM(I27:I27)</f>
        <v>0</v>
      </c>
      <c r="J26" s="233"/>
      <c r="K26" s="233">
        <f>SUM(K27:K27)</f>
        <v>0</v>
      </c>
      <c r="L26" s="233"/>
      <c r="M26" s="233">
        <f>SUM(M27:M27)</f>
        <v>0</v>
      </c>
      <c r="N26" s="225"/>
      <c r="O26" s="225">
        <f>SUM(O27:O27)</f>
        <v>0</v>
      </c>
      <c r="P26" s="225"/>
      <c r="Q26" s="225">
        <f>SUM(Q27:Q27)</f>
        <v>0</v>
      </c>
      <c r="R26" s="225"/>
      <c r="S26" s="225"/>
      <c r="T26" s="226"/>
      <c r="U26" s="225">
        <f>SUM(U27:U27)</f>
        <v>16.38</v>
      </c>
      <c r="AE26" t="s">
        <v>106</v>
      </c>
    </row>
    <row r="27" spans="1:60" outlineLevel="1" x14ac:dyDescent="0.25">
      <c r="A27" s="213">
        <v>14</v>
      </c>
      <c r="B27" s="219" t="s">
        <v>138</v>
      </c>
      <c r="C27" s="264" t="s">
        <v>139</v>
      </c>
      <c r="D27" s="221" t="s">
        <v>125</v>
      </c>
      <c r="E27" s="228">
        <v>8.66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15</v>
      </c>
      <c r="M27" s="232">
        <f>G27*(1+L27/100)</f>
        <v>0</v>
      </c>
      <c r="N27" s="222">
        <v>0</v>
      </c>
      <c r="O27" s="222">
        <f>ROUND(E27*N27,5)</f>
        <v>0</v>
      </c>
      <c r="P27" s="222">
        <v>0</v>
      </c>
      <c r="Q27" s="222">
        <f>ROUND(E27*P27,5)</f>
        <v>0</v>
      </c>
      <c r="R27" s="222"/>
      <c r="S27" s="222"/>
      <c r="T27" s="223">
        <v>1.8919999999999999</v>
      </c>
      <c r="U27" s="222">
        <f>ROUND(E27*T27,2)</f>
        <v>16.38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110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x14ac:dyDescent="0.25">
      <c r="A28" s="214" t="s">
        <v>105</v>
      </c>
      <c r="B28" s="220" t="s">
        <v>62</v>
      </c>
      <c r="C28" s="265" t="s">
        <v>63</v>
      </c>
      <c r="D28" s="224"/>
      <c r="E28" s="229"/>
      <c r="F28" s="233"/>
      <c r="G28" s="233">
        <f>SUMIF(AE29:AE30,"&lt;&gt;NOR",G29:G30)</f>
        <v>0</v>
      </c>
      <c r="H28" s="233"/>
      <c r="I28" s="233">
        <f>SUM(I29:I30)</f>
        <v>0</v>
      </c>
      <c r="J28" s="233"/>
      <c r="K28" s="233">
        <f>SUM(K29:K30)</f>
        <v>0</v>
      </c>
      <c r="L28" s="233"/>
      <c r="M28" s="233">
        <f>SUM(M29:M30)</f>
        <v>0</v>
      </c>
      <c r="N28" s="225"/>
      <c r="O28" s="225">
        <f>SUM(O29:O30)</f>
        <v>0</v>
      </c>
      <c r="P28" s="225"/>
      <c r="Q28" s="225">
        <f>SUM(Q29:Q30)</f>
        <v>6.2389999999999999</v>
      </c>
      <c r="R28" s="225"/>
      <c r="S28" s="225"/>
      <c r="T28" s="226"/>
      <c r="U28" s="225">
        <f>SUM(U29:U30)</f>
        <v>37.43</v>
      </c>
      <c r="AE28" t="s">
        <v>106</v>
      </c>
    </row>
    <row r="29" spans="1:60" outlineLevel="1" x14ac:dyDescent="0.25">
      <c r="A29" s="213">
        <v>15</v>
      </c>
      <c r="B29" s="219" t="s">
        <v>140</v>
      </c>
      <c r="C29" s="264" t="s">
        <v>141</v>
      </c>
      <c r="D29" s="221" t="s">
        <v>109</v>
      </c>
      <c r="E29" s="228">
        <v>623.9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15</v>
      </c>
      <c r="M29" s="232">
        <f>G29*(1+L29/100)</f>
        <v>0</v>
      </c>
      <c r="N29" s="222">
        <v>0</v>
      </c>
      <c r="O29" s="222">
        <f>ROUND(E29*N29,5)</f>
        <v>0</v>
      </c>
      <c r="P29" s="222">
        <v>0.01</v>
      </c>
      <c r="Q29" s="222">
        <f>ROUND(E29*P29,5)</f>
        <v>6.2389999999999999</v>
      </c>
      <c r="R29" s="222"/>
      <c r="S29" s="222"/>
      <c r="T29" s="223">
        <v>0.06</v>
      </c>
      <c r="U29" s="222">
        <f>ROUND(E29*T29,2)</f>
        <v>37.43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110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13"/>
      <c r="B30" s="219"/>
      <c r="C30" s="266" t="s">
        <v>142</v>
      </c>
      <c r="D30" s="227"/>
      <c r="E30" s="230">
        <v>623.9</v>
      </c>
      <c r="F30" s="232"/>
      <c r="G30" s="232"/>
      <c r="H30" s="232"/>
      <c r="I30" s="232"/>
      <c r="J30" s="232"/>
      <c r="K30" s="232"/>
      <c r="L30" s="232"/>
      <c r="M30" s="232"/>
      <c r="N30" s="222"/>
      <c r="O30" s="222"/>
      <c r="P30" s="222"/>
      <c r="Q30" s="222"/>
      <c r="R30" s="222"/>
      <c r="S30" s="222"/>
      <c r="T30" s="223"/>
      <c r="U30" s="22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122</v>
      </c>
      <c r="AF30" s="212">
        <v>0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x14ac:dyDescent="0.25">
      <c r="A31" s="214" t="s">
        <v>105</v>
      </c>
      <c r="B31" s="220" t="s">
        <v>64</v>
      </c>
      <c r="C31" s="265" t="s">
        <v>65</v>
      </c>
      <c r="D31" s="224"/>
      <c r="E31" s="229"/>
      <c r="F31" s="233"/>
      <c r="G31" s="233">
        <f>SUMIF(AE32:AE38,"&lt;&gt;NOR",G32:G38)</f>
        <v>0</v>
      </c>
      <c r="H31" s="233"/>
      <c r="I31" s="233">
        <f>SUM(I32:I38)</f>
        <v>0</v>
      </c>
      <c r="J31" s="233"/>
      <c r="K31" s="233">
        <f>SUM(K32:K38)</f>
        <v>0</v>
      </c>
      <c r="L31" s="233"/>
      <c r="M31" s="233">
        <f>SUM(M32:M38)</f>
        <v>0</v>
      </c>
      <c r="N31" s="225"/>
      <c r="O31" s="225">
        <f>SUM(O32:O38)</f>
        <v>2.6142200000000004</v>
      </c>
      <c r="P31" s="225"/>
      <c r="Q31" s="225">
        <f>SUM(Q32:Q38)</f>
        <v>0</v>
      </c>
      <c r="R31" s="225"/>
      <c r="S31" s="225"/>
      <c r="T31" s="226"/>
      <c r="U31" s="225">
        <f>SUM(U32:U38)</f>
        <v>81.81</v>
      </c>
      <c r="AE31" t="s">
        <v>106</v>
      </c>
    </row>
    <row r="32" spans="1:60" outlineLevel="1" x14ac:dyDescent="0.25">
      <c r="A32" s="213">
        <v>16</v>
      </c>
      <c r="B32" s="219" t="s">
        <v>143</v>
      </c>
      <c r="C32" s="264" t="s">
        <v>144</v>
      </c>
      <c r="D32" s="221" t="s">
        <v>109</v>
      </c>
      <c r="E32" s="228">
        <v>175.05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15</v>
      </c>
      <c r="M32" s="232">
        <f>G32*(1+L32/100)</f>
        <v>0</v>
      </c>
      <c r="N32" s="222">
        <v>5.3499999999999997E-3</v>
      </c>
      <c r="O32" s="222">
        <f>ROUND(E32*N32,5)</f>
        <v>0.93652000000000002</v>
      </c>
      <c r="P32" s="222">
        <v>0</v>
      </c>
      <c r="Q32" s="222">
        <f>ROUND(E32*P32,5)</f>
        <v>0</v>
      </c>
      <c r="R32" s="222"/>
      <c r="S32" s="222"/>
      <c r="T32" s="223">
        <v>0.15079999999999999</v>
      </c>
      <c r="U32" s="222">
        <f>ROUND(E32*T32,2)</f>
        <v>26.4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145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13"/>
      <c r="B33" s="219"/>
      <c r="C33" s="266" t="s">
        <v>146</v>
      </c>
      <c r="D33" s="227"/>
      <c r="E33" s="230">
        <v>175.05</v>
      </c>
      <c r="F33" s="232"/>
      <c r="G33" s="232"/>
      <c r="H33" s="232"/>
      <c r="I33" s="232"/>
      <c r="J33" s="232"/>
      <c r="K33" s="232"/>
      <c r="L33" s="232"/>
      <c r="M33" s="232"/>
      <c r="N33" s="222"/>
      <c r="O33" s="222"/>
      <c r="P33" s="222"/>
      <c r="Q33" s="222"/>
      <c r="R33" s="222"/>
      <c r="S33" s="222"/>
      <c r="T33" s="223"/>
      <c r="U33" s="222"/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122</v>
      </c>
      <c r="AF33" s="212">
        <v>0</v>
      </c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13">
        <v>17</v>
      </c>
      <c r="B34" s="219" t="s">
        <v>147</v>
      </c>
      <c r="C34" s="264" t="s">
        <v>148</v>
      </c>
      <c r="D34" s="221" t="s">
        <v>149</v>
      </c>
      <c r="E34" s="228">
        <v>43.159199999999998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15</v>
      </c>
      <c r="M34" s="232">
        <f>G34*(1+L34/100)</f>
        <v>0</v>
      </c>
      <c r="N34" s="222">
        <v>2.8000000000000001E-2</v>
      </c>
      <c r="O34" s="222">
        <f>ROUND(E34*N34,5)</f>
        <v>1.2084600000000001</v>
      </c>
      <c r="P34" s="222">
        <v>0</v>
      </c>
      <c r="Q34" s="222">
        <f>ROUND(E34*P34,5)</f>
        <v>0</v>
      </c>
      <c r="R34" s="222"/>
      <c r="S34" s="222"/>
      <c r="T34" s="223">
        <v>0.78</v>
      </c>
      <c r="U34" s="222">
        <f>ROUND(E34*T34,2)</f>
        <v>33.659999999999997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110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13"/>
      <c r="B35" s="219"/>
      <c r="C35" s="266" t="s">
        <v>150</v>
      </c>
      <c r="D35" s="227"/>
      <c r="E35" s="230">
        <v>43.159199999999998</v>
      </c>
      <c r="F35" s="232"/>
      <c r="G35" s="232"/>
      <c r="H35" s="232"/>
      <c r="I35" s="232"/>
      <c r="J35" s="232"/>
      <c r="K35" s="232"/>
      <c r="L35" s="232"/>
      <c r="M35" s="232"/>
      <c r="N35" s="222"/>
      <c r="O35" s="222"/>
      <c r="P35" s="222"/>
      <c r="Q35" s="222"/>
      <c r="R35" s="222"/>
      <c r="S35" s="222"/>
      <c r="T35" s="223"/>
      <c r="U35" s="222"/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122</v>
      </c>
      <c r="AF35" s="212">
        <v>0</v>
      </c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13">
        <v>18</v>
      </c>
      <c r="B36" s="219" t="s">
        <v>151</v>
      </c>
      <c r="C36" s="264" t="s">
        <v>152</v>
      </c>
      <c r="D36" s="221" t="s">
        <v>109</v>
      </c>
      <c r="E36" s="228">
        <v>89.04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15</v>
      </c>
      <c r="M36" s="232">
        <f>G36*(1+L36/100)</f>
        <v>0</v>
      </c>
      <c r="N36" s="222">
        <v>5.2700000000000004E-3</v>
      </c>
      <c r="O36" s="222">
        <f>ROUND(E36*N36,5)</f>
        <v>0.46923999999999999</v>
      </c>
      <c r="P36" s="222">
        <v>0</v>
      </c>
      <c r="Q36" s="222">
        <f>ROUND(E36*P36,5)</f>
        <v>0</v>
      </c>
      <c r="R36" s="222"/>
      <c r="S36" s="222"/>
      <c r="T36" s="223">
        <v>0.19064</v>
      </c>
      <c r="U36" s="222">
        <f>ROUND(E36*T36,2)</f>
        <v>16.97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145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5">
      <c r="A37" s="213"/>
      <c r="B37" s="219"/>
      <c r="C37" s="266" t="s">
        <v>153</v>
      </c>
      <c r="D37" s="227"/>
      <c r="E37" s="230">
        <v>89.04</v>
      </c>
      <c r="F37" s="232"/>
      <c r="G37" s="232"/>
      <c r="H37" s="232"/>
      <c r="I37" s="232"/>
      <c r="J37" s="232"/>
      <c r="K37" s="232"/>
      <c r="L37" s="232"/>
      <c r="M37" s="232"/>
      <c r="N37" s="222"/>
      <c r="O37" s="222"/>
      <c r="P37" s="222"/>
      <c r="Q37" s="222"/>
      <c r="R37" s="222"/>
      <c r="S37" s="222"/>
      <c r="T37" s="223"/>
      <c r="U37" s="222"/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122</v>
      </c>
      <c r="AF37" s="212">
        <v>0</v>
      </c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13">
        <v>19</v>
      </c>
      <c r="B38" s="219" t="s">
        <v>154</v>
      </c>
      <c r="C38" s="264" t="s">
        <v>155</v>
      </c>
      <c r="D38" s="221" t="s">
        <v>125</v>
      </c>
      <c r="E38" s="228">
        <v>2.61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15</v>
      </c>
      <c r="M38" s="232">
        <f>G38*(1+L38/100)</f>
        <v>0</v>
      </c>
      <c r="N38" s="222">
        <v>0</v>
      </c>
      <c r="O38" s="222">
        <f>ROUND(E38*N38,5)</f>
        <v>0</v>
      </c>
      <c r="P38" s="222">
        <v>0</v>
      </c>
      <c r="Q38" s="222">
        <f>ROUND(E38*P38,5)</f>
        <v>0</v>
      </c>
      <c r="R38" s="222"/>
      <c r="S38" s="222"/>
      <c r="T38" s="223">
        <v>1.831</v>
      </c>
      <c r="U38" s="222">
        <f>ROUND(E38*T38,2)</f>
        <v>4.78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110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x14ac:dyDescent="0.25">
      <c r="A39" s="214" t="s">
        <v>105</v>
      </c>
      <c r="B39" s="220" t="s">
        <v>66</v>
      </c>
      <c r="C39" s="265" t="s">
        <v>67</v>
      </c>
      <c r="D39" s="224"/>
      <c r="E39" s="229"/>
      <c r="F39" s="233"/>
      <c r="G39" s="233">
        <f>SUMIF(AE40:AE46,"&lt;&gt;NOR",G40:G46)</f>
        <v>0</v>
      </c>
      <c r="H39" s="233"/>
      <c r="I39" s="233">
        <f>SUM(I40:I46)</f>
        <v>0</v>
      </c>
      <c r="J39" s="233"/>
      <c r="K39" s="233">
        <f>SUM(K40:K46)</f>
        <v>0</v>
      </c>
      <c r="L39" s="233"/>
      <c r="M39" s="233">
        <f>SUM(M40:M46)</f>
        <v>0</v>
      </c>
      <c r="N39" s="225"/>
      <c r="O39" s="225">
        <f>SUM(O40:O46)</f>
        <v>4.4275400000000005</v>
      </c>
      <c r="P39" s="225"/>
      <c r="Q39" s="225">
        <f>SUM(Q40:Q46)</f>
        <v>0.9</v>
      </c>
      <c r="R39" s="225"/>
      <c r="S39" s="225"/>
      <c r="T39" s="226"/>
      <c r="U39" s="225">
        <f>SUM(U40:U46)</f>
        <v>236.37</v>
      </c>
      <c r="AE39" t="s">
        <v>106</v>
      </c>
    </row>
    <row r="40" spans="1:60" outlineLevel="1" x14ac:dyDescent="0.25">
      <c r="A40" s="213">
        <v>20</v>
      </c>
      <c r="B40" s="219" t="s">
        <v>156</v>
      </c>
      <c r="C40" s="264" t="s">
        <v>157</v>
      </c>
      <c r="D40" s="221" t="s">
        <v>109</v>
      </c>
      <c r="E40" s="228">
        <v>60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15</v>
      </c>
      <c r="M40" s="232">
        <f>G40*(1+L40/100)</f>
        <v>0</v>
      </c>
      <c r="N40" s="222">
        <v>0</v>
      </c>
      <c r="O40" s="222">
        <f>ROUND(E40*N40,5)</f>
        <v>0</v>
      </c>
      <c r="P40" s="222">
        <v>1.4999999999999999E-2</v>
      </c>
      <c r="Q40" s="222">
        <f>ROUND(E40*P40,5)</f>
        <v>0.9</v>
      </c>
      <c r="R40" s="222"/>
      <c r="S40" s="222"/>
      <c r="T40" s="223">
        <v>0.09</v>
      </c>
      <c r="U40" s="222">
        <f>ROUND(E40*T40,2)</f>
        <v>5.4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110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0.399999999999999" outlineLevel="1" x14ac:dyDescent="0.25">
      <c r="A41" s="213">
        <v>21</v>
      </c>
      <c r="B41" s="219" t="s">
        <v>158</v>
      </c>
      <c r="C41" s="264" t="s">
        <v>159</v>
      </c>
      <c r="D41" s="221" t="s">
        <v>109</v>
      </c>
      <c r="E41" s="228">
        <v>60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15</v>
      </c>
      <c r="M41" s="232">
        <f>G41*(1+L41/100)</f>
        <v>0</v>
      </c>
      <c r="N41" s="222">
        <v>1.452E-2</v>
      </c>
      <c r="O41" s="222">
        <f>ROUND(E41*N41,5)</f>
        <v>0.87119999999999997</v>
      </c>
      <c r="P41" s="222">
        <v>0</v>
      </c>
      <c r="Q41" s="222">
        <f>ROUND(E41*P41,5)</f>
        <v>0</v>
      </c>
      <c r="R41" s="222"/>
      <c r="S41" s="222"/>
      <c r="T41" s="223">
        <v>0.27</v>
      </c>
      <c r="U41" s="222">
        <f>ROUND(E41*T41,2)</f>
        <v>16.2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110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0.399999999999999" outlineLevel="1" x14ac:dyDescent="0.25">
      <c r="A42" s="213">
        <v>22</v>
      </c>
      <c r="B42" s="219" t="s">
        <v>160</v>
      </c>
      <c r="C42" s="264" t="s">
        <v>161</v>
      </c>
      <c r="D42" s="221" t="s">
        <v>109</v>
      </c>
      <c r="E42" s="228">
        <v>623.9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15</v>
      </c>
      <c r="M42" s="232">
        <f>G42*(1+L42/100)</f>
        <v>0</v>
      </c>
      <c r="N42" s="222">
        <v>4.0299999999999997E-3</v>
      </c>
      <c r="O42" s="222">
        <f>ROUND(E42*N42,5)</f>
        <v>2.5143200000000001</v>
      </c>
      <c r="P42" s="222">
        <v>0</v>
      </c>
      <c r="Q42" s="222">
        <f>ROUND(E42*P42,5)</f>
        <v>0</v>
      </c>
      <c r="R42" s="222"/>
      <c r="S42" s="222"/>
      <c r="T42" s="223">
        <v>0.156</v>
      </c>
      <c r="U42" s="222">
        <f>ROUND(E42*T42,2)</f>
        <v>97.33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110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0.399999999999999" outlineLevel="1" x14ac:dyDescent="0.25">
      <c r="A43" s="213">
        <v>23</v>
      </c>
      <c r="B43" s="219" t="s">
        <v>162</v>
      </c>
      <c r="C43" s="264" t="s">
        <v>163</v>
      </c>
      <c r="D43" s="221" t="s">
        <v>109</v>
      </c>
      <c r="E43" s="228">
        <v>623.9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15</v>
      </c>
      <c r="M43" s="232">
        <f>G43*(1+L43/100)</f>
        <v>0</v>
      </c>
      <c r="N43" s="222">
        <v>1.4499999999999999E-3</v>
      </c>
      <c r="O43" s="222">
        <f>ROUND(E43*N43,5)</f>
        <v>0.90466000000000002</v>
      </c>
      <c r="P43" s="222">
        <v>0</v>
      </c>
      <c r="Q43" s="222">
        <f>ROUND(E43*P43,5)</f>
        <v>0</v>
      </c>
      <c r="R43" s="222"/>
      <c r="S43" s="222"/>
      <c r="T43" s="223">
        <v>5.5E-2</v>
      </c>
      <c r="U43" s="222">
        <f>ROUND(E43*T43,2)</f>
        <v>34.31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110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13">
        <v>24</v>
      </c>
      <c r="B44" s="219" t="s">
        <v>164</v>
      </c>
      <c r="C44" s="264" t="s">
        <v>165</v>
      </c>
      <c r="D44" s="221" t="s">
        <v>109</v>
      </c>
      <c r="E44" s="228">
        <v>624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15</v>
      </c>
      <c r="M44" s="232">
        <f>G44*(1+L44/100)</f>
        <v>0</v>
      </c>
      <c r="N44" s="222">
        <v>1.3999999999999999E-4</v>
      </c>
      <c r="O44" s="222">
        <f>ROUND(E44*N44,5)</f>
        <v>8.7359999999999993E-2</v>
      </c>
      <c r="P44" s="222">
        <v>0</v>
      </c>
      <c r="Q44" s="222">
        <f>ROUND(E44*P44,5)</f>
        <v>0</v>
      </c>
      <c r="R44" s="222"/>
      <c r="S44" s="222"/>
      <c r="T44" s="223">
        <v>0.12</v>
      </c>
      <c r="U44" s="222">
        <f>ROUND(E44*T44,2)</f>
        <v>74.88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110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13">
        <v>25</v>
      </c>
      <c r="B45" s="219" t="s">
        <v>166</v>
      </c>
      <c r="C45" s="264" t="s">
        <v>167</v>
      </c>
      <c r="D45" s="221" t="s">
        <v>109</v>
      </c>
      <c r="E45" s="228">
        <v>1250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15</v>
      </c>
      <c r="M45" s="232">
        <f>G45*(1+L45/100)</f>
        <v>0</v>
      </c>
      <c r="N45" s="222">
        <v>4.0000000000000003E-5</v>
      </c>
      <c r="O45" s="222">
        <f>ROUND(E45*N45,5)</f>
        <v>0.05</v>
      </c>
      <c r="P45" s="222">
        <v>0</v>
      </c>
      <c r="Q45" s="222">
        <f>ROUND(E45*P45,5)</f>
        <v>0</v>
      </c>
      <c r="R45" s="222"/>
      <c r="S45" s="222"/>
      <c r="T45" s="223">
        <v>0</v>
      </c>
      <c r="U45" s="222">
        <f>ROUND(E45*T45,2)</f>
        <v>0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110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13">
        <v>26</v>
      </c>
      <c r="B46" s="219" t="s">
        <v>168</v>
      </c>
      <c r="C46" s="264" t="s">
        <v>169</v>
      </c>
      <c r="D46" s="221" t="s">
        <v>125</v>
      </c>
      <c r="E46" s="228">
        <v>4.43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15</v>
      </c>
      <c r="M46" s="232">
        <f>G46*(1+L46/100)</f>
        <v>0</v>
      </c>
      <c r="N46" s="222">
        <v>0</v>
      </c>
      <c r="O46" s="222">
        <f>ROUND(E46*N46,5)</f>
        <v>0</v>
      </c>
      <c r="P46" s="222">
        <v>0</v>
      </c>
      <c r="Q46" s="222">
        <f>ROUND(E46*P46,5)</f>
        <v>0</v>
      </c>
      <c r="R46" s="222"/>
      <c r="S46" s="222"/>
      <c r="T46" s="223">
        <v>1.863</v>
      </c>
      <c r="U46" s="222">
        <f>ROUND(E46*T46,2)</f>
        <v>8.25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110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x14ac:dyDescent="0.25">
      <c r="A47" s="214" t="s">
        <v>105</v>
      </c>
      <c r="B47" s="220" t="s">
        <v>68</v>
      </c>
      <c r="C47" s="265" t="s">
        <v>69</v>
      </c>
      <c r="D47" s="224"/>
      <c r="E47" s="229"/>
      <c r="F47" s="233"/>
      <c r="G47" s="233">
        <f>SUMIF(AE48:AE60,"&lt;&gt;NOR",G48:G60)</f>
        <v>0</v>
      </c>
      <c r="H47" s="233"/>
      <c r="I47" s="233">
        <f>SUM(I48:I60)</f>
        <v>0</v>
      </c>
      <c r="J47" s="233"/>
      <c r="K47" s="233">
        <f>SUM(K48:K60)</f>
        <v>0</v>
      </c>
      <c r="L47" s="233"/>
      <c r="M47" s="233">
        <f>SUM(M48:M60)</f>
        <v>0</v>
      </c>
      <c r="N47" s="225"/>
      <c r="O47" s="225">
        <f>SUM(O48:O60)</f>
        <v>4.0151900000000005</v>
      </c>
      <c r="P47" s="225"/>
      <c r="Q47" s="225">
        <f>SUM(Q48:Q60)</f>
        <v>0.51202000000000003</v>
      </c>
      <c r="R47" s="225"/>
      <c r="S47" s="225"/>
      <c r="T47" s="226"/>
      <c r="U47" s="225">
        <f>SUM(U48:U60)</f>
        <v>984.18</v>
      </c>
      <c r="AE47" t="s">
        <v>106</v>
      </c>
    </row>
    <row r="48" spans="1:60" outlineLevel="1" x14ac:dyDescent="0.25">
      <c r="A48" s="213">
        <v>27</v>
      </c>
      <c r="B48" s="219" t="s">
        <v>170</v>
      </c>
      <c r="C48" s="264" t="s">
        <v>171</v>
      </c>
      <c r="D48" s="221" t="s">
        <v>109</v>
      </c>
      <c r="E48" s="228">
        <v>623.9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15</v>
      </c>
      <c r="M48" s="232">
        <f>G48*(1+L48/100)</f>
        <v>0</v>
      </c>
      <c r="N48" s="222">
        <v>5.7800000000000004E-3</v>
      </c>
      <c r="O48" s="222">
        <f>ROUND(E48*N48,5)</f>
        <v>3.6061399999999999</v>
      </c>
      <c r="P48" s="222">
        <v>0</v>
      </c>
      <c r="Q48" s="222">
        <f>ROUND(E48*P48,5)</f>
        <v>0</v>
      </c>
      <c r="R48" s="222"/>
      <c r="S48" s="222"/>
      <c r="T48" s="223">
        <v>1.2765</v>
      </c>
      <c r="U48" s="222">
        <f>ROUND(E48*T48,2)</f>
        <v>796.41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110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13">
        <v>28</v>
      </c>
      <c r="B49" s="219" t="s">
        <v>172</v>
      </c>
      <c r="C49" s="264" t="s">
        <v>173</v>
      </c>
      <c r="D49" s="221" t="s">
        <v>174</v>
      </c>
      <c r="E49" s="228">
        <v>73.400000000000006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15</v>
      </c>
      <c r="M49" s="232">
        <f>G49*(1+L49/100)</f>
        <v>0</v>
      </c>
      <c r="N49" s="222">
        <v>0</v>
      </c>
      <c r="O49" s="222">
        <f>ROUND(E49*N49,5)</f>
        <v>0</v>
      </c>
      <c r="P49" s="222">
        <v>3.3600000000000001E-3</v>
      </c>
      <c r="Q49" s="222">
        <f>ROUND(E49*P49,5)</f>
        <v>0.24662000000000001</v>
      </c>
      <c r="R49" s="222"/>
      <c r="S49" s="222"/>
      <c r="T49" s="223">
        <v>6.9000000000000006E-2</v>
      </c>
      <c r="U49" s="222">
        <f>ROUND(E49*T49,2)</f>
        <v>5.0599999999999996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110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5">
      <c r="A50" s="213"/>
      <c r="B50" s="219"/>
      <c r="C50" s="266" t="s">
        <v>175</v>
      </c>
      <c r="D50" s="227"/>
      <c r="E50" s="230">
        <v>73.400000000000006</v>
      </c>
      <c r="F50" s="232"/>
      <c r="G50" s="232"/>
      <c r="H50" s="232"/>
      <c r="I50" s="232"/>
      <c r="J50" s="232"/>
      <c r="K50" s="232"/>
      <c r="L50" s="232"/>
      <c r="M50" s="232"/>
      <c r="N50" s="222"/>
      <c r="O50" s="222"/>
      <c r="P50" s="222"/>
      <c r="Q50" s="222"/>
      <c r="R50" s="222"/>
      <c r="S50" s="222"/>
      <c r="T50" s="223"/>
      <c r="U50" s="222"/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122</v>
      </c>
      <c r="AF50" s="212">
        <v>0</v>
      </c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5">
      <c r="A51" s="213">
        <v>29</v>
      </c>
      <c r="B51" s="219" t="s">
        <v>176</v>
      </c>
      <c r="C51" s="264" t="s">
        <v>177</v>
      </c>
      <c r="D51" s="221" t="s">
        <v>178</v>
      </c>
      <c r="E51" s="228">
        <v>60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15</v>
      </c>
      <c r="M51" s="232">
        <f>G51*(1+L51/100)</f>
        <v>0</v>
      </c>
      <c r="N51" s="222">
        <v>0</v>
      </c>
      <c r="O51" s="222">
        <f>ROUND(E51*N51,5)</f>
        <v>0</v>
      </c>
      <c r="P51" s="222">
        <v>6.8999999999999997E-4</v>
      </c>
      <c r="Q51" s="222">
        <f>ROUND(E51*P51,5)</f>
        <v>4.1399999999999999E-2</v>
      </c>
      <c r="R51" s="222"/>
      <c r="S51" s="222"/>
      <c r="T51" s="223">
        <v>5.7000000000000002E-2</v>
      </c>
      <c r="U51" s="222">
        <f>ROUND(E51*T51,2)</f>
        <v>3.42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110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13">
        <v>30</v>
      </c>
      <c r="B52" s="219" t="s">
        <v>179</v>
      </c>
      <c r="C52" s="264" t="s">
        <v>180</v>
      </c>
      <c r="D52" s="221" t="s">
        <v>174</v>
      </c>
      <c r="E52" s="228">
        <v>85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15</v>
      </c>
      <c r="M52" s="232">
        <f>G52*(1+L52/100)</f>
        <v>0</v>
      </c>
      <c r="N52" s="222">
        <v>0</v>
      </c>
      <c r="O52" s="222">
        <f>ROUND(E52*N52,5)</f>
        <v>0</v>
      </c>
      <c r="P52" s="222">
        <v>2.3E-3</v>
      </c>
      <c r="Q52" s="222">
        <f>ROUND(E52*P52,5)</f>
        <v>0.19550000000000001</v>
      </c>
      <c r="R52" s="222"/>
      <c r="S52" s="222"/>
      <c r="T52" s="223">
        <v>0.09</v>
      </c>
      <c r="U52" s="222">
        <f>ROUND(E52*T52,2)</f>
        <v>7.65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110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13">
        <v>31</v>
      </c>
      <c r="B53" s="219" t="s">
        <v>181</v>
      </c>
      <c r="C53" s="264" t="s">
        <v>182</v>
      </c>
      <c r="D53" s="221" t="s">
        <v>174</v>
      </c>
      <c r="E53" s="228">
        <v>10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15</v>
      </c>
      <c r="M53" s="232">
        <f>G53*(1+L53/100)</f>
        <v>0</v>
      </c>
      <c r="N53" s="222">
        <v>0</v>
      </c>
      <c r="O53" s="222">
        <f>ROUND(E53*N53,5)</f>
        <v>0</v>
      </c>
      <c r="P53" s="222">
        <v>2.8500000000000001E-3</v>
      </c>
      <c r="Q53" s="222">
        <f>ROUND(E53*P53,5)</f>
        <v>2.8500000000000001E-2</v>
      </c>
      <c r="R53" s="222"/>
      <c r="S53" s="222"/>
      <c r="T53" s="223">
        <v>0.06</v>
      </c>
      <c r="U53" s="222">
        <f>ROUND(E53*T53,2)</f>
        <v>0.6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110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13">
        <v>32</v>
      </c>
      <c r="B54" s="219" t="s">
        <v>183</v>
      </c>
      <c r="C54" s="264" t="s">
        <v>184</v>
      </c>
      <c r="D54" s="221" t="s">
        <v>178</v>
      </c>
      <c r="E54" s="228">
        <v>29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15</v>
      </c>
      <c r="M54" s="232">
        <f>G54*(1+L54/100)</f>
        <v>0</v>
      </c>
      <c r="N54" s="222">
        <v>5.9800000000000001E-3</v>
      </c>
      <c r="O54" s="222">
        <f>ROUND(E54*N54,5)</f>
        <v>0.17341999999999999</v>
      </c>
      <c r="P54" s="222">
        <v>0</v>
      </c>
      <c r="Q54" s="222">
        <f>ROUND(E54*P54,5)</f>
        <v>0</v>
      </c>
      <c r="R54" s="222"/>
      <c r="S54" s="222"/>
      <c r="T54" s="223">
        <v>3.7549999999999999</v>
      </c>
      <c r="U54" s="222">
        <f>ROUND(E54*T54,2)</f>
        <v>108.9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110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13">
        <v>33</v>
      </c>
      <c r="B55" s="219" t="s">
        <v>185</v>
      </c>
      <c r="C55" s="264" t="s">
        <v>186</v>
      </c>
      <c r="D55" s="221" t="s">
        <v>178</v>
      </c>
      <c r="E55" s="228">
        <v>7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15</v>
      </c>
      <c r="M55" s="232">
        <f>G55*(1+L55/100)</f>
        <v>0</v>
      </c>
      <c r="N55" s="222">
        <v>3.4000000000000002E-4</v>
      </c>
      <c r="O55" s="222">
        <f>ROUND(E55*N55,5)</f>
        <v>2.3800000000000002E-3</v>
      </c>
      <c r="P55" s="222">
        <v>0</v>
      </c>
      <c r="Q55" s="222">
        <f>ROUND(E55*P55,5)</f>
        <v>0</v>
      </c>
      <c r="R55" s="222"/>
      <c r="S55" s="222"/>
      <c r="T55" s="223">
        <v>0.41</v>
      </c>
      <c r="U55" s="222">
        <f>ROUND(E55*T55,2)</f>
        <v>2.87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110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13">
        <v>34</v>
      </c>
      <c r="B56" s="219" t="s">
        <v>187</v>
      </c>
      <c r="C56" s="264" t="s">
        <v>188</v>
      </c>
      <c r="D56" s="221" t="s">
        <v>174</v>
      </c>
      <c r="E56" s="228">
        <v>73.400000000000006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15</v>
      </c>
      <c r="M56" s="232">
        <f>G56*(1+L56/100)</f>
        <v>0</v>
      </c>
      <c r="N56" s="222">
        <v>2.2499999999999998E-3</v>
      </c>
      <c r="O56" s="222">
        <f>ROUND(E56*N56,5)</f>
        <v>0.16514999999999999</v>
      </c>
      <c r="P56" s="222">
        <v>0</v>
      </c>
      <c r="Q56" s="222">
        <f>ROUND(E56*P56,5)</f>
        <v>0</v>
      </c>
      <c r="R56" s="222"/>
      <c r="S56" s="222"/>
      <c r="T56" s="223">
        <v>0.36399999999999999</v>
      </c>
      <c r="U56" s="222">
        <f>ROUND(E56*T56,2)</f>
        <v>26.72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110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13">
        <v>35</v>
      </c>
      <c r="B57" s="219" t="s">
        <v>189</v>
      </c>
      <c r="C57" s="264" t="s">
        <v>190</v>
      </c>
      <c r="D57" s="221" t="s">
        <v>174</v>
      </c>
      <c r="E57" s="228">
        <v>10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15</v>
      </c>
      <c r="M57" s="232">
        <f>G57*(1+L57/100)</f>
        <v>0</v>
      </c>
      <c r="N57" s="222">
        <v>3.1199999999999999E-3</v>
      </c>
      <c r="O57" s="222">
        <f>ROUND(E57*N57,5)</f>
        <v>3.1199999999999999E-2</v>
      </c>
      <c r="P57" s="222">
        <v>0</v>
      </c>
      <c r="Q57" s="222">
        <f>ROUND(E57*P57,5)</f>
        <v>0</v>
      </c>
      <c r="R57" s="222"/>
      <c r="S57" s="222"/>
      <c r="T57" s="223">
        <v>0.29399999999999998</v>
      </c>
      <c r="U57" s="222">
        <f>ROUND(E57*T57,2)</f>
        <v>2.94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110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13">
        <v>36</v>
      </c>
      <c r="B58" s="219" t="s">
        <v>191</v>
      </c>
      <c r="C58" s="264" t="s">
        <v>192</v>
      </c>
      <c r="D58" s="221" t="s">
        <v>193</v>
      </c>
      <c r="E58" s="228">
        <v>1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15</v>
      </c>
      <c r="M58" s="232">
        <f>G58*(1+L58/100)</f>
        <v>0</v>
      </c>
      <c r="N58" s="222">
        <v>0</v>
      </c>
      <c r="O58" s="222">
        <f>ROUND(E58*N58,5)</f>
        <v>0</v>
      </c>
      <c r="P58" s="222">
        <v>0</v>
      </c>
      <c r="Q58" s="222">
        <f>ROUND(E58*P58,5)</f>
        <v>0</v>
      </c>
      <c r="R58" s="222"/>
      <c r="S58" s="222"/>
      <c r="T58" s="223">
        <v>0</v>
      </c>
      <c r="U58" s="222">
        <f>ROUND(E58*T58,2)</f>
        <v>0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110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5">
      <c r="A59" s="213">
        <v>37</v>
      </c>
      <c r="B59" s="219" t="s">
        <v>194</v>
      </c>
      <c r="C59" s="264" t="s">
        <v>195</v>
      </c>
      <c r="D59" s="221" t="s">
        <v>178</v>
      </c>
      <c r="E59" s="228">
        <v>10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15</v>
      </c>
      <c r="M59" s="232">
        <f>G59*(1+L59/100)</f>
        <v>0</v>
      </c>
      <c r="N59" s="222">
        <v>3.6900000000000001E-3</v>
      </c>
      <c r="O59" s="222">
        <f>ROUND(E59*N59,5)</f>
        <v>3.6900000000000002E-2</v>
      </c>
      <c r="P59" s="222">
        <v>0</v>
      </c>
      <c r="Q59" s="222">
        <f>ROUND(E59*P59,5)</f>
        <v>0</v>
      </c>
      <c r="R59" s="222"/>
      <c r="S59" s="222"/>
      <c r="T59" s="223">
        <v>0.97711000000000003</v>
      </c>
      <c r="U59" s="222">
        <f>ROUND(E59*T59,2)</f>
        <v>9.77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110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5">
      <c r="A60" s="213">
        <v>38</v>
      </c>
      <c r="B60" s="219" t="s">
        <v>196</v>
      </c>
      <c r="C60" s="264" t="s">
        <v>197</v>
      </c>
      <c r="D60" s="221" t="s">
        <v>125</v>
      </c>
      <c r="E60" s="228">
        <v>4.01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15</v>
      </c>
      <c r="M60" s="232">
        <f>G60*(1+L60/100)</f>
        <v>0</v>
      </c>
      <c r="N60" s="222">
        <v>0</v>
      </c>
      <c r="O60" s="222">
        <f>ROUND(E60*N60,5)</f>
        <v>0</v>
      </c>
      <c r="P60" s="222">
        <v>0</v>
      </c>
      <c r="Q60" s="222">
        <f>ROUND(E60*P60,5)</f>
        <v>0</v>
      </c>
      <c r="R60" s="222"/>
      <c r="S60" s="222"/>
      <c r="T60" s="223">
        <v>4.9470000000000001</v>
      </c>
      <c r="U60" s="222">
        <f>ROUND(E60*T60,2)</f>
        <v>19.84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110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x14ac:dyDescent="0.25">
      <c r="A61" s="214" t="s">
        <v>105</v>
      </c>
      <c r="B61" s="220" t="s">
        <v>70</v>
      </c>
      <c r="C61" s="265" t="s">
        <v>71</v>
      </c>
      <c r="D61" s="224"/>
      <c r="E61" s="229"/>
      <c r="F61" s="233"/>
      <c r="G61" s="233">
        <f>SUMIF(AE62:AE66,"&lt;&gt;NOR",G62:G66)</f>
        <v>0</v>
      </c>
      <c r="H61" s="233"/>
      <c r="I61" s="233">
        <f>SUM(I62:I66)</f>
        <v>0</v>
      </c>
      <c r="J61" s="233"/>
      <c r="K61" s="233">
        <f>SUM(K62:K66)</f>
        <v>0</v>
      </c>
      <c r="L61" s="233"/>
      <c r="M61" s="233">
        <f>SUM(M62:M66)</f>
        <v>0</v>
      </c>
      <c r="N61" s="225"/>
      <c r="O61" s="225">
        <f>SUM(O62:O66)</f>
        <v>0.18492</v>
      </c>
      <c r="P61" s="225"/>
      <c r="Q61" s="225">
        <f>SUM(Q62:Q66)</f>
        <v>0</v>
      </c>
      <c r="R61" s="225"/>
      <c r="S61" s="225"/>
      <c r="T61" s="226"/>
      <c r="U61" s="225">
        <f>SUM(U62:U66)</f>
        <v>17.36</v>
      </c>
      <c r="AE61" t="s">
        <v>106</v>
      </c>
    </row>
    <row r="62" spans="1:60" outlineLevel="1" x14ac:dyDescent="0.25">
      <c r="A62" s="213">
        <v>39</v>
      </c>
      <c r="B62" s="219" t="s">
        <v>198</v>
      </c>
      <c r="C62" s="264" t="s">
        <v>199</v>
      </c>
      <c r="D62" s="221" t="s">
        <v>174</v>
      </c>
      <c r="E62" s="228">
        <v>73.400000000000006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15</v>
      </c>
      <c r="M62" s="232">
        <f>G62*(1+L62/100)</f>
        <v>0</v>
      </c>
      <c r="N62" s="222">
        <v>1.1E-4</v>
      </c>
      <c r="O62" s="222">
        <f>ROUND(E62*N62,5)</f>
        <v>8.0700000000000008E-3</v>
      </c>
      <c r="P62" s="222">
        <v>0</v>
      </c>
      <c r="Q62" s="222">
        <f>ROUND(E62*P62,5)</f>
        <v>0</v>
      </c>
      <c r="R62" s="222"/>
      <c r="S62" s="222"/>
      <c r="T62" s="223">
        <v>0.05</v>
      </c>
      <c r="U62" s="222">
        <f>ROUND(E62*T62,2)</f>
        <v>3.67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110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5">
      <c r="A63" s="213"/>
      <c r="B63" s="219"/>
      <c r="C63" s="266" t="s">
        <v>175</v>
      </c>
      <c r="D63" s="227"/>
      <c r="E63" s="230">
        <v>73.400000000000006</v>
      </c>
      <c r="F63" s="232"/>
      <c r="G63" s="232"/>
      <c r="H63" s="232"/>
      <c r="I63" s="232"/>
      <c r="J63" s="232"/>
      <c r="K63" s="232"/>
      <c r="L63" s="232"/>
      <c r="M63" s="232"/>
      <c r="N63" s="222"/>
      <c r="O63" s="222"/>
      <c r="P63" s="222"/>
      <c r="Q63" s="222"/>
      <c r="R63" s="222"/>
      <c r="S63" s="222"/>
      <c r="T63" s="223"/>
      <c r="U63" s="222"/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122</v>
      </c>
      <c r="AF63" s="212">
        <v>0</v>
      </c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13">
        <v>40</v>
      </c>
      <c r="B64" s="219" t="s">
        <v>200</v>
      </c>
      <c r="C64" s="264" t="s">
        <v>201</v>
      </c>
      <c r="D64" s="221" t="s">
        <v>174</v>
      </c>
      <c r="E64" s="228">
        <v>30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15</v>
      </c>
      <c r="M64" s="232">
        <f>G64*(1+L64/100)</f>
        <v>0</v>
      </c>
      <c r="N64" s="222">
        <v>5.1000000000000004E-4</v>
      </c>
      <c r="O64" s="222">
        <f>ROUND(E64*N64,5)</f>
        <v>1.5299999999999999E-2</v>
      </c>
      <c r="P64" s="222">
        <v>0</v>
      </c>
      <c r="Q64" s="222">
        <f>ROUND(E64*P64,5)</f>
        <v>0</v>
      </c>
      <c r="R64" s="222"/>
      <c r="S64" s="222"/>
      <c r="T64" s="223">
        <v>8.3000000000000004E-2</v>
      </c>
      <c r="U64" s="222">
        <f>ROUND(E64*T64,2)</f>
        <v>2.4900000000000002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110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13">
        <v>41</v>
      </c>
      <c r="B65" s="219" t="s">
        <v>202</v>
      </c>
      <c r="C65" s="264" t="s">
        <v>203</v>
      </c>
      <c r="D65" s="221" t="s">
        <v>178</v>
      </c>
      <c r="E65" s="228">
        <v>15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15</v>
      </c>
      <c r="M65" s="232">
        <f>G65*(1+L65/100)</f>
        <v>0</v>
      </c>
      <c r="N65" s="222">
        <v>1.077E-2</v>
      </c>
      <c r="O65" s="222">
        <f>ROUND(E65*N65,5)</f>
        <v>0.16155</v>
      </c>
      <c r="P65" s="222">
        <v>0</v>
      </c>
      <c r="Q65" s="222">
        <f>ROUND(E65*P65,5)</f>
        <v>0</v>
      </c>
      <c r="R65" s="222"/>
      <c r="S65" s="222"/>
      <c r="T65" s="223">
        <v>0.7157</v>
      </c>
      <c r="U65" s="222">
        <f>ROUND(E65*T65,2)</f>
        <v>10.74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110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13">
        <v>42</v>
      </c>
      <c r="B66" s="219" t="s">
        <v>204</v>
      </c>
      <c r="C66" s="264" t="s">
        <v>205</v>
      </c>
      <c r="D66" s="221" t="s">
        <v>125</v>
      </c>
      <c r="E66" s="228">
        <v>0.18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15</v>
      </c>
      <c r="M66" s="232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2.5569999999999999</v>
      </c>
      <c r="U66" s="222">
        <f>ROUND(E66*T66,2)</f>
        <v>0.46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110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x14ac:dyDescent="0.25">
      <c r="A67" s="214" t="s">
        <v>105</v>
      </c>
      <c r="B67" s="220" t="s">
        <v>72</v>
      </c>
      <c r="C67" s="265" t="s">
        <v>73</v>
      </c>
      <c r="D67" s="224"/>
      <c r="E67" s="229"/>
      <c r="F67" s="233"/>
      <c r="G67" s="233">
        <f>SUMIF(AE68:AE68,"&lt;&gt;NOR",G68:G68)</f>
        <v>0</v>
      </c>
      <c r="H67" s="233"/>
      <c r="I67" s="233">
        <f>SUM(I68:I68)</f>
        <v>0</v>
      </c>
      <c r="J67" s="233"/>
      <c r="K67" s="233">
        <f>SUM(K68:K68)</f>
        <v>0</v>
      </c>
      <c r="L67" s="233"/>
      <c r="M67" s="233">
        <f>SUM(M68:M68)</f>
        <v>0</v>
      </c>
      <c r="N67" s="225"/>
      <c r="O67" s="225">
        <f>SUM(O68:O68)</f>
        <v>0</v>
      </c>
      <c r="P67" s="225"/>
      <c r="Q67" s="225">
        <f>SUM(Q68:Q68)</f>
        <v>0</v>
      </c>
      <c r="R67" s="225"/>
      <c r="S67" s="225"/>
      <c r="T67" s="226"/>
      <c r="U67" s="225">
        <f>SUM(U68:U68)</f>
        <v>29.6</v>
      </c>
      <c r="AE67" t="s">
        <v>106</v>
      </c>
    </row>
    <row r="68" spans="1:60" outlineLevel="1" x14ac:dyDescent="0.25">
      <c r="A68" s="213">
        <v>43</v>
      </c>
      <c r="B68" s="219" t="s">
        <v>206</v>
      </c>
      <c r="C68" s="264" t="s">
        <v>207</v>
      </c>
      <c r="D68" s="221" t="s">
        <v>178</v>
      </c>
      <c r="E68" s="228">
        <v>8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15</v>
      </c>
      <c r="M68" s="232">
        <f>G68*(1+L68/100)</f>
        <v>0</v>
      </c>
      <c r="N68" s="222">
        <v>0</v>
      </c>
      <c r="O68" s="222">
        <f>ROUND(E68*N68,5)</f>
        <v>0</v>
      </c>
      <c r="P68" s="222">
        <v>0</v>
      </c>
      <c r="Q68" s="222">
        <f>ROUND(E68*P68,5)</f>
        <v>0</v>
      </c>
      <c r="R68" s="222"/>
      <c r="S68" s="222"/>
      <c r="T68" s="223">
        <v>3.7</v>
      </c>
      <c r="U68" s="222">
        <f>ROUND(E68*T68,2)</f>
        <v>29.6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110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x14ac:dyDescent="0.25">
      <c r="A69" s="214" t="s">
        <v>105</v>
      </c>
      <c r="B69" s="220" t="s">
        <v>74</v>
      </c>
      <c r="C69" s="265" t="s">
        <v>75</v>
      </c>
      <c r="D69" s="224"/>
      <c r="E69" s="229"/>
      <c r="F69" s="233"/>
      <c r="G69" s="233">
        <f>SUMIF(AE70:AE72,"&lt;&gt;NOR",G70:G72)</f>
        <v>0</v>
      </c>
      <c r="H69" s="233"/>
      <c r="I69" s="233">
        <f>SUM(I70:I72)</f>
        <v>0</v>
      </c>
      <c r="J69" s="233"/>
      <c r="K69" s="233">
        <f>SUM(K70:K72)</f>
        <v>0</v>
      </c>
      <c r="L69" s="233"/>
      <c r="M69" s="233">
        <f>SUM(M70:M72)</f>
        <v>0</v>
      </c>
      <c r="N69" s="225"/>
      <c r="O69" s="225">
        <f>SUM(O70:O72)</f>
        <v>5.5440000000000003E-2</v>
      </c>
      <c r="P69" s="225"/>
      <c r="Q69" s="225">
        <f>SUM(Q70:Q72)</f>
        <v>0</v>
      </c>
      <c r="R69" s="225"/>
      <c r="S69" s="225"/>
      <c r="T69" s="226"/>
      <c r="U69" s="225">
        <f>SUM(U70:U72)</f>
        <v>35.47</v>
      </c>
      <c r="AE69" t="s">
        <v>106</v>
      </c>
    </row>
    <row r="70" spans="1:60" outlineLevel="1" x14ac:dyDescent="0.25">
      <c r="A70" s="213">
        <v>44</v>
      </c>
      <c r="B70" s="219" t="s">
        <v>208</v>
      </c>
      <c r="C70" s="264" t="s">
        <v>209</v>
      </c>
      <c r="D70" s="221" t="s">
        <v>109</v>
      </c>
      <c r="E70" s="228">
        <v>264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15</v>
      </c>
      <c r="M70" s="232">
        <f>G70*(1+L70/100)</f>
        <v>0</v>
      </c>
      <c r="N70" s="222">
        <v>6.9999999999999994E-5</v>
      </c>
      <c r="O70" s="222">
        <f>ROUND(E70*N70,5)</f>
        <v>1.848E-2</v>
      </c>
      <c r="P70" s="222">
        <v>0</v>
      </c>
      <c r="Q70" s="222">
        <f>ROUND(E70*P70,5)</f>
        <v>0</v>
      </c>
      <c r="R70" s="222"/>
      <c r="S70" s="222"/>
      <c r="T70" s="223">
        <v>3.2480000000000002E-2</v>
      </c>
      <c r="U70" s="222">
        <f>ROUND(E70*T70,2)</f>
        <v>8.57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110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5">
      <c r="A71" s="213"/>
      <c r="B71" s="219"/>
      <c r="C71" s="266" t="s">
        <v>210</v>
      </c>
      <c r="D71" s="227"/>
      <c r="E71" s="230">
        <v>264</v>
      </c>
      <c r="F71" s="232"/>
      <c r="G71" s="232"/>
      <c r="H71" s="232"/>
      <c r="I71" s="232"/>
      <c r="J71" s="232"/>
      <c r="K71" s="232"/>
      <c r="L71" s="232"/>
      <c r="M71" s="232"/>
      <c r="N71" s="222"/>
      <c r="O71" s="222"/>
      <c r="P71" s="222"/>
      <c r="Q71" s="222"/>
      <c r="R71" s="222"/>
      <c r="S71" s="222"/>
      <c r="T71" s="223"/>
      <c r="U71" s="222"/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122</v>
      </c>
      <c r="AF71" s="212">
        <v>0</v>
      </c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5">
      <c r="A72" s="213">
        <v>45</v>
      </c>
      <c r="B72" s="219" t="s">
        <v>211</v>
      </c>
      <c r="C72" s="264" t="s">
        <v>212</v>
      </c>
      <c r="D72" s="221" t="s">
        <v>109</v>
      </c>
      <c r="E72" s="228">
        <v>264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15</v>
      </c>
      <c r="M72" s="232">
        <f>G72*(1+L72/100)</f>
        <v>0</v>
      </c>
      <c r="N72" s="222">
        <v>1.3999999999999999E-4</v>
      </c>
      <c r="O72" s="222">
        <f>ROUND(E72*N72,5)</f>
        <v>3.696E-2</v>
      </c>
      <c r="P72" s="222">
        <v>0</v>
      </c>
      <c r="Q72" s="222">
        <f>ROUND(E72*P72,5)</f>
        <v>0</v>
      </c>
      <c r="R72" s="222"/>
      <c r="S72" s="222"/>
      <c r="T72" s="223">
        <v>0.10191</v>
      </c>
      <c r="U72" s="222">
        <f>ROUND(E72*T72,2)</f>
        <v>26.9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110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x14ac:dyDescent="0.25">
      <c r="A73" s="214" t="s">
        <v>105</v>
      </c>
      <c r="B73" s="220" t="s">
        <v>76</v>
      </c>
      <c r="C73" s="265" t="s">
        <v>77</v>
      </c>
      <c r="D73" s="224"/>
      <c r="E73" s="229"/>
      <c r="F73" s="233"/>
      <c r="G73" s="233">
        <f>SUMIF(AE74:AE74,"&lt;&gt;NOR",G74:G74)</f>
        <v>0</v>
      </c>
      <c r="H73" s="233"/>
      <c r="I73" s="233">
        <f>SUM(I74:I74)</f>
        <v>0</v>
      </c>
      <c r="J73" s="233"/>
      <c r="K73" s="233">
        <f>SUM(K74:K74)</f>
        <v>0</v>
      </c>
      <c r="L73" s="233"/>
      <c r="M73" s="233">
        <f>SUM(M74:M74)</f>
        <v>0</v>
      </c>
      <c r="N73" s="225"/>
      <c r="O73" s="225">
        <f>SUM(O74:O74)</f>
        <v>0</v>
      </c>
      <c r="P73" s="225"/>
      <c r="Q73" s="225">
        <f>SUM(Q74:Q74)</f>
        <v>0</v>
      </c>
      <c r="R73" s="225"/>
      <c r="S73" s="225"/>
      <c r="T73" s="226"/>
      <c r="U73" s="225">
        <f>SUM(U74:U74)</f>
        <v>0</v>
      </c>
      <c r="AE73" t="s">
        <v>106</v>
      </c>
    </row>
    <row r="74" spans="1:60" outlineLevel="1" x14ac:dyDescent="0.25">
      <c r="A74" s="213">
        <v>46</v>
      </c>
      <c r="B74" s="219" t="s">
        <v>213</v>
      </c>
      <c r="C74" s="264" t="s">
        <v>214</v>
      </c>
      <c r="D74" s="221" t="s">
        <v>215</v>
      </c>
      <c r="E74" s="228">
        <v>1</v>
      </c>
      <c r="F74" s="231"/>
      <c r="G74" s="232">
        <f>ROUND(E74*F74,2)</f>
        <v>0</v>
      </c>
      <c r="H74" s="231"/>
      <c r="I74" s="232">
        <f>ROUND(E74*H74,2)</f>
        <v>0</v>
      </c>
      <c r="J74" s="231"/>
      <c r="K74" s="232">
        <f>ROUND(E74*J74,2)</f>
        <v>0</v>
      </c>
      <c r="L74" s="232">
        <v>15</v>
      </c>
      <c r="M74" s="232">
        <f>G74*(1+L74/100)</f>
        <v>0</v>
      </c>
      <c r="N74" s="222">
        <v>0</v>
      </c>
      <c r="O74" s="222">
        <f>ROUND(E74*N74,5)</f>
        <v>0</v>
      </c>
      <c r="P74" s="222">
        <v>0</v>
      </c>
      <c r="Q74" s="222">
        <f>ROUND(E74*P74,5)</f>
        <v>0</v>
      </c>
      <c r="R74" s="222"/>
      <c r="S74" s="222"/>
      <c r="T74" s="223">
        <v>0</v>
      </c>
      <c r="U74" s="222">
        <f>ROUND(E74*T74,2)</f>
        <v>0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110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x14ac:dyDescent="0.25">
      <c r="A75" s="214" t="s">
        <v>105</v>
      </c>
      <c r="B75" s="220" t="s">
        <v>78</v>
      </c>
      <c r="C75" s="265" t="s">
        <v>26</v>
      </c>
      <c r="D75" s="224"/>
      <c r="E75" s="229"/>
      <c r="F75" s="233"/>
      <c r="G75" s="233">
        <f>SUMIF(AE76:AE76,"&lt;&gt;NOR",G76:G76)</f>
        <v>0</v>
      </c>
      <c r="H75" s="233"/>
      <c r="I75" s="233">
        <f>SUM(I76:I76)</f>
        <v>0</v>
      </c>
      <c r="J75" s="233"/>
      <c r="K75" s="233">
        <f>SUM(K76:K76)</f>
        <v>0</v>
      </c>
      <c r="L75" s="233"/>
      <c r="M75" s="233">
        <f>SUM(M76:M76)</f>
        <v>0</v>
      </c>
      <c r="N75" s="225"/>
      <c r="O75" s="225">
        <f>SUM(O76:O76)</f>
        <v>0</v>
      </c>
      <c r="P75" s="225"/>
      <c r="Q75" s="225">
        <f>SUM(Q76:Q76)</f>
        <v>0</v>
      </c>
      <c r="R75" s="225"/>
      <c r="S75" s="225"/>
      <c r="T75" s="226"/>
      <c r="U75" s="225">
        <f>SUM(U76:U76)</f>
        <v>0</v>
      </c>
      <c r="AE75" t="s">
        <v>106</v>
      </c>
    </row>
    <row r="76" spans="1:60" outlineLevel="1" x14ac:dyDescent="0.25">
      <c r="A76" s="242">
        <v>47</v>
      </c>
      <c r="B76" s="243" t="s">
        <v>216</v>
      </c>
      <c r="C76" s="267" t="s">
        <v>217</v>
      </c>
      <c r="D76" s="244" t="s">
        <v>193</v>
      </c>
      <c r="E76" s="245">
        <v>1</v>
      </c>
      <c r="F76" s="246"/>
      <c r="G76" s="247">
        <f>ROUND(E76*F76,2)</f>
        <v>0</v>
      </c>
      <c r="H76" s="246"/>
      <c r="I76" s="247">
        <f>ROUND(E76*H76,2)</f>
        <v>0</v>
      </c>
      <c r="J76" s="246"/>
      <c r="K76" s="247">
        <f>ROUND(E76*J76,2)</f>
        <v>0</v>
      </c>
      <c r="L76" s="247">
        <v>15</v>
      </c>
      <c r="M76" s="247">
        <f>G76*(1+L76/100)</f>
        <v>0</v>
      </c>
      <c r="N76" s="248">
        <v>0</v>
      </c>
      <c r="O76" s="248">
        <f>ROUND(E76*N76,5)</f>
        <v>0</v>
      </c>
      <c r="P76" s="248">
        <v>0</v>
      </c>
      <c r="Q76" s="248">
        <f>ROUND(E76*P76,5)</f>
        <v>0</v>
      </c>
      <c r="R76" s="248"/>
      <c r="S76" s="248"/>
      <c r="T76" s="249">
        <v>0</v>
      </c>
      <c r="U76" s="248">
        <f>ROUND(E76*T76,2)</f>
        <v>0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110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x14ac:dyDescent="0.25">
      <c r="A77" s="6"/>
      <c r="B77" s="7" t="s">
        <v>218</v>
      </c>
      <c r="C77" s="268" t="s">
        <v>218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AC77">
        <v>15</v>
      </c>
      <c r="AD77">
        <v>21</v>
      </c>
    </row>
    <row r="78" spans="1:60" x14ac:dyDescent="0.25">
      <c r="A78" s="250"/>
      <c r="B78" s="251">
        <v>26</v>
      </c>
      <c r="C78" s="269" t="s">
        <v>218</v>
      </c>
      <c r="D78" s="252"/>
      <c r="E78" s="252"/>
      <c r="F78" s="252"/>
      <c r="G78" s="263">
        <f>G8+G13+G15+G18+G26+G28+G31+G39+G47+G61+G67+G69+G73+G75</f>
        <v>0</v>
      </c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C78">
        <f>SUMIF(L7:L76,AC77,G7:G76)</f>
        <v>0</v>
      </c>
      <c r="AD78">
        <f>SUMIF(L7:L76,AD77,G7:G76)</f>
        <v>0</v>
      </c>
      <c r="AE78" t="s">
        <v>219</v>
      </c>
    </row>
    <row r="79" spans="1:60" x14ac:dyDescent="0.25">
      <c r="A79" s="6"/>
      <c r="B79" s="7" t="s">
        <v>218</v>
      </c>
      <c r="C79" s="268" t="s">
        <v>218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5">
      <c r="A80" s="6"/>
      <c r="B80" s="7" t="s">
        <v>218</v>
      </c>
      <c r="C80" s="268" t="s">
        <v>218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5">
      <c r="A81" s="253">
        <v>33</v>
      </c>
      <c r="B81" s="253"/>
      <c r="C81" s="270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5">
      <c r="A82" s="254"/>
      <c r="B82" s="255"/>
      <c r="C82" s="271"/>
      <c r="D82" s="255"/>
      <c r="E82" s="255"/>
      <c r="F82" s="255"/>
      <c r="G82" s="25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AE82" t="s">
        <v>220</v>
      </c>
    </row>
    <row r="83" spans="1:31" x14ac:dyDescent="0.25">
      <c r="A83" s="257"/>
      <c r="B83" s="258"/>
      <c r="C83" s="272"/>
      <c r="D83" s="258"/>
      <c r="E83" s="258"/>
      <c r="F83" s="258"/>
      <c r="G83" s="259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5">
      <c r="A84" s="257"/>
      <c r="B84" s="258"/>
      <c r="C84" s="272"/>
      <c r="D84" s="258"/>
      <c r="E84" s="258"/>
      <c r="F84" s="258"/>
      <c r="G84" s="259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5">
      <c r="A85" s="257"/>
      <c r="B85" s="258"/>
      <c r="C85" s="272"/>
      <c r="D85" s="258"/>
      <c r="E85" s="258"/>
      <c r="F85" s="258"/>
      <c r="G85" s="259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5">
      <c r="A86" s="260"/>
      <c r="B86" s="261"/>
      <c r="C86" s="273"/>
      <c r="D86" s="261"/>
      <c r="E86" s="261"/>
      <c r="F86" s="261"/>
      <c r="G86" s="262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 x14ac:dyDescent="0.25">
      <c r="A87" s="6"/>
      <c r="B87" s="7" t="s">
        <v>218</v>
      </c>
      <c r="C87" s="268" t="s">
        <v>218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 x14ac:dyDescent="0.25">
      <c r="C88" s="274"/>
      <c r="AE88" t="s">
        <v>221</v>
      </c>
    </row>
  </sheetData>
  <mergeCells count="6">
    <mergeCell ref="A1:G1"/>
    <mergeCell ref="C2:G2"/>
    <mergeCell ref="C3:G3"/>
    <mergeCell ref="C4:G4"/>
    <mergeCell ref="A81:C81"/>
    <mergeCell ref="A82:G86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2014-02-28T09:52:57Z</cp:lastPrinted>
  <dcterms:created xsi:type="dcterms:W3CDTF">2009-04-08T07:15:50Z</dcterms:created>
  <dcterms:modified xsi:type="dcterms:W3CDTF">2018-07-10T12:12:37Z</dcterms:modified>
</cp:coreProperties>
</file>