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ÚSEK 1 " sheetId="2" r:id="rId2"/>
    <sheet name="02 - ÚSEK 2" sheetId="3" r:id="rId3"/>
    <sheet name="03 - ÚSEK 3" sheetId="4" r:id="rId4"/>
    <sheet name="Pokyny pro vyplnění" sheetId="5" r:id="rId5"/>
  </sheets>
  <definedNames>
    <definedName name="_xlnm.Print_Area" localSheetId="0">'Rekapitulace stavby'!$D$4:$AO$33,'Rekapitulace stavby'!$C$39:$AQ$55</definedName>
    <definedName name="_xlnm._FilterDatabase" localSheetId="1" hidden="1">'01 - ÚSEK 1 '!$C$82:$K$226</definedName>
    <definedName name="_xlnm.Print_Area" localSheetId="1">'01 - ÚSEK 1 '!$C$4:$J$36,'01 - ÚSEK 1 '!$C$42:$J$64,'01 - ÚSEK 1 '!$C$70:$K$226</definedName>
    <definedName name="_xlnm._FilterDatabase" localSheetId="2" hidden="1">'02 - ÚSEK 2'!$C$82:$K$251</definedName>
    <definedName name="_xlnm.Print_Area" localSheetId="2">'02 - ÚSEK 2'!$C$4:$J$36,'02 - ÚSEK 2'!$C$42:$J$64,'02 - ÚSEK 2'!$C$70:$K$251</definedName>
    <definedName name="_xlnm._FilterDatabase" localSheetId="3" hidden="1">'03 - ÚSEK 3'!$C$84:$K$354</definedName>
    <definedName name="_xlnm.Print_Area" localSheetId="3">'03 - ÚSEK 3'!$C$4:$J$36,'03 - ÚSEK 3'!$C$42:$J$66,'03 - ÚSEK 3'!$C$72:$K$354</definedName>
    <definedName name="_xlnm.Print_Area" localSheetId="4">'Pokyny pro vyplnění'!$B$2:$K$69,'Pokyny pro vyplnění'!$B$72:$K$116,'Pokyny pro vyplnění'!$B$119:$K$188,'Pokyny pro vyplnění'!$B$196:$K$216</definedName>
    <definedName name="_xlnm.Print_Titles" localSheetId="0">'Rekapitulace stavby'!$49:$49</definedName>
    <definedName name="_xlnm.Print_Titles" localSheetId="1">'01 - ÚSEK 1 '!$82:$82</definedName>
    <definedName name="_xlnm.Print_Titles" localSheetId="2">'02 - ÚSEK 2'!$82:$82</definedName>
    <definedName name="_xlnm.Print_Titles" localSheetId="3">'03 - ÚSEK 3'!$84:$84</definedName>
  </definedNames>
  <calcPr fullCalcOnLoad="1"/>
</workbook>
</file>

<file path=xl/sharedStrings.xml><?xml version="1.0" encoding="utf-8"?>
<sst xmlns="http://schemas.openxmlformats.org/spreadsheetml/2006/main" count="6472" uniqueCount="876">
  <si>
    <t>Export VZ</t>
  </si>
  <si>
    <t>List obsahuje:</t>
  </si>
  <si>
    <t>1) Rekapitulace stavby</t>
  </si>
  <si>
    <t>2) Rekapitulace objektů stavby a soupisů prací</t>
  </si>
  <si>
    <t>3.0</t>
  </si>
  <si>
    <t>ZAMOK</t>
  </si>
  <si>
    <t>False</t>
  </si>
  <si>
    <t>{f62981c2-7453-4b21-983c-1d7b016bcfa1}</t>
  </si>
  <si>
    <t>0,01</t>
  </si>
  <si>
    <t>21</t>
  </si>
  <si>
    <t>15</t>
  </si>
  <si>
    <t>REKAPITULACE STAVBY</t>
  </si>
  <si>
    <t>v ---  níže se nacházejí doplnkové a pomocné údaje k sestavám  --- v</t>
  </si>
  <si>
    <t>Návod na vyplnění</t>
  </si>
  <si>
    <t>0,001</t>
  </si>
  <si>
    <t>Kód:</t>
  </si>
  <si>
    <t>0109</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</si>
  <si>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</si>
  <si>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</si>
  <si>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II/233 PLZEŇ - CHRÁST</t>
  </si>
  <si>
    <t>KSO:</t>
  </si>
  <si>
    <t/>
  </si>
  <si>
    <t>CC-CZ:</t>
  </si>
  <si>
    <t>Místo:</t>
  </si>
  <si>
    <t xml:space="preserve"> </t>
  </si>
  <si>
    <t>Datum:</t>
  </si>
  <si>
    <t>27. 6. 2018</t>
  </si>
  <si>
    <t>Zadavatel:</t>
  </si>
  <si>
    <t>IČ:</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</si>
  <si>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</si>
  <si>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</si>
  <si>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</si>
  <si>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</si>
  <si>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</si>
  <si>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</si>
  <si>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</si>
  <si>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</si>
  <si>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</si>
  <si>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</si>
  <si>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</si>
  <si>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</si>
  <si>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</si>
  <si>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</si>
  <si>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</si>
  <si>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</si>
  <si>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</si>
  <si>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</si>
  <si>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</si>
  <si>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</si>
  <si>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</si>
  <si>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</si>
  <si>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</si>
  <si>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</si>
  <si>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</si>
  <si>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</si>
  <si>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</si>
  <si>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</si>
  <si>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</si>
  <si>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</si>
  <si>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</si>
  <si>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</si>
  <si>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</si>
  <si>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</si>
  <si>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</si>
  <si>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</si>
  <si>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</si>
  <si>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</si>
  <si>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</si>
  <si>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</si>
  <si>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</si>
  <si>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</si>
  <si>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</si>
  <si>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</si>
  <si>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</si>
  <si>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</si>
  <si>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</si>
  <si>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 xml:space="preserve">ÚSEK 1 </t>
  </si>
  <si>
    <t>STA</t>
  </si>
  <si>
    <t>1</t>
  </si>
  <si>
    <t>{b77b5e76-d205-405e-83ee-c57318d632f3}</t>
  </si>
  <si>
    <t>2</t>
  </si>
  <si>
    <t>02</t>
  </si>
  <si>
    <t>ÚSEK 2</t>
  </si>
  <si>
    <t>{97752dfe-5946-4681-a58e-6766c6ca9c35}</t>
  </si>
  <si>
    <t>03</t>
  </si>
  <si>
    <t>ÚSEK 3</t>
  </si>
  <si>
    <t>{4c5f2c94-dd6e-4920-bfc6-c54d3ce97182}</t>
  </si>
  <si>
    <t>1) Krycí list soupisu</t>
  </si>
  <si>
    <t>2) Rekapitulace</t>
  </si>
  <si>
    <t>3) Soupis prací</t>
  </si>
  <si>
    <t>Zpět na list:</t>
  </si>
  <si>
    <t>Rekapitulace stavby</t>
  </si>
  <si>
    <t>KRYCÍ LIST SOUPISU</t>
  </si>
  <si>
    <t>Objekt:</t>
  </si>
  <si>
    <t xml:space="preserve">01 - ÚSEK 1 </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</si>
  <si>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</si>
  <si>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</si>
  <si>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</si>
  <si>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</si>
  <si>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</si>
  <si>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</si>
  <si>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</si>
  <si>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</si>
  <si>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9 - Ostatní konstrukce a práce, bourání</t>
  </si>
  <si>
    <t xml:space="preserve">    997 - Přesun sutě</t>
  </si>
  <si>
    <t>VRN - Vedlejší rozpočtové náklady</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</si>
  <si>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</si>
  <si>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</si>
  <si>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</si>
  <si>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</si>
  <si>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</si>
  <si>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</si>
  <si>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</si>
  <si>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</si>
  <si>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</si>
  <si>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</si>
  <si>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</si>
  <si>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</si>
  <si>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</si>
  <si>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</si>
  <si>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</si>
  <si>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</si>
  <si>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</si>
  <si>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</si>
  <si>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</si>
  <si>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</si>
  <si>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113107243</t>
  </si>
  <si>
    <t>Odstranění podkladů nebo krytů strojně plochy jednotlivě přes 200 m2 s přemístěním hmot na skládku na vzdálenost do 20 m nebo s naložením na dopravní prostředek živičných, o tl. vrstvy přes 100 do 150 mm</t>
  </si>
  <si>
    <t>m2</t>
  </si>
  <si>
    <t>CS ÚRS 2018 01</t>
  </si>
  <si>
    <t>4</t>
  </si>
  <si>
    <t>-152489249</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</si>
  <si>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</si>
  <si>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</si>
  <si>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t>
  </si>
  <si>
    <t>Poznámka k položce:
oprava neúnosných míst (podélné poklesy) s doplněním podkladních vrstev</t>
  </si>
  <si>
    <t>113154363</t>
  </si>
  <si>
    <t>Frézování živičného podkladu nebo krytu s naložením na dopravní prostředek plochy přes 1 000 do 10 000 m2 s překážkami v trase pruhu šířky přes 1 m do 2 m, tloušťky vrstvy 50 mm</t>
  </si>
  <si>
    <t>28574594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</si>
  <si>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</si>
  <si>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3</t>
  </si>
  <si>
    <t>122202201</t>
  </si>
  <si>
    <t>Odkopávky a prokopávky nezapažené pro silnice s přemístěním výkopku v příčných profilech na vzdálenost do 15 m nebo s naložením na dopravní prostředek v hornině tř. 3 do 100 m3</t>
  </si>
  <si>
    <t>m3</t>
  </si>
  <si>
    <t>2139313491</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</si>
  <si>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</si>
  <si>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VV</t>
  </si>
  <si>
    <t>551*0,15</t>
  </si>
  <si>
    <t>162701105</t>
  </si>
  <si>
    <t>Vodorovné přemístění výkopku nebo sypaniny po suchu na obvyklém dopravním prostředku, bez naložení výkopku, avšak se složením bez rozhrnutí z horniny tř. 1 až 4 na vzdálenost přes 9 000 do 10 000 m</t>
  </si>
  <si>
    <t>-502248283</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</si>
  <si>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</si>
  <si>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krajnice</t>
  </si>
  <si>
    <t>122,77</t>
  </si>
  <si>
    <t>lokální opravy</t>
  </si>
  <si>
    <t>příkopy</t>
  </si>
  <si>
    <t>349,2</t>
  </si>
  <si>
    <t>metení</t>
  </si>
  <si>
    <t>110,2</t>
  </si>
  <si>
    <t>propustek</t>
  </si>
  <si>
    <t>5,2</t>
  </si>
  <si>
    <t>Součet</t>
  </si>
  <si>
    <t>5</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</si>
  <si>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</si>
  <si>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</si>
  <si>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1733397920</t>
  </si>
  <si>
    <t>670,02*10 'Přepočtené koeficientem množství</t>
  </si>
  <si>
    <t>6</t>
  </si>
  <si>
    <t>181102302</t>
  </si>
  <si>
    <t>Úprava pláně na stavbách dálnic v zářezech mimo skalních se zhutněním</t>
  </si>
  <si>
    <t>CS ÚRS 2017 01</t>
  </si>
  <si>
    <t>931331425</t>
  </si>
  <si>
    <t>Komunikace pozemní</t>
  </si>
  <si>
    <t>7</t>
  </si>
  <si>
    <t>564861111</t>
  </si>
  <si>
    <t>Podklad ze štěrkodrti ŠD s rozprostřením a zhutněním, po zhutnění tl. 200 mm</t>
  </si>
  <si>
    <t>-1510037089</t>
  </si>
  <si>
    <t>8</t>
  </si>
  <si>
    <t>564931412</t>
  </si>
  <si>
    <t>Podklad nebo podsyp z asfaltového recyklátu s rozprostřením a zhutněním, po zhutnění tl. 100 mm</t>
  </si>
  <si>
    <t>488003388</t>
  </si>
  <si>
    <t>Sjezdy</t>
  </si>
  <si>
    <t>85</t>
  </si>
  <si>
    <t>9</t>
  </si>
  <si>
    <t>565135111</t>
  </si>
  <si>
    <t>Asfaltový beton vrstva podkladní ACP 16 S 50/70 s rozprostřením a zhutněním v pruhu šířky do 3 m, po zhutnění tl. 50 mm</t>
  </si>
  <si>
    <t>1021414746</t>
  </si>
  <si>
    <t xml:space="preserve">Poznámka k souboru cen:
1. ČSN EN 13108-1 připouští pro ACP 16 pouze tl. 50 až 80 mm. </t>
  </si>
  <si>
    <t>10</t>
  </si>
  <si>
    <t>569931132</t>
  </si>
  <si>
    <t>Zpevnění krajnic nebo komunikací pro pěší s rozprostřením a zhutněním, po zhutnění asfaltovým recyklátem tl. 100 mm</t>
  </si>
  <si>
    <t>-1163753371</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</si>
  <si>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</si>
  <si>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11</t>
  </si>
  <si>
    <t>573211107</t>
  </si>
  <si>
    <t>Postřik spojovací PS bez posypu kamenivem z asfaltu silničního, v množství 0,30 kg/m2</t>
  </si>
  <si>
    <t>-1640355772</t>
  </si>
  <si>
    <t>lokální oprava poruch</t>
  </si>
  <si>
    <t>551</t>
  </si>
  <si>
    <t>spojovacípostřik pod ACO 11 S PMB 45/80-60</t>
  </si>
  <si>
    <t>5510</t>
  </si>
  <si>
    <t>12</t>
  </si>
  <si>
    <t>573211108</t>
  </si>
  <si>
    <t>Postřik spojovací PS bez posypu kamenivem z asfaltu silničního, v množství 0,40 kg/m2</t>
  </si>
  <si>
    <t>-1049323811</t>
  </si>
  <si>
    <t>13</t>
  </si>
  <si>
    <t>577134131</t>
  </si>
  <si>
    <t>Asfaltový beton vrstva obrusná ACO 11 S PMB 45/80-60 s rozprostřením a se zhutněním z modifikovaného asfaltu v pruhu šířky do 3 m, po zhutnění tl. 40 mm</t>
  </si>
  <si>
    <t>1435889665</t>
  </si>
  <si>
    <t xml:space="preserve">Poznámka k souboru cen:
1. ČSN EN 13108-1 připouští pro ACO 11 pouze tl. 35 až 50 mm. </t>
  </si>
  <si>
    <t>14</t>
  </si>
  <si>
    <t>577165132</t>
  </si>
  <si>
    <t>Asfaltový beton vrstva ložní ACL 16 S PMB 25/55-60 s rozprostřením a zhutněním z modifikovaného asfaltu v pruhu šířky do 3 m, po zhutnění tl. 70 mm</t>
  </si>
  <si>
    <t>-1164084619</t>
  </si>
  <si>
    <t xml:space="preserve">Poznámka k souboru cen:
1. ČSN EN 13108-1 připouští pro ACL 16 pouze tl. 50 až 70 mm. </t>
  </si>
  <si>
    <t>Ostatní konstrukce a práce, bourání</t>
  </si>
  <si>
    <t>912221111</t>
  </si>
  <si>
    <t>Montáž směrového sloupku ocelového pružného ručním beraněním silničního</t>
  </si>
  <si>
    <t>kus</t>
  </si>
  <si>
    <t>1193536871</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</si>
  <si>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</si>
  <si>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Z11a/b</t>
  </si>
  <si>
    <t>42</t>
  </si>
  <si>
    <t>Z11 c/d</t>
  </si>
  <si>
    <t>16</t>
  </si>
  <si>
    <t>M</t>
  </si>
  <si>
    <t>40445165</t>
  </si>
  <si>
    <t>sloupek směrový silniční ocelový</t>
  </si>
  <si>
    <t>-928527717</t>
  </si>
  <si>
    <t>Z11c/d</t>
  </si>
  <si>
    <t>17</t>
  </si>
  <si>
    <t>915211112</t>
  </si>
  <si>
    <t>Vodorovné dopravní značení stříkaným plastem dělící čára šířky 125 mm souvislá bílá retroreflexní</t>
  </si>
  <si>
    <t>m</t>
  </si>
  <si>
    <t>-2010702338</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</si>
  <si>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</si>
  <si>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V4 0,125</t>
  </si>
  <si>
    <t>1913</t>
  </si>
  <si>
    <t>18</t>
  </si>
  <si>
    <t>915221122</t>
  </si>
  <si>
    <t>Vodorovné dopravní značení stříkaným plastem vodící čára bílá šířky 250 mm přerušovaná retroreflexní</t>
  </si>
  <si>
    <t>1402984429</t>
  </si>
  <si>
    <t>19</t>
  </si>
  <si>
    <t>915611111</t>
  </si>
  <si>
    <t>Předznačení pro vodorovné značení stříkané barvou nebo prováděné z nátěrových hmot liniové dělicí čáry, vodicí proužky</t>
  </si>
  <si>
    <t>1267020464</t>
  </si>
  <si>
    <t xml:space="preserve">Poznámka k souboru cen:
1. Množství měrných jednotek se určuje: a) pro cenu -1111 v m délky dělicí čáry nebo vodícího proužku (včetně mezer), b) pro cenu -1112 v m2 natírané nebo stříkané plochy. </t>
  </si>
  <si>
    <t>1913+21</t>
  </si>
  <si>
    <t>20</t>
  </si>
  <si>
    <t>919721223</t>
  </si>
  <si>
    <t>Geomříž pro vyztužení asfaltového povrchu ze skelných vláken s geotextilií, podélná pevnost v tahu 100 kN/m</t>
  </si>
  <si>
    <t>-2048030501</t>
  </si>
  <si>
    <t xml:space="preserve">Poznámka k položce:
JEDNÁ SE ODHAD DLE POCHŮZKY NELZE PŘESNĚ URČIT PŘED ODFRÉZVÁNÍM
</t>
  </si>
  <si>
    <t>5510*0,15 'Přepočtené koeficientem množství</t>
  </si>
  <si>
    <t>919732211</t>
  </si>
  <si>
    <t>Styčná pracovní spára při napojení nového živičného povrchu na stávající se zalitím za tepla modifikovanou asfaltovou hmotou s posypem vápenným hydrátem šířky do 15 mm, hloubky do 25 mm včetně prořezání spáry</t>
  </si>
  <si>
    <t>947429410</t>
  </si>
  <si>
    <t>22</t>
  </si>
  <si>
    <t>938902112</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</si>
  <si>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</si>
  <si>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-1299675227</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</si>
  <si>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</si>
  <si>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23</t>
  </si>
  <si>
    <t>938902452</t>
  </si>
  <si>
    <t>Čištění propustků s odstraněním travnatého porostu nebo nánosu, s naložením na dopravní prostředek nebo s přemístěním na hromady na vzdálenost do 20 m ručně tloušťky nánosu do 25% průměru propustku přes 500 do 1000 mm</t>
  </si>
  <si>
    <t>-1691448827</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</si>
  <si>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</si>
  <si>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24</t>
  </si>
  <si>
    <t>938909311</t>
  </si>
  <si>
    <t>Čištění vozovek metením bláta, prachu nebo hlinitého nánosu s odklizením na hromady na vzdálenost do 20 m nebo naložením na dopravní prostředek strojně povrchu podkladu nebo krytu betonového nebo živičného</t>
  </si>
  <si>
    <t>180444560</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</si>
  <si>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</si>
  <si>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25</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</si>
  <si>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</si>
  <si>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</si>
  <si>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-769390498</t>
  </si>
  <si>
    <t xml:space="preserve">Poznámka k souboru cen:
1. V cenách nejsou započteny náklady na vodorovnou dopravu odstraněného materiálu, která se oceňuje cenami souboru cen 997 22-15 Vodorovná doprava suti. </t>
  </si>
  <si>
    <t>997</t>
  </si>
  <si>
    <t>Přesun sutě</t>
  </si>
  <si>
    <t>26</t>
  </si>
  <si>
    <t>997221551</t>
  </si>
  <si>
    <t>Vodorovná doprava suti bez naložení, ale se složením a s hrubým urovnáním ze sypkých materiálů, ODKUP FRÉZOVANÉHO ASFALTU DLE PODMÍNEK SFDI</t>
  </si>
  <si>
    <t>t</t>
  </si>
  <si>
    <t>-2141714452</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</si>
  <si>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</si>
  <si>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fréza</t>
  </si>
  <si>
    <t>705,28</t>
  </si>
  <si>
    <t>použití do krajnic</t>
  </si>
  <si>
    <t>-0,216*895</t>
  </si>
  <si>
    <t>použití sjezdy</t>
  </si>
  <si>
    <t>-0,216*85</t>
  </si>
  <si>
    <t>27</t>
  </si>
  <si>
    <t>997221571</t>
  </si>
  <si>
    <t>Vodorovná doprava vybouraných hmot bez naložení, ale se složením a s hrubým urovnáním na vzdálenost do 1 km</t>
  </si>
  <si>
    <t>-1763685159</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</si>
  <si>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</si>
  <si>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odvoz na skládku pouze vybouraný asfalt při lokálních opravách</t>
  </si>
  <si>
    <t>174,12</t>
  </si>
  <si>
    <t>28</t>
  </si>
  <si>
    <t>997221579</t>
  </si>
  <si>
    <t>Vodorovná doprava vybouraných hmot bez naložení, ale se složením a s hrubým urovnáním na vzdálenost Příplatek k ceně za každý další i započatý 1 km přes 1 km</t>
  </si>
  <si>
    <t>-114501648</t>
  </si>
  <si>
    <t>Poznámka k položce:
skládka do 20km</t>
  </si>
  <si>
    <t>174,12*19 'Přepočtené koeficientem množství</t>
  </si>
  <si>
    <t>29</t>
  </si>
  <si>
    <t>997221845</t>
  </si>
  <si>
    <t>Poplatek za uložení stavebního odpadu na skládce (skládkovné) asfaltového bez obsahu dehtu zatříděného do Katalogu odpadů pod kódem 170 302</t>
  </si>
  <si>
    <t>-1442369369</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</si>
  <si>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</si>
  <si>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30</t>
  </si>
  <si>
    <t>997221845-1</t>
  </si>
  <si>
    <t>odkup frézovaného asfaltu dle podmínek SFDI</t>
  </si>
  <si>
    <t>-661021798</t>
  </si>
  <si>
    <t>31</t>
  </si>
  <si>
    <t>997221855</t>
  </si>
  <si>
    <t>Poplatek za uložení stavebního odpadu na skládce (skládkovné) zeminy a kameniva zatříděného do Katalogu odpadů pod kódem 170 504</t>
  </si>
  <si>
    <t>1666599635</t>
  </si>
  <si>
    <t>670,02*1,8 'Přepočtené koeficientem množství</t>
  </si>
  <si>
    <t>VRN</t>
  </si>
  <si>
    <t>Vedlejší rozpočtové náklady</t>
  </si>
  <si>
    <t>VRN3</t>
  </si>
  <si>
    <t>Zařízení staveniště</t>
  </si>
  <si>
    <t>32</t>
  </si>
  <si>
    <t>034303000</t>
  </si>
  <si>
    <t>Dopravní značení na staveništi - DIO</t>
  </si>
  <si>
    <t>kpl</t>
  </si>
  <si>
    <t>1024</t>
  </si>
  <si>
    <t>769570235</t>
  </si>
  <si>
    <t>Poznámka k položce:
řízení provozu bude pomocí poučených osob na staveništi. Pracovní místo bude označeno tle TP65 
pohyblivé pracovní místo
po odfrézování bude doplněno snížení rychlosti a vystražné značení pro nerovnost na vozovce</t>
  </si>
  <si>
    <t>02 - ÚSEK 2</t>
  </si>
  <si>
    <t>-1178672578</t>
  </si>
  <si>
    <t>12795*0,1</t>
  </si>
  <si>
    <t>113154464</t>
  </si>
  <si>
    <t>Frézování živičného podkladu nebo krytu s naložením na dopravní prostředek plochy přes 10 000 m2 s překážkami v trase pruhu šířky do 2 m, tloušťky vrstvy 100 mm</t>
  </si>
  <si>
    <t>267561686</t>
  </si>
  <si>
    <t>-1550204867</t>
  </si>
  <si>
    <t>1279,5*0,15</t>
  </si>
  <si>
    <t>-1591890255</t>
  </si>
  <si>
    <t>výkop v místě neunosné konstrukce</t>
  </si>
  <si>
    <t>243,18</t>
  </si>
  <si>
    <t>příkop</t>
  </si>
  <si>
    <t>679</t>
  </si>
  <si>
    <t>255,90</t>
  </si>
  <si>
    <t>12,12</t>
  </si>
  <si>
    <t>-190568911</t>
  </si>
  <si>
    <t>1382,125*10 'Přepočtené koeficientem množství</t>
  </si>
  <si>
    <t>181951102</t>
  </si>
  <si>
    <t>Úprava pláně vyrovnáním výškových rozdílů v hornině tř. 1 až 4 se zhutněním</t>
  </si>
  <si>
    <t>-825289617</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</si>
  <si>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</si>
  <si>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564851112</t>
  </si>
  <si>
    <t>Podklad ze štěrkodrti ŠD s rozprostřením a zhutněním, po zhutnění tl. 160 mm</t>
  </si>
  <si>
    <t>-1846868042</t>
  </si>
  <si>
    <t>Poznámka k položce:
oprava neúnosných míst (podélné poklesy) s doplněním podkladních vrstev níže uvedeným způsobem</t>
  </si>
  <si>
    <t>Povrch sjezdů - recyklát použit z frézovaných vrstev tl 100 mm</t>
  </si>
  <si>
    <t>-396942602</t>
  </si>
  <si>
    <t>220</t>
  </si>
  <si>
    <t>565125121</t>
  </si>
  <si>
    <t>Asfaltový beton vrstva podkladní - oprava poškozených míst podkladní vrstvy směsí ACP 16 S 50/70 tl 40 mm š přes 3 m</t>
  </si>
  <si>
    <t>-1825511383</t>
  </si>
  <si>
    <t>12795*0,15</t>
  </si>
  <si>
    <t>565166112</t>
  </si>
  <si>
    <t>Asfaltový beton vrstva podkladní ACP 22 S 50/70 s rozprostřením a zhutněním v pruhu šířky do 3 m, po zhutnění tl. 90 mm</t>
  </si>
  <si>
    <t>295360027</t>
  </si>
  <si>
    <t xml:space="preserve">Poznámka k souboru cen:
1. ČSN EN 13108-1 připouští pro ACP 22 pouze tl. 60 až 100 mm. </t>
  </si>
  <si>
    <t>1135128358</t>
  </si>
  <si>
    <t>1930</t>
  </si>
  <si>
    <t>-677406928</t>
  </si>
  <si>
    <t>oprava neúnosných míst (podélné poklesy) s doplněním podkladních vrstev níže uvedeným způsobem 10%</t>
  </si>
  <si>
    <t>1279,5</t>
  </si>
  <si>
    <t>pod obrusnou vrstvou</t>
  </si>
  <si>
    <t>12795</t>
  </si>
  <si>
    <t>Postřik živičný spojovací postřik PS-CP v množství 0,40 kg/m2</t>
  </si>
  <si>
    <t>-348888509</t>
  </si>
  <si>
    <t>Asfaltový beton vrstva obrusná ACO 11 (ABS) s rozprostřením a se zhutněním z modifikovaného asfaltu v pruhu šířky do 3 m, po zhutnění tl. 40 mm</t>
  </si>
  <si>
    <t>1931558048</t>
  </si>
  <si>
    <t>577176131</t>
  </si>
  <si>
    <t>Asfaltový beton vrstva ložní ACL 22 S PMB 25/55-60 s rozprostřením a zhutněním z modifikovaného asfaltu, po zhutnění v pruhu šířky do 3 m, po zhutnění tl. 80 mm</t>
  </si>
  <si>
    <t>2026912539</t>
  </si>
  <si>
    <t xml:space="preserve">Poznámka k souboru cen:
1. ČSN EN 13108-1 připouští pro ACL 22 pouze tl. 60 až 90 mm. </t>
  </si>
  <si>
    <t>-58519265</t>
  </si>
  <si>
    <t>144</t>
  </si>
  <si>
    <t>-111074401</t>
  </si>
  <si>
    <t>272016480</t>
  </si>
  <si>
    <t>4000</t>
  </si>
  <si>
    <t>915221112</t>
  </si>
  <si>
    <t>Vodorovné dopravní značení stříkaným plastem vodící čára bílá šířky 250 mm souvislá retroreflexní</t>
  </si>
  <si>
    <t>-833940519</t>
  </si>
  <si>
    <t>V4 0,25</t>
  </si>
  <si>
    <t>40</t>
  </si>
  <si>
    <t>-973365949</t>
  </si>
  <si>
    <t>V2b 1,5/1,5/0,25</t>
  </si>
  <si>
    <t>84</t>
  </si>
  <si>
    <t>V4 0,5/0,5/0,25</t>
  </si>
  <si>
    <t>915231112</t>
  </si>
  <si>
    <t>Vodorovné dopravní značení stříkaným plastem přechody pro chodce, šipky, symboly nápisy bílé retroreflexní</t>
  </si>
  <si>
    <t>-1558917211</t>
  </si>
  <si>
    <t>V11a</t>
  </si>
  <si>
    <t>3*7,5</t>
  </si>
  <si>
    <t>807166966</t>
  </si>
  <si>
    <t>915621111</t>
  </si>
  <si>
    <t>Předznačení pro vodorovné značení stříkané barvou nebo prováděné z nátěrových hmot plošné šipky, symboly, nápisy</t>
  </si>
  <si>
    <t>898605927</t>
  </si>
  <si>
    <t>1696239124</t>
  </si>
  <si>
    <t>1562085356</t>
  </si>
  <si>
    <t>8+25+44</t>
  </si>
  <si>
    <t>-1903746045</t>
  </si>
  <si>
    <t>510859176</t>
  </si>
  <si>
    <t>-1186124230</t>
  </si>
  <si>
    <t>1993527795</t>
  </si>
  <si>
    <t>1276853794</t>
  </si>
  <si>
    <t>3275,52</t>
  </si>
  <si>
    <t>-1930*0,216</t>
  </si>
  <si>
    <t>sjezdy</t>
  </si>
  <si>
    <t>-220*0,216</t>
  </si>
  <si>
    <t xml:space="preserve">Vodorovná doprava vybouraných hmot bez naložení, ale se složením a s hrubým urovnáním na vzdálenost do 1 km </t>
  </si>
  <si>
    <t>-849890580</t>
  </si>
  <si>
    <t>vybouraný asfalt kry v  místě lokálních oprav</t>
  </si>
  <si>
    <t>404,32</t>
  </si>
  <si>
    <t>1949400403</t>
  </si>
  <si>
    <t>404,32*19 'Přepočtené koeficientem množství</t>
  </si>
  <si>
    <t>33</t>
  </si>
  <si>
    <t>-1102774145</t>
  </si>
  <si>
    <t>34</t>
  </si>
  <si>
    <t>1694524968</t>
  </si>
  <si>
    <t>35</t>
  </si>
  <si>
    <t>-127080875</t>
  </si>
  <si>
    <t>1382,125*1,8 'Přepočtené koeficientem množství</t>
  </si>
  <si>
    <t>36</t>
  </si>
  <si>
    <t>-1669862938</t>
  </si>
  <si>
    <t>03 - ÚSEK 3</t>
  </si>
  <si>
    <t xml:space="preserve">    4 - Vodorovné konstrukce</t>
  </si>
  <si>
    <t xml:space="preserve">    8 - Trubní vedení</t>
  </si>
  <si>
    <t>74</t>
  </si>
  <si>
    <t>113106123</t>
  </si>
  <si>
    <t>Rozebrání dlažeb komunikací pro pěší s přemístěním hmot na skládku na vzdálenost do 3 m nebo s naložením na dopravní prostředek s ložem z kameniva nebo živice a s jakoukoliv výplní spár ručně ze zámkové dlažby</t>
  </si>
  <si>
    <t>-2029126622</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</si>
  <si>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</si>
  <si>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Poznámka k položce:
rozebrání v míéstě vjezdů a pokládky nových žlabů</t>
  </si>
  <si>
    <t>571595440</t>
  </si>
  <si>
    <t>-862380322</t>
  </si>
  <si>
    <t>122102202</t>
  </si>
  <si>
    <t>Odkopávky a prokopávky nezapažené pro silnice s přemístěním výkopku v příčných profilech na vzdálenost do 15 m nebo s naložením na dopravní prostředek v horninách tř. 1 a 2 přes 100 do 1 000 m3</t>
  </si>
  <si>
    <t>1954652322</t>
  </si>
  <si>
    <t>668*0,15</t>
  </si>
  <si>
    <t>132201201</t>
  </si>
  <si>
    <t>Hloubení zapažených i nezapažených rýh šířky přes 600 do 2 000 mm s urovnáním dna do předepsaného profilu a spádu v hornině tř. 3 do 100 m3</t>
  </si>
  <si>
    <t>85141091</t>
  </si>
  <si>
    <t>2*0,8*1,5</t>
  </si>
  <si>
    <t>-253618701</t>
  </si>
  <si>
    <t>100,2</t>
  </si>
  <si>
    <t>43,48</t>
  </si>
  <si>
    <t>116,4</t>
  </si>
  <si>
    <t>přípojka</t>
  </si>
  <si>
    <t>2,4</t>
  </si>
  <si>
    <t>133,6</t>
  </si>
  <si>
    <t>9,62</t>
  </si>
  <si>
    <t>-134368025</t>
  </si>
  <si>
    <t>405,7*10 'Přepočtené koeficientem množství</t>
  </si>
  <si>
    <t>174102101</t>
  </si>
  <si>
    <t>Zásyp sypaninou z jakékoliv horniny při překopech inženýrských sítí objemu do 30 m3 s uložením výkopku ve vrstvách se zhutněním jam, šachet, rýh nebo kolem objektů v těchto vykopávkách</t>
  </si>
  <si>
    <t>508439594</t>
  </si>
  <si>
    <t>1*2*0,8</t>
  </si>
  <si>
    <t>58344171</t>
  </si>
  <si>
    <t>štěrkodrť frakce 0-32</t>
  </si>
  <si>
    <t>1927716159</t>
  </si>
  <si>
    <t>175151101</t>
  </si>
  <si>
    <t>Obsypání potrubí strojně sypaninou z vhodných hornin tř. 1 až 4 nebo materiálem připraveným podél výkopu ve vzdálenosti do 3 m od jeho kraje, pro jakoukoliv hloubku výkopu a míru zhutnění bez prohození sypaniny</t>
  </si>
  <si>
    <t>-560620639</t>
  </si>
  <si>
    <t>0,35*2</t>
  </si>
  <si>
    <t>58337303</t>
  </si>
  <si>
    <t>štěrkopísek frakce 0-8</t>
  </si>
  <si>
    <t>679271949</t>
  </si>
  <si>
    <t>460769164</t>
  </si>
  <si>
    <t>668</t>
  </si>
  <si>
    <t>Vodorovné konstrukce</t>
  </si>
  <si>
    <t>451572111</t>
  </si>
  <si>
    <t>Lože pod potrubí, stoky a drobné objekty v otevřeném výkopu z kameniva drobného těženého 0 až 4 mm</t>
  </si>
  <si>
    <t>1924993919</t>
  </si>
  <si>
    <t>2*0,1*0,8</t>
  </si>
  <si>
    <t>-184452820</t>
  </si>
  <si>
    <t>6680*0,15</t>
  </si>
  <si>
    <t>565125111</t>
  </si>
  <si>
    <t>Asfaltový beton vrstva podkladní ACP 16 S 50/70 s rozprostřením a zhutněním v pruhu šířky do 3 m, po zhutnění tl. 40 mm</t>
  </si>
  <si>
    <t>1098084340</t>
  </si>
  <si>
    <t>-1180242981</t>
  </si>
  <si>
    <t>-591768047</t>
  </si>
  <si>
    <t>1884632680</t>
  </si>
  <si>
    <t>oprava neúnosných míst (podélné poklesy) s doplněním podkladních vrstev níže uvedeným způsobem</t>
  </si>
  <si>
    <t>pod obrusnou vrstvu</t>
  </si>
  <si>
    <t>6680</t>
  </si>
  <si>
    <t>-1927488262</t>
  </si>
  <si>
    <t>Asfaltový beton vrstva obrusná ACO 11 S PMB 45/80-60 tř. I tl 40 mm š do 3 m z modifikovaného asfaltu</t>
  </si>
  <si>
    <t>351379416</t>
  </si>
  <si>
    <t>577155132</t>
  </si>
  <si>
    <t>Asfaltový beton vrstva ložní ACL 16 S PMB 25/55-60 s rozprostřením a zhutněním z modifikovaného asfaltu v pruhu šířky do 3 m, po zhutnění tl. 60 mm</t>
  </si>
  <si>
    <t>-1473816095</t>
  </si>
  <si>
    <t>591141111</t>
  </si>
  <si>
    <t>Kladení dlažby z kostek s provedením lože do tl. 50 mm, s vyplněním spár, s dvojím beraněním a se smetením přebytečného materiálu na krajnici velkých z kamene, do lože z cementové malty</t>
  </si>
  <si>
    <t>-2109215458</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</si>
  <si>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</si>
  <si>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Poznámka k položce:
znovu usazení uvolněných kostek v autobusových zastávkách - ÚJEZD - 15% plochy - odhad</t>
  </si>
  <si>
    <t>265*0,15 'Přepočtené koeficientem množství</t>
  </si>
  <si>
    <t>58380160</t>
  </si>
  <si>
    <t>kostka dlažební žula velká - očištěné kostky - vybourané!!</t>
  </si>
  <si>
    <t>1285625619</t>
  </si>
  <si>
    <t>0*0,333 'Přepočtené koeficientem množství</t>
  </si>
  <si>
    <t>75</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</si>
  <si>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</si>
  <si>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</si>
  <si>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-1244340432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</si>
  <si>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</si>
  <si>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Trubní vedení</t>
  </si>
  <si>
    <t>000001</t>
  </si>
  <si>
    <t>Čištění přípojek uličních vpustí tlakovou vodou</t>
  </si>
  <si>
    <t>-629473148</t>
  </si>
  <si>
    <t>vtokový objekt</t>
  </si>
  <si>
    <t>871310310</t>
  </si>
  <si>
    <t>Montáž kanalizačního potrubí z plastů z polypropylenu PP hladkého plnostěnného SN 10 DN 150</t>
  </si>
  <si>
    <t>467798783</t>
  </si>
  <si>
    <t>PŘÍPOJKA DO STÁV. ODBOČKY PRO RUŠENÉ UV</t>
  </si>
  <si>
    <t>28611173.OSM</t>
  </si>
  <si>
    <t>KGEM Trubka DN 160/1000, plnostěnná SN10</t>
  </si>
  <si>
    <t>-277236257</t>
  </si>
  <si>
    <t>877310310</t>
  </si>
  <si>
    <t>Montáž tvarovek na kanalizačním plastovém potrubí z polypropylenu PP hladkého plnostěnného kolen DN 150</t>
  </si>
  <si>
    <t>-1798656250</t>
  </si>
  <si>
    <t>28611361</t>
  </si>
  <si>
    <t>koleno kanalizační PVC KG 150x45°</t>
  </si>
  <si>
    <t>-825204389</t>
  </si>
  <si>
    <t>89201211-1</t>
  </si>
  <si>
    <t>Oprava/ výměna skruží uličních vpustí oprava prasklin, případná výměna celéé horní skužč uliční vpsuti (zborcená nebo popraskaná) přesný rozsah bude určen v rámci stavebního dozoru stavby</t>
  </si>
  <si>
    <t>68413957</t>
  </si>
  <si>
    <t>895941211</t>
  </si>
  <si>
    <t>Zřízení vpusti kanalizační uliční z betonových dílců typ UV-50 - obnova zborcených skruží uličních vpustí</t>
  </si>
  <si>
    <t>-1055718893</t>
  </si>
  <si>
    <t xml:space="preserve">výměna horných dílců v případě zborcení - po prohlídce </t>
  </si>
  <si>
    <t>ŽLABOVÁ nová vpust - posun mimo vjezdve staničení 0,456</t>
  </si>
  <si>
    <t>592238640</t>
  </si>
  <si>
    <t>prstenec betonový pro uliční vpusť vyrovnávací 39 x 6 x 13 cm</t>
  </si>
  <si>
    <t>1029500778</t>
  </si>
  <si>
    <t>592238580</t>
  </si>
  <si>
    <t>skruž betonová pro uliční vpusť horní 45 x 57 x 5 cm</t>
  </si>
  <si>
    <t>-963417718</t>
  </si>
  <si>
    <t>59223852</t>
  </si>
  <si>
    <t>dno betonové pro uliční vpusť s kalovou prohlubní 45x30x5 cm</t>
  </si>
  <si>
    <t>-166146913</t>
  </si>
  <si>
    <t>59223854</t>
  </si>
  <si>
    <t>skruž betonová pro uliční vpusť s výtokovým otvorem PVC-sifon 3z, 45x35x5 cm</t>
  </si>
  <si>
    <t>-1995672919</t>
  </si>
  <si>
    <t>899201111</t>
  </si>
  <si>
    <t>Osazení mříží litinových včetně rámů a košů na bahno hmotnosti jednotlivě do 50 kg</t>
  </si>
  <si>
    <t>1848574254</t>
  </si>
  <si>
    <t>ŽLABOVÁ - nová vpust - posun mimo vjezdve staničení 0,456</t>
  </si>
  <si>
    <t>592238740</t>
  </si>
  <si>
    <t>koš vysoký pro uliční vpusti, žárově zinkovaný plech,pro rám 500/300</t>
  </si>
  <si>
    <t>528041585</t>
  </si>
  <si>
    <t>592238780</t>
  </si>
  <si>
    <t>mříž vtoková pro uliční vpusti 500/500 mm-plastová</t>
  </si>
  <si>
    <t>1846747717</t>
  </si>
  <si>
    <t>37</t>
  </si>
  <si>
    <t>592238760</t>
  </si>
  <si>
    <t>rám zabetonovaný pro uliční vpusti 500/500 mm</t>
  </si>
  <si>
    <t>1568595597</t>
  </si>
  <si>
    <t>38</t>
  </si>
  <si>
    <t>899201211</t>
  </si>
  <si>
    <t>Demontáž mříží litinových včetně rámů, hmotnosti jednotlivě do 50 kg</t>
  </si>
  <si>
    <t>-2054004459</t>
  </si>
  <si>
    <t>nová vpust - posun mimo vjezdve staničení 0,456</t>
  </si>
  <si>
    <t>39</t>
  </si>
  <si>
    <t>899331111</t>
  </si>
  <si>
    <t xml:space="preserve">Výšková úprava kanlizačního poklopu do 200 mm </t>
  </si>
  <si>
    <t>-1146063403</t>
  </si>
  <si>
    <t>1224647336</t>
  </si>
  <si>
    <t>41</t>
  </si>
  <si>
    <t>-302676509</t>
  </si>
  <si>
    <t>914111111</t>
  </si>
  <si>
    <t>Montáž svislé dopravní značky základní velikosti do 1 m2 objímkami na sloupky nebo konzoly</t>
  </si>
  <si>
    <t>1103687519</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</si>
  <si>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</si>
  <si>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43</t>
  </si>
  <si>
    <t>40445552</t>
  </si>
  <si>
    <t>P2 - značka dopravní svislá retroreflexní fólie tř 1 Al prolis 500x500mm</t>
  </si>
  <si>
    <t>-72503913</t>
  </si>
  <si>
    <t>44</t>
  </si>
  <si>
    <t>914511112</t>
  </si>
  <si>
    <t>Montáž sloupku dopravních značek délky do 3,5 m do hliníkové patky</t>
  </si>
  <si>
    <t>463778702</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</si>
  <si>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</si>
  <si>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45</t>
  </si>
  <si>
    <t>40445225</t>
  </si>
  <si>
    <t>sloupek Zn pro dopravní značku D 60mm v 350mm</t>
  </si>
  <si>
    <t>-89617330</t>
  </si>
  <si>
    <t>46</t>
  </si>
  <si>
    <t>40445240</t>
  </si>
  <si>
    <t>patka hliníková pro sloupek D 60 mm</t>
  </si>
  <si>
    <t>1178888206</t>
  </si>
  <si>
    <t>47</t>
  </si>
  <si>
    <t>-1783362060</t>
  </si>
  <si>
    <t>V4</t>
  </si>
  <si>
    <t>1675</t>
  </si>
  <si>
    <t>48</t>
  </si>
  <si>
    <t>-812750369</t>
  </si>
  <si>
    <t>49</t>
  </si>
  <si>
    <t>-1787231641</t>
  </si>
  <si>
    <t>V2b 1,5/1,5/0,5</t>
  </si>
  <si>
    <t>178</t>
  </si>
  <si>
    <t>55</t>
  </si>
  <si>
    <t>50</t>
  </si>
  <si>
    <t>-1997504326</t>
  </si>
  <si>
    <t>Přechod</t>
  </si>
  <si>
    <t>10,5</t>
  </si>
  <si>
    <t>51</t>
  </si>
  <si>
    <t>-1655697687</t>
  </si>
  <si>
    <t>52</t>
  </si>
  <si>
    <t>331201597</t>
  </si>
  <si>
    <t>přechod pro chodce</t>
  </si>
  <si>
    <t>53</t>
  </si>
  <si>
    <t>916111123-1</t>
  </si>
  <si>
    <t>Osazení silniční obruby z dlažebních kostek v jedné řadě s ložem tl. přes 50 do 100 mm, s vyplněním a zatřením spár cementovou maltou z drobných kostek s boční opěrou z betonu prostého tř. C 12/15, do lože z betonu prostého téže značky</t>
  </si>
  <si>
    <t>577013203</t>
  </si>
  <si>
    <t>Poznámka k položce:
Osazení uvolněné přídlažby podélobrubníku - jedná se odhad délky 10%</t>
  </si>
  <si>
    <t>230*0,1 'Přepočtené koeficientem množství</t>
  </si>
  <si>
    <t>54</t>
  </si>
  <si>
    <t>2062339389</t>
  </si>
  <si>
    <t>-58137699</t>
  </si>
  <si>
    <t>56</t>
  </si>
  <si>
    <t>935112211</t>
  </si>
  <si>
    <t>Osazení betonového příkopového žlabu s vyplněním a zatřením spár cementovou maltou s ložem tl. 100 mm z betonu prostého z betonových příkopových tvárnic šířky přes 500 do 800 mm</t>
  </si>
  <si>
    <t>294092912</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</si>
  <si>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</si>
  <si>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PREFABRIKOVANÁ ŽLABOVKA  590/669-330-80</t>
  </si>
  <si>
    <t>181</t>
  </si>
  <si>
    <t>PREFBRIKOVANÁ  ŽLABOVKA S MŘÍŽÍ TŘÍDA ZATÍŽENÍ MIN. B125</t>
  </si>
  <si>
    <t>57</t>
  </si>
  <si>
    <t>59227024</t>
  </si>
  <si>
    <t>1152737157</t>
  </si>
  <si>
    <t>58</t>
  </si>
  <si>
    <t>59227023</t>
  </si>
  <si>
    <t xml:space="preserve">Systém Žlabovka 400
Délka 1000 mm
Stavební šířka 499 mm
Světlá šířka 400 mm
Spád bez spádu
Stavební výška 0 160 mm
Váha bez roštu cca. 133 kg
</t>
  </si>
  <si>
    <t>1397406138</t>
  </si>
  <si>
    <t>59</t>
  </si>
  <si>
    <t>56241010</t>
  </si>
  <si>
    <t>Mřížkový rošt na žlabovku ve vjezdech - systémový výrobek , tř. B 125 kN, pozinkovaný 
délka 0,5m</t>
  </si>
  <si>
    <t>ks</t>
  </si>
  <si>
    <t>1621103736</t>
  </si>
  <si>
    <t>60</t>
  </si>
  <si>
    <t>-1138655506</t>
  </si>
  <si>
    <t>61</t>
  </si>
  <si>
    <t>-1220081166</t>
  </si>
  <si>
    <t>62</t>
  </si>
  <si>
    <t>611887337</t>
  </si>
  <si>
    <t>63</t>
  </si>
  <si>
    <t>714748465</t>
  </si>
  <si>
    <t>64</t>
  </si>
  <si>
    <t>966008212</t>
  </si>
  <si>
    <t>Bourání odvodňovacího žlabu s odklizením a uložením vybouraného materiálu na skládku na vzdálenost do 10 m nebo s naložením na dopravní prostředek z betonových příkopových tvárnic nebo desek šířky přes 500 do 800 mm</t>
  </si>
  <si>
    <t>1784602985</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</si>
  <si>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</si>
  <si>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65</t>
  </si>
  <si>
    <t>979071122</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</si>
  <si>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</si>
  <si>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1659758689</t>
  </si>
  <si>
    <t>Poznámka k položce:
uvolněné dlažbení kostky v zastávce MHD v Újezdě  - znovu osazení  počítáno cca 15%  plochy odhad</t>
  </si>
  <si>
    <t>66</t>
  </si>
  <si>
    <t>-970232667</t>
  </si>
  <si>
    <t>frézování</t>
  </si>
  <si>
    <t>1710</t>
  </si>
  <si>
    <t>krajnice - zpětné použití</t>
  </si>
  <si>
    <t>-345*0,216</t>
  </si>
  <si>
    <t>67</t>
  </si>
  <si>
    <t>1152261090</t>
  </si>
  <si>
    <t>asfaltové kry</t>
  </si>
  <si>
    <t>211,88</t>
  </si>
  <si>
    <t>beton</t>
  </si>
  <si>
    <t>78,05</t>
  </si>
  <si>
    <t>68</t>
  </si>
  <si>
    <t>-691494688</t>
  </si>
  <si>
    <t>289,93*19 'Přepočtené koeficientem množství</t>
  </si>
  <si>
    <t>69</t>
  </si>
  <si>
    <t>997221815</t>
  </si>
  <si>
    <t>Poplatek za uložení stavebního odpadu na skládce (skládkovné) z prostého betonu zatříděného do Katalogu odpadů pod kódem 170 101</t>
  </si>
  <si>
    <t>-348437976</t>
  </si>
  <si>
    <t>70</t>
  </si>
  <si>
    <t>-187239045</t>
  </si>
  <si>
    <t>71</t>
  </si>
  <si>
    <t>1008015033</t>
  </si>
  <si>
    <t>72</t>
  </si>
  <si>
    <t>880538494</t>
  </si>
  <si>
    <t>405,7*1,8 'Přepočtené koeficientem množství</t>
  </si>
  <si>
    <t>73</t>
  </si>
  <si>
    <t>-745940968</t>
  </si>
  <si>
    <t>Poznámka k položce:
řízení provozu bude pomocí poučených osob na staveništi. Pracovní místo bude označeno dle TP65 
pohyblivé pracovní místo a v místě žlabovek bude použito zúžení jízdních pruhů řízené semaforem
po odfrézování bude doplněno snížení rychlosti a vystražné značení pro nerovnost na vozovce</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</si>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</sst>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spans="2:71" ht="18.45"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29</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31</v>
      </c>
      <c r="AO13" s="28"/>
      <c r="AP13" s="28"/>
      <c r="AQ13" s="30"/>
      <c r="BE13" s="38"/>
      <c r="BS13" s="23" t="s">
        <v>8</v>
      </c>
    </row>
    <row r="14" spans="2:71" ht="13.5">
      <c r="B14" s="27"/>
      <c r="C14" s="28"/>
      <c r="D14" s="28"/>
      <c r="E14" s="41" t="s">
        <v>31</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29</v>
      </c>
      <c r="AL14" s="28"/>
      <c r="AM14" s="28"/>
      <c r="AN14" s="41" t="s">
        <v>31</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spans="2:71" ht="18.45" customHeight="1">
      <c r="B17" s="27"/>
      <c r="C17" s="28"/>
      <c r="D17" s="28"/>
      <c r="E17" s="34" t="s">
        <v>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29</v>
      </c>
      <c r="AL17" s="28"/>
      <c r="AM17" s="28"/>
      <c r="AN17" s="34" t="s">
        <v>21</v>
      </c>
      <c r="AO17" s="28"/>
      <c r="AP17" s="28"/>
      <c r="AQ17" s="30"/>
      <c r="BE17" s="38"/>
      <c r="BS17" s="23" t="s">
        <v>33</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34</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3" t="s">
        <v>35</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36</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37</v>
      </c>
      <c r="M25" s="51"/>
      <c r="N25" s="51"/>
      <c r="O25" s="51"/>
      <c r="P25" s="46"/>
      <c r="Q25" s="46"/>
      <c r="R25" s="46"/>
      <c r="S25" s="46"/>
      <c r="T25" s="46"/>
      <c r="U25" s="46"/>
      <c r="V25" s="46"/>
      <c r="W25" s="51" t="s">
        <v>38</v>
      </c>
      <c r="X25" s="51"/>
      <c r="Y25" s="51"/>
      <c r="Z25" s="51"/>
      <c r="AA25" s="51"/>
      <c r="AB25" s="51"/>
      <c r="AC25" s="51"/>
      <c r="AD25" s="51"/>
      <c r="AE25" s="51"/>
      <c r="AF25" s="46"/>
      <c r="AG25" s="46"/>
      <c r="AH25" s="46"/>
      <c r="AI25" s="46"/>
      <c r="AJ25" s="46"/>
      <c r="AK25" s="51" t="s">
        <v>39</v>
      </c>
      <c r="AL25" s="51"/>
      <c r="AM25" s="51"/>
      <c r="AN25" s="51"/>
      <c r="AO25" s="51"/>
      <c r="AP25" s="46"/>
      <c r="AQ25" s="50"/>
      <c r="BE25" s="38"/>
    </row>
    <row r="26" spans="2:57" s="2" customFormat="1" ht="14.4" customHeight="1">
      <c r="B26" s="52"/>
      <c r="C26" s="53"/>
      <c r="D26" s="54" t="s">
        <v>40</v>
      </c>
      <c r="E26" s="53"/>
      <c r="F26" s="54" t="s">
        <v>41</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42</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43</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44</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45</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46</v>
      </c>
      <c r="E32" s="60"/>
      <c r="F32" s="60"/>
      <c r="G32" s="60"/>
      <c r="H32" s="60"/>
      <c r="I32" s="60"/>
      <c r="J32" s="60"/>
      <c r="K32" s="60"/>
      <c r="L32" s="60"/>
      <c r="M32" s="60"/>
      <c r="N32" s="60"/>
      <c r="O32" s="60"/>
      <c r="P32" s="60"/>
      <c r="Q32" s="60"/>
      <c r="R32" s="60"/>
      <c r="S32" s="60"/>
      <c r="T32" s="61" t="s">
        <v>47</v>
      </c>
      <c r="U32" s="60"/>
      <c r="V32" s="60"/>
      <c r="W32" s="60"/>
      <c r="X32" s="62" t="s">
        <v>48</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49</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0109</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II/233 PLZEŇ - CHRÁST</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27. 6. 2018</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 xml:space="preserve"> </v>
      </c>
      <c r="M46" s="73"/>
      <c r="N46" s="73"/>
      <c r="O46" s="73"/>
      <c r="P46" s="73"/>
      <c r="Q46" s="73"/>
      <c r="R46" s="73"/>
      <c r="S46" s="73"/>
      <c r="T46" s="73"/>
      <c r="U46" s="73"/>
      <c r="V46" s="73"/>
      <c r="W46" s="73"/>
      <c r="X46" s="73"/>
      <c r="Y46" s="73"/>
      <c r="Z46" s="73"/>
      <c r="AA46" s="73"/>
      <c r="AB46" s="73"/>
      <c r="AC46" s="73"/>
      <c r="AD46" s="73"/>
      <c r="AE46" s="73"/>
      <c r="AF46" s="73"/>
      <c r="AG46" s="73"/>
      <c r="AH46" s="73"/>
      <c r="AI46" s="75" t="s">
        <v>32</v>
      </c>
      <c r="AJ46" s="73"/>
      <c r="AK46" s="73"/>
      <c r="AL46" s="73"/>
      <c r="AM46" s="76" t="str">
        <f>IF(E17="","",E17)</f>
        <v xml:space="preserve"> </v>
      </c>
      <c r="AN46" s="76"/>
      <c r="AO46" s="76"/>
      <c r="AP46" s="76"/>
      <c r="AQ46" s="73"/>
      <c r="AR46" s="71"/>
      <c r="AS46" s="85" t="s">
        <v>50</v>
      </c>
      <c r="AT46" s="86"/>
      <c r="AU46" s="87"/>
      <c r="AV46" s="87"/>
      <c r="AW46" s="87"/>
      <c r="AX46" s="87"/>
      <c r="AY46" s="87"/>
      <c r="AZ46" s="87"/>
      <c r="BA46" s="87"/>
      <c r="BB46" s="87"/>
      <c r="BC46" s="87"/>
      <c r="BD46" s="88"/>
    </row>
    <row r="47" spans="2:56" s="1" customFormat="1" ht="13.5">
      <c r="B47" s="45"/>
      <c r="C47" s="75" t="s">
        <v>30</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51</v>
      </c>
      <c r="D49" s="96"/>
      <c r="E49" s="96"/>
      <c r="F49" s="96"/>
      <c r="G49" s="96"/>
      <c r="H49" s="97"/>
      <c r="I49" s="98" t="s">
        <v>52</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53</v>
      </c>
      <c r="AH49" s="96"/>
      <c r="AI49" s="96"/>
      <c r="AJ49" s="96"/>
      <c r="AK49" s="96"/>
      <c r="AL49" s="96"/>
      <c r="AM49" s="96"/>
      <c r="AN49" s="98" t="s">
        <v>54</v>
      </c>
      <c r="AO49" s="96"/>
      <c r="AP49" s="96"/>
      <c r="AQ49" s="100" t="s">
        <v>55</v>
      </c>
      <c r="AR49" s="71"/>
      <c r="AS49" s="101" t="s">
        <v>56</v>
      </c>
      <c r="AT49" s="102" t="s">
        <v>57</v>
      </c>
      <c r="AU49" s="102" t="s">
        <v>58</v>
      </c>
      <c r="AV49" s="102" t="s">
        <v>59</v>
      </c>
      <c r="AW49" s="102" t="s">
        <v>60</v>
      </c>
      <c r="AX49" s="102" t="s">
        <v>61</v>
      </c>
      <c r="AY49" s="102" t="s">
        <v>62</v>
      </c>
      <c r="AZ49" s="102" t="s">
        <v>63</v>
      </c>
      <c r="BA49" s="102" t="s">
        <v>64</v>
      </c>
      <c r="BB49" s="102" t="s">
        <v>65</v>
      </c>
      <c r="BC49" s="102" t="s">
        <v>66</v>
      </c>
      <c r="BD49" s="103" t="s">
        <v>67</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68</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ROUND(SUM(AG52:AG54),2)</f>
        <v>0</v>
      </c>
      <c r="AH51" s="109"/>
      <c r="AI51" s="109"/>
      <c r="AJ51" s="109"/>
      <c r="AK51" s="109"/>
      <c r="AL51" s="109"/>
      <c r="AM51" s="109"/>
      <c r="AN51" s="110">
        <f>SUM(AG51,AT51)</f>
        <v>0</v>
      </c>
      <c r="AO51" s="110"/>
      <c r="AP51" s="110"/>
      <c r="AQ51" s="111" t="s">
        <v>21</v>
      </c>
      <c r="AR51" s="82"/>
      <c r="AS51" s="112">
        <f>ROUND(SUM(AS52:AS54),2)</f>
        <v>0</v>
      </c>
      <c r="AT51" s="113">
        <f>ROUND(SUM(AV51:AW51),2)</f>
        <v>0</v>
      </c>
      <c r="AU51" s="114">
        <f>ROUND(SUM(AU52:AU54),5)</f>
        <v>0</v>
      </c>
      <c r="AV51" s="113">
        <f>ROUND(AZ51*L26,2)</f>
        <v>0</v>
      </c>
      <c r="AW51" s="113">
        <f>ROUND(BA51*L27,2)</f>
        <v>0</v>
      </c>
      <c r="AX51" s="113">
        <f>ROUND(BB51*L26,2)</f>
        <v>0</v>
      </c>
      <c r="AY51" s="113">
        <f>ROUND(BC51*L27,2)</f>
        <v>0</v>
      </c>
      <c r="AZ51" s="113">
        <f>ROUND(SUM(AZ52:AZ54),2)</f>
        <v>0</v>
      </c>
      <c r="BA51" s="113">
        <f>ROUND(SUM(BA52:BA54),2)</f>
        <v>0</v>
      </c>
      <c r="BB51" s="113">
        <f>ROUND(SUM(BB52:BB54),2)</f>
        <v>0</v>
      </c>
      <c r="BC51" s="113">
        <f>ROUND(SUM(BC52:BC54),2)</f>
        <v>0</v>
      </c>
      <c r="BD51" s="115">
        <f>ROUND(SUM(BD52:BD54),2)</f>
        <v>0</v>
      </c>
      <c r="BS51" s="116" t="s">
        <v>69</v>
      </c>
      <c r="BT51" s="116" t="s">
        <v>70</v>
      </c>
      <c r="BU51" s="117" t="s">
        <v>71</v>
      </c>
      <c r="BV51" s="116" t="s">
        <v>72</v>
      </c>
      <c r="BW51" s="116" t="s">
        <v>7</v>
      </c>
      <c r="BX51" s="116" t="s">
        <v>73</v>
      </c>
      <c r="CL51" s="116" t="s">
        <v>21</v>
      </c>
    </row>
    <row r="52" spans="1:91" s="5" customFormat="1" ht="16.5" customHeight="1">
      <c r="A52" s="118" t="s">
        <v>74</v>
      </c>
      <c r="B52" s="119"/>
      <c r="C52" s="120"/>
      <c r="D52" s="121" t="s">
        <v>75</v>
      </c>
      <c r="E52" s="121"/>
      <c r="F52" s="121"/>
      <c r="G52" s="121"/>
      <c r="H52" s="121"/>
      <c r="I52" s="122"/>
      <c r="J52" s="121" t="s">
        <v>76</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'01 - ÚSEK 1 '!J27</f>
        <v>0</v>
      </c>
      <c r="AH52" s="122"/>
      <c r="AI52" s="122"/>
      <c r="AJ52" s="122"/>
      <c r="AK52" s="122"/>
      <c r="AL52" s="122"/>
      <c r="AM52" s="122"/>
      <c r="AN52" s="123">
        <f>SUM(AG52,AT52)</f>
        <v>0</v>
      </c>
      <c r="AO52" s="122"/>
      <c r="AP52" s="122"/>
      <c r="AQ52" s="124" t="s">
        <v>77</v>
      </c>
      <c r="AR52" s="125"/>
      <c r="AS52" s="126">
        <v>0</v>
      </c>
      <c r="AT52" s="127">
        <f>ROUND(SUM(AV52:AW52),2)</f>
        <v>0</v>
      </c>
      <c r="AU52" s="128">
        <f>'01 - ÚSEK 1 '!P83</f>
        <v>0</v>
      </c>
      <c r="AV52" s="127">
        <f>'01 - ÚSEK 1 '!J30</f>
        <v>0</v>
      </c>
      <c r="AW52" s="127">
        <f>'01 - ÚSEK 1 '!J31</f>
        <v>0</v>
      </c>
      <c r="AX52" s="127">
        <f>'01 - ÚSEK 1 '!J32</f>
        <v>0</v>
      </c>
      <c r="AY52" s="127">
        <f>'01 - ÚSEK 1 '!J33</f>
        <v>0</v>
      </c>
      <c r="AZ52" s="127">
        <f>'01 - ÚSEK 1 '!F30</f>
        <v>0</v>
      </c>
      <c r="BA52" s="127">
        <f>'01 - ÚSEK 1 '!F31</f>
        <v>0</v>
      </c>
      <c r="BB52" s="127">
        <f>'01 - ÚSEK 1 '!F32</f>
        <v>0</v>
      </c>
      <c r="BC52" s="127">
        <f>'01 - ÚSEK 1 '!F33</f>
        <v>0</v>
      </c>
      <c r="BD52" s="129">
        <f>'01 - ÚSEK 1 '!F34</f>
        <v>0</v>
      </c>
      <c r="BT52" s="130" t="s">
        <v>78</v>
      </c>
      <c r="BV52" s="130" t="s">
        <v>72</v>
      </c>
      <c r="BW52" s="130" t="s">
        <v>79</v>
      </c>
      <c r="BX52" s="130" t="s">
        <v>7</v>
      </c>
      <c r="CL52" s="130" t="s">
        <v>21</v>
      </c>
      <c r="CM52" s="130" t="s">
        <v>80</v>
      </c>
    </row>
    <row r="53" spans="1:91" s="5" customFormat="1" ht="16.5" customHeight="1">
      <c r="A53" s="118" t="s">
        <v>74</v>
      </c>
      <c r="B53" s="119"/>
      <c r="C53" s="120"/>
      <c r="D53" s="121" t="s">
        <v>81</v>
      </c>
      <c r="E53" s="121"/>
      <c r="F53" s="121"/>
      <c r="G53" s="121"/>
      <c r="H53" s="121"/>
      <c r="I53" s="122"/>
      <c r="J53" s="121" t="s">
        <v>82</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'02 - ÚSEK 2'!J27</f>
        <v>0</v>
      </c>
      <c r="AH53" s="122"/>
      <c r="AI53" s="122"/>
      <c r="AJ53" s="122"/>
      <c r="AK53" s="122"/>
      <c r="AL53" s="122"/>
      <c r="AM53" s="122"/>
      <c r="AN53" s="123">
        <f>SUM(AG53,AT53)</f>
        <v>0</v>
      </c>
      <c r="AO53" s="122"/>
      <c r="AP53" s="122"/>
      <c r="AQ53" s="124" t="s">
        <v>77</v>
      </c>
      <c r="AR53" s="125"/>
      <c r="AS53" s="126">
        <v>0</v>
      </c>
      <c r="AT53" s="127">
        <f>ROUND(SUM(AV53:AW53),2)</f>
        <v>0</v>
      </c>
      <c r="AU53" s="128">
        <f>'02 - ÚSEK 2'!P83</f>
        <v>0</v>
      </c>
      <c r="AV53" s="127">
        <f>'02 - ÚSEK 2'!J30</f>
        <v>0</v>
      </c>
      <c r="AW53" s="127">
        <f>'02 - ÚSEK 2'!J31</f>
        <v>0</v>
      </c>
      <c r="AX53" s="127">
        <f>'02 - ÚSEK 2'!J32</f>
        <v>0</v>
      </c>
      <c r="AY53" s="127">
        <f>'02 - ÚSEK 2'!J33</f>
        <v>0</v>
      </c>
      <c r="AZ53" s="127">
        <f>'02 - ÚSEK 2'!F30</f>
        <v>0</v>
      </c>
      <c r="BA53" s="127">
        <f>'02 - ÚSEK 2'!F31</f>
        <v>0</v>
      </c>
      <c r="BB53" s="127">
        <f>'02 - ÚSEK 2'!F32</f>
        <v>0</v>
      </c>
      <c r="BC53" s="127">
        <f>'02 - ÚSEK 2'!F33</f>
        <v>0</v>
      </c>
      <c r="BD53" s="129">
        <f>'02 - ÚSEK 2'!F34</f>
        <v>0</v>
      </c>
      <c r="BT53" s="130" t="s">
        <v>78</v>
      </c>
      <c r="BV53" s="130" t="s">
        <v>72</v>
      </c>
      <c r="BW53" s="130" t="s">
        <v>83</v>
      </c>
      <c r="BX53" s="130" t="s">
        <v>7</v>
      </c>
      <c r="CL53" s="130" t="s">
        <v>21</v>
      </c>
      <c r="CM53" s="130" t="s">
        <v>80</v>
      </c>
    </row>
    <row r="54" spans="1:91" s="5" customFormat="1" ht="16.5" customHeight="1">
      <c r="A54" s="118" t="s">
        <v>74</v>
      </c>
      <c r="B54" s="119"/>
      <c r="C54" s="120"/>
      <c r="D54" s="121" t="s">
        <v>84</v>
      </c>
      <c r="E54" s="121"/>
      <c r="F54" s="121"/>
      <c r="G54" s="121"/>
      <c r="H54" s="121"/>
      <c r="I54" s="122"/>
      <c r="J54" s="121" t="s">
        <v>85</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'03 - ÚSEK 3'!J27</f>
        <v>0</v>
      </c>
      <c r="AH54" s="122"/>
      <c r="AI54" s="122"/>
      <c r="AJ54" s="122"/>
      <c r="AK54" s="122"/>
      <c r="AL54" s="122"/>
      <c r="AM54" s="122"/>
      <c r="AN54" s="123">
        <f>SUM(AG54,AT54)</f>
        <v>0</v>
      </c>
      <c r="AO54" s="122"/>
      <c r="AP54" s="122"/>
      <c r="AQ54" s="124" t="s">
        <v>77</v>
      </c>
      <c r="AR54" s="125"/>
      <c r="AS54" s="131">
        <v>0</v>
      </c>
      <c r="AT54" s="132">
        <f>ROUND(SUM(AV54:AW54),2)</f>
        <v>0</v>
      </c>
      <c r="AU54" s="133">
        <f>'03 - ÚSEK 3'!P85</f>
        <v>0</v>
      </c>
      <c r="AV54" s="132">
        <f>'03 - ÚSEK 3'!J30</f>
        <v>0</v>
      </c>
      <c r="AW54" s="132">
        <f>'03 - ÚSEK 3'!J31</f>
        <v>0</v>
      </c>
      <c r="AX54" s="132">
        <f>'03 - ÚSEK 3'!J32</f>
        <v>0</v>
      </c>
      <c r="AY54" s="132">
        <f>'03 - ÚSEK 3'!J33</f>
        <v>0</v>
      </c>
      <c r="AZ54" s="132">
        <f>'03 - ÚSEK 3'!F30</f>
        <v>0</v>
      </c>
      <c r="BA54" s="132">
        <f>'03 - ÚSEK 3'!F31</f>
        <v>0</v>
      </c>
      <c r="BB54" s="132">
        <f>'03 - ÚSEK 3'!F32</f>
        <v>0</v>
      </c>
      <c r="BC54" s="132">
        <f>'03 - ÚSEK 3'!F33</f>
        <v>0</v>
      </c>
      <c r="BD54" s="134">
        <f>'03 - ÚSEK 3'!F34</f>
        <v>0</v>
      </c>
      <c r="BT54" s="130" t="s">
        <v>78</v>
      </c>
      <c r="BV54" s="130" t="s">
        <v>72</v>
      </c>
      <c r="BW54" s="130" t="s">
        <v>86</v>
      </c>
      <c r="BX54" s="130" t="s">
        <v>7</v>
      </c>
      <c r="CL54" s="130" t="s">
        <v>21</v>
      </c>
      <c r="CM54" s="130" t="s">
        <v>80</v>
      </c>
    </row>
    <row r="55" spans="2:44" s="1" customFormat="1" ht="30" customHeight="1">
      <c r="B55" s="45"/>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1"/>
    </row>
    <row r="56" spans="2:44" s="1" customFormat="1" ht="6.95" customHeight="1">
      <c r="B56" s="6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71"/>
    </row>
  </sheetData>
  <sheetProtection password="CC35" sheet="1" objects="1" scenarios="1" formatColumns="0" formatRows="0"/>
  <mergeCells count="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G51:AM51"/>
    <mergeCell ref="AN51:AP51"/>
    <mergeCell ref="AR2:BE2"/>
  </mergeCells>
  <hyperlinks>
    <hyperlink ref="K1:S1" location="C2" display="1) Rekapitulace stavby"/>
    <hyperlink ref="W1:AI1" location="C51" display="2) Rekapitulace objektů stavby a soupisů prací"/>
    <hyperlink ref="A52" location="'01 - ÚSEK 1 '!C2" display="/"/>
    <hyperlink ref="A53" location="'02 - ÚSEK 2'!C2" display="/"/>
    <hyperlink ref="A54" location="'03 - ÚSEK 3'!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2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87</v>
      </c>
      <c r="G1" s="138" t="s">
        <v>88</v>
      </c>
      <c r="H1" s="138"/>
      <c r="I1" s="139"/>
      <c r="J1" s="138" t="s">
        <v>89</v>
      </c>
      <c r="K1" s="137" t="s">
        <v>90</v>
      </c>
      <c r="L1" s="138" t="s">
        <v>91</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79</v>
      </c>
    </row>
    <row r="3" spans="2:46" ht="6.95" customHeight="1">
      <c r="B3" s="24"/>
      <c r="C3" s="25"/>
      <c r="D3" s="25"/>
      <c r="E3" s="25"/>
      <c r="F3" s="25"/>
      <c r="G3" s="25"/>
      <c r="H3" s="25"/>
      <c r="I3" s="140"/>
      <c r="J3" s="25"/>
      <c r="K3" s="26"/>
      <c r="AT3" s="23" t="s">
        <v>80</v>
      </c>
    </row>
    <row r="4" spans="2:46" ht="36.95" customHeight="1">
      <c r="B4" s="27"/>
      <c r="C4" s="28"/>
      <c r="D4" s="29" t="s">
        <v>92</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II/233 PLZEŇ - CHRÁST</v>
      </c>
      <c r="F7" s="39"/>
      <c r="G7" s="39"/>
      <c r="H7" s="39"/>
      <c r="I7" s="141"/>
      <c r="J7" s="28"/>
      <c r="K7" s="30"/>
    </row>
    <row r="8" spans="2:11" s="1" customFormat="1" ht="13.5">
      <c r="B8" s="45"/>
      <c r="C8" s="46"/>
      <c r="D8" s="39" t="s">
        <v>93</v>
      </c>
      <c r="E8" s="46"/>
      <c r="F8" s="46"/>
      <c r="G8" s="46"/>
      <c r="H8" s="46"/>
      <c r="I8" s="143"/>
      <c r="J8" s="46"/>
      <c r="K8" s="50"/>
    </row>
    <row r="9" spans="2:11" s="1" customFormat="1" ht="36.95" customHeight="1">
      <c r="B9" s="45"/>
      <c r="C9" s="46"/>
      <c r="D9" s="46"/>
      <c r="E9" s="144" t="s">
        <v>94</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27. 6. 2018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29</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34</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36</v>
      </c>
      <c r="E27" s="46"/>
      <c r="F27" s="46"/>
      <c r="G27" s="46"/>
      <c r="H27" s="46"/>
      <c r="I27" s="143"/>
      <c r="J27" s="154">
        <f>ROUND(J83,2)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38</v>
      </c>
      <c r="G29" s="46"/>
      <c r="H29" s="46"/>
      <c r="I29" s="155" t="s">
        <v>37</v>
      </c>
      <c r="J29" s="51" t="s">
        <v>39</v>
      </c>
      <c r="K29" s="50"/>
    </row>
    <row r="30" spans="2:11" s="1" customFormat="1" ht="14.4" customHeight="1">
      <c r="B30" s="45"/>
      <c r="C30" s="46"/>
      <c r="D30" s="54" t="s">
        <v>40</v>
      </c>
      <c r="E30" s="54" t="s">
        <v>41</v>
      </c>
      <c r="F30" s="156">
        <f>ROUND(SUM(BE83:BE226),2)</f>
        <v>0</v>
      </c>
      <c r="G30" s="46"/>
      <c r="H30" s="46"/>
      <c r="I30" s="157">
        <v>0.21</v>
      </c>
      <c r="J30" s="156">
        <f>ROUND(ROUND((SUM(BE83:BE226)),2)*I30,2)</f>
        <v>0</v>
      </c>
      <c r="K30" s="50"/>
    </row>
    <row r="31" spans="2:11" s="1" customFormat="1" ht="14.4" customHeight="1">
      <c r="B31" s="45"/>
      <c r="C31" s="46"/>
      <c r="D31" s="46"/>
      <c r="E31" s="54" t="s">
        <v>42</v>
      </c>
      <c r="F31" s="156">
        <f>ROUND(SUM(BF83:BF226),2)</f>
        <v>0</v>
      </c>
      <c r="G31" s="46"/>
      <c r="H31" s="46"/>
      <c r="I31" s="157">
        <v>0.15</v>
      </c>
      <c r="J31" s="156">
        <f>ROUND(ROUND((SUM(BF83:BF226)),2)*I31,2)</f>
        <v>0</v>
      </c>
      <c r="K31" s="50"/>
    </row>
    <row r="32" spans="2:11" s="1" customFormat="1" ht="14.4" customHeight="1" hidden="1">
      <c r="B32" s="45"/>
      <c r="C32" s="46"/>
      <c r="D32" s="46"/>
      <c r="E32" s="54" t="s">
        <v>43</v>
      </c>
      <c r="F32" s="156">
        <f>ROUND(SUM(BG83:BG226),2)</f>
        <v>0</v>
      </c>
      <c r="G32" s="46"/>
      <c r="H32" s="46"/>
      <c r="I32" s="157">
        <v>0.21</v>
      </c>
      <c r="J32" s="156">
        <v>0</v>
      </c>
      <c r="K32" s="50"/>
    </row>
    <row r="33" spans="2:11" s="1" customFormat="1" ht="14.4" customHeight="1" hidden="1">
      <c r="B33" s="45"/>
      <c r="C33" s="46"/>
      <c r="D33" s="46"/>
      <c r="E33" s="54" t="s">
        <v>44</v>
      </c>
      <c r="F33" s="156">
        <f>ROUND(SUM(BH83:BH226),2)</f>
        <v>0</v>
      </c>
      <c r="G33" s="46"/>
      <c r="H33" s="46"/>
      <c r="I33" s="157">
        <v>0.15</v>
      </c>
      <c r="J33" s="156">
        <v>0</v>
      </c>
      <c r="K33" s="50"/>
    </row>
    <row r="34" spans="2:11" s="1" customFormat="1" ht="14.4" customHeight="1" hidden="1">
      <c r="B34" s="45"/>
      <c r="C34" s="46"/>
      <c r="D34" s="46"/>
      <c r="E34" s="54" t="s">
        <v>45</v>
      </c>
      <c r="F34" s="156">
        <f>ROUND(SUM(BI83:BI226),2)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46</v>
      </c>
      <c r="E36" s="97"/>
      <c r="F36" s="97"/>
      <c r="G36" s="160" t="s">
        <v>47</v>
      </c>
      <c r="H36" s="161" t="s">
        <v>48</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95</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II/233 PLZEŇ - CHRÁST</v>
      </c>
      <c r="F45" s="39"/>
      <c r="G45" s="39"/>
      <c r="H45" s="39"/>
      <c r="I45" s="143"/>
      <c r="J45" s="46"/>
      <c r="K45" s="50"/>
    </row>
    <row r="46" spans="2:11" s="1" customFormat="1" ht="14.4" customHeight="1">
      <c r="B46" s="45"/>
      <c r="C46" s="39" t="s">
        <v>93</v>
      </c>
      <c r="D46" s="46"/>
      <c r="E46" s="46"/>
      <c r="F46" s="46"/>
      <c r="G46" s="46"/>
      <c r="H46" s="46"/>
      <c r="I46" s="143"/>
      <c r="J46" s="46"/>
      <c r="K46" s="50"/>
    </row>
    <row r="47" spans="2:11" s="1" customFormat="1" ht="17.25" customHeight="1">
      <c r="B47" s="45"/>
      <c r="C47" s="46"/>
      <c r="D47" s="46"/>
      <c r="E47" s="144" t="str">
        <f>E9</f>
        <v xml:space="preserve">01 - ÚSEK 1 </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27. 6. 2018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 xml:space="preserve"> </v>
      </c>
      <c r="G51" s="46"/>
      <c r="H51" s="46"/>
      <c r="I51" s="145" t="s">
        <v>32</v>
      </c>
      <c r="J51" s="43" t="str">
        <f>E21</f>
        <v xml:space="preserve"> </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96</v>
      </c>
      <c r="D54" s="158"/>
      <c r="E54" s="158"/>
      <c r="F54" s="158"/>
      <c r="G54" s="158"/>
      <c r="H54" s="158"/>
      <c r="I54" s="172"/>
      <c r="J54" s="173" t="s">
        <v>97</v>
      </c>
      <c r="K54" s="174"/>
    </row>
    <row r="55" spans="2:11" s="1" customFormat="1" ht="10.3" customHeight="1">
      <c r="B55" s="45"/>
      <c r="C55" s="46"/>
      <c r="D55" s="46"/>
      <c r="E55" s="46"/>
      <c r="F55" s="46"/>
      <c r="G55" s="46"/>
      <c r="H55" s="46"/>
      <c r="I55" s="143"/>
      <c r="J55" s="46"/>
      <c r="K55" s="50"/>
    </row>
    <row r="56" spans="2:47" s="1" customFormat="1" ht="29.25" customHeight="1">
      <c r="B56" s="45"/>
      <c r="C56" s="175" t="s">
        <v>98</v>
      </c>
      <c r="D56" s="46"/>
      <c r="E56" s="46"/>
      <c r="F56" s="46"/>
      <c r="G56" s="46"/>
      <c r="H56" s="46"/>
      <c r="I56" s="143"/>
      <c r="J56" s="154">
        <f>J83</f>
        <v>0</v>
      </c>
      <c r="K56" s="50"/>
      <c r="AU56" s="23" t="s">
        <v>99</v>
      </c>
    </row>
    <row r="57" spans="2:11" s="7" customFormat="1" ht="24.95" customHeight="1">
      <c r="B57" s="176"/>
      <c r="C57" s="177"/>
      <c r="D57" s="178" t="s">
        <v>100</v>
      </c>
      <c r="E57" s="179"/>
      <c r="F57" s="179"/>
      <c r="G57" s="179"/>
      <c r="H57" s="179"/>
      <c r="I57" s="180"/>
      <c r="J57" s="181">
        <f>J84</f>
        <v>0</v>
      </c>
      <c r="K57" s="182"/>
    </row>
    <row r="58" spans="2:11" s="8" customFormat="1" ht="19.9" customHeight="1">
      <c r="B58" s="183"/>
      <c r="C58" s="184"/>
      <c r="D58" s="185" t="s">
        <v>101</v>
      </c>
      <c r="E58" s="186"/>
      <c r="F58" s="186"/>
      <c r="G58" s="186"/>
      <c r="H58" s="186"/>
      <c r="I58" s="187"/>
      <c r="J58" s="188">
        <f>J85</f>
        <v>0</v>
      </c>
      <c r="K58" s="189"/>
    </row>
    <row r="59" spans="2:11" s="8" customFormat="1" ht="19.9" customHeight="1">
      <c r="B59" s="183"/>
      <c r="C59" s="184"/>
      <c r="D59" s="185" t="s">
        <v>102</v>
      </c>
      <c r="E59" s="186"/>
      <c r="F59" s="186"/>
      <c r="G59" s="186"/>
      <c r="H59" s="186"/>
      <c r="I59" s="187"/>
      <c r="J59" s="188">
        <f>J123</f>
        <v>0</v>
      </c>
      <c r="K59" s="189"/>
    </row>
    <row r="60" spans="2:11" s="8" customFormat="1" ht="19.9" customHeight="1">
      <c r="B60" s="183"/>
      <c r="C60" s="184"/>
      <c r="D60" s="185" t="s">
        <v>103</v>
      </c>
      <c r="E60" s="186"/>
      <c r="F60" s="186"/>
      <c r="G60" s="186"/>
      <c r="H60" s="186"/>
      <c r="I60" s="187"/>
      <c r="J60" s="188">
        <f>J145</f>
        <v>0</v>
      </c>
      <c r="K60" s="189"/>
    </row>
    <row r="61" spans="2:11" s="8" customFormat="1" ht="19.9" customHeight="1">
      <c r="B61" s="183"/>
      <c r="C61" s="184"/>
      <c r="D61" s="185" t="s">
        <v>104</v>
      </c>
      <c r="E61" s="186"/>
      <c r="F61" s="186"/>
      <c r="G61" s="186"/>
      <c r="H61" s="186"/>
      <c r="I61" s="187"/>
      <c r="J61" s="188">
        <f>J180</f>
        <v>0</v>
      </c>
      <c r="K61" s="189"/>
    </row>
    <row r="62" spans="2:11" s="7" customFormat="1" ht="24.95" customHeight="1">
      <c r="B62" s="176"/>
      <c r="C62" s="177"/>
      <c r="D62" s="178" t="s">
        <v>105</v>
      </c>
      <c r="E62" s="179"/>
      <c r="F62" s="179"/>
      <c r="G62" s="179"/>
      <c r="H62" s="179"/>
      <c r="I62" s="180"/>
      <c r="J62" s="181">
        <f>J223</f>
        <v>0</v>
      </c>
      <c r="K62" s="182"/>
    </row>
    <row r="63" spans="2:11" s="8" customFormat="1" ht="19.9" customHeight="1">
      <c r="B63" s="183"/>
      <c r="C63" s="184"/>
      <c r="D63" s="185" t="s">
        <v>106</v>
      </c>
      <c r="E63" s="186"/>
      <c r="F63" s="186"/>
      <c r="G63" s="186"/>
      <c r="H63" s="186"/>
      <c r="I63" s="187"/>
      <c r="J63" s="188">
        <f>J224</f>
        <v>0</v>
      </c>
      <c r="K63" s="189"/>
    </row>
    <row r="64" spans="2:11" s="1" customFormat="1" ht="21.8" customHeight="1">
      <c r="B64" s="45"/>
      <c r="C64" s="46"/>
      <c r="D64" s="46"/>
      <c r="E64" s="46"/>
      <c r="F64" s="46"/>
      <c r="G64" s="46"/>
      <c r="H64" s="46"/>
      <c r="I64" s="143"/>
      <c r="J64" s="46"/>
      <c r="K64" s="50"/>
    </row>
    <row r="65" spans="2:11" s="1" customFormat="1" ht="6.95" customHeight="1">
      <c r="B65" s="66"/>
      <c r="C65" s="67"/>
      <c r="D65" s="67"/>
      <c r="E65" s="67"/>
      <c r="F65" s="67"/>
      <c r="G65" s="67"/>
      <c r="H65" s="67"/>
      <c r="I65" s="165"/>
      <c r="J65" s="67"/>
      <c r="K65" s="68"/>
    </row>
    <row r="69" spans="2:12" s="1" customFormat="1" ht="6.95" customHeight="1">
      <c r="B69" s="69"/>
      <c r="C69" s="70"/>
      <c r="D69" s="70"/>
      <c r="E69" s="70"/>
      <c r="F69" s="70"/>
      <c r="G69" s="70"/>
      <c r="H69" s="70"/>
      <c r="I69" s="168"/>
      <c r="J69" s="70"/>
      <c r="K69" s="70"/>
      <c r="L69" s="71"/>
    </row>
    <row r="70" spans="2:12" s="1" customFormat="1" ht="36.95" customHeight="1">
      <c r="B70" s="45"/>
      <c r="C70" s="72" t="s">
        <v>107</v>
      </c>
      <c r="D70" s="73"/>
      <c r="E70" s="73"/>
      <c r="F70" s="73"/>
      <c r="G70" s="73"/>
      <c r="H70" s="73"/>
      <c r="I70" s="190"/>
      <c r="J70" s="73"/>
      <c r="K70" s="73"/>
      <c r="L70" s="71"/>
    </row>
    <row r="71" spans="2:12" s="1" customFormat="1" ht="6.95" customHeight="1">
      <c r="B71" s="45"/>
      <c r="C71" s="73"/>
      <c r="D71" s="73"/>
      <c r="E71" s="73"/>
      <c r="F71" s="73"/>
      <c r="G71" s="73"/>
      <c r="H71" s="73"/>
      <c r="I71" s="190"/>
      <c r="J71" s="73"/>
      <c r="K71" s="73"/>
      <c r="L71" s="71"/>
    </row>
    <row r="72" spans="2:12" s="1" customFormat="1" ht="14.4" customHeight="1">
      <c r="B72" s="45"/>
      <c r="C72" s="75" t="s">
        <v>18</v>
      </c>
      <c r="D72" s="73"/>
      <c r="E72" s="73"/>
      <c r="F72" s="73"/>
      <c r="G72" s="73"/>
      <c r="H72" s="73"/>
      <c r="I72" s="190"/>
      <c r="J72" s="73"/>
      <c r="K72" s="73"/>
      <c r="L72" s="71"/>
    </row>
    <row r="73" spans="2:12" s="1" customFormat="1" ht="16.5" customHeight="1">
      <c r="B73" s="45"/>
      <c r="C73" s="73"/>
      <c r="D73" s="73"/>
      <c r="E73" s="191" t="str">
        <f>E7</f>
        <v>II/233 PLZEŇ - CHRÁST</v>
      </c>
      <c r="F73" s="75"/>
      <c r="G73" s="75"/>
      <c r="H73" s="75"/>
      <c r="I73" s="190"/>
      <c r="J73" s="73"/>
      <c r="K73" s="73"/>
      <c r="L73" s="71"/>
    </row>
    <row r="74" spans="2:12" s="1" customFormat="1" ht="14.4" customHeight="1">
      <c r="B74" s="45"/>
      <c r="C74" s="75" t="s">
        <v>93</v>
      </c>
      <c r="D74" s="73"/>
      <c r="E74" s="73"/>
      <c r="F74" s="73"/>
      <c r="G74" s="73"/>
      <c r="H74" s="73"/>
      <c r="I74" s="190"/>
      <c r="J74" s="73"/>
      <c r="K74" s="73"/>
      <c r="L74" s="71"/>
    </row>
    <row r="75" spans="2:12" s="1" customFormat="1" ht="17.25" customHeight="1">
      <c r="B75" s="45"/>
      <c r="C75" s="73"/>
      <c r="D75" s="73"/>
      <c r="E75" s="81" t="str">
        <f>E9</f>
        <v xml:space="preserve">01 - ÚSEK 1 </v>
      </c>
      <c r="F75" s="73"/>
      <c r="G75" s="73"/>
      <c r="H75" s="73"/>
      <c r="I75" s="190"/>
      <c r="J75" s="73"/>
      <c r="K75" s="73"/>
      <c r="L75" s="71"/>
    </row>
    <row r="76" spans="2:12" s="1" customFormat="1" ht="6.95" customHeight="1">
      <c r="B76" s="45"/>
      <c r="C76" s="73"/>
      <c r="D76" s="73"/>
      <c r="E76" s="73"/>
      <c r="F76" s="73"/>
      <c r="G76" s="73"/>
      <c r="H76" s="73"/>
      <c r="I76" s="190"/>
      <c r="J76" s="73"/>
      <c r="K76" s="73"/>
      <c r="L76" s="71"/>
    </row>
    <row r="77" spans="2:12" s="1" customFormat="1" ht="18" customHeight="1">
      <c r="B77" s="45"/>
      <c r="C77" s="75" t="s">
        <v>23</v>
      </c>
      <c r="D77" s="73"/>
      <c r="E77" s="73"/>
      <c r="F77" s="192" t="str">
        <f>F12</f>
        <v xml:space="preserve"> </v>
      </c>
      <c r="G77" s="73"/>
      <c r="H77" s="73"/>
      <c r="I77" s="193" t="s">
        <v>25</v>
      </c>
      <c r="J77" s="84" t="str">
        <f>IF(J12="","",J12)</f>
        <v>27. 6. 2018</v>
      </c>
      <c r="K77" s="73"/>
      <c r="L77" s="71"/>
    </row>
    <row r="78" spans="2:12" s="1" customFormat="1" ht="6.95" customHeight="1">
      <c r="B78" s="45"/>
      <c r="C78" s="73"/>
      <c r="D78" s="73"/>
      <c r="E78" s="73"/>
      <c r="F78" s="73"/>
      <c r="G78" s="73"/>
      <c r="H78" s="73"/>
      <c r="I78" s="190"/>
      <c r="J78" s="73"/>
      <c r="K78" s="73"/>
      <c r="L78" s="71"/>
    </row>
    <row r="79" spans="2:12" s="1" customFormat="1" ht="13.5">
      <c r="B79" s="45"/>
      <c r="C79" s="75" t="s">
        <v>27</v>
      </c>
      <c r="D79" s="73"/>
      <c r="E79" s="73"/>
      <c r="F79" s="192" t="str">
        <f>E15</f>
        <v xml:space="preserve"> </v>
      </c>
      <c r="G79" s="73"/>
      <c r="H79" s="73"/>
      <c r="I79" s="193" t="s">
        <v>32</v>
      </c>
      <c r="J79" s="192" t="str">
        <f>E21</f>
        <v xml:space="preserve"> </v>
      </c>
      <c r="K79" s="73"/>
      <c r="L79" s="71"/>
    </row>
    <row r="80" spans="2:12" s="1" customFormat="1" ht="14.4" customHeight="1">
      <c r="B80" s="45"/>
      <c r="C80" s="75" t="s">
        <v>30</v>
      </c>
      <c r="D80" s="73"/>
      <c r="E80" s="73"/>
      <c r="F80" s="192" t="str">
        <f>IF(E18="","",E18)</f>
        <v/>
      </c>
      <c r="G80" s="73"/>
      <c r="H80" s="73"/>
      <c r="I80" s="190"/>
      <c r="J80" s="73"/>
      <c r="K80" s="73"/>
      <c r="L80" s="71"/>
    </row>
    <row r="81" spans="2:12" s="1" customFormat="1" ht="10.3" customHeight="1">
      <c r="B81" s="45"/>
      <c r="C81" s="73"/>
      <c r="D81" s="73"/>
      <c r="E81" s="73"/>
      <c r="F81" s="73"/>
      <c r="G81" s="73"/>
      <c r="H81" s="73"/>
      <c r="I81" s="190"/>
      <c r="J81" s="73"/>
      <c r="K81" s="73"/>
      <c r="L81" s="71"/>
    </row>
    <row r="82" spans="2:20" s="9" customFormat="1" ht="29.25" customHeight="1">
      <c r="B82" s="194"/>
      <c r="C82" s="195" t="s">
        <v>108</v>
      </c>
      <c r="D82" s="196" t="s">
        <v>55</v>
      </c>
      <c r="E82" s="196" t="s">
        <v>51</v>
      </c>
      <c r="F82" s="196" t="s">
        <v>109</v>
      </c>
      <c r="G82" s="196" t="s">
        <v>110</v>
      </c>
      <c r="H82" s="196" t="s">
        <v>111</v>
      </c>
      <c r="I82" s="197" t="s">
        <v>112</v>
      </c>
      <c r="J82" s="196" t="s">
        <v>97</v>
      </c>
      <c r="K82" s="198" t="s">
        <v>113</v>
      </c>
      <c r="L82" s="199"/>
      <c r="M82" s="101" t="s">
        <v>114</v>
      </c>
      <c r="N82" s="102" t="s">
        <v>40</v>
      </c>
      <c r="O82" s="102" t="s">
        <v>115</v>
      </c>
      <c r="P82" s="102" t="s">
        <v>116</v>
      </c>
      <c r="Q82" s="102" t="s">
        <v>117</v>
      </c>
      <c r="R82" s="102" t="s">
        <v>118</v>
      </c>
      <c r="S82" s="102" t="s">
        <v>119</v>
      </c>
      <c r="T82" s="103" t="s">
        <v>120</v>
      </c>
    </row>
    <row r="83" spans="2:63" s="1" customFormat="1" ht="29.25" customHeight="1">
      <c r="B83" s="45"/>
      <c r="C83" s="107" t="s">
        <v>98</v>
      </c>
      <c r="D83" s="73"/>
      <c r="E83" s="73"/>
      <c r="F83" s="73"/>
      <c r="G83" s="73"/>
      <c r="H83" s="73"/>
      <c r="I83" s="190"/>
      <c r="J83" s="200">
        <f>BK83</f>
        <v>0</v>
      </c>
      <c r="K83" s="73"/>
      <c r="L83" s="71"/>
      <c r="M83" s="104"/>
      <c r="N83" s="105"/>
      <c r="O83" s="105"/>
      <c r="P83" s="201">
        <f>P84+P223</f>
        <v>0</v>
      </c>
      <c r="Q83" s="105"/>
      <c r="R83" s="201">
        <f>R84+R223</f>
        <v>196.18199</v>
      </c>
      <c r="S83" s="105"/>
      <c r="T83" s="202">
        <f>T84+T223</f>
        <v>1456.766</v>
      </c>
      <c r="AT83" s="23" t="s">
        <v>69</v>
      </c>
      <c r="AU83" s="23" t="s">
        <v>99</v>
      </c>
      <c r="BK83" s="203">
        <f>BK84+BK223</f>
        <v>0</v>
      </c>
    </row>
    <row r="84" spans="2:63" s="10" customFormat="1" ht="37.4" customHeight="1">
      <c r="B84" s="204"/>
      <c r="C84" s="205"/>
      <c r="D84" s="206" t="s">
        <v>69</v>
      </c>
      <c r="E84" s="207" t="s">
        <v>121</v>
      </c>
      <c r="F84" s="207" t="s">
        <v>122</v>
      </c>
      <c r="G84" s="205"/>
      <c r="H84" s="205"/>
      <c r="I84" s="208"/>
      <c r="J84" s="209">
        <f>BK84</f>
        <v>0</v>
      </c>
      <c r="K84" s="205"/>
      <c r="L84" s="210"/>
      <c r="M84" s="211"/>
      <c r="N84" s="212"/>
      <c r="O84" s="212"/>
      <c r="P84" s="213">
        <f>P85+P123+P145+P180</f>
        <v>0</v>
      </c>
      <c r="Q84" s="212"/>
      <c r="R84" s="213">
        <f>R85+R123+R145+R180</f>
        <v>196.18199</v>
      </c>
      <c r="S84" s="212"/>
      <c r="T84" s="214">
        <f>T85+T123+T145+T180</f>
        <v>1456.766</v>
      </c>
      <c r="AR84" s="215" t="s">
        <v>78</v>
      </c>
      <c r="AT84" s="216" t="s">
        <v>69</v>
      </c>
      <c r="AU84" s="216" t="s">
        <v>70</v>
      </c>
      <c r="AY84" s="215" t="s">
        <v>123</v>
      </c>
      <c r="BK84" s="217">
        <f>BK85+BK123+BK145+BK180</f>
        <v>0</v>
      </c>
    </row>
    <row r="85" spans="2:63" s="10" customFormat="1" ht="19.9" customHeight="1">
      <c r="B85" s="204"/>
      <c r="C85" s="205"/>
      <c r="D85" s="206" t="s">
        <v>69</v>
      </c>
      <c r="E85" s="218" t="s">
        <v>78</v>
      </c>
      <c r="F85" s="218" t="s">
        <v>124</v>
      </c>
      <c r="G85" s="205"/>
      <c r="H85" s="205"/>
      <c r="I85" s="208"/>
      <c r="J85" s="219">
        <f>BK85</f>
        <v>0</v>
      </c>
      <c r="K85" s="205"/>
      <c r="L85" s="210"/>
      <c r="M85" s="211"/>
      <c r="N85" s="212"/>
      <c r="O85" s="212"/>
      <c r="P85" s="213">
        <f>SUM(P86:P122)</f>
        <v>0</v>
      </c>
      <c r="Q85" s="212"/>
      <c r="R85" s="213">
        <f>SUM(R86:R122)</f>
        <v>0.4959</v>
      </c>
      <c r="S85" s="212"/>
      <c r="T85" s="214">
        <f>SUM(T86:T122)</f>
        <v>879.396</v>
      </c>
      <c r="AR85" s="215" t="s">
        <v>78</v>
      </c>
      <c r="AT85" s="216" t="s">
        <v>69</v>
      </c>
      <c r="AU85" s="216" t="s">
        <v>78</v>
      </c>
      <c r="AY85" s="215" t="s">
        <v>123</v>
      </c>
      <c r="BK85" s="217">
        <f>SUM(BK86:BK122)</f>
        <v>0</v>
      </c>
    </row>
    <row r="86" spans="2:65" s="1" customFormat="1" ht="38.25" customHeight="1">
      <c r="B86" s="45"/>
      <c r="C86" s="220" t="s">
        <v>78</v>
      </c>
      <c r="D86" s="220" t="s">
        <v>125</v>
      </c>
      <c r="E86" s="221" t="s">
        <v>126</v>
      </c>
      <c r="F86" s="222" t="s">
        <v>127</v>
      </c>
      <c r="G86" s="223" t="s">
        <v>128</v>
      </c>
      <c r="H86" s="224">
        <v>551</v>
      </c>
      <c r="I86" s="225"/>
      <c r="J86" s="226">
        <f>ROUND(I86*H86,2)</f>
        <v>0</v>
      </c>
      <c r="K86" s="222" t="s">
        <v>129</v>
      </c>
      <c r="L86" s="71"/>
      <c r="M86" s="227" t="s">
        <v>21</v>
      </c>
      <c r="N86" s="228" t="s">
        <v>41</v>
      </c>
      <c r="O86" s="46"/>
      <c r="P86" s="229">
        <f>O86*H86</f>
        <v>0</v>
      </c>
      <c r="Q86" s="229">
        <v>0</v>
      </c>
      <c r="R86" s="229">
        <f>Q86*H86</f>
        <v>0</v>
      </c>
      <c r="S86" s="229">
        <v>0.316</v>
      </c>
      <c r="T86" s="230">
        <f>S86*H86</f>
        <v>174.116</v>
      </c>
      <c r="AR86" s="23" t="s">
        <v>130</v>
      </c>
      <c r="AT86" s="23" t="s">
        <v>125</v>
      </c>
      <c r="AU86" s="23" t="s">
        <v>80</v>
      </c>
      <c r="AY86" s="23" t="s">
        <v>123</v>
      </c>
      <c r="BE86" s="231">
        <f>IF(N86="základní",J86,0)</f>
        <v>0</v>
      </c>
      <c r="BF86" s="231">
        <f>IF(N86="snížená",J86,0)</f>
        <v>0</v>
      </c>
      <c r="BG86" s="231">
        <f>IF(N86="zákl. přenesená",J86,0)</f>
        <v>0</v>
      </c>
      <c r="BH86" s="231">
        <f>IF(N86="sníž. přenesená",J86,0)</f>
        <v>0</v>
      </c>
      <c r="BI86" s="231">
        <f>IF(N86="nulová",J86,0)</f>
        <v>0</v>
      </c>
      <c r="BJ86" s="23" t="s">
        <v>78</v>
      </c>
      <c r="BK86" s="231">
        <f>ROUND(I86*H86,2)</f>
        <v>0</v>
      </c>
      <c r="BL86" s="23" t="s">
        <v>130</v>
      </c>
      <c r="BM86" s="23" t="s">
        <v>131</v>
      </c>
    </row>
    <row r="87" spans="2:47" s="1" customFormat="1" ht="13.5">
      <c r="B87" s="45"/>
      <c r="C87" s="73"/>
      <c r="D87" s="232" t="s">
        <v>132</v>
      </c>
      <c r="E87" s="73"/>
      <c r="F87" s="233" t="s">
        <v>133</v>
      </c>
      <c r="G87" s="73"/>
      <c r="H87" s="73"/>
      <c r="I87" s="190"/>
      <c r="J87" s="73"/>
      <c r="K87" s="73"/>
      <c r="L87" s="71"/>
      <c r="M87" s="234"/>
      <c r="N87" s="46"/>
      <c r="O87" s="46"/>
      <c r="P87" s="46"/>
      <c r="Q87" s="46"/>
      <c r="R87" s="46"/>
      <c r="S87" s="46"/>
      <c r="T87" s="94"/>
      <c r="AT87" s="23" t="s">
        <v>132</v>
      </c>
      <c r="AU87" s="23" t="s">
        <v>80</v>
      </c>
    </row>
    <row r="88" spans="2:47" s="1" customFormat="1" ht="13.5">
      <c r="B88" s="45"/>
      <c r="C88" s="73"/>
      <c r="D88" s="232" t="s">
        <v>134</v>
      </c>
      <c r="E88" s="73"/>
      <c r="F88" s="233" t="s">
        <v>135</v>
      </c>
      <c r="G88" s="73"/>
      <c r="H88" s="73"/>
      <c r="I88" s="190"/>
      <c r="J88" s="73"/>
      <c r="K88" s="73"/>
      <c r="L88" s="71"/>
      <c r="M88" s="234"/>
      <c r="N88" s="46"/>
      <c r="O88" s="46"/>
      <c r="P88" s="46"/>
      <c r="Q88" s="46"/>
      <c r="R88" s="46"/>
      <c r="S88" s="46"/>
      <c r="T88" s="94"/>
      <c r="AT88" s="23" t="s">
        <v>134</v>
      </c>
      <c r="AU88" s="23" t="s">
        <v>80</v>
      </c>
    </row>
    <row r="89" spans="2:65" s="1" customFormat="1" ht="38.25" customHeight="1">
      <c r="B89" s="45"/>
      <c r="C89" s="220" t="s">
        <v>80</v>
      </c>
      <c r="D89" s="220" t="s">
        <v>125</v>
      </c>
      <c r="E89" s="221" t="s">
        <v>136</v>
      </c>
      <c r="F89" s="222" t="s">
        <v>137</v>
      </c>
      <c r="G89" s="223" t="s">
        <v>128</v>
      </c>
      <c r="H89" s="224">
        <v>5510</v>
      </c>
      <c r="I89" s="225"/>
      <c r="J89" s="226">
        <f>ROUND(I89*H89,2)</f>
        <v>0</v>
      </c>
      <c r="K89" s="222" t="s">
        <v>129</v>
      </c>
      <c r="L89" s="71"/>
      <c r="M89" s="227" t="s">
        <v>21</v>
      </c>
      <c r="N89" s="228" t="s">
        <v>41</v>
      </c>
      <c r="O89" s="46"/>
      <c r="P89" s="229">
        <f>O89*H89</f>
        <v>0</v>
      </c>
      <c r="Q89" s="229">
        <v>9E-05</v>
      </c>
      <c r="R89" s="229">
        <f>Q89*H89</f>
        <v>0.4959</v>
      </c>
      <c r="S89" s="229">
        <v>0.128</v>
      </c>
      <c r="T89" s="230">
        <f>S89*H89</f>
        <v>705.28</v>
      </c>
      <c r="AR89" s="23" t="s">
        <v>130</v>
      </c>
      <c r="AT89" s="23" t="s">
        <v>125</v>
      </c>
      <c r="AU89" s="23" t="s">
        <v>80</v>
      </c>
      <c r="AY89" s="23" t="s">
        <v>123</v>
      </c>
      <c r="BE89" s="231">
        <f>IF(N89="základní",J89,0)</f>
        <v>0</v>
      </c>
      <c r="BF89" s="231">
        <f>IF(N89="snížená",J89,0)</f>
        <v>0</v>
      </c>
      <c r="BG89" s="231">
        <f>IF(N89="zákl. přenesená",J89,0)</f>
        <v>0</v>
      </c>
      <c r="BH89" s="231">
        <f>IF(N89="sníž. přenesená",J89,0)</f>
        <v>0</v>
      </c>
      <c r="BI89" s="231">
        <f>IF(N89="nulová",J89,0)</f>
        <v>0</v>
      </c>
      <c r="BJ89" s="23" t="s">
        <v>78</v>
      </c>
      <c r="BK89" s="231">
        <f>ROUND(I89*H89,2)</f>
        <v>0</v>
      </c>
      <c r="BL89" s="23" t="s">
        <v>130</v>
      </c>
      <c r="BM89" s="23" t="s">
        <v>138</v>
      </c>
    </row>
    <row r="90" spans="2:47" s="1" customFormat="1" ht="13.5">
      <c r="B90" s="45"/>
      <c r="C90" s="73"/>
      <c r="D90" s="232" t="s">
        <v>132</v>
      </c>
      <c r="E90" s="73"/>
      <c r="F90" s="233" t="s">
        <v>139</v>
      </c>
      <c r="G90" s="73"/>
      <c r="H90" s="73"/>
      <c r="I90" s="190"/>
      <c r="J90" s="73"/>
      <c r="K90" s="73"/>
      <c r="L90" s="71"/>
      <c r="M90" s="234"/>
      <c r="N90" s="46"/>
      <c r="O90" s="46"/>
      <c r="P90" s="46"/>
      <c r="Q90" s="46"/>
      <c r="R90" s="46"/>
      <c r="S90" s="46"/>
      <c r="T90" s="94"/>
      <c r="AT90" s="23" t="s">
        <v>132</v>
      </c>
      <c r="AU90" s="23" t="s">
        <v>80</v>
      </c>
    </row>
    <row r="91" spans="2:65" s="1" customFormat="1" ht="38.25" customHeight="1">
      <c r="B91" s="45"/>
      <c r="C91" s="220" t="s">
        <v>140</v>
      </c>
      <c r="D91" s="220" t="s">
        <v>125</v>
      </c>
      <c r="E91" s="221" t="s">
        <v>141</v>
      </c>
      <c r="F91" s="222" t="s">
        <v>142</v>
      </c>
      <c r="G91" s="223" t="s">
        <v>143</v>
      </c>
      <c r="H91" s="224">
        <v>82.65</v>
      </c>
      <c r="I91" s="225"/>
      <c r="J91" s="226">
        <f>ROUND(I91*H91,2)</f>
        <v>0</v>
      </c>
      <c r="K91" s="222" t="s">
        <v>129</v>
      </c>
      <c r="L91" s="71"/>
      <c r="M91" s="227" t="s">
        <v>21</v>
      </c>
      <c r="N91" s="228" t="s">
        <v>41</v>
      </c>
      <c r="O91" s="46"/>
      <c r="P91" s="229">
        <f>O91*H91</f>
        <v>0</v>
      </c>
      <c r="Q91" s="229">
        <v>0</v>
      </c>
      <c r="R91" s="229">
        <f>Q91*H91</f>
        <v>0</v>
      </c>
      <c r="S91" s="229">
        <v>0</v>
      </c>
      <c r="T91" s="230">
        <f>S91*H91</f>
        <v>0</v>
      </c>
      <c r="AR91" s="23" t="s">
        <v>130</v>
      </c>
      <c r="AT91" s="23" t="s">
        <v>125</v>
      </c>
      <c r="AU91" s="23" t="s">
        <v>80</v>
      </c>
      <c r="AY91" s="23" t="s">
        <v>123</v>
      </c>
      <c r="BE91" s="231">
        <f>IF(N91="základní",J91,0)</f>
        <v>0</v>
      </c>
      <c r="BF91" s="231">
        <f>IF(N91="snížená",J91,0)</f>
        <v>0</v>
      </c>
      <c r="BG91" s="231">
        <f>IF(N91="zákl. přenesená",J91,0)</f>
        <v>0</v>
      </c>
      <c r="BH91" s="231">
        <f>IF(N91="sníž. přenesená",J91,0)</f>
        <v>0</v>
      </c>
      <c r="BI91" s="231">
        <f>IF(N91="nulová",J91,0)</f>
        <v>0</v>
      </c>
      <c r="BJ91" s="23" t="s">
        <v>78</v>
      </c>
      <c r="BK91" s="231">
        <f>ROUND(I91*H91,2)</f>
        <v>0</v>
      </c>
      <c r="BL91" s="23" t="s">
        <v>130</v>
      </c>
      <c r="BM91" s="23" t="s">
        <v>144</v>
      </c>
    </row>
    <row r="92" spans="2:47" s="1" customFormat="1" ht="13.5">
      <c r="B92" s="45"/>
      <c r="C92" s="73"/>
      <c r="D92" s="232" t="s">
        <v>132</v>
      </c>
      <c r="E92" s="73"/>
      <c r="F92" s="233" t="s">
        <v>145</v>
      </c>
      <c r="G92" s="73"/>
      <c r="H92" s="73"/>
      <c r="I92" s="190"/>
      <c r="J92" s="73"/>
      <c r="K92" s="73"/>
      <c r="L92" s="71"/>
      <c r="M92" s="234"/>
      <c r="N92" s="46"/>
      <c r="O92" s="46"/>
      <c r="P92" s="46"/>
      <c r="Q92" s="46"/>
      <c r="R92" s="46"/>
      <c r="S92" s="46"/>
      <c r="T92" s="94"/>
      <c r="AT92" s="23" t="s">
        <v>132</v>
      </c>
      <c r="AU92" s="23" t="s">
        <v>80</v>
      </c>
    </row>
    <row r="93" spans="2:47" s="1" customFormat="1" ht="13.5">
      <c r="B93" s="45"/>
      <c r="C93" s="73"/>
      <c r="D93" s="232" t="s">
        <v>134</v>
      </c>
      <c r="E93" s="73"/>
      <c r="F93" s="233" t="s">
        <v>135</v>
      </c>
      <c r="G93" s="73"/>
      <c r="H93" s="73"/>
      <c r="I93" s="190"/>
      <c r="J93" s="73"/>
      <c r="K93" s="73"/>
      <c r="L93" s="71"/>
      <c r="M93" s="234"/>
      <c r="N93" s="46"/>
      <c r="O93" s="46"/>
      <c r="P93" s="46"/>
      <c r="Q93" s="46"/>
      <c r="R93" s="46"/>
      <c r="S93" s="46"/>
      <c r="T93" s="94"/>
      <c r="AT93" s="23" t="s">
        <v>134</v>
      </c>
      <c r="AU93" s="23" t="s">
        <v>80</v>
      </c>
    </row>
    <row r="94" spans="2:51" s="11" customFormat="1" ht="13.5">
      <c r="B94" s="235"/>
      <c r="C94" s="236"/>
      <c r="D94" s="232" t="s">
        <v>146</v>
      </c>
      <c r="E94" s="237" t="s">
        <v>21</v>
      </c>
      <c r="F94" s="238" t="s">
        <v>147</v>
      </c>
      <c r="G94" s="236"/>
      <c r="H94" s="239">
        <v>82.65</v>
      </c>
      <c r="I94" s="240"/>
      <c r="J94" s="236"/>
      <c r="K94" s="236"/>
      <c r="L94" s="241"/>
      <c r="M94" s="242"/>
      <c r="N94" s="243"/>
      <c r="O94" s="243"/>
      <c r="P94" s="243"/>
      <c r="Q94" s="243"/>
      <c r="R94" s="243"/>
      <c r="S94" s="243"/>
      <c r="T94" s="244"/>
      <c r="AT94" s="245" t="s">
        <v>146</v>
      </c>
      <c r="AU94" s="245" t="s">
        <v>80</v>
      </c>
      <c r="AV94" s="11" t="s">
        <v>80</v>
      </c>
      <c r="AW94" s="11" t="s">
        <v>33</v>
      </c>
      <c r="AX94" s="11" t="s">
        <v>78</v>
      </c>
      <c r="AY94" s="245" t="s">
        <v>123</v>
      </c>
    </row>
    <row r="95" spans="2:65" s="1" customFormat="1" ht="38.25" customHeight="1">
      <c r="B95" s="45"/>
      <c r="C95" s="220" t="s">
        <v>130</v>
      </c>
      <c r="D95" s="220" t="s">
        <v>125</v>
      </c>
      <c r="E95" s="221" t="s">
        <v>148</v>
      </c>
      <c r="F95" s="222" t="s">
        <v>149</v>
      </c>
      <c r="G95" s="223" t="s">
        <v>143</v>
      </c>
      <c r="H95" s="224">
        <v>670.02</v>
      </c>
      <c r="I95" s="225"/>
      <c r="J95" s="226">
        <f>ROUND(I95*H95,2)</f>
        <v>0</v>
      </c>
      <c r="K95" s="222" t="s">
        <v>129</v>
      </c>
      <c r="L95" s="71"/>
      <c r="M95" s="227" t="s">
        <v>21</v>
      </c>
      <c r="N95" s="228" t="s">
        <v>41</v>
      </c>
      <c r="O95" s="46"/>
      <c r="P95" s="229">
        <f>O95*H95</f>
        <v>0</v>
      </c>
      <c r="Q95" s="229">
        <v>0</v>
      </c>
      <c r="R95" s="229">
        <f>Q95*H95</f>
        <v>0</v>
      </c>
      <c r="S95" s="229">
        <v>0</v>
      </c>
      <c r="T95" s="230">
        <f>S95*H95</f>
        <v>0</v>
      </c>
      <c r="AR95" s="23" t="s">
        <v>130</v>
      </c>
      <c r="AT95" s="23" t="s">
        <v>125</v>
      </c>
      <c r="AU95" s="23" t="s">
        <v>80</v>
      </c>
      <c r="AY95" s="23" t="s">
        <v>123</v>
      </c>
      <c r="BE95" s="231">
        <f>IF(N95="základní",J95,0)</f>
        <v>0</v>
      </c>
      <c r="BF95" s="231">
        <f>IF(N95="snížená",J95,0)</f>
        <v>0</v>
      </c>
      <c r="BG95" s="231">
        <f>IF(N95="zákl. přenesená",J95,0)</f>
        <v>0</v>
      </c>
      <c r="BH95" s="231">
        <f>IF(N95="sníž. přenesená",J95,0)</f>
        <v>0</v>
      </c>
      <c r="BI95" s="231">
        <f>IF(N95="nulová",J95,0)</f>
        <v>0</v>
      </c>
      <c r="BJ95" s="23" t="s">
        <v>78</v>
      </c>
      <c r="BK95" s="231">
        <f>ROUND(I95*H95,2)</f>
        <v>0</v>
      </c>
      <c r="BL95" s="23" t="s">
        <v>130</v>
      </c>
      <c r="BM95" s="23" t="s">
        <v>150</v>
      </c>
    </row>
    <row r="96" spans="2:47" s="1" customFormat="1" ht="13.5">
      <c r="B96" s="45"/>
      <c r="C96" s="73"/>
      <c r="D96" s="232" t="s">
        <v>132</v>
      </c>
      <c r="E96" s="73"/>
      <c r="F96" s="233" t="s">
        <v>151</v>
      </c>
      <c r="G96" s="73"/>
      <c r="H96" s="73"/>
      <c r="I96" s="190"/>
      <c r="J96" s="73"/>
      <c r="K96" s="73"/>
      <c r="L96" s="71"/>
      <c r="M96" s="234"/>
      <c r="N96" s="46"/>
      <c r="O96" s="46"/>
      <c r="P96" s="46"/>
      <c r="Q96" s="46"/>
      <c r="R96" s="46"/>
      <c r="S96" s="46"/>
      <c r="T96" s="94"/>
      <c r="AT96" s="23" t="s">
        <v>132</v>
      </c>
      <c r="AU96" s="23" t="s">
        <v>80</v>
      </c>
    </row>
    <row r="97" spans="2:51" s="12" customFormat="1" ht="13.5">
      <c r="B97" s="246"/>
      <c r="C97" s="247"/>
      <c r="D97" s="232" t="s">
        <v>146</v>
      </c>
      <c r="E97" s="248" t="s">
        <v>21</v>
      </c>
      <c r="F97" s="249" t="s">
        <v>152</v>
      </c>
      <c r="G97" s="247"/>
      <c r="H97" s="248" t="s">
        <v>21</v>
      </c>
      <c r="I97" s="250"/>
      <c r="J97" s="247"/>
      <c r="K97" s="247"/>
      <c r="L97" s="251"/>
      <c r="M97" s="252"/>
      <c r="N97" s="253"/>
      <c r="O97" s="253"/>
      <c r="P97" s="253"/>
      <c r="Q97" s="253"/>
      <c r="R97" s="253"/>
      <c r="S97" s="253"/>
      <c r="T97" s="254"/>
      <c r="AT97" s="255" t="s">
        <v>146</v>
      </c>
      <c r="AU97" s="255" t="s">
        <v>80</v>
      </c>
      <c r="AV97" s="12" t="s">
        <v>78</v>
      </c>
      <c r="AW97" s="12" t="s">
        <v>33</v>
      </c>
      <c r="AX97" s="12" t="s">
        <v>70</v>
      </c>
      <c r="AY97" s="255" t="s">
        <v>123</v>
      </c>
    </row>
    <row r="98" spans="2:51" s="11" customFormat="1" ht="13.5">
      <c r="B98" s="235"/>
      <c r="C98" s="236"/>
      <c r="D98" s="232" t="s">
        <v>146</v>
      </c>
      <c r="E98" s="237" t="s">
        <v>21</v>
      </c>
      <c r="F98" s="238" t="s">
        <v>153</v>
      </c>
      <c r="G98" s="236"/>
      <c r="H98" s="239">
        <v>122.77</v>
      </c>
      <c r="I98" s="240"/>
      <c r="J98" s="236"/>
      <c r="K98" s="236"/>
      <c r="L98" s="241"/>
      <c r="M98" s="242"/>
      <c r="N98" s="243"/>
      <c r="O98" s="243"/>
      <c r="P98" s="243"/>
      <c r="Q98" s="243"/>
      <c r="R98" s="243"/>
      <c r="S98" s="243"/>
      <c r="T98" s="244"/>
      <c r="AT98" s="245" t="s">
        <v>146</v>
      </c>
      <c r="AU98" s="245" t="s">
        <v>80</v>
      </c>
      <c r="AV98" s="11" t="s">
        <v>80</v>
      </c>
      <c r="AW98" s="11" t="s">
        <v>33</v>
      </c>
      <c r="AX98" s="11" t="s">
        <v>70</v>
      </c>
      <c r="AY98" s="245" t="s">
        <v>123</v>
      </c>
    </row>
    <row r="99" spans="2:51" s="12" customFormat="1" ht="13.5">
      <c r="B99" s="246"/>
      <c r="C99" s="247"/>
      <c r="D99" s="232" t="s">
        <v>146</v>
      </c>
      <c r="E99" s="248" t="s">
        <v>21</v>
      </c>
      <c r="F99" s="249" t="s">
        <v>154</v>
      </c>
      <c r="G99" s="247"/>
      <c r="H99" s="248" t="s">
        <v>21</v>
      </c>
      <c r="I99" s="250"/>
      <c r="J99" s="247"/>
      <c r="K99" s="247"/>
      <c r="L99" s="251"/>
      <c r="M99" s="252"/>
      <c r="N99" s="253"/>
      <c r="O99" s="253"/>
      <c r="P99" s="253"/>
      <c r="Q99" s="253"/>
      <c r="R99" s="253"/>
      <c r="S99" s="253"/>
      <c r="T99" s="254"/>
      <c r="AT99" s="255" t="s">
        <v>146</v>
      </c>
      <c r="AU99" s="255" t="s">
        <v>80</v>
      </c>
      <c r="AV99" s="12" t="s">
        <v>78</v>
      </c>
      <c r="AW99" s="12" t="s">
        <v>33</v>
      </c>
      <c r="AX99" s="12" t="s">
        <v>70</v>
      </c>
      <c r="AY99" s="255" t="s">
        <v>123</v>
      </c>
    </row>
    <row r="100" spans="2:51" s="11" customFormat="1" ht="13.5">
      <c r="B100" s="235"/>
      <c r="C100" s="236"/>
      <c r="D100" s="232" t="s">
        <v>146</v>
      </c>
      <c r="E100" s="237" t="s">
        <v>21</v>
      </c>
      <c r="F100" s="238" t="s">
        <v>147</v>
      </c>
      <c r="G100" s="236"/>
      <c r="H100" s="239">
        <v>82.65</v>
      </c>
      <c r="I100" s="240"/>
      <c r="J100" s="236"/>
      <c r="K100" s="236"/>
      <c r="L100" s="241"/>
      <c r="M100" s="242"/>
      <c r="N100" s="243"/>
      <c r="O100" s="243"/>
      <c r="P100" s="243"/>
      <c r="Q100" s="243"/>
      <c r="R100" s="243"/>
      <c r="S100" s="243"/>
      <c r="T100" s="244"/>
      <c r="AT100" s="245" t="s">
        <v>146</v>
      </c>
      <c r="AU100" s="245" t="s">
        <v>80</v>
      </c>
      <c r="AV100" s="11" t="s">
        <v>80</v>
      </c>
      <c r="AW100" s="11" t="s">
        <v>33</v>
      </c>
      <c r="AX100" s="11" t="s">
        <v>70</v>
      </c>
      <c r="AY100" s="245" t="s">
        <v>123</v>
      </c>
    </row>
    <row r="101" spans="2:51" s="12" customFormat="1" ht="13.5">
      <c r="B101" s="246"/>
      <c r="C101" s="247"/>
      <c r="D101" s="232" t="s">
        <v>146</v>
      </c>
      <c r="E101" s="248" t="s">
        <v>21</v>
      </c>
      <c r="F101" s="249" t="s">
        <v>155</v>
      </c>
      <c r="G101" s="247"/>
      <c r="H101" s="248" t="s">
        <v>21</v>
      </c>
      <c r="I101" s="250"/>
      <c r="J101" s="247"/>
      <c r="K101" s="247"/>
      <c r="L101" s="251"/>
      <c r="M101" s="252"/>
      <c r="N101" s="253"/>
      <c r="O101" s="253"/>
      <c r="P101" s="253"/>
      <c r="Q101" s="253"/>
      <c r="R101" s="253"/>
      <c r="S101" s="253"/>
      <c r="T101" s="254"/>
      <c r="AT101" s="255" t="s">
        <v>146</v>
      </c>
      <c r="AU101" s="255" t="s">
        <v>80</v>
      </c>
      <c r="AV101" s="12" t="s">
        <v>78</v>
      </c>
      <c r="AW101" s="12" t="s">
        <v>33</v>
      </c>
      <c r="AX101" s="12" t="s">
        <v>70</v>
      </c>
      <c r="AY101" s="255" t="s">
        <v>123</v>
      </c>
    </row>
    <row r="102" spans="2:51" s="11" customFormat="1" ht="13.5">
      <c r="B102" s="235"/>
      <c r="C102" s="236"/>
      <c r="D102" s="232" t="s">
        <v>146</v>
      </c>
      <c r="E102" s="237" t="s">
        <v>21</v>
      </c>
      <c r="F102" s="238" t="s">
        <v>156</v>
      </c>
      <c r="G102" s="236"/>
      <c r="H102" s="239">
        <v>349.2</v>
      </c>
      <c r="I102" s="240"/>
      <c r="J102" s="236"/>
      <c r="K102" s="236"/>
      <c r="L102" s="241"/>
      <c r="M102" s="242"/>
      <c r="N102" s="243"/>
      <c r="O102" s="243"/>
      <c r="P102" s="243"/>
      <c r="Q102" s="243"/>
      <c r="R102" s="243"/>
      <c r="S102" s="243"/>
      <c r="T102" s="244"/>
      <c r="AT102" s="245" t="s">
        <v>146</v>
      </c>
      <c r="AU102" s="245" t="s">
        <v>80</v>
      </c>
      <c r="AV102" s="11" t="s">
        <v>80</v>
      </c>
      <c r="AW102" s="11" t="s">
        <v>33</v>
      </c>
      <c r="AX102" s="11" t="s">
        <v>70</v>
      </c>
      <c r="AY102" s="245" t="s">
        <v>123</v>
      </c>
    </row>
    <row r="103" spans="2:51" s="12" customFormat="1" ht="13.5">
      <c r="B103" s="246"/>
      <c r="C103" s="247"/>
      <c r="D103" s="232" t="s">
        <v>146</v>
      </c>
      <c r="E103" s="248" t="s">
        <v>21</v>
      </c>
      <c r="F103" s="249" t="s">
        <v>157</v>
      </c>
      <c r="G103" s="247"/>
      <c r="H103" s="248" t="s">
        <v>21</v>
      </c>
      <c r="I103" s="250"/>
      <c r="J103" s="247"/>
      <c r="K103" s="247"/>
      <c r="L103" s="251"/>
      <c r="M103" s="252"/>
      <c r="N103" s="253"/>
      <c r="O103" s="253"/>
      <c r="P103" s="253"/>
      <c r="Q103" s="253"/>
      <c r="R103" s="253"/>
      <c r="S103" s="253"/>
      <c r="T103" s="254"/>
      <c r="AT103" s="255" t="s">
        <v>146</v>
      </c>
      <c r="AU103" s="255" t="s">
        <v>80</v>
      </c>
      <c r="AV103" s="12" t="s">
        <v>78</v>
      </c>
      <c r="AW103" s="12" t="s">
        <v>33</v>
      </c>
      <c r="AX103" s="12" t="s">
        <v>70</v>
      </c>
      <c r="AY103" s="255" t="s">
        <v>123</v>
      </c>
    </row>
    <row r="104" spans="2:51" s="11" customFormat="1" ht="13.5">
      <c r="B104" s="235"/>
      <c r="C104" s="236"/>
      <c r="D104" s="232" t="s">
        <v>146</v>
      </c>
      <c r="E104" s="237" t="s">
        <v>21</v>
      </c>
      <c r="F104" s="238" t="s">
        <v>158</v>
      </c>
      <c r="G104" s="236"/>
      <c r="H104" s="239">
        <v>110.2</v>
      </c>
      <c r="I104" s="240"/>
      <c r="J104" s="236"/>
      <c r="K104" s="236"/>
      <c r="L104" s="241"/>
      <c r="M104" s="242"/>
      <c r="N104" s="243"/>
      <c r="O104" s="243"/>
      <c r="P104" s="243"/>
      <c r="Q104" s="243"/>
      <c r="R104" s="243"/>
      <c r="S104" s="243"/>
      <c r="T104" s="244"/>
      <c r="AT104" s="245" t="s">
        <v>146</v>
      </c>
      <c r="AU104" s="245" t="s">
        <v>80</v>
      </c>
      <c r="AV104" s="11" t="s">
        <v>80</v>
      </c>
      <c r="AW104" s="11" t="s">
        <v>33</v>
      </c>
      <c r="AX104" s="11" t="s">
        <v>70</v>
      </c>
      <c r="AY104" s="245" t="s">
        <v>123</v>
      </c>
    </row>
    <row r="105" spans="2:51" s="12" customFormat="1" ht="13.5">
      <c r="B105" s="246"/>
      <c r="C105" s="247"/>
      <c r="D105" s="232" t="s">
        <v>146</v>
      </c>
      <c r="E105" s="248" t="s">
        <v>21</v>
      </c>
      <c r="F105" s="249" t="s">
        <v>159</v>
      </c>
      <c r="G105" s="247"/>
      <c r="H105" s="248" t="s">
        <v>21</v>
      </c>
      <c r="I105" s="250"/>
      <c r="J105" s="247"/>
      <c r="K105" s="247"/>
      <c r="L105" s="251"/>
      <c r="M105" s="252"/>
      <c r="N105" s="253"/>
      <c r="O105" s="253"/>
      <c r="P105" s="253"/>
      <c r="Q105" s="253"/>
      <c r="R105" s="253"/>
      <c r="S105" s="253"/>
      <c r="T105" s="254"/>
      <c r="AT105" s="255" t="s">
        <v>146</v>
      </c>
      <c r="AU105" s="255" t="s">
        <v>80</v>
      </c>
      <c r="AV105" s="12" t="s">
        <v>78</v>
      </c>
      <c r="AW105" s="12" t="s">
        <v>33</v>
      </c>
      <c r="AX105" s="12" t="s">
        <v>70</v>
      </c>
      <c r="AY105" s="255" t="s">
        <v>123</v>
      </c>
    </row>
    <row r="106" spans="2:51" s="11" customFormat="1" ht="13.5">
      <c r="B106" s="235"/>
      <c r="C106" s="236"/>
      <c r="D106" s="232" t="s">
        <v>146</v>
      </c>
      <c r="E106" s="237" t="s">
        <v>21</v>
      </c>
      <c r="F106" s="238" t="s">
        <v>160</v>
      </c>
      <c r="G106" s="236"/>
      <c r="H106" s="239">
        <v>5.2</v>
      </c>
      <c r="I106" s="240"/>
      <c r="J106" s="236"/>
      <c r="K106" s="236"/>
      <c r="L106" s="241"/>
      <c r="M106" s="242"/>
      <c r="N106" s="243"/>
      <c r="O106" s="243"/>
      <c r="P106" s="243"/>
      <c r="Q106" s="243"/>
      <c r="R106" s="243"/>
      <c r="S106" s="243"/>
      <c r="T106" s="244"/>
      <c r="AT106" s="245" t="s">
        <v>146</v>
      </c>
      <c r="AU106" s="245" t="s">
        <v>80</v>
      </c>
      <c r="AV106" s="11" t="s">
        <v>80</v>
      </c>
      <c r="AW106" s="11" t="s">
        <v>33</v>
      </c>
      <c r="AX106" s="11" t="s">
        <v>70</v>
      </c>
      <c r="AY106" s="245" t="s">
        <v>123</v>
      </c>
    </row>
    <row r="107" spans="2:51" s="13" customFormat="1" ht="13.5">
      <c r="B107" s="256"/>
      <c r="C107" s="257"/>
      <c r="D107" s="232" t="s">
        <v>146</v>
      </c>
      <c r="E107" s="258" t="s">
        <v>21</v>
      </c>
      <c r="F107" s="259" t="s">
        <v>161</v>
      </c>
      <c r="G107" s="257"/>
      <c r="H107" s="260">
        <v>670.02</v>
      </c>
      <c r="I107" s="261"/>
      <c r="J107" s="257"/>
      <c r="K107" s="257"/>
      <c r="L107" s="262"/>
      <c r="M107" s="263"/>
      <c r="N107" s="264"/>
      <c r="O107" s="264"/>
      <c r="P107" s="264"/>
      <c r="Q107" s="264"/>
      <c r="R107" s="264"/>
      <c r="S107" s="264"/>
      <c r="T107" s="265"/>
      <c r="AT107" s="266" t="s">
        <v>146</v>
      </c>
      <c r="AU107" s="266" t="s">
        <v>80</v>
      </c>
      <c r="AV107" s="13" t="s">
        <v>130</v>
      </c>
      <c r="AW107" s="13" t="s">
        <v>33</v>
      </c>
      <c r="AX107" s="13" t="s">
        <v>78</v>
      </c>
      <c r="AY107" s="266" t="s">
        <v>123</v>
      </c>
    </row>
    <row r="108" spans="2:65" s="1" customFormat="1" ht="51" customHeight="1">
      <c r="B108" s="45"/>
      <c r="C108" s="220" t="s">
        <v>162</v>
      </c>
      <c r="D108" s="220" t="s">
        <v>125</v>
      </c>
      <c r="E108" s="221" t="s">
        <v>163</v>
      </c>
      <c r="F108" s="222" t="s">
        <v>164</v>
      </c>
      <c r="G108" s="223" t="s">
        <v>143</v>
      </c>
      <c r="H108" s="224">
        <v>6700.2</v>
      </c>
      <c r="I108" s="225"/>
      <c r="J108" s="226">
        <f>ROUND(I108*H108,2)</f>
        <v>0</v>
      </c>
      <c r="K108" s="222" t="s">
        <v>129</v>
      </c>
      <c r="L108" s="71"/>
      <c r="M108" s="227" t="s">
        <v>21</v>
      </c>
      <c r="N108" s="228" t="s">
        <v>41</v>
      </c>
      <c r="O108" s="46"/>
      <c r="P108" s="229">
        <f>O108*H108</f>
        <v>0</v>
      </c>
      <c r="Q108" s="229">
        <v>0</v>
      </c>
      <c r="R108" s="229">
        <f>Q108*H108</f>
        <v>0</v>
      </c>
      <c r="S108" s="229">
        <v>0</v>
      </c>
      <c r="T108" s="230">
        <f>S108*H108</f>
        <v>0</v>
      </c>
      <c r="AR108" s="23" t="s">
        <v>130</v>
      </c>
      <c r="AT108" s="23" t="s">
        <v>125</v>
      </c>
      <c r="AU108" s="23" t="s">
        <v>80</v>
      </c>
      <c r="AY108" s="23" t="s">
        <v>123</v>
      </c>
      <c r="BE108" s="231">
        <f>IF(N108="základní",J108,0)</f>
        <v>0</v>
      </c>
      <c r="BF108" s="231">
        <f>IF(N108="snížená",J108,0)</f>
        <v>0</v>
      </c>
      <c r="BG108" s="231">
        <f>IF(N108="zákl. přenesená",J108,0)</f>
        <v>0</v>
      </c>
      <c r="BH108" s="231">
        <f>IF(N108="sníž. přenesená",J108,0)</f>
        <v>0</v>
      </c>
      <c r="BI108" s="231">
        <f>IF(N108="nulová",J108,0)</f>
        <v>0</v>
      </c>
      <c r="BJ108" s="23" t="s">
        <v>78</v>
      </c>
      <c r="BK108" s="231">
        <f>ROUND(I108*H108,2)</f>
        <v>0</v>
      </c>
      <c r="BL108" s="23" t="s">
        <v>130</v>
      </c>
      <c r="BM108" s="23" t="s">
        <v>165</v>
      </c>
    </row>
    <row r="109" spans="2:47" s="1" customFormat="1" ht="13.5">
      <c r="B109" s="45"/>
      <c r="C109" s="73"/>
      <c r="D109" s="232" t="s">
        <v>132</v>
      </c>
      <c r="E109" s="73"/>
      <c r="F109" s="233" t="s">
        <v>151</v>
      </c>
      <c r="G109" s="73"/>
      <c r="H109" s="73"/>
      <c r="I109" s="190"/>
      <c r="J109" s="73"/>
      <c r="K109" s="73"/>
      <c r="L109" s="71"/>
      <c r="M109" s="234"/>
      <c r="N109" s="46"/>
      <c r="O109" s="46"/>
      <c r="P109" s="46"/>
      <c r="Q109" s="46"/>
      <c r="R109" s="46"/>
      <c r="S109" s="46"/>
      <c r="T109" s="94"/>
      <c r="AT109" s="23" t="s">
        <v>132</v>
      </c>
      <c r="AU109" s="23" t="s">
        <v>80</v>
      </c>
    </row>
    <row r="110" spans="2:51" s="12" customFormat="1" ht="13.5">
      <c r="B110" s="246"/>
      <c r="C110" s="247"/>
      <c r="D110" s="232" t="s">
        <v>146</v>
      </c>
      <c r="E110" s="248" t="s">
        <v>21</v>
      </c>
      <c r="F110" s="249" t="s">
        <v>152</v>
      </c>
      <c r="G110" s="247"/>
      <c r="H110" s="248" t="s">
        <v>21</v>
      </c>
      <c r="I110" s="250"/>
      <c r="J110" s="247"/>
      <c r="K110" s="247"/>
      <c r="L110" s="251"/>
      <c r="M110" s="252"/>
      <c r="N110" s="253"/>
      <c r="O110" s="253"/>
      <c r="P110" s="253"/>
      <c r="Q110" s="253"/>
      <c r="R110" s="253"/>
      <c r="S110" s="253"/>
      <c r="T110" s="254"/>
      <c r="AT110" s="255" t="s">
        <v>146</v>
      </c>
      <c r="AU110" s="255" t="s">
        <v>80</v>
      </c>
      <c r="AV110" s="12" t="s">
        <v>78</v>
      </c>
      <c r="AW110" s="12" t="s">
        <v>33</v>
      </c>
      <c r="AX110" s="12" t="s">
        <v>70</v>
      </c>
      <c r="AY110" s="255" t="s">
        <v>123</v>
      </c>
    </row>
    <row r="111" spans="2:51" s="11" customFormat="1" ht="13.5">
      <c r="B111" s="235"/>
      <c r="C111" s="236"/>
      <c r="D111" s="232" t="s">
        <v>146</v>
      </c>
      <c r="E111" s="237" t="s">
        <v>21</v>
      </c>
      <c r="F111" s="238" t="s">
        <v>153</v>
      </c>
      <c r="G111" s="236"/>
      <c r="H111" s="239">
        <v>122.77</v>
      </c>
      <c r="I111" s="240"/>
      <c r="J111" s="236"/>
      <c r="K111" s="236"/>
      <c r="L111" s="241"/>
      <c r="M111" s="242"/>
      <c r="N111" s="243"/>
      <c r="O111" s="243"/>
      <c r="P111" s="243"/>
      <c r="Q111" s="243"/>
      <c r="R111" s="243"/>
      <c r="S111" s="243"/>
      <c r="T111" s="244"/>
      <c r="AT111" s="245" t="s">
        <v>146</v>
      </c>
      <c r="AU111" s="245" t="s">
        <v>80</v>
      </c>
      <c r="AV111" s="11" t="s">
        <v>80</v>
      </c>
      <c r="AW111" s="11" t="s">
        <v>33</v>
      </c>
      <c r="AX111" s="11" t="s">
        <v>70</v>
      </c>
      <c r="AY111" s="245" t="s">
        <v>123</v>
      </c>
    </row>
    <row r="112" spans="2:51" s="12" customFormat="1" ht="13.5">
      <c r="B112" s="246"/>
      <c r="C112" s="247"/>
      <c r="D112" s="232" t="s">
        <v>146</v>
      </c>
      <c r="E112" s="248" t="s">
        <v>21</v>
      </c>
      <c r="F112" s="249" t="s">
        <v>154</v>
      </c>
      <c r="G112" s="247"/>
      <c r="H112" s="248" t="s">
        <v>21</v>
      </c>
      <c r="I112" s="250"/>
      <c r="J112" s="247"/>
      <c r="K112" s="247"/>
      <c r="L112" s="251"/>
      <c r="M112" s="252"/>
      <c r="N112" s="253"/>
      <c r="O112" s="253"/>
      <c r="P112" s="253"/>
      <c r="Q112" s="253"/>
      <c r="R112" s="253"/>
      <c r="S112" s="253"/>
      <c r="T112" s="254"/>
      <c r="AT112" s="255" t="s">
        <v>146</v>
      </c>
      <c r="AU112" s="255" t="s">
        <v>80</v>
      </c>
      <c r="AV112" s="12" t="s">
        <v>78</v>
      </c>
      <c r="AW112" s="12" t="s">
        <v>33</v>
      </c>
      <c r="AX112" s="12" t="s">
        <v>70</v>
      </c>
      <c r="AY112" s="255" t="s">
        <v>123</v>
      </c>
    </row>
    <row r="113" spans="2:51" s="11" customFormat="1" ht="13.5">
      <c r="B113" s="235"/>
      <c r="C113" s="236"/>
      <c r="D113" s="232" t="s">
        <v>146</v>
      </c>
      <c r="E113" s="237" t="s">
        <v>21</v>
      </c>
      <c r="F113" s="238" t="s">
        <v>147</v>
      </c>
      <c r="G113" s="236"/>
      <c r="H113" s="239">
        <v>82.65</v>
      </c>
      <c r="I113" s="240"/>
      <c r="J113" s="236"/>
      <c r="K113" s="236"/>
      <c r="L113" s="241"/>
      <c r="M113" s="242"/>
      <c r="N113" s="243"/>
      <c r="O113" s="243"/>
      <c r="P113" s="243"/>
      <c r="Q113" s="243"/>
      <c r="R113" s="243"/>
      <c r="S113" s="243"/>
      <c r="T113" s="244"/>
      <c r="AT113" s="245" t="s">
        <v>146</v>
      </c>
      <c r="AU113" s="245" t="s">
        <v>80</v>
      </c>
      <c r="AV113" s="11" t="s">
        <v>80</v>
      </c>
      <c r="AW113" s="11" t="s">
        <v>33</v>
      </c>
      <c r="AX113" s="11" t="s">
        <v>70</v>
      </c>
      <c r="AY113" s="245" t="s">
        <v>123</v>
      </c>
    </row>
    <row r="114" spans="2:51" s="12" customFormat="1" ht="13.5">
      <c r="B114" s="246"/>
      <c r="C114" s="247"/>
      <c r="D114" s="232" t="s">
        <v>146</v>
      </c>
      <c r="E114" s="248" t="s">
        <v>21</v>
      </c>
      <c r="F114" s="249" t="s">
        <v>155</v>
      </c>
      <c r="G114" s="247"/>
      <c r="H114" s="248" t="s">
        <v>21</v>
      </c>
      <c r="I114" s="250"/>
      <c r="J114" s="247"/>
      <c r="K114" s="247"/>
      <c r="L114" s="251"/>
      <c r="M114" s="252"/>
      <c r="N114" s="253"/>
      <c r="O114" s="253"/>
      <c r="P114" s="253"/>
      <c r="Q114" s="253"/>
      <c r="R114" s="253"/>
      <c r="S114" s="253"/>
      <c r="T114" s="254"/>
      <c r="AT114" s="255" t="s">
        <v>146</v>
      </c>
      <c r="AU114" s="255" t="s">
        <v>80</v>
      </c>
      <c r="AV114" s="12" t="s">
        <v>78</v>
      </c>
      <c r="AW114" s="12" t="s">
        <v>33</v>
      </c>
      <c r="AX114" s="12" t="s">
        <v>70</v>
      </c>
      <c r="AY114" s="255" t="s">
        <v>123</v>
      </c>
    </row>
    <row r="115" spans="2:51" s="11" customFormat="1" ht="13.5">
      <c r="B115" s="235"/>
      <c r="C115" s="236"/>
      <c r="D115" s="232" t="s">
        <v>146</v>
      </c>
      <c r="E115" s="237" t="s">
        <v>21</v>
      </c>
      <c r="F115" s="238" t="s">
        <v>156</v>
      </c>
      <c r="G115" s="236"/>
      <c r="H115" s="239">
        <v>349.2</v>
      </c>
      <c r="I115" s="240"/>
      <c r="J115" s="236"/>
      <c r="K115" s="236"/>
      <c r="L115" s="241"/>
      <c r="M115" s="242"/>
      <c r="N115" s="243"/>
      <c r="O115" s="243"/>
      <c r="P115" s="243"/>
      <c r="Q115" s="243"/>
      <c r="R115" s="243"/>
      <c r="S115" s="243"/>
      <c r="T115" s="244"/>
      <c r="AT115" s="245" t="s">
        <v>146</v>
      </c>
      <c r="AU115" s="245" t="s">
        <v>80</v>
      </c>
      <c r="AV115" s="11" t="s">
        <v>80</v>
      </c>
      <c r="AW115" s="11" t="s">
        <v>33</v>
      </c>
      <c r="AX115" s="11" t="s">
        <v>70</v>
      </c>
      <c r="AY115" s="245" t="s">
        <v>123</v>
      </c>
    </row>
    <row r="116" spans="2:51" s="12" customFormat="1" ht="13.5">
      <c r="B116" s="246"/>
      <c r="C116" s="247"/>
      <c r="D116" s="232" t="s">
        <v>146</v>
      </c>
      <c r="E116" s="248" t="s">
        <v>21</v>
      </c>
      <c r="F116" s="249" t="s">
        <v>157</v>
      </c>
      <c r="G116" s="247"/>
      <c r="H116" s="248" t="s">
        <v>21</v>
      </c>
      <c r="I116" s="250"/>
      <c r="J116" s="247"/>
      <c r="K116" s="247"/>
      <c r="L116" s="251"/>
      <c r="M116" s="252"/>
      <c r="N116" s="253"/>
      <c r="O116" s="253"/>
      <c r="P116" s="253"/>
      <c r="Q116" s="253"/>
      <c r="R116" s="253"/>
      <c r="S116" s="253"/>
      <c r="T116" s="254"/>
      <c r="AT116" s="255" t="s">
        <v>146</v>
      </c>
      <c r="AU116" s="255" t="s">
        <v>80</v>
      </c>
      <c r="AV116" s="12" t="s">
        <v>78</v>
      </c>
      <c r="AW116" s="12" t="s">
        <v>33</v>
      </c>
      <c r="AX116" s="12" t="s">
        <v>70</v>
      </c>
      <c r="AY116" s="255" t="s">
        <v>123</v>
      </c>
    </row>
    <row r="117" spans="2:51" s="11" customFormat="1" ht="13.5">
      <c r="B117" s="235"/>
      <c r="C117" s="236"/>
      <c r="D117" s="232" t="s">
        <v>146</v>
      </c>
      <c r="E117" s="237" t="s">
        <v>21</v>
      </c>
      <c r="F117" s="238" t="s">
        <v>158</v>
      </c>
      <c r="G117" s="236"/>
      <c r="H117" s="239">
        <v>110.2</v>
      </c>
      <c r="I117" s="240"/>
      <c r="J117" s="236"/>
      <c r="K117" s="236"/>
      <c r="L117" s="241"/>
      <c r="M117" s="242"/>
      <c r="N117" s="243"/>
      <c r="O117" s="243"/>
      <c r="P117" s="243"/>
      <c r="Q117" s="243"/>
      <c r="R117" s="243"/>
      <c r="S117" s="243"/>
      <c r="T117" s="244"/>
      <c r="AT117" s="245" t="s">
        <v>146</v>
      </c>
      <c r="AU117" s="245" t="s">
        <v>80</v>
      </c>
      <c r="AV117" s="11" t="s">
        <v>80</v>
      </c>
      <c r="AW117" s="11" t="s">
        <v>33</v>
      </c>
      <c r="AX117" s="11" t="s">
        <v>70</v>
      </c>
      <c r="AY117" s="245" t="s">
        <v>123</v>
      </c>
    </row>
    <row r="118" spans="2:51" s="12" customFormat="1" ht="13.5">
      <c r="B118" s="246"/>
      <c r="C118" s="247"/>
      <c r="D118" s="232" t="s">
        <v>146</v>
      </c>
      <c r="E118" s="248" t="s">
        <v>21</v>
      </c>
      <c r="F118" s="249" t="s">
        <v>159</v>
      </c>
      <c r="G118" s="247"/>
      <c r="H118" s="248" t="s">
        <v>21</v>
      </c>
      <c r="I118" s="250"/>
      <c r="J118" s="247"/>
      <c r="K118" s="247"/>
      <c r="L118" s="251"/>
      <c r="M118" s="252"/>
      <c r="N118" s="253"/>
      <c r="O118" s="253"/>
      <c r="P118" s="253"/>
      <c r="Q118" s="253"/>
      <c r="R118" s="253"/>
      <c r="S118" s="253"/>
      <c r="T118" s="254"/>
      <c r="AT118" s="255" t="s">
        <v>146</v>
      </c>
      <c r="AU118" s="255" t="s">
        <v>80</v>
      </c>
      <c r="AV118" s="12" t="s">
        <v>78</v>
      </c>
      <c r="AW118" s="12" t="s">
        <v>33</v>
      </c>
      <c r="AX118" s="12" t="s">
        <v>70</v>
      </c>
      <c r="AY118" s="255" t="s">
        <v>123</v>
      </c>
    </row>
    <row r="119" spans="2:51" s="11" customFormat="1" ht="13.5">
      <c r="B119" s="235"/>
      <c r="C119" s="236"/>
      <c r="D119" s="232" t="s">
        <v>146</v>
      </c>
      <c r="E119" s="237" t="s">
        <v>21</v>
      </c>
      <c r="F119" s="238" t="s">
        <v>160</v>
      </c>
      <c r="G119" s="236"/>
      <c r="H119" s="239">
        <v>5.2</v>
      </c>
      <c r="I119" s="240"/>
      <c r="J119" s="236"/>
      <c r="K119" s="236"/>
      <c r="L119" s="241"/>
      <c r="M119" s="242"/>
      <c r="N119" s="243"/>
      <c r="O119" s="243"/>
      <c r="P119" s="243"/>
      <c r="Q119" s="243"/>
      <c r="R119" s="243"/>
      <c r="S119" s="243"/>
      <c r="T119" s="244"/>
      <c r="AT119" s="245" t="s">
        <v>146</v>
      </c>
      <c r="AU119" s="245" t="s">
        <v>80</v>
      </c>
      <c r="AV119" s="11" t="s">
        <v>80</v>
      </c>
      <c r="AW119" s="11" t="s">
        <v>33</v>
      </c>
      <c r="AX119" s="11" t="s">
        <v>70</v>
      </c>
      <c r="AY119" s="245" t="s">
        <v>123</v>
      </c>
    </row>
    <row r="120" spans="2:51" s="13" customFormat="1" ht="13.5">
      <c r="B120" s="256"/>
      <c r="C120" s="257"/>
      <c r="D120" s="232" t="s">
        <v>146</v>
      </c>
      <c r="E120" s="258" t="s">
        <v>21</v>
      </c>
      <c r="F120" s="259" t="s">
        <v>161</v>
      </c>
      <c r="G120" s="257"/>
      <c r="H120" s="260">
        <v>670.02</v>
      </c>
      <c r="I120" s="261"/>
      <c r="J120" s="257"/>
      <c r="K120" s="257"/>
      <c r="L120" s="262"/>
      <c r="M120" s="263"/>
      <c r="N120" s="264"/>
      <c r="O120" s="264"/>
      <c r="P120" s="264"/>
      <c r="Q120" s="264"/>
      <c r="R120" s="264"/>
      <c r="S120" s="264"/>
      <c r="T120" s="265"/>
      <c r="AT120" s="266" t="s">
        <v>146</v>
      </c>
      <c r="AU120" s="266" t="s">
        <v>80</v>
      </c>
      <c r="AV120" s="13" t="s">
        <v>130</v>
      </c>
      <c r="AW120" s="13" t="s">
        <v>33</v>
      </c>
      <c r="AX120" s="13" t="s">
        <v>78</v>
      </c>
      <c r="AY120" s="266" t="s">
        <v>123</v>
      </c>
    </row>
    <row r="121" spans="2:51" s="11" customFormat="1" ht="13.5">
      <c r="B121" s="235"/>
      <c r="C121" s="236"/>
      <c r="D121" s="232" t="s">
        <v>146</v>
      </c>
      <c r="E121" s="236"/>
      <c r="F121" s="238" t="s">
        <v>166</v>
      </c>
      <c r="G121" s="236"/>
      <c r="H121" s="239">
        <v>6700.2</v>
      </c>
      <c r="I121" s="240"/>
      <c r="J121" s="236"/>
      <c r="K121" s="236"/>
      <c r="L121" s="241"/>
      <c r="M121" s="242"/>
      <c r="N121" s="243"/>
      <c r="O121" s="243"/>
      <c r="P121" s="243"/>
      <c r="Q121" s="243"/>
      <c r="R121" s="243"/>
      <c r="S121" s="243"/>
      <c r="T121" s="244"/>
      <c r="AT121" s="245" t="s">
        <v>146</v>
      </c>
      <c r="AU121" s="245" t="s">
        <v>80</v>
      </c>
      <c r="AV121" s="11" t="s">
        <v>80</v>
      </c>
      <c r="AW121" s="11" t="s">
        <v>6</v>
      </c>
      <c r="AX121" s="11" t="s">
        <v>78</v>
      </c>
      <c r="AY121" s="245" t="s">
        <v>123</v>
      </c>
    </row>
    <row r="122" spans="2:65" s="1" customFormat="1" ht="16.5" customHeight="1">
      <c r="B122" s="45"/>
      <c r="C122" s="220" t="s">
        <v>167</v>
      </c>
      <c r="D122" s="220" t="s">
        <v>125</v>
      </c>
      <c r="E122" s="221" t="s">
        <v>168</v>
      </c>
      <c r="F122" s="222" t="s">
        <v>169</v>
      </c>
      <c r="G122" s="223" t="s">
        <v>128</v>
      </c>
      <c r="H122" s="224">
        <v>551</v>
      </c>
      <c r="I122" s="225"/>
      <c r="J122" s="226">
        <f>ROUND(I122*H122,2)</f>
        <v>0</v>
      </c>
      <c r="K122" s="222" t="s">
        <v>170</v>
      </c>
      <c r="L122" s="71"/>
      <c r="M122" s="227" t="s">
        <v>21</v>
      </c>
      <c r="N122" s="228" t="s">
        <v>41</v>
      </c>
      <c r="O122" s="46"/>
      <c r="P122" s="229">
        <f>O122*H122</f>
        <v>0</v>
      </c>
      <c r="Q122" s="229">
        <v>0</v>
      </c>
      <c r="R122" s="229">
        <f>Q122*H122</f>
        <v>0</v>
      </c>
      <c r="S122" s="229">
        <v>0</v>
      </c>
      <c r="T122" s="230">
        <f>S122*H122</f>
        <v>0</v>
      </c>
      <c r="AR122" s="23" t="s">
        <v>130</v>
      </c>
      <c r="AT122" s="23" t="s">
        <v>125</v>
      </c>
      <c r="AU122" s="23" t="s">
        <v>80</v>
      </c>
      <c r="AY122" s="23" t="s">
        <v>123</v>
      </c>
      <c r="BE122" s="231">
        <f>IF(N122="základní",J122,0)</f>
        <v>0</v>
      </c>
      <c r="BF122" s="231">
        <f>IF(N122="snížená",J122,0)</f>
        <v>0</v>
      </c>
      <c r="BG122" s="231">
        <f>IF(N122="zákl. přenesená",J122,0)</f>
        <v>0</v>
      </c>
      <c r="BH122" s="231">
        <f>IF(N122="sníž. přenesená",J122,0)</f>
        <v>0</v>
      </c>
      <c r="BI122" s="231">
        <f>IF(N122="nulová",J122,0)</f>
        <v>0</v>
      </c>
      <c r="BJ122" s="23" t="s">
        <v>78</v>
      </c>
      <c r="BK122" s="231">
        <f>ROUND(I122*H122,2)</f>
        <v>0</v>
      </c>
      <c r="BL122" s="23" t="s">
        <v>130</v>
      </c>
      <c r="BM122" s="23" t="s">
        <v>171</v>
      </c>
    </row>
    <row r="123" spans="2:63" s="10" customFormat="1" ht="29.85" customHeight="1">
      <c r="B123" s="204"/>
      <c r="C123" s="205"/>
      <c r="D123" s="206" t="s">
        <v>69</v>
      </c>
      <c r="E123" s="218" t="s">
        <v>162</v>
      </c>
      <c r="F123" s="218" t="s">
        <v>172</v>
      </c>
      <c r="G123" s="205"/>
      <c r="H123" s="205"/>
      <c r="I123" s="208"/>
      <c r="J123" s="219">
        <f>BK123</f>
        <v>0</v>
      </c>
      <c r="K123" s="205"/>
      <c r="L123" s="210"/>
      <c r="M123" s="211"/>
      <c r="N123" s="212"/>
      <c r="O123" s="212"/>
      <c r="P123" s="213">
        <f>SUM(P124:P144)</f>
        <v>0</v>
      </c>
      <c r="Q123" s="212"/>
      <c r="R123" s="213">
        <f>SUM(R124:R144)</f>
        <v>193.32</v>
      </c>
      <c r="S123" s="212"/>
      <c r="T123" s="214">
        <f>SUM(T124:T144)</f>
        <v>0</v>
      </c>
      <c r="AR123" s="215" t="s">
        <v>78</v>
      </c>
      <c r="AT123" s="216" t="s">
        <v>69</v>
      </c>
      <c r="AU123" s="216" t="s">
        <v>78</v>
      </c>
      <c r="AY123" s="215" t="s">
        <v>123</v>
      </c>
      <c r="BK123" s="217">
        <f>SUM(BK124:BK144)</f>
        <v>0</v>
      </c>
    </row>
    <row r="124" spans="2:65" s="1" customFormat="1" ht="25.5" customHeight="1">
      <c r="B124" s="45"/>
      <c r="C124" s="220" t="s">
        <v>173</v>
      </c>
      <c r="D124" s="220" t="s">
        <v>125</v>
      </c>
      <c r="E124" s="221" t="s">
        <v>174</v>
      </c>
      <c r="F124" s="222" t="s">
        <v>175</v>
      </c>
      <c r="G124" s="223" t="s">
        <v>128</v>
      </c>
      <c r="H124" s="224">
        <v>551</v>
      </c>
      <c r="I124" s="225"/>
      <c r="J124" s="226">
        <f>ROUND(I124*H124,2)</f>
        <v>0</v>
      </c>
      <c r="K124" s="222" t="s">
        <v>129</v>
      </c>
      <c r="L124" s="71"/>
      <c r="M124" s="227" t="s">
        <v>21</v>
      </c>
      <c r="N124" s="228" t="s">
        <v>41</v>
      </c>
      <c r="O124" s="46"/>
      <c r="P124" s="229">
        <f>O124*H124</f>
        <v>0</v>
      </c>
      <c r="Q124" s="229">
        <v>0</v>
      </c>
      <c r="R124" s="229">
        <f>Q124*H124</f>
        <v>0</v>
      </c>
      <c r="S124" s="229">
        <v>0</v>
      </c>
      <c r="T124" s="230">
        <f>S124*H124</f>
        <v>0</v>
      </c>
      <c r="AR124" s="23" t="s">
        <v>130</v>
      </c>
      <c r="AT124" s="23" t="s">
        <v>125</v>
      </c>
      <c r="AU124" s="23" t="s">
        <v>80</v>
      </c>
      <c r="AY124" s="23" t="s">
        <v>123</v>
      </c>
      <c r="BE124" s="231">
        <f>IF(N124="základní",J124,0)</f>
        <v>0</v>
      </c>
      <c r="BF124" s="231">
        <f>IF(N124="snížená",J124,0)</f>
        <v>0</v>
      </c>
      <c r="BG124" s="231">
        <f>IF(N124="zákl. přenesená",J124,0)</f>
        <v>0</v>
      </c>
      <c r="BH124" s="231">
        <f>IF(N124="sníž. přenesená",J124,0)</f>
        <v>0</v>
      </c>
      <c r="BI124" s="231">
        <f>IF(N124="nulová",J124,0)</f>
        <v>0</v>
      </c>
      <c r="BJ124" s="23" t="s">
        <v>78</v>
      </c>
      <c r="BK124" s="231">
        <f>ROUND(I124*H124,2)</f>
        <v>0</v>
      </c>
      <c r="BL124" s="23" t="s">
        <v>130</v>
      </c>
      <c r="BM124" s="23" t="s">
        <v>176</v>
      </c>
    </row>
    <row r="125" spans="2:47" s="1" customFormat="1" ht="13.5">
      <c r="B125" s="45"/>
      <c r="C125" s="73"/>
      <c r="D125" s="232" t="s">
        <v>134</v>
      </c>
      <c r="E125" s="73"/>
      <c r="F125" s="233" t="s">
        <v>135</v>
      </c>
      <c r="G125" s="73"/>
      <c r="H125" s="73"/>
      <c r="I125" s="190"/>
      <c r="J125" s="73"/>
      <c r="K125" s="73"/>
      <c r="L125" s="71"/>
      <c r="M125" s="234"/>
      <c r="N125" s="46"/>
      <c r="O125" s="46"/>
      <c r="P125" s="46"/>
      <c r="Q125" s="46"/>
      <c r="R125" s="46"/>
      <c r="S125" s="46"/>
      <c r="T125" s="94"/>
      <c r="AT125" s="23" t="s">
        <v>134</v>
      </c>
      <c r="AU125" s="23" t="s">
        <v>80</v>
      </c>
    </row>
    <row r="126" spans="2:65" s="1" customFormat="1" ht="25.5" customHeight="1">
      <c r="B126" s="45"/>
      <c r="C126" s="220" t="s">
        <v>177</v>
      </c>
      <c r="D126" s="220" t="s">
        <v>125</v>
      </c>
      <c r="E126" s="221" t="s">
        <v>178</v>
      </c>
      <c r="F126" s="222" t="s">
        <v>179</v>
      </c>
      <c r="G126" s="223" t="s">
        <v>128</v>
      </c>
      <c r="H126" s="224">
        <v>85</v>
      </c>
      <c r="I126" s="225"/>
      <c r="J126" s="226">
        <f>ROUND(I126*H126,2)</f>
        <v>0</v>
      </c>
      <c r="K126" s="222" t="s">
        <v>129</v>
      </c>
      <c r="L126" s="71"/>
      <c r="M126" s="227" t="s">
        <v>21</v>
      </c>
      <c r="N126" s="228" t="s">
        <v>41</v>
      </c>
      <c r="O126" s="46"/>
      <c r="P126" s="229">
        <f>O126*H126</f>
        <v>0</v>
      </c>
      <c r="Q126" s="229">
        <v>0</v>
      </c>
      <c r="R126" s="229">
        <f>Q126*H126</f>
        <v>0</v>
      </c>
      <c r="S126" s="229">
        <v>0</v>
      </c>
      <c r="T126" s="230">
        <f>S126*H126</f>
        <v>0</v>
      </c>
      <c r="AR126" s="23" t="s">
        <v>130</v>
      </c>
      <c r="AT126" s="23" t="s">
        <v>125</v>
      </c>
      <c r="AU126" s="23" t="s">
        <v>80</v>
      </c>
      <c r="AY126" s="23" t="s">
        <v>123</v>
      </c>
      <c r="BE126" s="231">
        <f>IF(N126="základní",J126,0)</f>
        <v>0</v>
      </c>
      <c r="BF126" s="231">
        <f>IF(N126="snížená",J126,0)</f>
        <v>0</v>
      </c>
      <c r="BG126" s="231">
        <f>IF(N126="zákl. přenesená",J126,0)</f>
        <v>0</v>
      </c>
      <c r="BH126" s="231">
        <f>IF(N126="sníž. přenesená",J126,0)</f>
        <v>0</v>
      </c>
      <c r="BI126" s="231">
        <f>IF(N126="nulová",J126,0)</f>
        <v>0</v>
      </c>
      <c r="BJ126" s="23" t="s">
        <v>78</v>
      </c>
      <c r="BK126" s="231">
        <f>ROUND(I126*H126,2)</f>
        <v>0</v>
      </c>
      <c r="BL126" s="23" t="s">
        <v>130</v>
      </c>
      <c r="BM126" s="23" t="s">
        <v>180</v>
      </c>
    </row>
    <row r="127" spans="2:51" s="12" customFormat="1" ht="13.5">
      <c r="B127" s="246"/>
      <c r="C127" s="247"/>
      <c r="D127" s="232" t="s">
        <v>146</v>
      </c>
      <c r="E127" s="248" t="s">
        <v>21</v>
      </c>
      <c r="F127" s="249" t="s">
        <v>181</v>
      </c>
      <c r="G127" s="247"/>
      <c r="H127" s="248" t="s">
        <v>21</v>
      </c>
      <c r="I127" s="250"/>
      <c r="J127" s="247"/>
      <c r="K127" s="247"/>
      <c r="L127" s="251"/>
      <c r="M127" s="252"/>
      <c r="N127" s="253"/>
      <c r="O127" s="253"/>
      <c r="P127" s="253"/>
      <c r="Q127" s="253"/>
      <c r="R127" s="253"/>
      <c r="S127" s="253"/>
      <c r="T127" s="254"/>
      <c r="AT127" s="255" t="s">
        <v>146</v>
      </c>
      <c r="AU127" s="255" t="s">
        <v>80</v>
      </c>
      <c r="AV127" s="12" t="s">
        <v>78</v>
      </c>
      <c r="AW127" s="12" t="s">
        <v>33</v>
      </c>
      <c r="AX127" s="12" t="s">
        <v>70</v>
      </c>
      <c r="AY127" s="255" t="s">
        <v>123</v>
      </c>
    </row>
    <row r="128" spans="2:51" s="11" customFormat="1" ht="13.5">
      <c r="B128" s="235"/>
      <c r="C128" s="236"/>
      <c r="D128" s="232" t="s">
        <v>146</v>
      </c>
      <c r="E128" s="237" t="s">
        <v>21</v>
      </c>
      <c r="F128" s="238" t="s">
        <v>182</v>
      </c>
      <c r="G128" s="236"/>
      <c r="H128" s="239">
        <v>85</v>
      </c>
      <c r="I128" s="240"/>
      <c r="J128" s="236"/>
      <c r="K128" s="236"/>
      <c r="L128" s="241"/>
      <c r="M128" s="242"/>
      <c r="N128" s="243"/>
      <c r="O128" s="243"/>
      <c r="P128" s="243"/>
      <c r="Q128" s="243"/>
      <c r="R128" s="243"/>
      <c r="S128" s="243"/>
      <c r="T128" s="244"/>
      <c r="AT128" s="245" t="s">
        <v>146</v>
      </c>
      <c r="AU128" s="245" t="s">
        <v>80</v>
      </c>
      <c r="AV128" s="11" t="s">
        <v>80</v>
      </c>
      <c r="AW128" s="11" t="s">
        <v>33</v>
      </c>
      <c r="AX128" s="11" t="s">
        <v>78</v>
      </c>
      <c r="AY128" s="245" t="s">
        <v>123</v>
      </c>
    </row>
    <row r="129" spans="2:65" s="1" customFormat="1" ht="25.5" customHeight="1">
      <c r="B129" s="45"/>
      <c r="C129" s="220" t="s">
        <v>183</v>
      </c>
      <c r="D129" s="220" t="s">
        <v>125</v>
      </c>
      <c r="E129" s="221" t="s">
        <v>184</v>
      </c>
      <c r="F129" s="222" t="s">
        <v>185</v>
      </c>
      <c r="G129" s="223" t="s">
        <v>128</v>
      </c>
      <c r="H129" s="224">
        <v>551</v>
      </c>
      <c r="I129" s="225"/>
      <c r="J129" s="226">
        <f>ROUND(I129*H129,2)</f>
        <v>0</v>
      </c>
      <c r="K129" s="222" t="s">
        <v>129</v>
      </c>
      <c r="L129" s="71"/>
      <c r="M129" s="227" t="s">
        <v>21</v>
      </c>
      <c r="N129" s="228" t="s">
        <v>41</v>
      </c>
      <c r="O129" s="46"/>
      <c r="P129" s="229">
        <f>O129*H129</f>
        <v>0</v>
      </c>
      <c r="Q129" s="229">
        <v>0</v>
      </c>
      <c r="R129" s="229">
        <f>Q129*H129</f>
        <v>0</v>
      </c>
      <c r="S129" s="229">
        <v>0</v>
      </c>
      <c r="T129" s="230">
        <f>S129*H129</f>
        <v>0</v>
      </c>
      <c r="AR129" s="23" t="s">
        <v>130</v>
      </c>
      <c r="AT129" s="23" t="s">
        <v>125</v>
      </c>
      <c r="AU129" s="23" t="s">
        <v>80</v>
      </c>
      <c r="AY129" s="23" t="s">
        <v>123</v>
      </c>
      <c r="BE129" s="231">
        <f>IF(N129="základní",J129,0)</f>
        <v>0</v>
      </c>
      <c r="BF129" s="231">
        <f>IF(N129="snížená",J129,0)</f>
        <v>0</v>
      </c>
      <c r="BG129" s="231">
        <f>IF(N129="zákl. přenesená",J129,0)</f>
        <v>0</v>
      </c>
      <c r="BH129" s="231">
        <f>IF(N129="sníž. přenesená",J129,0)</f>
        <v>0</v>
      </c>
      <c r="BI129" s="231">
        <f>IF(N129="nulová",J129,0)</f>
        <v>0</v>
      </c>
      <c r="BJ129" s="23" t="s">
        <v>78</v>
      </c>
      <c r="BK129" s="231">
        <f>ROUND(I129*H129,2)</f>
        <v>0</v>
      </c>
      <c r="BL129" s="23" t="s">
        <v>130</v>
      </c>
      <c r="BM129" s="23" t="s">
        <v>186</v>
      </c>
    </row>
    <row r="130" spans="2:47" s="1" customFormat="1" ht="13.5">
      <c r="B130" s="45"/>
      <c r="C130" s="73"/>
      <c r="D130" s="232" t="s">
        <v>132</v>
      </c>
      <c r="E130" s="73"/>
      <c r="F130" s="233" t="s">
        <v>187</v>
      </c>
      <c r="G130" s="73"/>
      <c r="H130" s="73"/>
      <c r="I130" s="190"/>
      <c r="J130" s="73"/>
      <c r="K130" s="73"/>
      <c r="L130" s="71"/>
      <c r="M130" s="234"/>
      <c r="N130" s="46"/>
      <c r="O130" s="46"/>
      <c r="P130" s="46"/>
      <c r="Q130" s="46"/>
      <c r="R130" s="46"/>
      <c r="S130" s="46"/>
      <c r="T130" s="94"/>
      <c r="AT130" s="23" t="s">
        <v>132</v>
      </c>
      <c r="AU130" s="23" t="s">
        <v>80</v>
      </c>
    </row>
    <row r="131" spans="2:47" s="1" customFormat="1" ht="13.5">
      <c r="B131" s="45"/>
      <c r="C131" s="73"/>
      <c r="D131" s="232" t="s">
        <v>134</v>
      </c>
      <c r="E131" s="73"/>
      <c r="F131" s="233" t="s">
        <v>135</v>
      </c>
      <c r="G131" s="73"/>
      <c r="H131" s="73"/>
      <c r="I131" s="190"/>
      <c r="J131" s="73"/>
      <c r="K131" s="73"/>
      <c r="L131" s="71"/>
      <c r="M131" s="234"/>
      <c r="N131" s="46"/>
      <c r="O131" s="46"/>
      <c r="P131" s="46"/>
      <c r="Q131" s="46"/>
      <c r="R131" s="46"/>
      <c r="S131" s="46"/>
      <c r="T131" s="94"/>
      <c r="AT131" s="23" t="s">
        <v>134</v>
      </c>
      <c r="AU131" s="23" t="s">
        <v>80</v>
      </c>
    </row>
    <row r="132" spans="2:65" s="1" customFormat="1" ht="25.5" customHeight="1">
      <c r="B132" s="45"/>
      <c r="C132" s="220" t="s">
        <v>188</v>
      </c>
      <c r="D132" s="220" t="s">
        <v>125</v>
      </c>
      <c r="E132" s="221" t="s">
        <v>189</v>
      </c>
      <c r="F132" s="222" t="s">
        <v>190</v>
      </c>
      <c r="G132" s="223" t="s">
        <v>128</v>
      </c>
      <c r="H132" s="224">
        <v>895</v>
      </c>
      <c r="I132" s="225"/>
      <c r="J132" s="226">
        <f>ROUND(I132*H132,2)</f>
        <v>0</v>
      </c>
      <c r="K132" s="222" t="s">
        <v>129</v>
      </c>
      <c r="L132" s="71"/>
      <c r="M132" s="227" t="s">
        <v>21</v>
      </c>
      <c r="N132" s="228" t="s">
        <v>41</v>
      </c>
      <c r="O132" s="46"/>
      <c r="P132" s="229">
        <f>O132*H132</f>
        <v>0</v>
      </c>
      <c r="Q132" s="229">
        <v>0.216</v>
      </c>
      <c r="R132" s="229">
        <f>Q132*H132</f>
        <v>193.32</v>
      </c>
      <c r="S132" s="229">
        <v>0</v>
      </c>
      <c r="T132" s="230">
        <f>S132*H132</f>
        <v>0</v>
      </c>
      <c r="AR132" s="23" t="s">
        <v>130</v>
      </c>
      <c r="AT132" s="23" t="s">
        <v>125</v>
      </c>
      <c r="AU132" s="23" t="s">
        <v>80</v>
      </c>
      <c r="AY132" s="23" t="s">
        <v>123</v>
      </c>
      <c r="BE132" s="231">
        <f>IF(N132="základní",J132,0)</f>
        <v>0</v>
      </c>
      <c r="BF132" s="231">
        <f>IF(N132="snížená",J132,0)</f>
        <v>0</v>
      </c>
      <c r="BG132" s="231">
        <f>IF(N132="zákl. přenesená",J132,0)</f>
        <v>0</v>
      </c>
      <c r="BH132" s="231">
        <f>IF(N132="sníž. přenesená",J132,0)</f>
        <v>0</v>
      </c>
      <c r="BI132" s="231">
        <f>IF(N132="nulová",J132,0)</f>
        <v>0</v>
      </c>
      <c r="BJ132" s="23" t="s">
        <v>78</v>
      </c>
      <c r="BK132" s="231">
        <f>ROUND(I132*H132,2)</f>
        <v>0</v>
      </c>
      <c r="BL132" s="23" t="s">
        <v>130</v>
      </c>
      <c r="BM132" s="23" t="s">
        <v>191</v>
      </c>
    </row>
    <row r="133" spans="2:47" s="1" customFormat="1" ht="13.5">
      <c r="B133" s="45"/>
      <c r="C133" s="73"/>
      <c r="D133" s="232" t="s">
        <v>132</v>
      </c>
      <c r="E133" s="73"/>
      <c r="F133" s="233" t="s">
        <v>192</v>
      </c>
      <c r="G133" s="73"/>
      <c r="H133" s="73"/>
      <c r="I133" s="190"/>
      <c r="J133" s="73"/>
      <c r="K133" s="73"/>
      <c r="L133" s="71"/>
      <c r="M133" s="234"/>
      <c r="N133" s="46"/>
      <c r="O133" s="46"/>
      <c r="P133" s="46"/>
      <c r="Q133" s="46"/>
      <c r="R133" s="46"/>
      <c r="S133" s="46"/>
      <c r="T133" s="94"/>
      <c r="AT133" s="23" t="s">
        <v>132</v>
      </c>
      <c r="AU133" s="23" t="s">
        <v>80</v>
      </c>
    </row>
    <row r="134" spans="2:65" s="1" customFormat="1" ht="25.5" customHeight="1">
      <c r="B134" s="45"/>
      <c r="C134" s="220" t="s">
        <v>193</v>
      </c>
      <c r="D134" s="220" t="s">
        <v>125</v>
      </c>
      <c r="E134" s="221" t="s">
        <v>194</v>
      </c>
      <c r="F134" s="222" t="s">
        <v>195</v>
      </c>
      <c r="G134" s="223" t="s">
        <v>128</v>
      </c>
      <c r="H134" s="224">
        <v>6061</v>
      </c>
      <c r="I134" s="225"/>
      <c r="J134" s="226">
        <f>ROUND(I134*H134,2)</f>
        <v>0</v>
      </c>
      <c r="K134" s="222" t="s">
        <v>129</v>
      </c>
      <c r="L134" s="71"/>
      <c r="M134" s="227" t="s">
        <v>21</v>
      </c>
      <c r="N134" s="228" t="s">
        <v>41</v>
      </c>
      <c r="O134" s="46"/>
      <c r="P134" s="229">
        <f>O134*H134</f>
        <v>0</v>
      </c>
      <c r="Q134" s="229">
        <v>0</v>
      </c>
      <c r="R134" s="229">
        <f>Q134*H134</f>
        <v>0</v>
      </c>
      <c r="S134" s="229">
        <v>0</v>
      </c>
      <c r="T134" s="230">
        <f>S134*H134</f>
        <v>0</v>
      </c>
      <c r="AR134" s="23" t="s">
        <v>130</v>
      </c>
      <c r="AT134" s="23" t="s">
        <v>125</v>
      </c>
      <c r="AU134" s="23" t="s">
        <v>80</v>
      </c>
      <c r="AY134" s="23" t="s">
        <v>123</v>
      </c>
      <c r="BE134" s="231">
        <f>IF(N134="základní",J134,0)</f>
        <v>0</v>
      </c>
      <c r="BF134" s="231">
        <f>IF(N134="snížená",J134,0)</f>
        <v>0</v>
      </c>
      <c r="BG134" s="231">
        <f>IF(N134="zákl. přenesená",J134,0)</f>
        <v>0</v>
      </c>
      <c r="BH134" s="231">
        <f>IF(N134="sníž. přenesená",J134,0)</f>
        <v>0</v>
      </c>
      <c r="BI134" s="231">
        <f>IF(N134="nulová",J134,0)</f>
        <v>0</v>
      </c>
      <c r="BJ134" s="23" t="s">
        <v>78</v>
      </c>
      <c r="BK134" s="231">
        <f>ROUND(I134*H134,2)</f>
        <v>0</v>
      </c>
      <c r="BL134" s="23" t="s">
        <v>130</v>
      </c>
      <c r="BM134" s="23" t="s">
        <v>196</v>
      </c>
    </row>
    <row r="135" spans="2:51" s="12" customFormat="1" ht="13.5">
      <c r="B135" s="246"/>
      <c r="C135" s="247"/>
      <c r="D135" s="232" t="s">
        <v>146</v>
      </c>
      <c r="E135" s="248" t="s">
        <v>21</v>
      </c>
      <c r="F135" s="249" t="s">
        <v>197</v>
      </c>
      <c r="G135" s="247"/>
      <c r="H135" s="248" t="s">
        <v>21</v>
      </c>
      <c r="I135" s="250"/>
      <c r="J135" s="247"/>
      <c r="K135" s="247"/>
      <c r="L135" s="251"/>
      <c r="M135" s="252"/>
      <c r="N135" s="253"/>
      <c r="O135" s="253"/>
      <c r="P135" s="253"/>
      <c r="Q135" s="253"/>
      <c r="R135" s="253"/>
      <c r="S135" s="253"/>
      <c r="T135" s="254"/>
      <c r="AT135" s="255" t="s">
        <v>146</v>
      </c>
      <c r="AU135" s="255" t="s">
        <v>80</v>
      </c>
      <c r="AV135" s="12" t="s">
        <v>78</v>
      </c>
      <c r="AW135" s="12" t="s">
        <v>33</v>
      </c>
      <c r="AX135" s="12" t="s">
        <v>70</v>
      </c>
      <c r="AY135" s="255" t="s">
        <v>123</v>
      </c>
    </row>
    <row r="136" spans="2:51" s="11" customFormat="1" ht="13.5">
      <c r="B136" s="235"/>
      <c r="C136" s="236"/>
      <c r="D136" s="232" t="s">
        <v>146</v>
      </c>
      <c r="E136" s="237" t="s">
        <v>21</v>
      </c>
      <c r="F136" s="238" t="s">
        <v>198</v>
      </c>
      <c r="G136" s="236"/>
      <c r="H136" s="239">
        <v>551</v>
      </c>
      <c r="I136" s="240"/>
      <c r="J136" s="236"/>
      <c r="K136" s="236"/>
      <c r="L136" s="241"/>
      <c r="M136" s="242"/>
      <c r="N136" s="243"/>
      <c r="O136" s="243"/>
      <c r="P136" s="243"/>
      <c r="Q136" s="243"/>
      <c r="R136" s="243"/>
      <c r="S136" s="243"/>
      <c r="T136" s="244"/>
      <c r="AT136" s="245" t="s">
        <v>146</v>
      </c>
      <c r="AU136" s="245" t="s">
        <v>80</v>
      </c>
      <c r="AV136" s="11" t="s">
        <v>80</v>
      </c>
      <c r="AW136" s="11" t="s">
        <v>33</v>
      </c>
      <c r="AX136" s="11" t="s">
        <v>70</v>
      </c>
      <c r="AY136" s="245" t="s">
        <v>123</v>
      </c>
    </row>
    <row r="137" spans="2:51" s="12" customFormat="1" ht="13.5">
      <c r="B137" s="246"/>
      <c r="C137" s="247"/>
      <c r="D137" s="232" t="s">
        <v>146</v>
      </c>
      <c r="E137" s="248" t="s">
        <v>21</v>
      </c>
      <c r="F137" s="249" t="s">
        <v>199</v>
      </c>
      <c r="G137" s="247"/>
      <c r="H137" s="248" t="s">
        <v>21</v>
      </c>
      <c r="I137" s="250"/>
      <c r="J137" s="247"/>
      <c r="K137" s="247"/>
      <c r="L137" s="251"/>
      <c r="M137" s="252"/>
      <c r="N137" s="253"/>
      <c r="O137" s="253"/>
      <c r="P137" s="253"/>
      <c r="Q137" s="253"/>
      <c r="R137" s="253"/>
      <c r="S137" s="253"/>
      <c r="T137" s="254"/>
      <c r="AT137" s="255" t="s">
        <v>146</v>
      </c>
      <c r="AU137" s="255" t="s">
        <v>80</v>
      </c>
      <c r="AV137" s="12" t="s">
        <v>78</v>
      </c>
      <c r="AW137" s="12" t="s">
        <v>33</v>
      </c>
      <c r="AX137" s="12" t="s">
        <v>70</v>
      </c>
      <c r="AY137" s="255" t="s">
        <v>123</v>
      </c>
    </row>
    <row r="138" spans="2:51" s="11" customFormat="1" ht="13.5">
      <c r="B138" s="235"/>
      <c r="C138" s="236"/>
      <c r="D138" s="232" t="s">
        <v>146</v>
      </c>
      <c r="E138" s="237" t="s">
        <v>21</v>
      </c>
      <c r="F138" s="238" t="s">
        <v>200</v>
      </c>
      <c r="G138" s="236"/>
      <c r="H138" s="239">
        <v>5510</v>
      </c>
      <c r="I138" s="240"/>
      <c r="J138" s="236"/>
      <c r="K138" s="236"/>
      <c r="L138" s="241"/>
      <c r="M138" s="242"/>
      <c r="N138" s="243"/>
      <c r="O138" s="243"/>
      <c r="P138" s="243"/>
      <c r="Q138" s="243"/>
      <c r="R138" s="243"/>
      <c r="S138" s="243"/>
      <c r="T138" s="244"/>
      <c r="AT138" s="245" t="s">
        <v>146</v>
      </c>
      <c r="AU138" s="245" t="s">
        <v>80</v>
      </c>
      <c r="AV138" s="11" t="s">
        <v>80</v>
      </c>
      <c r="AW138" s="11" t="s">
        <v>33</v>
      </c>
      <c r="AX138" s="11" t="s">
        <v>70</v>
      </c>
      <c r="AY138" s="245" t="s">
        <v>123</v>
      </c>
    </row>
    <row r="139" spans="2:51" s="13" customFormat="1" ht="13.5">
      <c r="B139" s="256"/>
      <c r="C139" s="257"/>
      <c r="D139" s="232" t="s">
        <v>146</v>
      </c>
      <c r="E139" s="258" t="s">
        <v>21</v>
      </c>
      <c r="F139" s="259" t="s">
        <v>161</v>
      </c>
      <c r="G139" s="257"/>
      <c r="H139" s="260">
        <v>6061</v>
      </c>
      <c r="I139" s="261"/>
      <c r="J139" s="257"/>
      <c r="K139" s="257"/>
      <c r="L139" s="262"/>
      <c r="M139" s="263"/>
      <c r="N139" s="264"/>
      <c r="O139" s="264"/>
      <c r="P139" s="264"/>
      <c r="Q139" s="264"/>
      <c r="R139" s="264"/>
      <c r="S139" s="264"/>
      <c r="T139" s="265"/>
      <c r="AT139" s="266" t="s">
        <v>146</v>
      </c>
      <c r="AU139" s="266" t="s">
        <v>80</v>
      </c>
      <c r="AV139" s="13" t="s">
        <v>130</v>
      </c>
      <c r="AW139" s="13" t="s">
        <v>33</v>
      </c>
      <c r="AX139" s="13" t="s">
        <v>78</v>
      </c>
      <c r="AY139" s="266" t="s">
        <v>123</v>
      </c>
    </row>
    <row r="140" spans="2:65" s="1" customFormat="1" ht="25.5" customHeight="1">
      <c r="B140" s="45"/>
      <c r="C140" s="220" t="s">
        <v>201</v>
      </c>
      <c r="D140" s="220" t="s">
        <v>125</v>
      </c>
      <c r="E140" s="221" t="s">
        <v>202</v>
      </c>
      <c r="F140" s="222" t="s">
        <v>203</v>
      </c>
      <c r="G140" s="223" t="s">
        <v>128</v>
      </c>
      <c r="H140" s="224">
        <v>5510</v>
      </c>
      <c r="I140" s="225"/>
      <c r="J140" s="226">
        <f>ROUND(I140*H140,2)</f>
        <v>0</v>
      </c>
      <c r="K140" s="222" t="s">
        <v>129</v>
      </c>
      <c r="L140" s="71"/>
      <c r="M140" s="227" t="s">
        <v>21</v>
      </c>
      <c r="N140" s="228" t="s">
        <v>41</v>
      </c>
      <c r="O140" s="46"/>
      <c r="P140" s="229">
        <f>O140*H140</f>
        <v>0</v>
      </c>
      <c r="Q140" s="229">
        <v>0</v>
      </c>
      <c r="R140" s="229">
        <f>Q140*H140</f>
        <v>0</v>
      </c>
      <c r="S140" s="229">
        <v>0</v>
      </c>
      <c r="T140" s="230">
        <f>S140*H140</f>
        <v>0</v>
      </c>
      <c r="AR140" s="23" t="s">
        <v>130</v>
      </c>
      <c r="AT140" s="23" t="s">
        <v>125</v>
      </c>
      <c r="AU140" s="23" t="s">
        <v>80</v>
      </c>
      <c r="AY140" s="23" t="s">
        <v>123</v>
      </c>
      <c r="BE140" s="231">
        <f>IF(N140="základní",J140,0)</f>
        <v>0</v>
      </c>
      <c r="BF140" s="231">
        <f>IF(N140="snížená",J140,0)</f>
        <v>0</v>
      </c>
      <c r="BG140" s="231">
        <f>IF(N140="zákl. přenesená",J140,0)</f>
        <v>0</v>
      </c>
      <c r="BH140" s="231">
        <f>IF(N140="sníž. přenesená",J140,0)</f>
        <v>0</v>
      </c>
      <c r="BI140" s="231">
        <f>IF(N140="nulová",J140,0)</f>
        <v>0</v>
      </c>
      <c r="BJ140" s="23" t="s">
        <v>78</v>
      </c>
      <c r="BK140" s="231">
        <f>ROUND(I140*H140,2)</f>
        <v>0</v>
      </c>
      <c r="BL140" s="23" t="s">
        <v>130</v>
      </c>
      <c r="BM140" s="23" t="s">
        <v>204</v>
      </c>
    </row>
    <row r="141" spans="2:65" s="1" customFormat="1" ht="38.25" customHeight="1">
      <c r="B141" s="45"/>
      <c r="C141" s="220" t="s">
        <v>205</v>
      </c>
      <c r="D141" s="220" t="s">
        <v>125</v>
      </c>
      <c r="E141" s="221" t="s">
        <v>206</v>
      </c>
      <c r="F141" s="222" t="s">
        <v>207</v>
      </c>
      <c r="G141" s="223" t="s">
        <v>128</v>
      </c>
      <c r="H141" s="224">
        <v>5510</v>
      </c>
      <c r="I141" s="225"/>
      <c r="J141" s="226">
        <f>ROUND(I141*H141,2)</f>
        <v>0</v>
      </c>
      <c r="K141" s="222" t="s">
        <v>129</v>
      </c>
      <c r="L141" s="71"/>
      <c r="M141" s="227" t="s">
        <v>21</v>
      </c>
      <c r="N141" s="228" t="s">
        <v>41</v>
      </c>
      <c r="O141" s="46"/>
      <c r="P141" s="229">
        <f>O141*H141</f>
        <v>0</v>
      </c>
      <c r="Q141" s="229">
        <v>0</v>
      </c>
      <c r="R141" s="229">
        <f>Q141*H141</f>
        <v>0</v>
      </c>
      <c r="S141" s="229">
        <v>0</v>
      </c>
      <c r="T141" s="230">
        <f>S141*H141</f>
        <v>0</v>
      </c>
      <c r="AR141" s="23" t="s">
        <v>130</v>
      </c>
      <c r="AT141" s="23" t="s">
        <v>125</v>
      </c>
      <c r="AU141" s="23" t="s">
        <v>80</v>
      </c>
      <c r="AY141" s="23" t="s">
        <v>123</v>
      </c>
      <c r="BE141" s="231">
        <f>IF(N141="základní",J141,0)</f>
        <v>0</v>
      </c>
      <c r="BF141" s="231">
        <f>IF(N141="snížená",J141,0)</f>
        <v>0</v>
      </c>
      <c r="BG141" s="231">
        <f>IF(N141="zákl. přenesená",J141,0)</f>
        <v>0</v>
      </c>
      <c r="BH141" s="231">
        <f>IF(N141="sníž. přenesená",J141,0)</f>
        <v>0</v>
      </c>
      <c r="BI141" s="231">
        <f>IF(N141="nulová",J141,0)</f>
        <v>0</v>
      </c>
      <c r="BJ141" s="23" t="s">
        <v>78</v>
      </c>
      <c r="BK141" s="231">
        <f>ROUND(I141*H141,2)</f>
        <v>0</v>
      </c>
      <c r="BL141" s="23" t="s">
        <v>130</v>
      </c>
      <c r="BM141" s="23" t="s">
        <v>208</v>
      </c>
    </row>
    <row r="142" spans="2:47" s="1" customFormat="1" ht="13.5">
      <c r="B142" s="45"/>
      <c r="C142" s="73"/>
      <c r="D142" s="232" t="s">
        <v>132</v>
      </c>
      <c r="E142" s="73"/>
      <c r="F142" s="233" t="s">
        <v>209</v>
      </c>
      <c r="G142" s="73"/>
      <c r="H142" s="73"/>
      <c r="I142" s="190"/>
      <c r="J142" s="73"/>
      <c r="K142" s="73"/>
      <c r="L142" s="71"/>
      <c r="M142" s="234"/>
      <c r="N142" s="46"/>
      <c r="O142" s="46"/>
      <c r="P142" s="46"/>
      <c r="Q142" s="46"/>
      <c r="R142" s="46"/>
      <c r="S142" s="46"/>
      <c r="T142" s="94"/>
      <c r="AT142" s="23" t="s">
        <v>132</v>
      </c>
      <c r="AU142" s="23" t="s">
        <v>80</v>
      </c>
    </row>
    <row r="143" spans="2:65" s="1" customFormat="1" ht="38.25" customHeight="1">
      <c r="B143" s="45"/>
      <c r="C143" s="220" t="s">
        <v>210</v>
      </c>
      <c r="D143" s="220" t="s">
        <v>125</v>
      </c>
      <c r="E143" s="221" t="s">
        <v>211</v>
      </c>
      <c r="F143" s="222" t="s">
        <v>212</v>
      </c>
      <c r="G143" s="223" t="s">
        <v>128</v>
      </c>
      <c r="H143" s="224">
        <v>5510</v>
      </c>
      <c r="I143" s="225"/>
      <c r="J143" s="226">
        <f>ROUND(I143*H143,2)</f>
        <v>0</v>
      </c>
      <c r="K143" s="222" t="s">
        <v>129</v>
      </c>
      <c r="L143" s="71"/>
      <c r="M143" s="227" t="s">
        <v>21</v>
      </c>
      <c r="N143" s="228" t="s">
        <v>41</v>
      </c>
      <c r="O143" s="46"/>
      <c r="P143" s="229">
        <f>O143*H143</f>
        <v>0</v>
      </c>
      <c r="Q143" s="229">
        <v>0</v>
      </c>
      <c r="R143" s="229">
        <f>Q143*H143</f>
        <v>0</v>
      </c>
      <c r="S143" s="229">
        <v>0</v>
      </c>
      <c r="T143" s="230">
        <f>S143*H143</f>
        <v>0</v>
      </c>
      <c r="AR143" s="23" t="s">
        <v>130</v>
      </c>
      <c r="AT143" s="23" t="s">
        <v>125</v>
      </c>
      <c r="AU143" s="23" t="s">
        <v>80</v>
      </c>
      <c r="AY143" s="23" t="s">
        <v>123</v>
      </c>
      <c r="BE143" s="231">
        <f>IF(N143="základní",J143,0)</f>
        <v>0</v>
      </c>
      <c r="BF143" s="231">
        <f>IF(N143="snížená",J143,0)</f>
        <v>0</v>
      </c>
      <c r="BG143" s="231">
        <f>IF(N143="zákl. přenesená",J143,0)</f>
        <v>0</v>
      </c>
      <c r="BH143" s="231">
        <f>IF(N143="sníž. přenesená",J143,0)</f>
        <v>0</v>
      </c>
      <c r="BI143" s="231">
        <f>IF(N143="nulová",J143,0)</f>
        <v>0</v>
      </c>
      <c r="BJ143" s="23" t="s">
        <v>78</v>
      </c>
      <c r="BK143" s="231">
        <f>ROUND(I143*H143,2)</f>
        <v>0</v>
      </c>
      <c r="BL143" s="23" t="s">
        <v>130</v>
      </c>
      <c r="BM143" s="23" t="s">
        <v>213</v>
      </c>
    </row>
    <row r="144" spans="2:47" s="1" customFormat="1" ht="13.5">
      <c r="B144" s="45"/>
      <c r="C144" s="73"/>
      <c r="D144" s="232" t="s">
        <v>132</v>
      </c>
      <c r="E144" s="73"/>
      <c r="F144" s="233" t="s">
        <v>214</v>
      </c>
      <c r="G144" s="73"/>
      <c r="H144" s="73"/>
      <c r="I144" s="190"/>
      <c r="J144" s="73"/>
      <c r="K144" s="73"/>
      <c r="L144" s="71"/>
      <c r="M144" s="234"/>
      <c r="N144" s="46"/>
      <c r="O144" s="46"/>
      <c r="P144" s="46"/>
      <c r="Q144" s="46"/>
      <c r="R144" s="46"/>
      <c r="S144" s="46"/>
      <c r="T144" s="94"/>
      <c r="AT144" s="23" t="s">
        <v>132</v>
      </c>
      <c r="AU144" s="23" t="s">
        <v>80</v>
      </c>
    </row>
    <row r="145" spans="2:63" s="10" customFormat="1" ht="29.85" customHeight="1">
      <c r="B145" s="204"/>
      <c r="C145" s="205"/>
      <c r="D145" s="206" t="s">
        <v>69</v>
      </c>
      <c r="E145" s="218" t="s">
        <v>183</v>
      </c>
      <c r="F145" s="218" t="s">
        <v>215</v>
      </c>
      <c r="G145" s="205"/>
      <c r="H145" s="205"/>
      <c r="I145" s="208"/>
      <c r="J145" s="219">
        <f>BK145</f>
        <v>0</v>
      </c>
      <c r="K145" s="205"/>
      <c r="L145" s="210"/>
      <c r="M145" s="211"/>
      <c r="N145" s="212"/>
      <c r="O145" s="212"/>
      <c r="P145" s="213">
        <f>SUM(P146:P179)</f>
        <v>0</v>
      </c>
      <c r="Q145" s="212"/>
      <c r="R145" s="213">
        <f>SUM(R146:R179)</f>
        <v>2.3660900000000002</v>
      </c>
      <c r="S145" s="212"/>
      <c r="T145" s="214">
        <f>SUM(T146:T179)</f>
        <v>577.37</v>
      </c>
      <c r="AR145" s="215" t="s">
        <v>78</v>
      </c>
      <c r="AT145" s="216" t="s">
        <v>69</v>
      </c>
      <c r="AU145" s="216" t="s">
        <v>78</v>
      </c>
      <c r="AY145" s="215" t="s">
        <v>123</v>
      </c>
      <c r="BK145" s="217">
        <f>SUM(BK146:BK179)</f>
        <v>0</v>
      </c>
    </row>
    <row r="146" spans="2:65" s="1" customFormat="1" ht="16.5" customHeight="1">
      <c r="B146" s="45"/>
      <c r="C146" s="220" t="s">
        <v>10</v>
      </c>
      <c r="D146" s="220" t="s">
        <v>125</v>
      </c>
      <c r="E146" s="221" t="s">
        <v>216</v>
      </c>
      <c r="F146" s="222" t="s">
        <v>217</v>
      </c>
      <c r="G146" s="223" t="s">
        <v>218</v>
      </c>
      <c r="H146" s="224">
        <v>56</v>
      </c>
      <c r="I146" s="225"/>
      <c r="J146" s="226">
        <f>ROUND(I146*H146,2)</f>
        <v>0</v>
      </c>
      <c r="K146" s="222" t="s">
        <v>129</v>
      </c>
      <c r="L146" s="71"/>
      <c r="M146" s="227" t="s">
        <v>21</v>
      </c>
      <c r="N146" s="228" t="s">
        <v>41</v>
      </c>
      <c r="O146" s="46"/>
      <c r="P146" s="229">
        <f>O146*H146</f>
        <v>0</v>
      </c>
      <c r="Q146" s="229">
        <v>0</v>
      </c>
      <c r="R146" s="229">
        <f>Q146*H146</f>
        <v>0</v>
      </c>
      <c r="S146" s="229">
        <v>0</v>
      </c>
      <c r="T146" s="230">
        <f>S146*H146</f>
        <v>0</v>
      </c>
      <c r="AR146" s="23" t="s">
        <v>130</v>
      </c>
      <c r="AT146" s="23" t="s">
        <v>125</v>
      </c>
      <c r="AU146" s="23" t="s">
        <v>80</v>
      </c>
      <c r="AY146" s="23" t="s">
        <v>123</v>
      </c>
      <c r="BE146" s="231">
        <f>IF(N146="základní",J146,0)</f>
        <v>0</v>
      </c>
      <c r="BF146" s="231">
        <f>IF(N146="snížená",J146,0)</f>
        <v>0</v>
      </c>
      <c r="BG146" s="231">
        <f>IF(N146="zákl. přenesená",J146,0)</f>
        <v>0</v>
      </c>
      <c r="BH146" s="231">
        <f>IF(N146="sníž. přenesená",J146,0)</f>
        <v>0</v>
      </c>
      <c r="BI146" s="231">
        <f>IF(N146="nulová",J146,0)</f>
        <v>0</v>
      </c>
      <c r="BJ146" s="23" t="s">
        <v>78</v>
      </c>
      <c r="BK146" s="231">
        <f>ROUND(I146*H146,2)</f>
        <v>0</v>
      </c>
      <c r="BL146" s="23" t="s">
        <v>130</v>
      </c>
      <c r="BM146" s="23" t="s">
        <v>219</v>
      </c>
    </row>
    <row r="147" spans="2:47" s="1" customFormat="1" ht="13.5">
      <c r="B147" s="45"/>
      <c r="C147" s="73"/>
      <c r="D147" s="232" t="s">
        <v>132</v>
      </c>
      <c r="E147" s="73"/>
      <c r="F147" s="233" t="s">
        <v>220</v>
      </c>
      <c r="G147" s="73"/>
      <c r="H147" s="73"/>
      <c r="I147" s="190"/>
      <c r="J147" s="73"/>
      <c r="K147" s="73"/>
      <c r="L147" s="71"/>
      <c r="M147" s="234"/>
      <c r="N147" s="46"/>
      <c r="O147" s="46"/>
      <c r="P147" s="46"/>
      <c r="Q147" s="46"/>
      <c r="R147" s="46"/>
      <c r="S147" s="46"/>
      <c r="T147" s="94"/>
      <c r="AT147" s="23" t="s">
        <v>132</v>
      </c>
      <c r="AU147" s="23" t="s">
        <v>80</v>
      </c>
    </row>
    <row r="148" spans="2:51" s="12" customFormat="1" ht="13.5">
      <c r="B148" s="246"/>
      <c r="C148" s="247"/>
      <c r="D148" s="232" t="s">
        <v>146</v>
      </c>
      <c r="E148" s="248" t="s">
        <v>21</v>
      </c>
      <c r="F148" s="249" t="s">
        <v>221</v>
      </c>
      <c r="G148" s="247"/>
      <c r="H148" s="248" t="s">
        <v>21</v>
      </c>
      <c r="I148" s="250"/>
      <c r="J148" s="247"/>
      <c r="K148" s="247"/>
      <c r="L148" s="251"/>
      <c r="M148" s="252"/>
      <c r="N148" s="253"/>
      <c r="O148" s="253"/>
      <c r="P148" s="253"/>
      <c r="Q148" s="253"/>
      <c r="R148" s="253"/>
      <c r="S148" s="253"/>
      <c r="T148" s="254"/>
      <c r="AT148" s="255" t="s">
        <v>146</v>
      </c>
      <c r="AU148" s="255" t="s">
        <v>80</v>
      </c>
      <c r="AV148" s="12" t="s">
        <v>78</v>
      </c>
      <c r="AW148" s="12" t="s">
        <v>33</v>
      </c>
      <c r="AX148" s="12" t="s">
        <v>70</v>
      </c>
      <c r="AY148" s="255" t="s">
        <v>123</v>
      </c>
    </row>
    <row r="149" spans="2:51" s="11" customFormat="1" ht="13.5">
      <c r="B149" s="235"/>
      <c r="C149" s="236"/>
      <c r="D149" s="232" t="s">
        <v>146</v>
      </c>
      <c r="E149" s="237" t="s">
        <v>21</v>
      </c>
      <c r="F149" s="238" t="s">
        <v>222</v>
      </c>
      <c r="G149" s="236"/>
      <c r="H149" s="239">
        <v>42</v>
      </c>
      <c r="I149" s="240"/>
      <c r="J149" s="236"/>
      <c r="K149" s="236"/>
      <c r="L149" s="241"/>
      <c r="M149" s="242"/>
      <c r="N149" s="243"/>
      <c r="O149" s="243"/>
      <c r="P149" s="243"/>
      <c r="Q149" s="243"/>
      <c r="R149" s="243"/>
      <c r="S149" s="243"/>
      <c r="T149" s="244"/>
      <c r="AT149" s="245" t="s">
        <v>146</v>
      </c>
      <c r="AU149" s="245" t="s">
        <v>80</v>
      </c>
      <c r="AV149" s="11" t="s">
        <v>80</v>
      </c>
      <c r="AW149" s="11" t="s">
        <v>33</v>
      </c>
      <c r="AX149" s="11" t="s">
        <v>70</v>
      </c>
      <c r="AY149" s="245" t="s">
        <v>123</v>
      </c>
    </row>
    <row r="150" spans="2:51" s="12" customFormat="1" ht="13.5">
      <c r="B150" s="246"/>
      <c r="C150" s="247"/>
      <c r="D150" s="232" t="s">
        <v>146</v>
      </c>
      <c r="E150" s="248" t="s">
        <v>21</v>
      </c>
      <c r="F150" s="249" t="s">
        <v>223</v>
      </c>
      <c r="G150" s="247"/>
      <c r="H150" s="248" t="s">
        <v>21</v>
      </c>
      <c r="I150" s="250"/>
      <c r="J150" s="247"/>
      <c r="K150" s="247"/>
      <c r="L150" s="251"/>
      <c r="M150" s="252"/>
      <c r="N150" s="253"/>
      <c r="O150" s="253"/>
      <c r="P150" s="253"/>
      <c r="Q150" s="253"/>
      <c r="R150" s="253"/>
      <c r="S150" s="253"/>
      <c r="T150" s="254"/>
      <c r="AT150" s="255" t="s">
        <v>146</v>
      </c>
      <c r="AU150" s="255" t="s">
        <v>80</v>
      </c>
      <c r="AV150" s="12" t="s">
        <v>78</v>
      </c>
      <c r="AW150" s="12" t="s">
        <v>33</v>
      </c>
      <c r="AX150" s="12" t="s">
        <v>70</v>
      </c>
      <c r="AY150" s="255" t="s">
        <v>123</v>
      </c>
    </row>
    <row r="151" spans="2:51" s="11" customFormat="1" ht="13.5">
      <c r="B151" s="235"/>
      <c r="C151" s="236"/>
      <c r="D151" s="232" t="s">
        <v>146</v>
      </c>
      <c r="E151" s="237" t="s">
        <v>21</v>
      </c>
      <c r="F151" s="238" t="s">
        <v>210</v>
      </c>
      <c r="G151" s="236"/>
      <c r="H151" s="239">
        <v>14</v>
      </c>
      <c r="I151" s="240"/>
      <c r="J151" s="236"/>
      <c r="K151" s="236"/>
      <c r="L151" s="241"/>
      <c r="M151" s="242"/>
      <c r="N151" s="243"/>
      <c r="O151" s="243"/>
      <c r="P151" s="243"/>
      <c r="Q151" s="243"/>
      <c r="R151" s="243"/>
      <c r="S151" s="243"/>
      <c r="T151" s="244"/>
      <c r="AT151" s="245" t="s">
        <v>146</v>
      </c>
      <c r="AU151" s="245" t="s">
        <v>80</v>
      </c>
      <c r="AV151" s="11" t="s">
        <v>80</v>
      </c>
      <c r="AW151" s="11" t="s">
        <v>33</v>
      </c>
      <c r="AX151" s="11" t="s">
        <v>70</v>
      </c>
      <c r="AY151" s="245" t="s">
        <v>123</v>
      </c>
    </row>
    <row r="152" spans="2:51" s="13" customFormat="1" ht="13.5">
      <c r="B152" s="256"/>
      <c r="C152" s="257"/>
      <c r="D152" s="232" t="s">
        <v>146</v>
      </c>
      <c r="E152" s="258" t="s">
        <v>21</v>
      </c>
      <c r="F152" s="259" t="s">
        <v>161</v>
      </c>
      <c r="G152" s="257"/>
      <c r="H152" s="260">
        <v>56</v>
      </c>
      <c r="I152" s="261"/>
      <c r="J152" s="257"/>
      <c r="K152" s="257"/>
      <c r="L152" s="262"/>
      <c r="M152" s="263"/>
      <c r="N152" s="264"/>
      <c r="O152" s="264"/>
      <c r="P152" s="264"/>
      <c r="Q152" s="264"/>
      <c r="R152" s="264"/>
      <c r="S152" s="264"/>
      <c r="T152" s="265"/>
      <c r="AT152" s="266" t="s">
        <v>146</v>
      </c>
      <c r="AU152" s="266" t="s">
        <v>80</v>
      </c>
      <c r="AV152" s="13" t="s">
        <v>130</v>
      </c>
      <c r="AW152" s="13" t="s">
        <v>33</v>
      </c>
      <c r="AX152" s="13" t="s">
        <v>78</v>
      </c>
      <c r="AY152" s="266" t="s">
        <v>123</v>
      </c>
    </row>
    <row r="153" spans="2:65" s="1" customFormat="1" ht="16.5" customHeight="1">
      <c r="B153" s="45"/>
      <c r="C153" s="267" t="s">
        <v>224</v>
      </c>
      <c r="D153" s="267" t="s">
        <v>225</v>
      </c>
      <c r="E153" s="268" t="s">
        <v>226</v>
      </c>
      <c r="F153" s="269" t="s">
        <v>227</v>
      </c>
      <c r="G153" s="270" t="s">
        <v>218</v>
      </c>
      <c r="H153" s="271">
        <v>56</v>
      </c>
      <c r="I153" s="272"/>
      <c r="J153" s="273">
        <f>ROUND(I153*H153,2)</f>
        <v>0</v>
      </c>
      <c r="K153" s="269" t="s">
        <v>129</v>
      </c>
      <c r="L153" s="274"/>
      <c r="M153" s="275" t="s">
        <v>21</v>
      </c>
      <c r="N153" s="276" t="s">
        <v>41</v>
      </c>
      <c r="O153" s="46"/>
      <c r="P153" s="229">
        <f>O153*H153</f>
        <v>0</v>
      </c>
      <c r="Q153" s="229">
        <v>0.00145</v>
      </c>
      <c r="R153" s="229">
        <f>Q153*H153</f>
        <v>0.0812</v>
      </c>
      <c r="S153" s="229">
        <v>0</v>
      </c>
      <c r="T153" s="230">
        <f>S153*H153</f>
        <v>0</v>
      </c>
      <c r="AR153" s="23" t="s">
        <v>177</v>
      </c>
      <c r="AT153" s="23" t="s">
        <v>225</v>
      </c>
      <c r="AU153" s="23" t="s">
        <v>80</v>
      </c>
      <c r="AY153" s="23" t="s">
        <v>123</v>
      </c>
      <c r="BE153" s="231">
        <f>IF(N153="základní",J153,0)</f>
        <v>0</v>
      </c>
      <c r="BF153" s="231">
        <f>IF(N153="snížená",J153,0)</f>
        <v>0</v>
      </c>
      <c r="BG153" s="231">
        <f>IF(N153="zákl. přenesená",J153,0)</f>
        <v>0</v>
      </c>
      <c r="BH153" s="231">
        <f>IF(N153="sníž. přenesená",J153,0)</f>
        <v>0</v>
      </c>
      <c r="BI153" s="231">
        <f>IF(N153="nulová",J153,0)</f>
        <v>0</v>
      </c>
      <c r="BJ153" s="23" t="s">
        <v>78</v>
      </c>
      <c r="BK153" s="231">
        <f>ROUND(I153*H153,2)</f>
        <v>0</v>
      </c>
      <c r="BL153" s="23" t="s">
        <v>130</v>
      </c>
      <c r="BM153" s="23" t="s">
        <v>228</v>
      </c>
    </row>
    <row r="154" spans="2:51" s="12" customFormat="1" ht="13.5">
      <c r="B154" s="246"/>
      <c r="C154" s="247"/>
      <c r="D154" s="232" t="s">
        <v>146</v>
      </c>
      <c r="E154" s="248" t="s">
        <v>21</v>
      </c>
      <c r="F154" s="249" t="s">
        <v>221</v>
      </c>
      <c r="G154" s="247"/>
      <c r="H154" s="248" t="s">
        <v>21</v>
      </c>
      <c r="I154" s="250"/>
      <c r="J154" s="247"/>
      <c r="K154" s="247"/>
      <c r="L154" s="251"/>
      <c r="M154" s="252"/>
      <c r="N154" s="253"/>
      <c r="O154" s="253"/>
      <c r="P154" s="253"/>
      <c r="Q154" s="253"/>
      <c r="R154" s="253"/>
      <c r="S154" s="253"/>
      <c r="T154" s="254"/>
      <c r="AT154" s="255" t="s">
        <v>146</v>
      </c>
      <c r="AU154" s="255" t="s">
        <v>80</v>
      </c>
      <c r="AV154" s="12" t="s">
        <v>78</v>
      </c>
      <c r="AW154" s="12" t="s">
        <v>33</v>
      </c>
      <c r="AX154" s="12" t="s">
        <v>70</v>
      </c>
      <c r="AY154" s="255" t="s">
        <v>123</v>
      </c>
    </row>
    <row r="155" spans="2:51" s="11" customFormat="1" ht="13.5">
      <c r="B155" s="235"/>
      <c r="C155" s="236"/>
      <c r="D155" s="232" t="s">
        <v>146</v>
      </c>
      <c r="E155" s="237" t="s">
        <v>21</v>
      </c>
      <c r="F155" s="238" t="s">
        <v>222</v>
      </c>
      <c r="G155" s="236"/>
      <c r="H155" s="239">
        <v>42</v>
      </c>
      <c r="I155" s="240"/>
      <c r="J155" s="236"/>
      <c r="K155" s="236"/>
      <c r="L155" s="241"/>
      <c r="M155" s="242"/>
      <c r="N155" s="243"/>
      <c r="O155" s="243"/>
      <c r="P155" s="243"/>
      <c r="Q155" s="243"/>
      <c r="R155" s="243"/>
      <c r="S155" s="243"/>
      <c r="T155" s="244"/>
      <c r="AT155" s="245" t="s">
        <v>146</v>
      </c>
      <c r="AU155" s="245" t="s">
        <v>80</v>
      </c>
      <c r="AV155" s="11" t="s">
        <v>80</v>
      </c>
      <c r="AW155" s="11" t="s">
        <v>33</v>
      </c>
      <c r="AX155" s="11" t="s">
        <v>70</v>
      </c>
      <c r="AY155" s="245" t="s">
        <v>123</v>
      </c>
    </row>
    <row r="156" spans="2:51" s="12" customFormat="1" ht="13.5">
      <c r="B156" s="246"/>
      <c r="C156" s="247"/>
      <c r="D156" s="232" t="s">
        <v>146</v>
      </c>
      <c r="E156" s="248" t="s">
        <v>21</v>
      </c>
      <c r="F156" s="249" t="s">
        <v>229</v>
      </c>
      <c r="G156" s="247"/>
      <c r="H156" s="248" t="s">
        <v>21</v>
      </c>
      <c r="I156" s="250"/>
      <c r="J156" s="247"/>
      <c r="K156" s="247"/>
      <c r="L156" s="251"/>
      <c r="M156" s="252"/>
      <c r="N156" s="253"/>
      <c r="O156" s="253"/>
      <c r="P156" s="253"/>
      <c r="Q156" s="253"/>
      <c r="R156" s="253"/>
      <c r="S156" s="253"/>
      <c r="T156" s="254"/>
      <c r="AT156" s="255" t="s">
        <v>146</v>
      </c>
      <c r="AU156" s="255" t="s">
        <v>80</v>
      </c>
      <c r="AV156" s="12" t="s">
        <v>78</v>
      </c>
      <c r="AW156" s="12" t="s">
        <v>33</v>
      </c>
      <c r="AX156" s="12" t="s">
        <v>70</v>
      </c>
      <c r="AY156" s="255" t="s">
        <v>123</v>
      </c>
    </row>
    <row r="157" spans="2:51" s="11" customFormat="1" ht="13.5">
      <c r="B157" s="235"/>
      <c r="C157" s="236"/>
      <c r="D157" s="232" t="s">
        <v>146</v>
      </c>
      <c r="E157" s="237" t="s">
        <v>21</v>
      </c>
      <c r="F157" s="238" t="s">
        <v>210</v>
      </c>
      <c r="G157" s="236"/>
      <c r="H157" s="239">
        <v>14</v>
      </c>
      <c r="I157" s="240"/>
      <c r="J157" s="236"/>
      <c r="K157" s="236"/>
      <c r="L157" s="241"/>
      <c r="M157" s="242"/>
      <c r="N157" s="243"/>
      <c r="O157" s="243"/>
      <c r="P157" s="243"/>
      <c r="Q157" s="243"/>
      <c r="R157" s="243"/>
      <c r="S157" s="243"/>
      <c r="T157" s="244"/>
      <c r="AT157" s="245" t="s">
        <v>146</v>
      </c>
      <c r="AU157" s="245" t="s">
        <v>80</v>
      </c>
      <c r="AV157" s="11" t="s">
        <v>80</v>
      </c>
      <c r="AW157" s="11" t="s">
        <v>33</v>
      </c>
      <c r="AX157" s="11" t="s">
        <v>70</v>
      </c>
      <c r="AY157" s="245" t="s">
        <v>123</v>
      </c>
    </row>
    <row r="158" spans="2:51" s="13" customFormat="1" ht="13.5">
      <c r="B158" s="256"/>
      <c r="C158" s="257"/>
      <c r="D158" s="232" t="s">
        <v>146</v>
      </c>
      <c r="E158" s="258" t="s">
        <v>21</v>
      </c>
      <c r="F158" s="259" t="s">
        <v>161</v>
      </c>
      <c r="G158" s="257"/>
      <c r="H158" s="260">
        <v>56</v>
      </c>
      <c r="I158" s="261"/>
      <c r="J158" s="257"/>
      <c r="K158" s="257"/>
      <c r="L158" s="262"/>
      <c r="M158" s="263"/>
      <c r="N158" s="264"/>
      <c r="O158" s="264"/>
      <c r="P158" s="264"/>
      <c r="Q158" s="264"/>
      <c r="R158" s="264"/>
      <c r="S158" s="264"/>
      <c r="T158" s="265"/>
      <c r="AT158" s="266" t="s">
        <v>146</v>
      </c>
      <c r="AU158" s="266" t="s">
        <v>80</v>
      </c>
      <c r="AV158" s="13" t="s">
        <v>130</v>
      </c>
      <c r="AW158" s="13" t="s">
        <v>33</v>
      </c>
      <c r="AX158" s="13" t="s">
        <v>78</v>
      </c>
      <c r="AY158" s="266" t="s">
        <v>123</v>
      </c>
    </row>
    <row r="159" spans="2:65" s="1" customFormat="1" ht="25.5" customHeight="1">
      <c r="B159" s="45"/>
      <c r="C159" s="220" t="s">
        <v>230</v>
      </c>
      <c r="D159" s="220" t="s">
        <v>125</v>
      </c>
      <c r="E159" s="221" t="s">
        <v>231</v>
      </c>
      <c r="F159" s="222" t="s">
        <v>232</v>
      </c>
      <c r="G159" s="223" t="s">
        <v>233</v>
      </c>
      <c r="H159" s="224">
        <v>1913</v>
      </c>
      <c r="I159" s="225"/>
      <c r="J159" s="226">
        <f>ROUND(I159*H159,2)</f>
        <v>0</v>
      </c>
      <c r="K159" s="222" t="s">
        <v>129</v>
      </c>
      <c r="L159" s="71"/>
      <c r="M159" s="227" t="s">
        <v>21</v>
      </c>
      <c r="N159" s="228" t="s">
        <v>41</v>
      </c>
      <c r="O159" s="46"/>
      <c r="P159" s="229">
        <f>O159*H159</f>
        <v>0</v>
      </c>
      <c r="Q159" s="229">
        <v>0.00033</v>
      </c>
      <c r="R159" s="229">
        <f>Q159*H159</f>
        <v>0.63129</v>
      </c>
      <c r="S159" s="229">
        <v>0</v>
      </c>
      <c r="T159" s="230">
        <f>S159*H159</f>
        <v>0</v>
      </c>
      <c r="AR159" s="23" t="s">
        <v>130</v>
      </c>
      <c r="AT159" s="23" t="s">
        <v>125</v>
      </c>
      <c r="AU159" s="23" t="s">
        <v>80</v>
      </c>
      <c r="AY159" s="23" t="s">
        <v>123</v>
      </c>
      <c r="BE159" s="231">
        <f>IF(N159="základní",J159,0)</f>
        <v>0</v>
      </c>
      <c r="BF159" s="231">
        <f>IF(N159="snížená",J159,0)</f>
        <v>0</v>
      </c>
      <c r="BG159" s="231">
        <f>IF(N159="zákl. přenesená",J159,0)</f>
        <v>0</v>
      </c>
      <c r="BH159" s="231">
        <f>IF(N159="sníž. přenesená",J159,0)</f>
        <v>0</v>
      </c>
      <c r="BI159" s="231">
        <f>IF(N159="nulová",J159,0)</f>
        <v>0</v>
      </c>
      <c r="BJ159" s="23" t="s">
        <v>78</v>
      </c>
      <c r="BK159" s="231">
        <f>ROUND(I159*H159,2)</f>
        <v>0</v>
      </c>
      <c r="BL159" s="23" t="s">
        <v>130</v>
      </c>
      <c r="BM159" s="23" t="s">
        <v>234</v>
      </c>
    </row>
    <row r="160" spans="2:47" s="1" customFormat="1" ht="13.5">
      <c r="B160" s="45"/>
      <c r="C160" s="73"/>
      <c r="D160" s="232" t="s">
        <v>132</v>
      </c>
      <c r="E160" s="73"/>
      <c r="F160" s="233" t="s">
        <v>235</v>
      </c>
      <c r="G160" s="73"/>
      <c r="H160" s="73"/>
      <c r="I160" s="190"/>
      <c r="J160" s="73"/>
      <c r="K160" s="73"/>
      <c r="L160" s="71"/>
      <c r="M160" s="234"/>
      <c r="N160" s="46"/>
      <c r="O160" s="46"/>
      <c r="P160" s="46"/>
      <c r="Q160" s="46"/>
      <c r="R160" s="46"/>
      <c r="S160" s="46"/>
      <c r="T160" s="94"/>
      <c r="AT160" s="23" t="s">
        <v>132</v>
      </c>
      <c r="AU160" s="23" t="s">
        <v>80</v>
      </c>
    </row>
    <row r="161" spans="2:51" s="12" customFormat="1" ht="13.5">
      <c r="B161" s="246"/>
      <c r="C161" s="247"/>
      <c r="D161" s="232" t="s">
        <v>146</v>
      </c>
      <c r="E161" s="248" t="s">
        <v>21</v>
      </c>
      <c r="F161" s="249" t="s">
        <v>236</v>
      </c>
      <c r="G161" s="247"/>
      <c r="H161" s="248" t="s">
        <v>21</v>
      </c>
      <c r="I161" s="250"/>
      <c r="J161" s="247"/>
      <c r="K161" s="247"/>
      <c r="L161" s="251"/>
      <c r="M161" s="252"/>
      <c r="N161" s="253"/>
      <c r="O161" s="253"/>
      <c r="P161" s="253"/>
      <c r="Q161" s="253"/>
      <c r="R161" s="253"/>
      <c r="S161" s="253"/>
      <c r="T161" s="254"/>
      <c r="AT161" s="255" t="s">
        <v>146</v>
      </c>
      <c r="AU161" s="255" t="s">
        <v>80</v>
      </c>
      <c r="AV161" s="12" t="s">
        <v>78</v>
      </c>
      <c r="AW161" s="12" t="s">
        <v>33</v>
      </c>
      <c r="AX161" s="12" t="s">
        <v>70</v>
      </c>
      <c r="AY161" s="255" t="s">
        <v>123</v>
      </c>
    </row>
    <row r="162" spans="2:51" s="11" customFormat="1" ht="13.5">
      <c r="B162" s="235"/>
      <c r="C162" s="236"/>
      <c r="D162" s="232" t="s">
        <v>146</v>
      </c>
      <c r="E162" s="237" t="s">
        <v>21</v>
      </c>
      <c r="F162" s="238" t="s">
        <v>237</v>
      </c>
      <c r="G162" s="236"/>
      <c r="H162" s="239">
        <v>1913</v>
      </c>
      <c r="I162" s="240"/>
      <c r="J162" s="236"/>
      <c r="K162" s="236"/>
      <c r="L162" s="241"/>
      <c r="M162" s="242"/>
      <c r="N162" s="243"/>
      <c r="O162" s="243"/>
      <c r="P162" s="243"/>
      <c r="Q162" s="243"/>
      <c r="R162" s="243"/>
      <c r="S162" s="243"/>
      <c r="T162" s="244"/>
      <c r="AT162" s="245" t="s">
        <v>146</v>
      </c>
      <c r="AU162" s="245" t="s">
        <v>80</v>
      </c>
      <c r="AV162" s="11" t="s">
        <v>80</v>
      </c>
      <c r="AW162" s="11" t="s">
        <v>33</v>
      </c>
      <c r="AX162" s="11" t="s">
        <v>78</v>
      </c>
      <c r="AY162" s="245" t="s">
        <v>123</v>
      </c>
    </row>
    <row r="163" spans="2:65" s="1" customFormat="1" ht="25.5" customHeight="1">
      <c r="B163" s="45"/>
      <c r="C163" s="220" t="s">
        <v>238</v>
      </c>
      <c r="D163" s="220" t="s">
        <v>125</v>
      </c>
      <c r="E163" s="221" t="s">
        <v>239</v>
      </c>
      <c r="F163" s="222" t="s">
        <v>240</v>
      </c>
      <c r="G163" s="223" t="s">
        <v>233</v>
      </c>
      <c r="H163" s="224">
        <v>21</v>
      </c>
      <c r="I163" s="225"/>
      <c r="J163" s="226">
        <f>ROUND(I163*H163,2)</f>
        <v>0</v>
      </c>
      <c r="K163" s="222" t="s">
        <v>129</v>
      </c>
      <c r="L163" s="71"/>
      <c r="M163" s="227" t="s">
        <v>21</v>
      </c>
      <c r="N163" s="228" t="s">
        <v>41</v>
      </c>
      <c r="O163" s="46"/>
      <c r="P163" s="229">
        <f>O163*H163</f>
        <v>0</v>
      </c>
      <c r="Q163" s="229">
        <v>0.00038</v>
      </c>
      <c r="R163" s="229">
        <f>Q163*H163</f>
        <v>0.007980000000000001</v>
      </c>
      <c r="S163" s="229">
        <v>0</v>
      </c>
      <c r="T163" s="230">
        <f>S163*H163</f>
        <v>0</v>
      </c>
      <c r="AR163" s="23" t="s">
        <v>130</v>
      </c>
      <c r="AT163" s="23" t="s">
        <v>125</v>
      </c>
      <c r="AU163" s="23" t="s">
        <v>80</v>
      </c>
      <c r="AY163" s="23" t="s">
        <v>123</v>
      </c>
      <c r="BE163" s="231">
        <f>IF(N163="základní",J163,0)</f>
        <v>0</v>
      </c>
      <c r="BF163" s="231">
        <f>IF(N163="snížená",J163,0)</f>
        <v>0</v>
      </c>
      <c r="BG163" s="231">
        <f>IF(N163="zákl. přenesená",J163,0)</f>
        <v>0</v>
      </c>
      <c r="BH163" s="231">
        <f>IF(N163="sníž. přenesená",J163,0)</f>
        <v>0</v>
      </c>
      <c r="BI163" s="231">
        <f>IF(N163="nulová",J163,0)</f>
        <v>0</v>
      </c>
      <c r="BJ163" s="23" t="s">
        <v>78</v>
      </c>
      <c r="BK163" s="231">
        <f>ROUND(I163*H163,2)</f>
        <v>0</v>
      </c>
      <c r="BL163" s="23" t="s">
        <v>130</v>
      </c>
      <c r="BM163" s="23" t="s">
        <v>241</v>
      </c>
    </row>
    <row r="164" spans="2:47" s="1" customFormat="1" ht="13.5">
      <c r="B164" s="45"/>
      <c r="C164" s="73"/>
      <c r="D164" s="232" t="s">
        <v>132</v>
      </c>
      <c r="E164" s="73"/>
      <c r="F164" s="233" t="s">
        <v>235</v>
      </c>
      <c r="G164" s="73"/>
      <c r="H164" s="73"/>
      <c r="I164" s="190"/>
      <c r="J164" s="73"/>
      <c r="K164" s="73"/>
      <c r="L164" s="71"/>
      <c r="M164" s="234"/>
      <c r="N164" s="46"/>
      <c r="O164" s="46"/>
      <c r="P164" s="46"/>
      <c r="Q164" s="46"/>
      <c r="R164" s="46"/>
      <c r="S164" s="46"/>
      <c r="T164" s="94"/>
      <c r="AT164" s="23" t="s">
        <v>132</v>
      </c>
      <c r="AU164" s="23" t="s">
        <v>80</v>
      </c>
    </row>
    <row r="165" spans="2:65" s="1" customFormat="1" ht="25.5" customHeight="1">
      <c r="B165" s="45"/>
      <c r="C165" s="220" t="s">
        <v>242</v>
      </c>
      <c r="D165" s="220" t="s">
        <v>125</v>
      </c>
      <c r="E165" s="221" t="s">
        <v>243</v>
      </c>
      <c r="F165" s="222" t="s">
        <v>244</v>
      </c>
      <c r="G165" s="223" t="s">
        <v>233</v>
      </c>
      <c r="H165" s="224">
        <v>1934</v>
      </c>
      <c r="I165" s="225"/>
      <c r="J165" s="226">
        <f>ROUND(I165*H165,2)</f>
        <v>0</v>
      </c>
      <c r="K165" s="222" t="s">
        <v>129</v>
      </c>
      <c r="L165" s="71"/>
      <c r="M165" s="227" t="s">
        <v>21</v>
      </c>
      <c r="N165" s="228" t="s">
        <v>41</v>
      </c>
      <c r="O165" s="46"/>
      <c r="P165" s="229">
        <f>O165*H165</f>
        <v>0</v>
      </c>
      <c r="Q165" s="229">
        <v>0</v>
      </c>
      <c r="R165" s="229">
        <f>Q165*H165</f>
        <v>0</v>
      </c>
      <c r="S165" s="229">
        <v>0</v>
      </c>
      <c r="T165" s="230">
        <f>S165*H165</f>
        <v>0</v>
      </c>
      <c r="AR165" s="23" t="s">
        <v>130</v>
      </c>
      <c r="AT165" s="23" t="s">
        <v>125</v>
      </c>
      <c r="AU165" s="23" t="s">
        <v>80</v>
      </c>
      <c r="AY165" s="23" t="s">
        <v>123</v>
      </c>
      <c r="BE165" s="231">
        <f>IF(N165="základní",J165,0)</f>
        <v>0</v>
      </c>
      <c r="BF165" s="231">
        <f>IF(N165="snížená",J165,0)</f>
        <v>0</v>
      </c>
      <c r="BG165" s="231">
        <f>IF(N165="zákl. přenesená",J165,0)</f>
        <v>0</v>
      </c>
      <c r="BH165" s="231">
        <f>IF(N165="sníž. přenesená",J165,0)</f>
        <v>0</v>
      </c>
      <c r="BI165" s="231">
        <f>IF(N165="nulová",J165,0)</f>
        <v>0</v>
      </c>
      <c r="BJ165" s="23" t="s">
        <v>78</v>
      </c>
      <c r="BK165" s="231">
        <f>ROUND(I165*H165,2)</f>
        <v>0</v>
      </c>
      <c r="BL165" s="23" t="s">
        <v>130</v>
      </c>
      <c r="BM165" s="23" t="s">
        <v>245</v>
      </c>
    </row>
    <row r="166" spans="2:47" s="1" customFormat="1" ht="13.5">
      <c r="B166" s="45"/>
      <c r="C166" s="73"/>
      <c r="D166" s="232" t="s">
        <v>132</v>
      </c>
      <c r="E166" s="73"/>
      <c r="F166" s="233" t="s">
        <v>246</v>
      </c>
      <c r="G166" s="73"/>
      <c r="H166" s="73"/>
      <c r="I166" s="190"/>
      <c r="J166" s="73"/>
      <c r="K166" s="73"/>
      <c r="L166" s="71"/>
      <c r="M166" s="234"/>
      <c r="N166" s="46"/>
      <c r="O166" s="46"/>
      <c r="P166" s="46"/>
      <c r="Q166" s="46"/>
      <c r="R166" s="46"/>
      <c r="S166" s="46"/>
      <c r="T166" s="94"/>
      <c r="AT166" s="23" t="s">
        <v>132</v>
      </c>
      <c r="AU166" s="23" t="s">
        <v>80</v>
      </c>
    </row>
    <row r="167" spans="2:51" s="11" customFormat="1" ht="13.5">
      <c r="B167" s="235"/>
      <c r="C167" s="236"/>
      <c r="D167" s="232" t="s">
        <v>146</v>
      </c>
      <c r="E167" s="237" t="s">
        <v>21</v>
      </c>
      <c r="F167" s="238" t="s">
        <v>247</v>
      </c>
      <c r="G167" s="236"/>
      <c r="H167" s="239">
        <v>1934</v>
      </c>
      <c r="I167" s="240"/>
      <c r="J167" s="236"/>
      <c r="K167" s="236"/>
      <c r="L167" s="241"/>
      <c r="M167" s="242"/>
      <c r="N167" s="243"/>
      <c r="O167" s="243"/>
      <c r="P167" s="243"/>
      <c r="Q167" s="243"/>
      <c r="R167" s="243"/>
      <c r="S167" s="243"/>
      <c r="T167" s="244"/>
      <c r="AT167" s="245" t="s">
        <v>146</v>
      </c>
      <c r="AU167" s="245" t="s">
        <v>80</v>
      </c>
      <c r="AV167" s="11" t="s">
        <v>80</v>
      </c>
      <c r="AW167" s="11" t="s">
        <v>33</v>
      </c>
      <c r="AX167" s="11" t="s">
        <v>78</v>
      </c>
      <c r="AY167" s="245" t="s">
        <v>123</v>
      </c>
    </row>
    <row r="168" spans="2:65" s="1" customFormat="1" ht="25.5" customHeight="1">
      <c r="B168" s="45"/>
      <c r="C168" s="220" t="s">
        <v>248</v>
      </c>
      <c r="D168" s="220" t="s">
        <v>125</v>
      </c>
      <c r="E168" s="221" t="s">
        <v>249</v>
      </c>
      <c r="F168" s="222" t="s">
        <v>250</v>
      </c>
      <c r="G168" s="223" t="s">
        <v>128</v>
      </c>
      <c r="H168" s="224">
        <v>826.5</v>
      </c>
      <c r="I168" s="225"/>
      <c r="J168" s="226">
        <f>ROUND(I168*H168,2)</f>
        <v>0</v>
      </c>
      <c r="K168" s="222" t="s">
        <v>170</v>
      </c>
      <c r="L168" s="71"/>
      <c r="M168" s="227" t="s">
        <v>21</v>
      </c>
      <c r="N168" s="228" t="s">
        <v>41</v>
      </c>
      <c r="O168" s="46"/>
      <c r="P168" s="229">
        <f>O168*H168</f>
        <v>0</v>
      </c>
      <c r="Q168" s="229">
        <v>0.00198</v>
      </c>
      <c r="R168" s="229">
        <f>Q168*H168</f>
        <v>1.63647</v>
      </c>
      <c r="S168" s="229">
        <v>0</v>
      </c>
      <c r="T168" s="230">
        <f>S168*H168</f>
        <v>0</v>
      </c>
      <c r="AR168" s="23" t="s">
        <v>130</v>
      </c>
      <c r="AT168" s="23" t="s">
        <v>125</v>
      </c>
      <c r="AU168" s="23" t="s">
        <v>80</v>
      </c>
      <c r="AY168" s="23" t="s">
        <v>123</v>
      </c>
      <c r="BE168" s="231">
        <f>IF(N168="základní",J168,0)</f>
        <v>0</v>
      </c>
      <c r="BF168" s="231">
        <f>IF(N168="snížená",J168,0)</f>
        <v>0</v>
      </c>
      <c r="BG168" s="231">
        <f>IF(N168="zákl. přenesená",J168,0)</f>
        <v>0</v>
      </c>
      <c r="BH168" s="231">
        <f>IF(N168="sníž. přenesená",J168,0)</f>
        <v>0</v>
      </c>
      <c r="BI168" s="231">
        <f>IF(N168="nulová",J168,0)</f>
        <v>0</v>
      </c>
      <c r="BJ168" s="23" t="s">
        <v>78</v>
      </c>
      <c r="BK168" s="231">
        <f>ROUND(I168*H168,2)</f>
        <v>0</v>
      </c>
      <c r="BL168" s="23" t="s">
        <v>130</v>
      </c>
      <c r="BM168" s="23" t="s">
        <v>251</v>
      </c>
    </row>
    <row r="169" spans="2:47" s="1" customFormat="1" ht="13.5">
      <c r="B169" s="45"/>
      <c r="C169" s="73"/>
      <c r="D169" s="232" t="s">
        <v>134</v>
      </c>
      <c r="E169" s="73"/>
      <c r="F169" s="233" t="s">
        <v>252</v>
      </c>
      <c r="G169" s="73"/>
      <c r="H169" s="73"/>
      <c r="I169" s="190"/>
      <c r="J169" s="73"/>
      <c r="K169" s="73"/>
      <c r="L169" s="71"/>
      <c r="M169" s="234"/>
      <c r="N169" s="46"/>
      <c r="O169" s="46"/>
      <c r="P169" s="46"/>
      <c r="Q169" s="46"/>
      <c r="R169" s="46"/>
      <c r="S169" s="46"/>
      <c r="T169" s="94"/>
      <c r="AT169" s="23" t="s">
        <v>134</v>
      </c>
      <c r="AU169" s="23" t="s">
        <v>80</v>
      </c>
    </row>
    <row r="170" spans="2:51" s="11" customFormat="1" ht="13.5">
      <c r="B170" s="235"/>
      <c r="C170" s="236"/>
      <c r="D170" s="232" t="s">
        <v>146</v>
      </c>
      <c r="E170" s="236"/>
      <c r="F170" s="238" t="s">
        <v>253</v>
      </c>
      <c r="G170" s="236"/>
      <c r="H170" s="239">
        <v>826.5</v>
      </c>
      <c r="I170" s="240"/>
      <c r="J170" s="236"/>
      <c r="K170" s="236"/>
      <c r="L170" s="241"/>
      <c r="M170" s="242"/>
      <c r="N170" s="243"/>
      <c r="O170" s="243"/>
      <c r="P170" s="243"/>
      <c r="Q170" s="243"/>
      <c r="R170" s="243"/>
      <c r="S170" s="243"/>
      <c r="T170" s="244"/>
      <c r="AT170" s="245" t="s">
        <v>146</v>
      </c>
      <c r="AU170" s="245" t="s">
        <v>80</v>
      </c>
      <c r="AV170" s="11" t="s">
        <v>80</v>
      </c>
      <c r="AW170" s="11" t="s">
        <v>6</v>
      </c>
      <c r="AX170" s="11" t="s">
        <v>78</v>
      </c>
      <c r="AY170" s="245" t="s">
        <v>123</v>
      </c>
    </row>
    <row r="171" spans="2:65" s="1" customFormat="1" ht="38.25" customHeight="1">
      <c r="B171" s="45"/>
      <c r="C171" s="220" t="s">
        <v>9</v>
      </c>
      <c r="D171" s="220" t="s">
        <v>125</v>
      </c>
      <c r="E171" s="221" t="s">
        <v>254</v>
      </c>
      <c r="F171" s="222" t="s">
        <v>255</v>
      </c>
      <c r="G171" s="223" t="s">
        <v>233</v>
      </c>
      <c r="H171" s="224">
        <v>15</v>
      </c>
      <c r="I171" s="225"/>
      <c r="J171" s="226">
        <f>ROUND(I171*H171,2)</f>
        <v>0</v>
      </c>
      <c r="K171" s="222" t="s">
        <v>170</v>
      </c>
      <c r="L171" s="71"/>
      <c r="M171" s="227" t="s">
        <v>21</v>
      </c>
      <c r="N171" s="228" t="s">
        <v>41</v>
      </c>
      <c r="O171" s="46"/>
      <c r="P171" s="229">
        <f>O171*H171</f>
        <v>0</v>
      </c>
      <c r="Q171" s="229">
        <v>0.00061</v>
      </c>
      <c r="R171" s="229">
        <f>Q171*H171</f>
        <v>0.00915</v>
      </c>
      <c r="S171" s="229">
        <v>0</v>
      </c>
      <c r="T171" s="230">
        <f>S171*H171</f>
        <v>0</v>
      </c>
      <c r="AR171" s="23" t="s">
        <v>130</v>
      </c>
      <c r="AT171" s="23" t="s">
        <v>125</v>
      </c>
      <c r="AU171" s="23" t="s">
        <v>80</v>
      </c>
      <c r="AY171" s="23" t="s">
        <v>123</v>
      </c>
      <c r="BE171" s="231">
        <f>IF(N171="základní",J171,0)</f>
        <v>0</v>
      </c>
      <c r="BF171" s="231">
        <f>IF(N171="snížená",J171,0)</f>
        <v>0</v>
      </c>
      <c r="BG171" s="231">
        <f>IF(N171="zákl. přenesená",J171,0)</f>
        <v>0</v>
      </c>
      <c r="BH171" s="231">
        <f>IF(N171="sníž. přenesená",J171,0)</f>
        <v>0</v>
      </c>
      <c r="BI171" s="231">
        <f>IF(N171="nulová",J171,0)</f>
        <v>0</v>
      </c>
      <c r="BJ171" s="23" t="s">
        <v>78</v>
      </c>
      <c r="BK171" s="231">
        <f>ROUND(I171*H171,2)</f>
        <v>0</v>
      </c>
      <c r="BL171" s="23" t="s">
        <v>130</v>
      </c>
      <c r="BM171" s="23" t="s">
        <v>256</v>
      </c>
    </row>
    <row r="172" spans="2:65" s="1" customFormat="1" ht="63.75" customHeight="1">
      <c r="B172" s="45"/>
      <c r="C172" s="220" t="s">
        <v>257</v>
      </c>
      <c r="D172" s="220" t="s">
        <v>125</v>
      </c>
      <c r="E172" s="221" t="s">
        <v>258</v>
      </c>
      <c r="F172" s="222" t="s">
        <v>259</v>
      </c>
      <c r="G172" s="223" t="s">
        <v>233</v>
      </c>
      <c r="H172" s="224">
        <v>1800</v>
      </c>
      <c r="I172" s="225"/>
      <c r="J172" s="226">
        <f>ROUND(I172*H172,2)</f>
        <v>0</v>
      </c>
      <c r="K172" s="222" t="s">
        <v>129</v>
      </c>
      <c r="L172" s="71"/>
      <c r="M172" s="227" t="s">
        <v>21</v>
      </c>
      <c r="N172" s="228" t="s">
        <v>41</v>
      </c>
      <c r="O172" s="46"/>
      <c r="P172" s="229">
        <f>O172*H172</f>
        <v>0</v>
      </c>
      <c r="Q172" s="229">
        <v>0</v>
      </c>
      <c r="R172" s="229">
        <f>Q172*H172</f>
        <v>0</v>
      </c>
      <c r="S172" s="229">
        <v>0.194</v>
      </c>
      <c r="T172" s="230">
        <f>S172*H172</f>
        <v>349.2</v>
      </c>
      <c r="AR172" s="23" t="s">
        <v>130</v>
      </c>
      <c r="AT172" s="23" t="s">
        <v>125</v>
      </c>
      <c r="AU172" s="23" t="s">
        <v>80</v>
      </c>
      <c r="AY172" s="23" t="s">
        <v>123</v>
      </c>
      <c r="BE172" s="231">
        <f>IF(N172="základní",J172,0)</f>
        <v>0</v>
      </c>
      <c r="BF172" s="231">
        <f>IF(N172="snížená",J172,0)</f>
        <v>0</v>
      </c>
      <c r="BG172" s="231">
        <f>IF(N172="zákl. přenesená",J172,0)</f>
        <v>0</v>
      </c>
      <c r="BH172" s="231">
        <f>IF(N172="sníž. přenesená",J172,0)</f>
        <v>0</v>
      </c>
      <c r="BI172" s="231">
        <f>IF(N172="nulová",J172,0)</f>
        <v>0</v>
      </c>
      <c r="BJ172" s="23" t="s">
        <v>78</v>
      </c>
      <c r="BK172" s="231">
        <f>ROUND(I172*H172,2)</f>
        <v>0</v>
      </c>
      <c r="BL172" s="23" t="s">
        <v>130</v>
      </c>
      <c r="BM172" s="23" t="s">
        <v>260</v>
      </c>
    </row>
    <row r="173" spans="2:47" s="1" customFormat="1" ht="13.5">
      <c r="B173" s="45"/>
      <c r="C173" s="73"/>
      <c r="D173" s="232" t="s">
        <v>132</v>
      </c>
      <c r="E173" s="73"/>
      <c r="F173" s="233" t="s">
        <v>261</v>
      </c>
      <c r="G173" s="73"/>
      <c r="H173" s="73"/>
      <c r="I173" s="190"/>
      <c r="J173" s="73"/>
      <c r="K173" s="73"/>
      <c r="L173" s="71"/>
      <c r="M173" s="234"/>
      <c r="N173" s="46"/>
      <c r="O173" s="46"/>
      <c r="P173" s="46"/>
      <c r="Q173" s="46"/>
      <c r="R173" s="46"/>
      <c r="S173" s="46"/>
      <c r="T173" s="94"/>
      <c r="AT173" s="23" t="s">
        <v>132</v>
      </c>
      <c r="AU173" s="23" t="s">
        <v>80</v>
      </c>
    </row>
    <row r="174" spans="2:65" s="1" customFormat="1" ht="51" customHeight="1">
      <c r="B174" s="45"/>
      <c r="C174" s="220" t="s">
        <v>262</v>
      </c>
      <c r="D174" s="220" t="s">
        <v>125</v>
      </c>
      <c r="E174" s="221" t="s">
        <v>263</v>
      </c>
      <c r="F174" s="222" t="s">
        <v>264</v>
      </c>
      <c r="G174" s="223" t="s">
        <v>233</v>
      </c>
      <c r="H174" s="224">
        <v>80</v>
      </c>
      <c r="I174" s="225"/>
      <c r="J174" s="226">
        <f>ROUND(I174*H174,2)</f>
        <v>0</v>
      </c>
      <c r="K174" s="222" t="s">
        <v>129</v>
      </c>
      <c r="L174" s="71"/>
      <c r="M174" s="227" t="s">
        <v>21</v>
      </c>
      <c r="N174" s="228" t="s">
        <v>41</v>
      </c>
      <c r="O174" s="46"/>
      <c r="P174" s="229">
        <f>O174*H174</f>
        <v>0</v>
      </c>
      <c r="Q174" s="229">
        <v>0</v>
      </c>
      <c r="R174" s="229">
        <f>Q174*H174</f>
        <v>0</v>
      </c>
      <c r="S174" s="229">
        <v>0.065</v>
      </c>
      <c r="T174" s="230">
        <f>S174*H174</f>
        <v>5.2</v>
      </c>
      <c r="AR174" s="23" t="s">
        <v>130</v>
      </c>
      <c r="AT174" s="23" t="s">
        <v>125</v>
      </c>
      <c r="AU174" s="23" t="s">
        <v>80</v>
      </c>
      <c r="AY174" s="23" t="s">
        <v>123</v>
      </c>
      <c r="BE174" s="231">
        <f>IF(N174="základní",J174,0)</f>
        <v>0</v>
      </c>
      <c r="BF174" s="231">
        <f>IF(N174="snížená",J174,0)</f>
        <v>0</v>
      </c>
      <c r="BG174" s="231">
        <f>IF(N174="zákl. přenesená",J174,0)</f>
        <v>0</v>
      </c>
      <c r="BH174" s="231">
        <f>IF(N174="sníž. přenesená",J174,0)</f>
        <v>0</v>
      </c>
      <c r="BI174" s="231">
        <f>IF(N174="nulová",J174,0)</f>
        <v>0</v>
      </c>
      <c r="BJ174" s="23" t="s">
        <v>78</v>
      </c>
      <c r="BK174" s="231">
        <f>ROUND(I174*H174,2)</f>
        <v>0</v>
      </c>
      <c r="BL174" s="23" t="s">
        <v>130</v>
      </c>
      <c r="BM174" s="23" t="s">
        <v>265</v>
      </c>
    </row>
    <row r="175" spans="2:47" s="1" customFormat="1" ht="13.5">
      <c r="B175" s="45"/>
      <c r="C175" s="73"/>
      <c r="D175" s="232" t="s">
        <v>132</v>
      </c>
      <c r="E175" s="73"/>
      <c r="F175" s="233" t="s">
        <v>266</v>
      </c>
      <c r="G175" s="73"/>
      <c r="H175" s="73"/>
      <c r="I175" s="190"/>
      <c r="J175" s="73"/>
      <c r="K175" s="73"/>
      <c r="L175" s="71"/>
      <c r="M175" s="234"/>
      <c r="N175" s="46"/>
      <c r="O175" s="46"/>
      <c r="P175" s="46"/>
      <c r="Q175" s="46"/>
      <c r="R175" s="46"/>
      <c r="S175" s="46"/>
      <c r="T175" s="94"/>
      <c r="AT175" s="23" t="s">
        <v>132</v>
      </c>
      <c r="AU175" s="23" t="s">
        <v>80</v>
      </c>
    </row>
    <row r="176" spans="2:65" s="1" customFormat="1" ht="38.25" customHeight="1">
      <c r="B176" s="45"/>
      <c r="C176" s="220" t="s">
        <v>267</v>
      </c>
      <c r="D176" s="220" t="s">
        <v>125</v>
      </c>
      <c r="E176" s="221" t="s">
        <v>268</v>
      </c>
      <c r="F176" s="222" t="s">
        <v>269</v>
      </c>
      <c r="G176" s="223" t="s">
        <v>128</v>
      </c>
      <c r="H176" s="224">
        <v>5510</v>
      </c>
      <c r="I176" s="225"/>
      <c r="J176" s="226">
        <f>ROUND(I176*H176,2)</f>
        <v>0</v>
      </c>
      <c r="K176" s="222" t="s">
        <v>129</v>
      </c>
      <c r="L176" s="71"/>
      <c r="M176" s="227" t="s">
        <v>21</v>
      </c>
      <c r="N176" s="228" t="s">
        <v>41</v>
      </c>
      <c r="O176" s="46"/>
      <c r="P176" s="229">
        <f>O176*H176</f>
        <v>0</v>
      </c>
      <c r="Q176" s="229">
        <v>0</v>
      </c>
      <c r="R176" s="229">
        <f>Q176*H176</f>
        <v>0</v>
      </c>
      <c r="S176" s="229">
        <v>0.02</v>
      </c>
      <c r="T176" s="230">
        <f>S176*H176</f>
        <v>110.2</v>
      </c>
      <c r="AR176" s="23" t="s">
        <v>130</v>
      </c>
      <c r="AT176" s="23" t="s">
        <v>125</v>
      </c>
      <c r="AU176" s="23" t="s">
        <v>80</v>
      </c>
      <c r="AY176" s="23" t="s">
        <v>123</v>
      </c>
      <c r="BE176" s="231">
        <f>IF(N176="základní",J176,0)</f>
        <v>0</v>
      </c>
      <c r="BF176" s="231">
        <f>IF(N176="snížená",J176,0)</f>
        <v>0</v>
      </c>
      <c r="BG176" s="231">
        <f>IF(N176="zákl. přenesená",J176,0)</f>
        <v>0</v>
      </c>
      <c r="BH176" s="231">
        <f>IF(N176="sníž. přenesená",J176,0)</f>
        <v>0</v>
      </c>
      <c r="BI176" s="231">
        <f>IF(N176="nulová",J176,0)</f>
        <v>0</v>
      </c>
      <c r="BJ176" s="23" t="s">
        <v>78</v>
      </c>
      <c r="BK176" s="231">
        <f>ROUND(I176*H176,2)</f>
        <v>0</v>
      </c>
      <c r="BL176" s="23" t="s">
        <v>130</v>
      </c>
      <c r="BM176" s="23" t="s">
        <v>270</v>
      </c>
    </row>
    <row r="177" spans="2:47" s="1" customFormat="1" ht="13.5">
      <c r="B177" s="45"/>
      <c r="C177" s="73"/>
      <c r="D177" s="232" t="s">
        <v>132</v>
      </c>
      <c r="E177" s="73"/>
      <c r="F177" s="233" t="s">
        <v>271</v>
      </c>
      <c r="G177" s="73"/>
      <c r="H177" s="73"/>
      <c r="I177" s="190"/>
      <c r="J177" s="73"/>
      <c r="K177" s="73"/>
      <c r="L177" s="71"/>
      <c r="M177" s="234"/>
      <c r="N177" s="46"/>
      <c r="O177" s="46"/>
      <c r="P177" s="46"/>
      <c r="Q177" s="46"/>
      <c r="R177" s="46"/>
      <c r="S177" s="46"/>
      <c r="T177" s="94"/>
      <c r="AT177" s="23" t="s">
        <v>132</v>
      </c>
      <c r="AU177" s="23" t="s">
        <v>80</v>
      </c>
    </row>
    <row r="178" spans="2:65" s="1" customFormat="1" ht="51" customHeight="1">
      <c r="B178" s="45"/>
      <c r="C178" s="220" t="s">
        <v>272</v>
      </c>
      <c r="D178" s="220" t="s">
        <v>125</v>
      </c>
      <c r="E178" s="221" t="s">
        <v>273</v>
      </c>
      <c r="F178" s="222" t="s">
        <v>274</v>
      </c>
      <c r="G178" s="223" t="s">
        <v>128</v>
      </c>
      <c r="H178" s="224">
        <v>895</v>
      </c>
      <c r="I178" s="225"/>
      <c r="J178" s="226">
        <f>ROUND(I178*H178,2)</f>
        <v>0</v>
      </c>
      <c r="K178" s="222" t="s">
        <v>129</v>
      </c>
      <c r="L178" s="71"/>
      <c r="M178" s="227" t="s">
        <v>21</v>
      </c>
      <c r="N178" s="228" t="s">
        <v>41</v>
      </c>
      <c r="O178" s="46"/>
      <c r="P178" s="229">
        <f>O178*H178</f>
        <v>0</v>
      </c>
      <c r="Q178" s="229">
        <v>0</v>
      </c>
      <c r="R178" s="229">
        <f>Q178*H178</f>
        <v>0</v>
      </c>
      <c r="S178" s="229">
        <v>0.126</v>
      </c>
      <c r="T178" s="230">
        <f>S178*H178</f>
        <v>112.77</v>
      </c>
      <c r="AR178" s="23" t="s">
        <v>130</v>
      </c>
      <c r="AT178" s="23" t="s">
        <v>125</v>
      </c>
      <c r="AU178" s="23" t="s">
        <v>80</v>
      </c>
      <c r="AY178" s="23" t="s">
        <v>123</v>
      </c>
      <c r="BE178" s="231">
        <f>IF(N178="základní",J178,0)</f>
        <v>0</v>
      </c>
      <c r="BF178" s="231">
        <f>IF(N178="snížená",J178,0)</f>
        <v>0</v>
      </c>
      <c r="BG178" s="231">
        <f>IF(N178="zákl. přenesená",J178,0)</f>
        <v>0</v>
      </c>
      <c r="BH178" s="231">
        <f>IF(N178="sníž. přenesená",J178,0)</f>
        <v>0</v>
      </c>
      <c r="BI178" s="231">
        <f>IF(N178="nulová",J178,0)</f>
        <v>0</v>
      </c>
      <c r="BJ178" s="23" t="s">
        <v>78</v>
      </c>
      <c r="BK178" s="231">
        <f>ROUND(I178*H178,2)</f>
        <v>0</v>
      </c>
      <c r="BL178" s="23" t="s">
        <v>130</v>
      </c>
      <c r="BM178" s="23" t="s">
        <v>275</v>
      </c>
    </row>
    <row r="179" spans="2:47" s="1" customFormat="1" ht="13.5">
      <c r="B179" s="45"/>
      <c r="C179" s="73"/>
      <c r="D179" s="232" t="s">
        <v>132</v>
      </c>
      <c r="E179" s="73"/>
      <c r="F179" s="233" t="s">
        <v>276</v>
      </c>
      <c r="G179" s="73"/>
      <c r="H179" s="73"/>
      <c r="I179" s="190"/>
      <c r="J179" s="73"/>
      <c r="K179" s="73"/>
      <c r="L179" s="71"/>
      <c r="M179" s="234"/>
      <c r="N179" s="46"/>
      <c r="O179" s="46"/>
      <c r="P179" s="46"/>
      <c r="Q179" s="46"/>
      <c r="R179" s="46"/>
      <c r="S179" s="46"/>
      <c r="T179" s="94"/>
      <c r="AT179" s="23" t="s">
        <v>132</v>
      </c>
      <c r="AU179" s="23" t="s">
        <v>80</v>
      </c>
    </row>
    <row r="180" spans="2:63" s="10" customFormat="1" ht="29.85" customHeight="1">
      <c r="B180" s="204"/>
      <c r="C180" s="205"/>
      <c r="D180" s="206" t="s">
        <v>69</v>
      </c>
      <c r="E180" s="218" t="s">
        <v>277</v>
      </c>
      <c r="F180" s="218" t="s">
        <v>278</v>
      </c>
      <c r="G180" s="205"/>
      <c r="H180" s="205"/>
      <c r="I180" s="208"/>
      <c r="J180" s="219">
        <f>BK180</f>
        <v>0</v>
      </c>
      <c r="K180" s="205"/>
      <c r="L180" s="210"/>
      <c r="M180" s="211"/>
      <c r="N180" s="212"/>
      <c r="O180" s="212"/>
      <c r="P180" s="213">
        <f>SUM(P181:P222)</f>
        <v>0</v>
      </c>
      <c r="Q180" s="212"/>
      <c r="R180" s="213">
        <f>SUM(R181:R222)</f>
        <v>0</v>
      </c>
      <c r="S180" s="212"/>
      <c r="T180" s="214">
        <f>SUM(T181:T222)</f>
        <v>0</v>
      </c>
      <c r="AR180" s="215" t="s">
        <v>78</v>
      </c>
      <c r="AT180" s="216" t="s">
        <v>69</v>
      </c>
      <c r="AU180" s="216" t="s">
        <v>78</v>
      </c>
      <c r="AY180" s="215" t="s">
        <v>123</v>
      </c>
      <c r="BK180" s="217">
        <f>SUM(BK181:BK222)</f>
        <v>0</v>
      </c>
    </row>
    <row r="181" spans="2:65" s="1" customFormat="1" ht="25.5" customHeight="1">
      <c r="B181" s="45"/>
      <c r="C181" s="220" t="s">
        <v>279</v>
      </c>
      <c r="D181" s="220" t="s">
        <v>125</v>
      </c>
      <c r="E181" s="221" t="s">
        <v>280</v>
      </c>
      <c r="F181" s="222" t="s">
        <v>281</v>
      </c>
      <c r="G181" s="223" t="s">
        <v>282</v>
      </c>
      <c r="H181" s="224">
        <v>493.6</v>
      </c>
      <c r="I181" s="225"/>
      <c r="J181" s="226">
        <f>ROUND(I181*H181,2)</f>
        <v>0</v>
      </c>
      <c r="K181" s="222" t="s">
        <v>129</v>
      </c>
      <c r="L181" s="71"/>
      <c r="M181" s="227" t="s">
        <v>21</v>
      </c>
      <c r="N181" s="228" t="s">
        <v>41</v>
      </c>
      <c r="O181" s="46"/>
      <c r="P181" s="229">
        <f>O181*H181</f>
        <v>0</v>
      </c>
      <c r="Q181" s="229">
        <v>0</v>
      </c>
      <c r="R181" s="229">
        <f>Q181*H181</f>
        <v>0</v>
      </c>
      <c r="S181" s="229">
        <v>0</v>
      </c>
      <c r="T181" s="230">
        <f>S181*H181</f>
        <v>0</v>
      </c>
      <c r="AR181" s="23" t="s">
        <v>130</v>
      </c>
      <c r="AT181" s="23" t="s">
        <v>125</v>
      </c>
      <c r="AU181" s="23" t="s">
        <v>80</v>
      </c>
      <c r="AY181" s="23" t="s">
        <v>123</v>
      </c>
      <c r="BE181" s="231">
        <f>IF(N181="základní",J181,0)</f>
        <v>0</v>
      </c>
      <c r="BF181" s="231">
        <f>IF(N181="snížená",J181,0)</f>
        <v>0</v>
      </c>
      <c r="BG181" s="231">
        <f>IF(N181="zákl. přenesená",J181,0)</f>
        <v>0</v>
      </c>
      <c r="BH181" s="231">
        <f>IF(N181="sníž. přenesená",J181,0)</f>
        <v>0</v>
      </c>
      <c r="BI181" s="231">
        <f>IF(N181="nulová",J181,0)</f>
        <v>0</v>
      </c>
      <c r="BJ181" s="23" t="s">
        <v>78</v>
      </c>
      <c r="BK181" s="231">
        <f>ROUND(I181*H181,2)</f>
        <v>0</v>
      </c>
      <c r="BL181" s="23" t="s">
        <v>130</v>
      </c>
      <c r="BM181" s="23" t="s">
        <v>283</v>
      </c>
    </row>
    <row r="182" spans="2:47" s="1" customFormat="1" ht="13.5">
      <c r="B182" s="45"/>
      <c r="C182" s="73"/>
      <c r="D182" s="232" t="s">
        <v>132</v>
      </c>
      <c r="E182" s="73"/>
      <c r="F182" s="233" t="s">
        <v>284</v>
      </c>
      <c r="G182" s="73"/>
      <c r="H182" s="73"/>
      <c r="I182" s="190"/>
      <c r="J182" s="73"/>
      <c r="K182" s="73"/>
      <c r="L182" s="71"/>
      <c r="M182" s="234"/>
      <c r="N182" s="46"/>
      <c r="O182" s="46"/>
      <c r="P182" s="46"/>
      <c r="Q182" s="46"/>
      <c r="R182" s="46"/>
      <c r="S182" s="46"/>
      <c r="T182" s="94"/>
      <c r="AT182" s="23" t="s">
        <v>132</v>
      </c>
      <c r="AU182" s="23" t="s">
        <v>80</v>
      </c>
    </row>
    <row r="183" spans="2:51" s="12" customFormat="1" ht="13.5">
      <c r="B183" s="246"/>
      <c r="C183" s="247"/>
      <c r="D183" s="232" t="s">
        <v>146</v>
      </c>
      <c r="E183" s="248" t="s">
        <v>21</v>
      </c>
      <c r="F183" s="249" t="s">
        <v>285</v>
      </c>
      <c r="G183" s="247"/>
      <c r="H183" s="248" t="s">
        <v>21</v>
      </c>
      <c r="I183" s="250"/>
      <c r="J183" s="247"/>
      <c r="K183" s="247"/>
      <c r="L183" s="251"/>
      <c r="M183" s="252"/>
      <c r="N183" s="253"/>
      <c r="O183" s="253"/>
      <c r="P183" s="253"/>
      <c r="Q183" s="253"/>
      <c r="R183" s="253"/>
      <c r="S183" s="253"/>
      <c r="T183" s="254"/>
      <c r="AT183" s="255" t="s">
        <v>146</v>
      </c>
      <c r="AU183" s="255" t="s">
        <v>80</v>
      </c>
      <c r="AV183" s="12" t="s">
        <v>78</v>
      </c>
      <c r="AW183" s="12" t="s">
        <v>33</v>
      </c>
      <c r="AX183" s="12" t="s">
        <v>70</v>
      </c>
      <c r="AY183" s="255" t="s">
        <v>123</v>
      </c>
    </row>
    <row r="184" spans="2:51" s="11" customFormat="1" ht="13.5">
      <c r="B184" s="235"/>
      <c r="C184" s="236"/>
      <c r="D184" s="232" t="s">
        <v>146</v>
      </c>
      <c r="E184" s="237" t="s">
        <v>21</v>
      </c>
      <c r="F184" s="238" t="s">
        <v>286</v>
      </c>
      <c r="G184" s="236"/>
      <c r="H184" s="239">
        <v>705.28</v>
      </c>
      <c r="I184" s="240"/>
      <c r="J184" s="236"/>
      <c r="K184" s="236"/>
      <c r="L184" s="241"/>
      <c r="M184" s="242"/>
      <c r="N184" s="243"/>
      <c r="O184" s="243"/>
      <c r="P184" s="243"/>
      <c r="Q184" s="243"/>
      <c r="R184" s="243"/>
      <c r="S184" s="243"/>
      <c r="T184" s="244"/>
      <c r="AT184" s="245" t="s">
        <v>146</v>
      </c>
      <c r="AU184" s="245" t="s">
        <v>80</v>
      </c>
      <c r="AV184" s="11" t="s">
        <v>80</v>
      </c>
      <c r="AW184" s="11" t="s">
        <v>33</v>
      </c>
      <c r="AX184" s="11" t="s">
        <v>70</v>
      </c>
      <c r="AY184" s="245" t="s">
        <v>123</v>
      </c>
    </row>
    <row r="185" spans="2:51" s="12" customFormat="1" ht="13.5">
      <c r="B185" s="246"/>
      <c r="C185" s="247"/>
      <c r="D185" s="232" t="s">
        <v>146</v>
      </c>
      <c r="E185" s="248" t="s">
        <v>21</v>
      </c>
      <c r="F185" s="249" t="s">
        <v>287</v>
      </c>
      <c r="G185" s="247"/>
      <c r="H185" s="248" t="s">
        <v>21</v>
      </c>
      <c r="I185" s="250"/>
      <c r="J185" s="247"/>
      <c r="K185" s="247"/>
      <c r="L185" s="251"/>
      <c r="M185" s="252"/>
      <c r="N185" s="253"/>
      <c r="O185" s="253"/>
      <c r="P185" s="253"/>
      <c r="Q185" s="253"/>
      <c r="R185" s="253"/>
      <c r="S185" s="253"/>
      <c r="T185" s="254"/>
      <c r="AT185" s="255" t="s">
        <v>146</v>
      </c>
      <c r="AU185" s="255" t="s">
        <v>80</v>
      </c>
      <c r="AV185" s="12" t="s">
        <v>78</v>
      </c>
      <c r="AW185" s="12" t="s">
        <v>33</v>
      </c>
      <c r="AX185" s="12" t="s">
        <v>70</v>
      </c>
      <c r="AY185" s="255" t="s">
        <v>123</v>
      </c>
    </row>
    <row r="186" spans="2:51" s="11" customFormat="1" ht="13.5">
      <c r="B186" s="235"/>
      <c r="C186" s="236"/>
      <c r="D186" s="232" t="s">
        <v>146</v>
      </c>
      <c r="E186" s="237" t="s">
        <v>21</v>
      </c>
      <c r="F186" s="238" t="s">
        <v>288</v>
      </c>
      <c r="G186" s="236"/>
      <c r="H186" s="239">
        <v>-193.32</v>
      </c>
      <c r="I186" s="240"/>
      <c r="J186" s="236"/>
      <c r="K186" s="236"/>
      <c r="L186" s="241"/>
      <c r="M186" s="242"/>
      <c r="N186" s="243"/>
      <c r="O186" s="243"/>
      <c r="P186" s="243"/>
      <c r="Q186" s="243"/>
      <c r="R186" s="243"/>
      <c r="S186" s="243"/>
      <c r="T186" s="244"/>
      <c r="AT186" s="245" t="s">
        <v>146</v>
      </c>
      <c r="AU186" s="245" t="s">
        <v>80</v>
      </c>
      <c r="AV186" s="11" t="s">
        <v>80</v>
      </c>
      <c r="AW186" s="11" t="s">
        <v>33</v>
      </c>
      <c r="AX186" s="11" t="s">
        <v>70</v>
      </c>
      <c r="AY186" s="245" t="s">
        <v>123</v>
      </c>
    </row>
    <row r="187" spans="2:51" s="12" customFormat="1" ht="13.5">
      <c r="B187" s="246"/>
      <c r="C187" s="247"/>
      <c r="D187" s="232" t="s">
        <v>146</v>
      </c>
      <c r="E187" s="248" t="s">
        <v>21</v>
      </c>
      <c r="F187" s="249" t="s">
        <v>289</v>
      </c>
      <c r="G187" s="247"/>
      <c r="H187" s="248" t="s">
        <v>21</v>
      </c>
      <c r="I187" s="250"/>
      <c r="J187" s="247"/>
      <c r="K187" s="247"/>
      <c r="L187" s="251"/>
      <c r="M187" s="252"/>
      <c r="N187" s="253"/>
      <c r="O187" s="253"/>
      <c r="P187" s="253"/>
      <c r="Q187" s="253"/>
      <c r="R187" s="253"/>
      <c r="S187" s="253"/>
      <c r="T187" s="254"/>
      <c r="AT187" s="255" t="s">
        <v>146</v>
      </c>
      <c r="AU187" s="255" t="s">
        <v>80</v>
      </c>
      <c r="AV187" s="12" t="s">
        <v>78</v>
      </c>
      <c r="AW187" s="12" t="s">
        <v>33</v>
      </c>
      <c r="AX187" s="12" t="s">
        <v>70</v>
      </c>
      <c r="AY187" s="255" t="s">
        <v>123</v>
      </c>
    </row>
    <row r="188" spans="2:51" s="11" customFormat="1" ht="13.5">
      <c r="B188" s="235"/>
      <c r="C188" s="236"/>
      <c r="D188" s="232" t="s">
        <v>146</v>
      </c>
      <c r="E188" s="237" t="s">
        <v>21</v>
      </c>
      <c r="F188" s="238" t="s">
        <v>290</v>
      </c>
      <c r="G188" s="236"/>
      <c r="H188" s="239">
        <v>-18.36</v>
      </c>
      <c r="I188" s="240"/>
      <c r="J188" s="236"/>
      <c r="K188" s="236"/>
      <c r="L188" s="241"/>
      <c r="M188" s="242"/>
      <c r="N188" s="243"/>
      <c r="O188" s="243"/>
      <c r="P188" s="243"/>
      <c r="Q188" s="243"/>
      <c r="R188" s="243"/>
      <c r="S188" s="243"/>
      <c r="T188" s="244"/>
      <c r="AT188" s="245" t="s">
        <v>146</v>
      </c>
      <c r="AU188" s="245" t="s">
        <v>80</v>
      </c>
      <c r="AV188" s="11" t="s">
        <v>80</v>
      </c>
      <c r="AW188" s="11" t="s">
        <v>33</v>
      </c>
      <c r="AX188" s="11" t="s">
        <v>70</v>
      </c>
      <c r="AY188" s="245" t="s">
        <v>123</v>
      </c>
    </row>
    <row r="189" spans="2:51" s="13" customFormat="1" ht="13.5">
      <c r="B189" s="256"/>
      <c r="C189" s="257"/>
      <c r="D189" s="232" t="s">
        <v>146</v>
      </c>
      <c r="E189" s="258" t="s">
        <v>21</v>
      </c>
      <c r="F189" s="259" t="s">
        <v>161</v>
      </c>
      <c r="G189" s="257"/>
      <c r="H189" s="260">
        <v>493.6</v>
      </c>
      <c r="I189" s="261"/>
      <c r="J189" s="257"/>
      <c r="K189" s="257"/>
      <c r="L189" s="262"/>
      <c r="M189" s="263"/>
      <c r="N189" s="264"/>
      <c r="O189" s="264"/>
      <c r="P189" s="264"/>
      <c r="Q189" s="264"/>
      <c r="R189" s="264"/>
      <c r="S189" s="264"/>
      <c r="T189" s="265"/>
      <c r="AT189" s="266" t="s">
        <v>146</v>
      </c>
      <c r="AU189" s="266" t="s">
        <v>80</v>
      </c>
      <c r="AV189" s="13" t="s">
        <v>130</v>
      </c>
      <c r="AW189" s="13" t="s">
        <v>33</v>
      </c>
      <c r="AX189" s="13" t="s">
        <v>78</v>
      </c>
      <c r="AY189" s="266" t="s">
        <v>123</v>
      </c>
    </row>
    <row r="190" spans="2:65" s="1" customFormat="1" ht="25.5" customHeight="1">
      <c r="B190" s="45"/>
      <c r="C190" s="220" t="s">
        <v>291</v>
      </c>
      <c r="D190" s="220" t="s">
        <v>125</v>
      </c>
      <c r="E190" s="221" t="s">
        <v>292</v>
      </c>
      <c r="F190" s="222" t="s">
        <v>293</v>
      </c>
      <c r="G190" s="223" t="s">
        <v>282</v>
      </c>
      <c r="H190" s="224">
        <v>174.12</v>
      </c>
      <c r="I190" s="225"/>
      <c r="J190" s="226">
        <f>ROUND(I190*H190,2)</f>
        <v>0</v>
      </c>
      <c r="K190" s="222" t="s">
        <v>129</v>
      </c>
      <c r="L190" s="71"/>
      <c r="M190" s="227" t="s">
        <v>21</v>
      </c>
      <c r="N190" s="228" t="s">
        <v>41</v>
      </c>
      <c r="O190" s="46"/>
      <c r="P190" s="229">
        <f>O190*H190</f>
        <v>0</v>
      </c>
      <c r="Q190" s="229">
        <v>0</v>
      </c>
      <c r="R190" s="229">
        <f>Q190*H190</f>
        <v>0</v>
      </c>
      <c r="S190" s="229">
        <v>0</v>
      </c>
      <c r="T190" s="230">
        <f>S190*H190</f>
        <v>0</v>
      </c>
      <c r="AR190" s="23" t="s">
        <v>130</v>
      </c>
      <c r="AT190" s="23" t="s">
        <v>125</v>
      </c>
      <c r="AU190" s="23" t="s">
        <v>80</v>
      </c>
      <c r="AY190" s="23" t="s">
        <v>123</v>
      </c>
      <c r="BE190" s="231">
        <f>IF(N190="základní",J190,0)</f>
        <v>0</v>
      </c>
      <c r="BF190" s="231">
        <f>IF(N190="snížená",J190,0)</f>
        <v>0</v>
      </c>
      <c r="BG190" s="231">
        <f>IF(N190="zákl. přenesená",J190,0)</f>
        <v>0</v>
      </c>
      <c r="BH190" s="231">
        <f>IF(N190="sníž. přenesená",J190,0)</f>
        <v>0</v>
      </c>
      <c r="BI190" s="231">
        <f>IF(N190="nulová",J190,0)</f>
        <v>0</v>
      </c>
      <c r="BJ190" s="23" t="s">
        <v>78</v>
      </c>
      <c r="BK190" s="231">
        <f>ROUND(I190*H190,2)</f>
        <v>0</v>
      </c>
      <c r="BL190" s="23" t="s">
        <v>130</v>
      </c>
      <c r="BM190" s="23" t="s">
        <v>294</v>
      </c>
    </row>
    <row r="191" spans="2:47" s="1" customFormat="1" ht="13.5">
      <c r="B191" s="45"/>
      <c r="C191" s="73"/>
      <c r="D191" s="232" t="s">
        <v>132</v>
      </c>
      <c r="E191" s="73"/>
      <c r="F191" s="233" t="s">
        <v>295</v>
      </c>
      <c r="G191" s="73"/>
      <c r="H191" s="73"/>
      <c r="I191" s="190"/>
      <c r="J191" s="73"/>
      <c r="K191" s="73"/>
      <c r="L191" s="71"/>
      <c r="M191" s="234"/>
      <c r="N191" s="46"/>
      <c r="O191" s="46"/>
      <c r="P191" s="46"/>
      <c r="Q191" s="46"/>
      <c r="R191" s="46"/>
      <c r="S191" s="46"/>
      <c r="T191" s="94"/>
      <c r="AT191" s="23" t="s">
        <v>132</v>
      </c>
      <c r="AU191" s="23" t="s">
        <v>80</v>
      </c>
    </row>
    <row r="192" spans="2:51" s="12" customFormat="1" ht="13.5">
      <c r="B192" s="246"/>
      <c r="C192" s="247"/>
      <c r="D192" s="232" t="s">
        <v>146</v>
      </c>
      <c r="E192" s="248" t="s">
        <v>21</v>
      </c>
      <c r="F192" s="249" t="s">
        <v>296</v>
      </c>
      <c r="G192" s="247"/>
      <c r="H192" s="248" t="s">
        <v>21</v>
      </c>
      <c r="I192" s="250"/>
      <c r="J192" s="247"/>
      <c r="K192" s="247"/>
      <c r="L192" s="251"/>
      <c r="M192" s="252"/>
      <c r="N192" s="253"/>
      <c r="O192" s="253"/>
      <c r="P192" s="253"/>
      <c r="Q192" s="253"/>
      <c r="R192" s="253"/>
      <c r="S192" s="253"/>
      <c r="T192" s="254"/>
      <c r="AT192" s="255" t="s">
        <v>146</v>
      </c>
      <c r="AU192" s="255" t="s">
        <v>80</v>
      </c>
      <c r="AV192" s="12" t="s">
        <v>78</v>
      </c>
      <c r="AW192" s="12" t="s">
        <v>33</v>
      </c>
      <c r="AX192" s="12" t="s">
        <v>70</v>
      </c>
      <c r="AY192" s="255" t="s">
        <v>123</v>
      </c>
    </row>
    <row r="193" spans="2:51" s="11" customFormat="1" ht="13.5">
      <c r="B193" s="235"/>
      <c r="C193" s="236"/>
      <c r="D193" s="232" t="s">
        <v>146</v>
      </c>
      <c r="E193" s="237" t="s">
        <v>21</v>
      </c>
      <c r="F193" s="238" t="s">
        <v>297</v>
      </c>
      <c r="G193" s="236"/>
      <c r="H193" s="239">
        <v>174.12</v>
      </c>
      <c r="I193" s="240"/>
      <c r="J193" s="236"/>
      <c r="K193" s="236"/>
      <c r="L193" s="241"/>
      <c r="M193" s="242"/>
      <c r="N193" s="243"/>
      <c r="O193" s="243"/>
      <c r="P193" s="243"/>
      <c r="Q193" s="243"/>
      <c r="R193" s="243"/>
      <c r="S193" s="243"/>
      <c r="T193" s="244"/>
      <c r="AT193" s="245" t="s">
        <v>146</v>
      </c>
      <c r="AU193" s="245" t="s">
        <v>80</v>
      </c>
      <c r="AV193" s="11" t="s">
        <v>80</v>
      </c>
      <c r="AW193" s="11" t="s">
        <v>33</v>
      </c>
      <c r="AX193" s="11" t="s">
        <v>78</v>
      </c>
      <c r="AY193" s="245" t="s">
        <v>123</v>
      </c>
    </row>
    <row r="194" spans="2:65" s="1" customFormat="1" ht="38.25" customHeight="1">
      <c r="B194" s="45"/>
      <c r="C194" s="220" t="s">
        <v>298</v>
      </c>
      <c r="D194" s="220" t="s">
        <v>125</v>
      </c>
      <c r="E194" s="221" t="s">
        <v>299</v>
      </c>
      <c r="F194" s="222" t="s">
        <v>300</v>
      </c>
      <c r="G194" s="223" t="s">
        <v>282</v>
      </c>
      <c r="H194" s="224">
        <v>3308.28</v>
      </c>
      <c r="I194" s="225"/>
      <c r="J194" s="226">
        <f>ROUND(I194*H194,2)</f>
        <v>0</v>
      </c>
      <c r="K194" s="222" t="s">
        <v>129</v>
      </c>
      <c r="L194" s="71"/>
      <c r="M194" s="227" t="s">
        <v>21</v>
      </c>
      <c r="N194" s="228" t="s">
        <v>41</v>
      </c>
      <c r="O194" s="46"/>
      <c r="P194" s="229">
        <f>O194*H194</f>
        <v>0</v>
      </c>
      <c r="Q194" s="229">
        <v>0</v>
      </c>
      <c r="R194" s="229">
        <f>Q194*H194</f>
        <v>0</v>
      </c>
      <c r="S194" s="229">
        <v>0</v>
      </c>
      <c r="T194" s="230">
        <f>S194*H194</f>
        <v>0</v>
      </c>
      <c r="AR194" s="23" t="s">
        <v>130</v>
      </c>
      <c r="AT194" s="23" t="s">
        <v>125</v>
      </c>
      <c r="AU194" s="23" t="s">
        <v>80</v>
      </c>
      <c r="AY194" s="23" t="s">
        <v>123</v>
      </c>
      <c r="BE194" s="231">
        <f>IF(N194="základní",J194,0)</f>
        <v>0</v>
      </c>
      <c r="BF194" s="231">
        <f>IF(N194="snížená",J194,0)</f>
        <v>0</v>
      </c>
      <c r="BG194" s="231">
        <f>IF(N194="zákl. přenesená",J194,0)</f>
        <v>0</v>
      </c>
      <c r="BH194" s="231">
        <f>IF(N194="sníž. přenesená",J194,0)</f>
        <v>0</v>
      </c>
      <c r="BI194" s="231">
        <f>IF(N194="nulová",J194,0)</f>
        <v>0</v>
      </c>
      <c r="BJ194" s="23" t="s">
        <v>78</v>
      </c>
      <c r="BK194" s="231">
        <f>ROUND(I194*H194,2)</f>
        <v>0</v>
      </c>
      <c r="BL194" s="23" t="s">
        <v>130</v>
      </c>
      <c r="BM194" s="23" t="s">
        <v>301</v>
      </c>
    </row>
    <row r="195" spans="2:47" s="1" customFormat="1" ht="13.5">
      <c r="B195" s="45"/>
      <c r="C195" s="73"/>
      <c r="D195" s="232" t="s">
        <v>132</v>
      </c>
      <c r="E195" s="73"/>
      <c r="F195" s="233" t="s">
        <v>295</v>
      </c>
      <c r="G195" s="73"/>
      <c r="H195" s="73"/>
      <c r="I195" s="190"/>
      <c r="J195" s="73"/>
      <c r="K195" s="73"/>
      <c r="L195" s="71"/>
      <c r="M195" s="234"/>
      <c r="N195" s="46"/>
      <c r="O195" s="46"/>
      <c r="P195" s="46"/>
      <c r="Q195" s="46"/>
      <c r="R195" s="46"/>
      <c r="S195" s="46"/>
      <c r="T195" s="94"/>
      <c r="AT195" s="23" t="s">
        <v>132</v>
      </c>
      <c r="AU195" s="23" t="s">
        <v>80</v>
      </c>
    </row>
    <row r="196" spans="2:47" s="1" customFormat="1" ht="13.5">
      <c r="B196" s="45"/>
      <c r="C196" s="73"/>
      <c r="D196" s="232" t="s">
        <v>134</v>
      </c>
      <c r="E196" s="73"/>
      <c r="F196" s="233" t="s">
        <v>302</v>
      </c>
      <c r="G196" s="73"/>
      <c r="H196" s="73"/>
      <c r="I196" s="190"/>
      <c r="J196" s="73"/>
      <c r="K196" s="73"/>
      <c r="L196" s="71"/>
      <c r="M196" s="234"/>
      <c r="N196" s="46"/>
      <c r="O196" s="46"/>
      <c r="P196" s="46"/>
      <c r="Q196" s="46"/>
      <c r="R196" s="46"/>
      <c r="S196" s="46"/>
      <c r="T196" s="94"/>
      <c r="AT196" s="23" t="s">
        <v>134</v>
      </c>
      <c r="AU196" s="23" t="s">
        <v>80</v>
      </c>
    </row>
    <row r="197" spans="2:51" s="11" customFormat="1" ht="13.5">
      <c r="B197" s="235"/>
      <c r="C197" s="236"/>
      <c r="D197" s="232" t="s">
        <v>146</v>
      </c>
      <c r="E197" s="236"/>
      <c r="F197" s="238" t="s">
        <v>303</v>
      </c>
      <c r="G197" s="236"/>
      <c r="H197" s="239">
        <v>3308.28</v>
      </c>
      <c r="I197" s="240"/>
      <c r="J197" s="236"/>
      <c r="K197" s="236"/>
      <c r="L197" s="241"/>
      <c r="M197" s="242"/>
      <c r="N197" s="243"/>
      <c r="O197" s="243"/>
      <c r="P197" s="243"/>
      <c r="Q197" s="243"/>
      <c r="R197" s="243"/>
      <c r="S197" s="243"/>
      <c r="T197" s="244"/>
      <c r="AT197" s="245" t="s">
        <v>146</v>
      </c>
      <c r="AU197" s="245" t="s">
        <v>80</v>
      </c>
      <c r="AV197" s="11" t="s">
        <v>80</v>
      </c>
      <c r="AW197" s="11" t="s">
        <v>6</v>
      </c>
      <c r="AX197" s="11" t="s">
        <v>78</v>
      </c>
      <c r="AY197" s="245" t="s">
        <v>123</v>
      </c>
    </row>
    <row r="198" spans="2:65" s="1" customFormat="1" ht="25.5" customHeight="1">
      <c r="B198" s="45"/>
      <c r="C198" s="220" t="s">
        <v>304</v>
      </c>
      <c r="D198" s="220" t="s">
        <v>125</v>
      </c>
      <c r="E198" s="221" t="s">
        <v>305</v>
      </c>
      <c r="F198" s="222" t="s">
        <v>306</v>
      </c>
      <c r="G198" s="223" t="s">
        <v>282</v>
      </c>
      <c r="H198" s="224">
        <v>174.12</v>
      </c>
      <c r="I198" s="225"/>
      <c r="J198" s="226">
        <f>ROUND(I198*H198,2)</f>
        <v>0</v>
      </c>
      <c r="K198" s="222" t="s">
        <v>129</v>
      </c>
      <c r="L198" s="71"/>
      <c r="M198" s="227" t="s">
        <v>21</v>
      </c>
      <c r="N198" s="228" t="s">
        <v>41</v>
      </c>
      <c r="O198" s="46"/>
      <c r="P198" s="229">
        <f>O198*H198</f>
        <v>0</v>
      </c>
      <c r="Q198" s="229">
        <v>0</v>
      </c>
      <c r="R198" s="229">
        <f>Q198*H198</f>
        <v>0</v>
      </c>
      <c r="S198" s="229">
        <v>0</v>
      </c>
      <c r="T198" s="230">
        <f>S198*H198</f>
        <v>0</v>
      </c>
      <c r="AR198" s="23" t="s">
        <v>130</v>
      </c>
      <c r="AT198" s="23" t="s">
        <v>125</v>
      </c>
      <c r="AU198" s="23" t="s">
        <v>80</v>
      </c>
      <c r="AY198" s="23" t="s">
        <v>123</v>
      </c>
      <c r="BE198" s="231">
        <f>IF(N198="základní",J198,0)</f>
        <v>0</v>
      </c>
      <c r="BF198" s="231">
        <f>IF(N198="snížená",J198,0)</f>
        <v>0</v>
      </c>
      <c r="BG198" s="231">
        <f>IF(N198="zákl. přenesená",J198,0)</f>
        <v>0</v>
      </c>
      <c r="BH198" s="231">
        <f>IF(N198="sníž. přenesená",J198,0)</f>
        <v>0</v>
      </c>
      <c r="BI198" s="231">
        <f>IF(N198="nulová",J198,0)</f>
        <v>0</v>
      </c>
      <c r="BJ198" s="23" t="s">
        <v>78</v>
      </c>
      <c r="BK198" s="231">
        <f>ROUND(I198*H198,2)</f>
        <v>0</v>
      </c>
      <c r="BL198" s="23" t="s">
        <v>130</v>
      </c>
      <c r="BM198" s="23" t="s">
        <v>307</v>
      </c>
    </row>
    <row r="199" spans="2:47" s="1" customFormat="1" ht="13.5">
      <c r="B199" s="45"/>
      <c r="C199" s="73"/>
      <c r="D199" s="232" t="s">
        <v>132</v>
      </c>
      <c r="E199" s="73"/>
      <c r="F199" s="233" t="s">
        <v>308</v>
      </c>
      <c r="G199" s="73"/>
      <c r="H199" s="73"/>
      <c r="I199" s="190"/>
      <c r="J199" s="73"/>
      <c r="K199" s="73"/>
      <c r="L199" s="71"/>
      <c r="M199" s="234"/>
      <c r="N199" s="46"/>
      <c r="O199" s="46"/>
      <c r="P199" s="46"/>
      <c r="Q199" s="46"/>
      <c r="R199" s="46"/>
      <c r="S199" s="46"/>
      <c r="T199" s="94"/>
      <c r="AT199" s="23" t="s">
        <v>132</v>
      </c>
      <c r="AU199" s="23" t="s">
        <v>80</v>
      </c>
    </row>
    <row r="200" spans="2:65" s="1" customFormat="1" ht="16.5" customHeight="1">
      <c r="B200" s="45"/>
      <c r="C200" s="220" t="s">
        <v>309</v>
      </c>
      <c r="D200" s="220" t="s">
        <v>125</v>
      </c>
      <c r="E200" s="221" t="s">
        <v>310</v>
      </c>
      <c r="F200" s="222" t="s">
        <v>311</v>
      </c>
      <c r="G200" s="223" t="s">
        <v>282</v>
      </c>
      <c r="H200" s="224">
        <v>493.6</v>
      </c>
      <c r="I200" s="225"/>
      <c r="J200" s="226">
        <f>ROUND(I200*H200,2)</f>
        <v>0</v>
      </c>
      <c r="K200" s="222" t="s">
        <v>21</v>
      </c>
      <c r="L200" s="71"/>
      <c r="M200" s="227" t="s">
        <v>21</v>
      </c>
      <c r="N200" s="228" t="s">
        <v>41</v>
      </c>
      <c r="O200" s="46"/>
      <c r="P200" s="229">
        <f>O200*H200</f>
        <v>0</v>
      </c>
      <c r="Q200" s="229">
        <v>0</v>
      </c>
      <c r="R200" s="229">
        <f>Q200*H200</f>
        <v>0</v>
      </c>
      <c r="S200" s="229">
        <v>0</v>
      </c>
      <c r="T200" s="230">
        <f>S200*H200</f>
        <v>0</v>
      </c>
      <c r="AR200" s="23" t="s">
        <v>130</v>
      </c>
      <c r="AT200" s="23" t="s">
        <v>125</v>
      </c>
      <c r="AU200" s="23" t="s">
        <v>80</v>
      </c>
      <c r="AY200" s="23" t="s">
        <v>123</v>
      </c>
      <c r="BE200" s="231">
        <f>IF(N200="základní",J200,0)</f>
        <v>0</v>
      </c>
      <c r="BF200" s="231">
        <f>IF(N200="snížená",J200,0)</f>
        <v>0</v>
      </c>
      <c r="BG200" s="231">
        <f>IF(N200="zákl. přenesená",J200,0)</f>
        <v>0</v>
      </c>
      <c r="BH200" s="231">
        <f>IF(N200="sníž. přenesená",J200,0)</f>
        <v>0</v>
      </c>
      <c r="BI200" s="231">
        <f>IF(N200="nulová",J200,0)</f>
        <v>0</v>
      </c>
      <c r="BJ200" s="23" t="s">
        <v>78</v>
      </c>
      <c r="BK200" s="231">
        <f>ROUND(I200*H200,2)</f>
        <v>0</v>
      </c>
      <c r="BL200" s="23" t="s">
        <v>130</v>
      </c>
      <c r="BM200" s="23" t="s">
        <v>312</v>
      </c>
    </row>
    <row r="201" spans="2:47" s="1" customFormat="1" ht="13.5">
      <c r="B201" s="45"/>
      <c r="C201" s="73"/>
      <c r="D201" s="232" t="s">
        <v>132</v>
      </c>
      <c r="E201" s="73"/>
      <c r="F201" s="233" t="s">
        <v>308</v>
      </c>
      <c r="G201" s="73"/>
      <c r="H201" s="73"/>
      <c r="I201" s="190"/>
      <c r="J201" s="73"/>
      <c r="K201" s="73"/>
      <c r="L201" s="71"/>
      <c r="M201" s="234"/>
      <c r="N201" s="46"/>
      <c r="O201" s="46"/>
      <c r="P201" s="46"/>
      <c r="Q201" s="46"/>
      <c r="R201" s="46"/>
      <c r="S201" s="46"/>
      <c r="T201" s="94"/>
      <c r="AT201" s="23" t="s">
        <v>132</v>
      </c>
      <c r="AU201" s="23" t="s">
        <v>80</v>
      </c>
    </row>
    <row r="202" spans="2:51" s="12" customFormat="1" ht="13.5">
      <c r="B202" s="246"/>
      <c r="C202" s="247"/>
      <c r="D202" s="232" t="s">
        <v>146</v>
      </c>
      <c r="E202" s="248" t="s">
        <v>21</v>
      </c>
      <c r="F202" s="249" t="s">
        <v>285</v>
      </c>
      <c r="G202" s="247"/>
      <c r="H202" s="248" t="s">
        <v>21</v>
      </c>
      <c r="I202" s="250"/>
      <c r="J202" s="247"/>
      <c r="K202" s="247"/>
      <c r="L202" s="251"/>
      <c r="M202" s="252"/>
      <c r="N202" s="253"/>
      <c r="O202" s="253"/>
      <c r="P202" s="253"/>
      <c r="Q202" s="253"/>
      <c r="R202" s="253"/>
      <c r="S202" s="253"/>
      <c r="T202" s="254"/>
      <c r="AT202" s="255" t="s">
        <v>146</v>
      </c>
      <c r="AU202" s="255" t="s">
        <v>80</v>
      </c>
      <c r="AV202" s="12" t="s">
        <v>78</v>
      </c>
      <c r="AW202" s="12" t="s">
        <v>33</v>
      </c>
      <c r="AX202" s="12" t="s">
        <v>70</v>
      </c>
      <c r="AY202" s="255" t="s">
        <v>123</v>
      </c>
    </row>
    <row r="203" spans="2:51" s="11" customFormat="1" ht="13.5">
      <c r="B203" s="235"/>
      <c r="C203" s="236"/>
      <c r="D203" s="232" t="s">
        <v>146</v>
      </c>
      <c r="E203" s="237" t="s">
        <v>21</v>
      </c>
      <c r="F203" s="238" t="s">
        <v>286</v>
      </c>
      <c r="G203" s="236"/>
      <c r="H203" s="239">
        <v>705.28</v>
      </c>
      <c r="I203" s="240"/>
      <c r="J203" s="236"/>
      <c r="K203" s="236"/>
      <c r="L203" s="241"/>
      <c r="M203" s="242"/>
      <c r="N203" s="243"/>
      <c r="O203" s="243"/>
      <c r="P203" s="243"/>
      <c r="Q203" s="243"/>
      <c r="R203" s="243"/>
      <c r="S203" s="243"/>
      <c r="T203" s="244"/>
      <c r="AT203" s="245" t="s">
        <v>146</v>
      </c>
      <c r="AU203" s="245" t="s">
        <v>80</v>
      </c>
      <c r="AV203" s="11" t="s">
        <v>80</v>
      </c>
      <c r="AW203" s="11" t="s">
        <v>33</v>
      </c>
      <c r="AX203" s="11" t="s">
        <v>70</v>
      </c>
      <c r="AY203" s="245" t="s">
        <v>123</v>
      </c>
    </row>
    <row r="204" spans="2:51" s="12" customFormat="1" ht="13.5">
      <c r="B204" s="246"/>
      <c r="C204" s="247"/>
      <c r="D204" s="232" t="s">
        <v>146</v>
      </c>
      <c r="E204" s="248" t="s">
        <v>21</v>
      </c>
      <c r="F204" s="249" t="s">
        <v>287</v>
      </c>
      <c r="G204" s="247"/>
      <c r="H204" s="248" t="s">
        <v>21</v>
      </c>
      <c r="I204" s="250"/>
      <c r="J204" s="247"/>
      <c r="K204" s="247"/>
      <c r="L204" s="251"/>
      <c r="M204" s="252"/>
      <c r="N204" s="253"/>
      <c r="O204" s="253"/>
      <c r="P204" s="253"/>
      <c r="Q204" s="253"/>
      <c r="R204" s="253"/>
      <c r="S204" s="253"/>
      <c r="T204" s="254"/>
      <c r="AT204" s="255" t="s">
        <v>146</v>
      </c>
      <c r="AU204" s="255" t="s">
        <v>80</v>
      </c>
      <c r="AV204" s="12" t="s">
        <v>78</v>
      </c>
      <c r="AW204" s="12" t="s">
        <v>33</v>
      </c>
      <c r="AX204" s="12" t="s">
        <v>70</v>
      </c>
      <c r="AY204" s="255" t="s">
        <v>123</v>
      </c>
    </row>
    <row r="205" spans="2:51" s="11" customFormat="1" ht="13.5">
      <c r="B205" s="235"/>
      <c r="C205" s="236"/>
      <c r="D205" s="232" t="s">
        <v>146</v>
      </c>
      <c r="E205" s="237" t="s">
        <v>21</v>
      </c>
      <c r="F205" s="238" t="s">
        <v>288</v>
      </c>
      <c r="G205" s="236"/>
      <c r="H205" s="239">
        <v>-193.32</v>
      </c>
      <c r="I205" s="240"/>
      <c r="J205" s="236"/>
      <c r="K205" s="236"/>
      <c r="L205" s="241"/>
      <c r="M205" s="242"/>
      <c r="N205" s="243"/>
      <c r="O205" s="243"/>
      <c r="P205" s="243"/>
      <c r="Q205" s="243"/>
      <c r="R205" s="243"/>
      <c r="S205" s="243"/>
      <c r="T205" s="244"/>
      <c r="AT205" s="245" t="s">
        <v>146</v>
      </c>
      <c r="AU205" s="245" t="s">
        <v>80</v>
      </c>
      <c r="AV205" s="11" t="s">
        <v>80</v>
      </c>
      <c r="AW205" s="11" t="s">
        <v>33</v>
      </c>
      <c r="AX205" s="11" t="s">
        <v>70</v>
      </c>
      <c r="AY205" s="245" t="s">
        <v>123</v>
      </c>
    </row>
    <row r="206" spans="2:51" s="12" customFormat="1" ht="13.5">
      <c r="B206" s="246"/>
      <c r="C206" s="247"/>
      <c r="D206" s="232" t="s">
        <v>146</v>
      </c>
      <c r="E206" s="248" t="s">
        <v>21</v>
      </c>
      <c r="F206" s="249" t="s">
        <v>289</v>
      </c>
      <c r="G206" s="247"/>
      <c r="H206" s="248" t="s">
        <v>21</v>
      </c>
      <c r="I206" s="250"/>
      <c r="J206" s="247"/>
      <c r="K206" s="247"/>
      <c r="L206" s="251"/>
      <c r="M206" s="252"/>
      <c r="N206" s="253"/>
      <c r="O206" s="253"/>
      <c r="P206" s="253"/>
      <c r="Q206" s="253"/>
      <c r="R206" s="253"/>
      <c r="S206" s="253"/>
      <c r="T206" s="254"/>
      <c r="AT206" s="255" t="s">
        <v>146</v>
      </c>
      <c r="AU206" s="255" t="s">
        <v>80</v>
      </c>
      <c r="AV206" s="12" t="s">
        <v>78</v>
      </c>
      <c r="AW206" s="12" t="s">
        <v>33</v>
      </c>
      <c r="AX206" s="12" t="s">
        <v>70</v>
      </c>
      <c r="AY206" s="255" t="s">
        <v>123</v>
      </c>
    </row>
    <row r="207" spans="2:51" s="11" customFormat="1" ht="13.5">
      <c r="B207" s="235"/>
      <c r="C207" s="236"/>
      <c r="D207" s="232" t="s">
        <v>146</v>
      </c>
      <c r="E207" s="237" t="s">
        <v>21</v>
      </c>
      <c r="F207" s="238" t="s">
        <v>290</v>
      </c>
      <c r="G207" s="236"/>
      <c r="H207" s="239">
        <v>-18.36</v>
      </c>
      <c r="I207" s="240"/>
      <c r="J207" s="236"/>
      <c r="K207" s="236"/>
      <c r="L207" s="241"/>
      <c r="M207" s="242"/>
      <c r="N207" s="243"/>
      <c r="O207" s="243"/>
      <c r="P207" s="243"/>
      <c r="Q207" s="243"/>
      <c r="R207" s="243"/>
      <c r="S207" s="243"/>
      <c r="T207" s="244"/>
      <c r="AT207" s="245" t="s">
        <v>146</v>
      </c>
      <c r="AU207" s="245" t="s">
        <v>80</v>
      </c>
      <c r="AV207" s="11" t="s">
        <v>80</v>
      </c>
      <c r="AW207" s="11" t="s">
        <v>33</v>
      </c>
      <c r="AX207" s="11" t="s">
        <v>70</v>
      </c>
      <c r="AY207" s="245" t="s">
        <v>123</v>
      </c>
    </row>
    <row r="208" spans="2:51" s="13" customFormat="1" ht="13.5">
      <c r="B208" s="256"/>
      <c r="C208" s="257"/>
      <c r="D208" s="232" t="s">
        <v>146</v>
      </c>
      <c r="E208" s="258" t="s">
        <v>21</v>
      </c>
      <c r="F208" s="259" t="s">
        <v>161</v>
      </c>
      <c r="G208" s="257"/>
      <c r="H208" s="260">
        <v>493.6</v>
      </c>
      <c r="I208" s="261"/>
      <c r="J208" s="257"/>
      <c r="K208" s="257"/>
      <c r="L208" s="262"/>
      <c r="M208" s="263"/>
      <c r="N208" s="264"/>
      <c r="O208" s="264"/>
      <c r="P208" s="264"/>
      <c r="Q208" s="264"/>
      <c r="R208" s="264"/>
      <c r="S208" s="264"/>
      <c r="T208" s="265"/>
      <c r="AT208" s="266" t="s">
        <v>146</v>
      </c>
      <c r="AU208" s="266" t="s">
        <v>80</v>
      </c>
      <c r="AV208" s="13" t="s">
        <v>130</v>
      </c>
      <c r="AW208" s="13" t="s">
        <v>33</v>
      </c>
      <c r="AX208" s="13" t="s">
        <v>78</v>
      </c>
      <c r="AY208" s="266" t="s">
        <v>123</v>
      </c>
    </row>
    <row r="209" spans="2:65" s="1" customFormat="1" ht="25.5" customHeight="1">
      <c r="B209" s="45"/>
      <c r="C209" s="220" t="s">
        <v>313</v>
      </c>
      <c r="D209" s="220" t="s">
        <v>125</v>
      </c>
      <c r="E209" s="221" t="s">
        <v>314</v>
      </c>
      <c r="F209" s="222" t="s">
        <v>315</v>
      </c>
      <c r="G209" s="223" t="s">
        <v>282</v>
      </c>
      <c r="H209" s="224">
        <v>1206.036</v>
      </c>
      <c r="I209" s="225"/>
      <c r="J209" s="226">
        <f>ROUND(I209*H209,2)</f>
        <v>0</v>
      </c>
      <c r="K209" s="222" t="s">
        <v>129</v>
      </c>
      <c r="L209" s="71"/>
      <c r="M209" s="227" t="s">
        <v>21</v>
      </c>
      <c r="N209" s="228" t="s">
        <v>41</v>
      </c>
      <c r="O209" s="46"/>
      <c r="P209" s="229">
        <f>O209*H209</f>
        <v>0</v>
      </c>
      <c r="Q209" s="229">
        <v>0</v>
      </c>
      <c r="R209" s="229">
        <f>Q209*H209</f>
        <v>0</v>
      </c>
      <c r="S209" s="229">
        <v>0</v>
      </c>
      <c r="T209" s="230">
        <f>S209*H209</f>
        <v>0</v>
      </c>
      <c r="AR209" s="23" t="s">
        <v>130</v>
      </c>
      <c r="AT209" s="23" t="s">
        <v>125</v>
      </c>
      <c r="AU209" s="23" t="s">
        <v>80</v>
      </c>
      <c r="AY209" s="23" t="s">
        <v>123</v>
      </c>
      <c r="BE209" s="231">
        <f>IF(N209="základní",J209,0)</f>
        <v>0</v>
      </c>
      <c r="BF209" s="231">
        <f>IF(N209="snížená",J209,0)</f>
        <v>0</v>
      </c>
      <c r="BG209" s="231">
        <f>IF(N209="zákl. přenesená",J209,0)</f>
        <v>0</v>
      </c>
      <c r="BH209" s="231">
        <f>IF(N209="sníž. přenesená",J209,0)</f>
        <v>0</v>
      </c>
      <c r="BI209" s="231">
        <f>IF(N209="nulová",J209,0)</f>
        <v>0</v>
      </c>
      <c r="BJ209" s="23" t="s">
        <v>78</v>
      </c>
      <c r="BK209" s="231">
        <f>ROUND(I209*H209,2)</f>
        <v>0</v>
      </c>
      <c r="BL209" s="23" t="s">
        <v>130</v>
      </c>
      <c r="BM209" s="23" t="s">
        <v>316</v>
      </c>
    </row>
    <row r="210" spans="2:47" s="1" customFormat="1" ht="13.5">
      <c r="B210" s="45"/>
      <c r="C210" s="73"/>
      <c r="D210" s="232" t="s">
        <v>132</v>
      </c>
      <c r="E210" s="73"/>
      <c r="F210" s="233" t="s">
        <v>308</v>
      </c>
      <c r="G210" s="73"/>
      <c r="H210" s="73"/>
      <c r="I210" s="190"/>
      <c r="J210" s="73"/>
      <c r="K210" s="73"/>
      <c r="L210" s="71"/>
      <c r="M210" s="234"/>
      <c r="N210" s="46"/>
      <c r="O210" s="46"/>
      <c r="P210" s="46"/>
      <c r="Q210" s="46"/>
      <c r="R210" s="46"/>
      <c r="S210" s="46"/>
      <c r="T210" s="94"/>
      <c r="AT210" s="23" t="s">
        <v>132</v>
      </c>
      <c r="AU210" s="23" t="s">
        <v>80</v>
      </c>
    </row>
    <row r="211" spans="2:51" s="12" customFormat="1" ht="13.5">
      <c r="B211" s="246"/>
      <c r="C211" s="247"/>
      <c r="D211" s="232" t="s">
        <v>146</v>
      </c>
      <c r="E211" s="248" t="s">
        <v>21</v>
      </c>
      <c r="F211" s="249" t="s">
        <v>152</v>
      </c>
      <c r="G211" s="247"/>
      <c r="H211" s="248" t="s">
        <v>21</v>
      </c>
      <c r="I211" s="250"/>
      <c r="J211" s="247"/>
      <c r="K211" s="247"/>
      <c r="L211" s="251"/>
      <c r="M211" s="252"/>
      <c r="N211" s="253"/>
      <c r="O211" s="253"/>
      <c r="P211" s="253"/>
      <c r="Q211" s="253"/>
      <c r="R211" s="253"/>
      <c r="S211" s="253"/>
      <c r="T211" s="254"/>
      <c r="AT211" s="255" t="s">
        <v>146</v>
      </c>
      <c r="AU211" s="255" t="s">
        <v>80</v>
      </c>
      <c r="AV211" s="12" t="s">
        <v>78</v>
      </c>
      <c r="AW211" s="12" t="s">
        <v>33</v>
      </c>
      <c r="AX211" s="12" t="s">
        <v>70</v>
      </c>
      <c r="AY211" s="255" t="s">
        <v>123</v>
      </c>
    </row>
    <row r="212" spans="2:51" s="11" customFormat="1" ht="13.5">
      <c r="B212" s="235"/>
      <c r="C212" s="236"/>
      <c r="D212" s="232" t="s">
        <v>146</v>
      </c>
      <c r="E212" s="237" t="s">
        <v>21</v>
      </c>
      <c r="F212" s="238" t="s">
        <v>153</v>
      </c>
      <c r="G212" s="236"/>
      <c r="H212" s="239">
        <v>122.77</v>
      </c>
      <c r="I212" s="240"/>
      <c r="J212" s="236"/>
      <c r="K212" s="236"/>
      <c r="L212" s="241"/>
      <c r="M212" s="242"/>
      <c r="N212" s="243"/>
      <c r="O212" s="243"/>
      <c r="P212" s="243"/>
      <c r="Q212" s="243"/>
      <c r="R212" s="243"/>
      <c r="S212" s="243"/>
      <c r="T212" s="244"/>
      <c r="AT212" s="245" t="s">
        <v>146</v>
      </c>
      <c r="AU212" s="245" t="s">
        <v>80</v>
      </c>
      <c r="AV212" s="11" t="s">
        <v>80</v>
      </c>
      <c r="AW212" s="11" t="s">
        <v>33</v>
      </c>
      <c r="AX212" s="11" t="s">
        <v>70</v>
      </c>
      <c r="AY212" s="245" t="s">
        <v>123</v>
      </c>
    </row>
    <row r="213" spans="2:51" s="12" customFormat="1" ht="13.5">
      <c r="B213" s="246"/>
      <c r="C213" s="247"/>
      <c r="D213" s="232" t="s">
        <v>146</v>
      </c>
      <c r="E213" s="248" t="s">
        <v>21</v>
      </c>
      <c r="F213" s="249" t="s">
        <v>154</v>
      </c>
      <c r="G213" s="247"/>
      <c r="H213" s="248" t="s">
        <v>21</v>
      </c>
      <c r="I213" s="250"/>
      <c r="J213" s="247"/>
      <c r="K213" s="247"/>
      <c r="L213" s="251"/>
      <c r="M213" s="252"/>
      <c r="N213" s="253"/>
      <c r="O213" s="253"/>
      <c r="P213" s="253"/>
      <c r="Q213" s="253"/>
      <c r="R213" s="253"/>
      <c r="S213" s="253"/>
      <c r="T213" s="254"/>
      <c r="AT213" s="255" t="s">
        <v>146</v>
      </c>
      <c r="AU213" s="255" t="s">
        <v>80</v>
      </c>
      <c r="AV213" s="12" t="s">
        <v>78</v>
      </c>
      <c r="AW213" s="12" t="s">
        <v>33</v>
      </c>
      <c r="AX213" s="12" t="s">
        <v>70</v>
      </c>
      <c r="AY213" s="255" t="s">
        <v>123</v>
      </c>
    </row>
    <row r="214" spans="2:51" s="11" customFormat="1" ht="13.5">
      <c r="B214" s="235"/>
      <c r="C214" s="236"/>
      <c r="D214" s="232" t="s">
        <v>146</v>
      </c>
      <c r="E214" s="237" t="s">
        <v>21</v>
      </c>
      <c r="F214" s="238" t="s">
        <v>147</v>
      </c>
      <c r="G214" s="236"/>
      <c r="H214" s="239">
        <v>82.65</v>
      </c>
      <c r="I214" s="240"/>
      <c r="J214" s="236"/>
      <c r="K214" s="236"/>
      <c r="L214" s="241"/>
      <c r="M214" s="242"/>
      <c r="N214" s="243"/>
      <c r="O214" s="243"/>
      <c r="P214" s="243"/>
      <c r="Q214" s="243"/>
      <c r="R214" s="243"/>
      <c r="S214" s="243"/>
      <c r="T214" s="244"/>
      <c r="AT214" s="245" t="s">
        <v>146</v>
      </c>
      <c r="AU214" s="245" t="s">
        <v>80</v>
      </c>
      <c r="AV214" s="11" t="s">
        <v>80</v>
      </c>
      <c r="AW214" s="11" t="s">
        <v>33</v>
      </c>
      <c r="AX214" s="11" t="s">
        <v>70</v>
      </c>
      <c r="AY214" s="245" t="s">
        <v>123</v>
      </c>
    </row>
    <row r="215" spans="2:51" s="12" customFormat="1" ht="13.5">
      <c r="B215" s="246"/>
      <c r="C215" s="247"/>
      <c r="D215" s="232" t="s">
        <v>146</v>
      </c>
      <c r="E215" s="248" t="s">
        <v>21</v>
      </c>
      <c r="F215" s="249" t="s">
        <v>155</v>
      </c>
      <c r="G215" s="247"/>
      <c r="H215" s="248" t="s">
        <v>21</v>
      </c>
      <c r="I215" s="250"/>
      <c r="J215" s="247"/>
      <c r="K215" s="247"/>
      <c r="L215" s="251"/>
      <c r="M215" s="252"/>
      <c r="N215" s="253"/>
      <c r="O215" s="253"/>
      <c r="P215" s="253"/>
      <c r="Q215" s="253"/>
      <c r="R215" s="253"/>
      <c r="S215" s="253"/>
      <c r="T215" s="254"/>
      <c r="AT215" s="255" t="s">
        <v>146</v>
      </c>
      <c r="AU215" s="255" t="s">
        <v>80</v>
      </c>
      <c r="AV215" s="12" t="s">
        <v>78</v>
      </c>
      <c r="AW215" s="12" t="s">
        <v>33</v>
      </c>
      <c r="AX215" s="12" t="s">
        <v>70</v>
      </c>
      <c r="AY215" s="255" t="s">
        <v>123</v>
      </c>
    </row>
    <row r="216" spans="2:51" s="11" customFormat="1" ht="13.5">
      <c r="B216" s="235"/>
      <c r="C216" s="236"/>
      <c r="D216" s="232" t="s">
        <v>146</v>
      </c>
      <c r="E216" s="237" t="s">
        <v>21</v>
      </c>
      <c r="F216" s="238" t="s">
        <v>156</v>
      </c>
      <c r="G216" s="236"/>
      <c r="H216" s="239">
        <v>349.2</v>
      </c>
      <c r="I216" s="240"/>
      <c r="J216" s="236"/>
      <c r="K216" s="236"/>
      <c r="L216" s="241"/>
      <c r="M216" s="242"/>
      <c r="N216" s="243"/>
      <c r="O216" s="243"/>
      <c r="P216" s="243"/>
      <c r="Q216" s="243"/>
      <c r="R216" s="243"/>
      <c r="S216" s="243"/>
      <c r="T216" s="244"/>
      <c r="AT216" s="245" t="s">
        <v>146</v>
      </c>
      <c r="AU216" s="245" t="s">
        <v>80</v>
      </c>
      <c r="AV216" s="11" t="s">
        <v>80</v>
      </c>
      <c r="AW216" s="11" t="s">
        <v>33</v>
      </c>
      <c r="AX216" s="11" t="s">
        <v>70</v>
      </c>
      <c r="AY216" s="245" t="s">
        <v>123</v>
      </c>
    </row>
    <row r="217" spans="2:51" s="12" customFormat="1" ht="13.5">
      <c r="B217" s="246"/>
      <c r="C217" s="247"/>
      <c r="D217" s="232" t="s">
        <v>146</v>
      </c>
      <c r="E217" s="248" t="s">
        <v>21</v>
      </c>
      <c r="F217" s="249" t="s">
        <v>157</v>
      </c>
      <c r="G217" s="247"/>
      <c r="H217" s="248" t="s">
        <v>21</v>
      </c>
      <c r="I217" s="250"/>
      <c r="J217" s="247"/>
      <c r="K217" s="247"/>
      <c r="L217" s="251"/>
      <c r="M217" s="252"/>
      <c r="N217" s="253"/>
      <c r="O217" s="253"/>
      <c r="P217" s="253"/>
      <c r="Q217" s="253"/>
      <c r="R217" s="253"/>
      <c r="S217" s="253"/>
      <c r="T217" s="254"/>
      <c r="AT217" s="255" t="s">
        <v>146</v>
      </c>
      <c r="AU217" s="255" t="s">
        <v>80</v>
      </c>
      <c r="AV217" s="12" t="s">
        <v>78</v>
      </c>
      <c r="AW217" s="12" t="s">
        <v>33</v>
      </c>
      <c r="AX217" s="12" t="s">
        <v>70</v>
      </c>
      <c r="AY217" s="255" t="s">
        <v>123</v>
      </c>
    </row>
    <row r="218" spans="2:51" s="11" customFormat="1" ht="13.5">
      <c r="B218" s="235"/>
      <c r="C218" s="236"/>
      <c r="D218" s="232" t="s">
        <v>146</v>
      </c>
      <c r="E218" s="237" t="s">
        <v>21</v>
      </c>
      <c r="F218" s="238" t="s">
        <v>158</v>
      </c>
      <c r="G218" s="236"/>
      <c r="H218" s="239">
        <v>110.2</v>
      </c>
      <c r="I218" s="240"/>
      <c r="J218" s="236"/>
      <c r="K218" s="236"/>
      <c r="L218" s="241"/>
      <c r="M218" s="242"/>
      <c r="N218" s="243"/>
      <c r="O218" s="243"/>
      <c r="P218" s="243"/>
      <c r="Q218" s="243"/>
      <c r="R218" s="243"/>
      <c r="S218" s="243"/>
      <c r="T218" s="244"/>
      <c r="AT218" s="245" t="s">
        <v>146</v>
      </c>
      <c r="AU218" s="245" t="s">
        <v>80</v>
      </c>
      <c r="AV218" s="11" t="s">
        <v>80</v>
      </c>
      <c r="AW218" s="11" t="s">
        <v>33</v>
      </c>
      <c r="AX218" s="11" t="s">
        <v>70</v>
      </c>
      <c r="AY218" s="245" t="s">
        <v>123</v>
      </c>
    </row>
    <row r="219" spans="2:51" s="12" customFormat="1" ht="13.5">
      <c r="B219" s="246"/>
      <c r="C219" s="247"/>
      <c r="D219" s="232" t="s">
        <v>146</v>
      </c>
      <c r="E219" s="248" t="s">
        <v>21</v>
      </c>
      <c r="F219" s="249" t="s">
        <v>159</v>
      </c>
      <c r="G219" s="247"/>
      <c r="H219" s="248" t="s">
        <v>21</v>
      </c>
      <c r="I219" s="250"/>
      <c r="J219" s="247"/>
      <c r="K219" s="247"/>
      <c r="L219" s="251"/>
      <c r="M219" s="252"/>
      <c r="N219" s="253"/>
      <c r="O219" s="253"/>
      <c r="P219" s="253"/>
      <c r="Q219" s="253"/>
      <c r="R219" s="253"/>
      <c r="S219" s="253"/>
      <c r="T219" s="254"/>
      <c r="AT219" s="255" t="s">
        <v>146</v>
      </c>
      <c r="AU219" s="255" t="s">
        <v>80</v>
      </c>
      <c r="AV219" s="12" t="s">
        <v>78</v>
      </c>
      <c r="AW219" s="12" t="s">
        <v>33</v>
      </c>
      <c r="AX219" s="12" t="s">
        <v>70</v>
      </c>
      <c r="AY219" s="255" t="s">
        <v>123</v>
      </c>
    </row>
    <row r="220" spans="2:51" s="11" customFormat="1" ht="13.5">
      <c r="B220" s="235"/>
      <c r="C220" s="236"/>
      <c r="D220" s="232" t="s">
        <v>146</v>
      </c>
      <c r="E220" s="237" t="s">
        <v>21</v>
      </c>
      <c r="F220" s="238" t="s">
        <v>160</v>
      </c>
      <c r="G220" s="236"/>
      <c r="H220" s="239">
        <v>5.2</v>
      </c>
      <c r="I220" s="240"/>
      <c r="J220" s="236"/>
      <c r="K220" s="236"/>
      <c r="L220" s="241"/>
      <c r="M220" s="242"/>
      <c r="N220" s="243"/>
      <c r="O220" s="243"/>
      <c r="P220" s="243"/>
      <c r="Q220" s="243"/>
      <c r="R220" s="243"/>
      <c r="S220" s="243"/>
      <c r="T220" s="244"/>
      <c r="AT220" s="245" t="s">
        <v>146</v>
      </c>
      <c r="AU220" s="245" t="s">
        <v>80</v>
      </c>
      <c r="AV220" s="11" t="s">
        <v>80</v>
      </c>
      <c r="AW220" s="11" t="s">
        <v>33</v>
      </c>
      <c r="AX220" s="11" t="s">
        <v>70</v>
      </c>
      <c r="AY220" s="245" t="s">
        <v>123</v>
      </c>
    </row>
    <row r="221" spans="2:51" s="13" customFormat="1" ht="13.5">
      <c r="B221" s="256"/>
      <c r="C221" s="257"/>
      <c r="D221" s="232" t="s">
        <v>146</v>
      </c>
      <c r="E221" s="258" t="s">
        <v>21</v>
      </c>
      <c r="F221" s="259" t="s">
        <v>161</v>
      </c>
      <c r="G221" s="257"/>
      <c r="H221" s="260">
        <v>670.02</v>
      </c>
      <c r="I221" s="261"/>
      <c r="J221" s="257"/>
      <c r="K221" s="257"/>
      <c r="L221" s="262"/>
      <c r="M221" s="263"/>
      <c r="N221" s="264"/>
      <c r="O221" s="264"/>
      <c r="P221" s="264"/>
      <c r="Q221" s="264"/>
      <c r="R221" s="264"/>
      <c r="S221" s="264"/>
      <c r="T221" s="265"/>
      <c r="AT221" s="266" t="s">
        <v>146</v>
      </c>
      <c r="AU221" s="266" t="s">
        <v>80</v>
      </c>
      <c r="AV221" s="13" t="s">
        <v>130</v>
      </c>
      <c r="AW221" s="13" t="s">
        <v>33</v>
      </c>
      <c r="AX221" s="13" t="s">
        <v>78</v>
      </c>
      <c r="AY221" s="266" t="s">
        <v>123</v>
      </c>
    </row>
    <row r="222" spans="2:51" s="11" customFormat="1" ht="13.5">
      <c r="B222" s="235"/>
      <c r="C222" s="236"/>
      <c r="D222" s="232" t="s">
        <v>146</v>
      </c>
      <c r="E222" s="236"/>
      <c r="F222" s="238" t="s">
        <v>317</v>
      </c>
      <c r="G222" s="236"/>
      <c r="H222" s="239">
        <v>1206.036</v>
      </c>
      <c r="I222" s="240"/>
      <c r="J222" s="236"/>
      <c r="K222" s="236"/>
      <c r="L222" s="241"/>
      <c r="M222" s="242"/>
      <c r="N222" s="243"/>
      <c r="O222" s="243"/>
      <c r="P222" s="243"/>
      <c r="Q222" s="243"/>
      <c r="R222" s="243"/>
      <c r="S222" s="243"/>
      <c r="T222" s="244"/>
      <c r="AT222" s="245" t="s">
        <v>146</v>
      </c>
      <c r="AU222" s="245" t="s">
        <v>80</v>
      </c>
      <c r="AV222" s="11" t="s">
        <v>80</v>
      </c>
      <c r="AW222" s="11" t="s">
        <v>6</v>
      </c>
      <c r="AX222" s="11" t="s">
        <v>78</v>
      </c>
      <c r="AY222" s="245" t="s">
        <v>123</v>
      </c>
    </row>
    <row r="223" spans="2:63" s="10" customFormat="1" ht="37.4" customHeight="1">
      <c r="B223" s="204"/>
      <c r="C223" s="205"/>
      <c r="D223" s="206" t="s">
        <v>69</v>
      </c>
      <c r="E223" s="207" t="s">
        <v>318</v>
      </c>
      <c r="F223" s="207" t="s">
        <v>319</v>
      </c>
      <c r="G223" s="205"/>
      <c r="H223" s="205"/>
      <c r="I223" s="208"/>
      <c r="J223" s="209">
        <f>BK223</f>
        <v>0</v>
      </c>
      <c r="K223" s="205"/>
      <c r="L223" s="210"/>
      <c r="M223" s="211"/>
      <c r="N223" s="212"/>
      <c r="O223" s="212"/>
      <c r="P223" s="213">
        <f>P224</f>
        <v>0</v>
      </c>
      <c r="Q223" s="212"/>
      <c r="R223" s="213">
        <f>R224</f>
        <v>0</v>
      </c>
      <c r="S223" s="212"/>
      <c r="T223" s="214">
        <f>T224</f>
        <v>0</v>
      </c>
      <c r="AR223" s="215" t="s">
        <v>162</v>
      </c>
      <c r="AT223" s="216" t="s">
        <v>69</v>
      </c>
      <c r="AU223" s="216" t="s">
        <v>70</v>
      </c>
      <c r="AY223" s="215" t="s">
        <v>123</v>
      </c>
      <c r="BK223" s="217">
        <f>BK224</f>
        <v>0</v>
      </c>
    </row>
    <row r="224" spans="2:63" s="10" customFormat="1" ht="19.9" customHeight="1">
      <c r="B224" s="204"/>
      <c r="C224" s="205"/>
      <c r="D224" s="206" t="s">
        <v>69</v>
      </c>
      <c r="E224" s="218" t="s">
        <v>320</v>
      </c>
      <c r="F224" s="218" t="s">
        <v>321</v>
      </c>
      <c r="G224" s="205"/>
      <c r="H224" s="205"/>
      <c r="I224" s="208"/>
      <c r="J224" s="219">
        <f>BK224</f>
        <v>0</v>
      </c>
      <c r="K224" s="205"/>
      <c r="L224" s="210"/>
      <c r="M224" s="211"/>
      <c r="N224" s="212"/>
      <c r="O224" s="212"/>
      <c r="P224" s="213">
        <f>SUM(P225:P226)</f>
        <v>0</v>
      </c>
      <c r="Q224" s="212"/>
      <c r="R224" s="213">
        <f>SUM(R225:R226)</f>
        <v>0</v>
      </c>
      <c r="S224" s="212"/>
      <c r="T224" s="214">
        <f>SUM(T225:T226)</f>
        <v>0</v>
      </c>
      <c r="AR224" s="215" t="s">
        <v>162</v>
      </c>
      <c r="AT224" s="216" t="s">
        <v>69</v>
      </c>
      <c r="AU224" s="216" t="s">
        <v>78</v>
      </c>
      <c r="AY224" s="215" t="s">
        <v>123</v>
      </c>
      <c r="BK224" s="217">
        <f>SUM(BK225:BK226)</f>
        <v>0</v>
      </c>
    </row>
    <row r="225" spans="2:65" s="1" customFormat="1" ht="16.5" customHeight="1">
      <c r="B225" s="45"/>
      <c r="C225" s="220" t="s">
        <v>322</v>
      </c>
      <c r="D225" s="220" t="s">
        <v>125</v>
      </c>
      <c r="E225" s="221" t="s">
        <v>323</v>
      </c>
      <c r="F225" s="222" t="s">
        <v>324</v>
      </c>
      <c r="G225" s="223" t="s">
        <v>325</v>
      </c>
      <c r="H225" s="224">
        <v>1</v>
      </c>
      <c r="I225" s="225"/>
      <c r="J225" s="226">
        <f>ROUND(I225*H225,2)</f>
        <v>0</v>
      </c>
      <c r="K225" s="222" t="s">
        <v>129</v>
      </c>
      <c r="L225" s="71"/>
      <c r="M225" s="227" t="s">
        <v>21</v>
      </c>
      <c r="N225" s="228" t="s">
        <v>41</v>
      </c>
      <c r="O225" s="46"/>
      <c r="P225" s="229">
        <f>O225*H225</f>
        <v>0</v>
      </c>
      <c r="Q225" s="229">
        <v>0</v>
      </c>
      <c r="R225" s="229">
        <f>Q225*H225</f>
        <v>0</v>
      </c>
      <c r="S225" s="229">
        <v>0</v>
      </c>
      <c r="T225" s="230">
        <f>S225*H225</f>
        <v>0</v>
      </c>
      <c r="AR225" s="23" t="s">
        <v>326</v>
      </c>
      <c r="AT225" s="23" t="s">
        <v>125</v>
      </c>
      <c r="AU225" s="23" t="s">
        <v>80</v>
      </c>
      <c r="AY225" s="23" t="s">
        <v>123</v>
      </c>
      <c r="BE225" s="231">
        <f>IF(N225="základní",J225,0)</f>
        <v>0</v>
      </c>
      <c r="BF225" s="231">
        <f>IF(N225="snížená",J225,0)</f>
        <v>0</v>
      </c>
      <c r="BG225" s="231">
        <f>IF(N225="zákl. přenesená",J225,0)</f>
        <v>0</v>
      </c>
      <c r="BH225" s="231">
        <f>IF(N225="sníž. přenesená",J225,0)</f>
        <v>0</v>
      </c>
      <c r="BI225" s="231">
        <f>IF(N225="nulová",J225,0)</f>
        <v>0</v>
      </c>
      <c r="BJ225" s="23" t="s">
        <v>78</v>
      </c>
      <c r="BK225" s="231">
        <f>ROUND(I225*H225,2)</f>
        <v>0</v>
      </c>
      <c r="BL225" s="23" t="s">
        <v>326</v>
      </c>
      <c r="BM225" s="23" t="s">
        <v>327</v>
      </c>
    </row>
    <row r="226" spans="2:47" s="1" customFormat="1" ht="13.5">
      <c r="B226" s="45"/>
      <c r="C226" s="73"/>
      <c r="D226" s="232" t="s">
        <v>134</v>
      </c>
      <c r="E226" s="73"/>
      <c r="F226" s="233" t="s">
        <v>328</v>
      </c>
      <c r="G226" s="73"/>
      <c r="H226" s="73"/>
      <c r="I226" s="190"/>
      <c r="J226" s="73"/>
      <c r="K226" s="73"/>
      <c r="L226" s="71"/>
      <c r="M226" s="277"/>
      <c r="N226" s="278"/>
      <c r="O226" s="278"/>
      <c r="P226" s="278"/>
      <c r="Q226" s="278"/>
      <c r="R226" s="278"/>
      <c r="S226" s="278"/>
      <c r="T226" s="279"/>
      <c r="AT226" s="23" t="s">
        <v>134</v>
      </c>
      <c r="AU226" s="23" t="s">
        <v>80</v>
      </c>
    </row>
    <row r="227" spans="2:12" s="1" customFormat="1" ht="6.95" customHeight="1">
      <c r="B227" s="66"/>
      <c r="C227" s="67"/>
      <c r="D227" s="67"/>
      <c r="E227" s="67"/>
      <c r="F227" s="67"/>
      <c r="G227" s="67"/>
      <c r="H227" s="67"/>
      <c r="I227" s="165"/>
      <c r="J227" s="67"/>
      <c r="K227" s="67"/>
      <c r="L227" s="71"/>
    </row>
  </sheetData>
  <sheetProtection password="CC35" sheet="1" objects="1" scenarios="1" formatColumns="0" formatRows="0" autoFilter="0"/>
  <autoFilter ref="C82:K226"/>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5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87</v>
      </c>
      <c r="G1" s="138" t="s">
        <v>88</v>
      </c>
      <c r="H1" s="138"/>
      <c r="I1" s="139"/>
      <c r="J1" s="138" t="s">
        <v>89</v>
      </c>
      <c r="K1" s="137" t="s">
        <v>90</v>
      </c>
      <c r="L1" s="138" t="s">
        <v>91</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83</v>
      </c>
    </row>
    <row r="3" spans="2:46" ht="6.95" customHeight="1">
      <c r="B3" s="24"/>
      <c r="C3" s="25"/>
      <c r="D3" s="25"/>
      <c r="E3" s="25"/>
      <c r="F3" s="25"/>
      <c r="G3" s="25"/>
      <c r="H3" s="25"/>
      <c r="I3" s="140"/>
      <c r="J3" s="25"/>
      <c r="K3" s="26"/>
      <c r="AT3" s="23" t="s">
        <v>80</v>
      </c>
    </row>
    <row r="4" spans="2:46" ht="36.95" customHeight="1">
      <c r="B4" s="27"/>
      <c r="C4" s="28"/>
      <c r="D4" s="29" t="s">
        <v>92</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II/233 PLZEŇ - CHRÁST</v>
      </c>
      <c r="F7" s="39"/>
      <c r="G7" s="39"/>
      <c r="H7" s="39"/>
      <c r="I7" s="141"/>
      <c r="J7" s="28"/>
      <c r="K7" s="30"/>
    </row>
    <row r="8" spans="2:11" s="1" customFormat="1" ht="13.5">
      <c r="B8" s="45"/>
      <c r="C8" s="46"/>
      <c r="D8" s="39" t="s">
        <v>93</v>
      </c>
      <c r="E8" s="46"/>
      <c r="F8" s="46"/>
      <c r="G8" s="46"/>
      <c r="H8" s="46"/>
      <c r="I8" s="143"/>
      <c r="J8" s="46"/>
      <c r="K8" s="50"/>
    </row>
    <row r="9" spans="2:11" s="1" customFormat="1" ht="36.95" customHeight="1">
      <c r="B9" s="45"/>
      <c r="C9" s="46"/>
      <c r="D9" s="46"/>
      <c r="E9" s="144" t="s">
        <v>329</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27. 6. 2018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29</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34</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36</v>
      </c>
      <c r="E27" s="46"/>
      <c r="F27" s="46"/>
      <c r="G27" s="46"/>
      <c r="H27" s="46"/>
      <c r="I27" s="143"/>
      <c r="J27" s="154">
        <f>ROUND(J83,2)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38</v>
      </c>
      <c r="G29" s="46"/>
      <c r="H29" s="46"/>
      <c r="I29" s="155" t="s">
        <v>37</v>
      </c>
      <c r="J29" s="51" t="s">
        <v>39</v>
      </c>
      <c r="K29" s="50"/>
    </row>
    <row r="30" spans="2:11" s="1" customFormat="1" ht="14.4" customHeight="1">
      <c r="B30" s="45"/>
      <c r="C30" s="46"/>
      <c r="D30" s="54" t="s">
        <v>40</v>
      </c>
      <c r="E30" s="54" t="s">
        <v>41</v>
      </c>
      <c r="F30" s="156">
        <f>ROUND(SUM(BE83:BE251),2)</f>
        <v>0</v>
      </c>
      <c r="G30" s="46"/>
      <c r="H30" s="46"/>
      <c r="I30" s="157">
        <v>0.21</v>
      </c>
      <c r="J30" s="156">
        <f>ROUND(ROUND((SUM(BE83:BE251)),2)*I30,2)</f>
        <v>0</v>
      </c>
      <c r="K30" s="50"/>
    </row>
    <row r="31" spans="2:11" s="1" customFormat="1" ht="14.4" customHeight="1">
      <c r="B31" s="45"/>
      <c r="C31" s="46"/>
      <c r="D31" s="46"/>
      <c r="E31" s="54" t="s">
        <v>42</v>
      </c>
      <c r="F31" s="156">
        <f>ROUND(SUM(BF83:BF251),2)</f>
        <v>0</v>
      </c>
      <c r="G31" s="46"/>
      <c r="H31" s="46"/>
      <c r="I31" s="157">
        <v>0.15</v>
      </c>
      <c r="J31" s="156">
        <f>ROUND(ROUND((SUM(BF83:BF251)),2)*I31,2)</f>
        <v>0</v>
      </c>
      <c r="K31" s="50"/>
    </row>
    <row r="32" spans="2:11" s="1" customFormat="1" ht="14.4" customHeight="1" hidden="1">
      <c r="B32" s="45"/>
      <c r="C32" s="46"/>
      <c r="D32" s="46"/>
      <c r="E32" s="54" t="s">
        <v>43</v>
      </c>
      <c r="F32" s="156">
        <f>ROUND(SUM(BG83:BG251),2)</f>
        <v>0</v>
      </c>
      <c r="G32" s="46"/>
      <c r="H32" s="46"/>
      <c r="I32" s="157">
        <v>0.21</v>
      </c>
      <c r="J32" s="156">
        <v>0</v>
      </c>
      <c r="K32" s="50"/>
    </row>
    <row r="33" spans="2:11" s="1" customFormat="1" ht="14.4" customHeight="1" hidden="1">
      <c r="B33" s="45"/>
      <c r="C33" s="46"/>
      <c r="D33" s="46"/>
      <c r="E33" s="54" t="s">
        <v>44</v>
      </c>
      <c r="F33" s="156">
        <f>ROUND(SUM(BH83:BH251),2)</f>
        <v>0</v>
      </c>
      <c r="G33" s="46"/>
      <c r="H33" s="46"/>
      <c r="I33" s="157">
        <v>0.15</v>
      </c>
      <c r="J33" s="156">
        <v>0</v>
      </c>
      <c r="K33" s="50"/>
    </row>
    <row r="34" spans="2:11" s="1" customFormat="1" ht="14.4" customHeight="1" hidden="1">
      <c r="B34" s="45"/>
      <c r="C34" s="46"/>
      <c r="D34" s="46"/>
      <c r="E34" s="54" t="s">
        <v>45</v>
      </c>
      <c r="F34" s="156">
        <f>ROUND(SUM(BI83:BI251),2)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46</v>
      </c>
      <c r="E36" s="97"/>
      <c r="F36" s="97"/>
      <c r="G36" s="160" t="s">
        <v>47</v>
      </c>
      <c r="H36" s="161" t="s">
        <v>48</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95</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II/233 PLZEŇ - CHRÁST</v>
      </c>
      <c r="F45" s="39"/>
      <c r="G45" s="39"/>
      <c r="H45" s="39"/>
      <c r="I45" s="143"/>
      <c r="J45" s="46"/>
      <c r="K45" s="50"/>
    </row>
    <row r="46" spans="2:11" s="1" customFormat="1" ht="14.4" customHeight="1">
      <c r="B46" s="45"/>
      <c r="C46" s="39" t="s">
        <v>93</v>
      </c>
      <c r="D46" s="46"/>
      <c r="E46" s="46"/>
      <c r="F46" s="46"/>
      <c r="G46" s="46"/>
      <c r="H46" s="46"/>
      <c r="I46" s="143"/>
      <c r="J46" s="46"/>
      <c r="K46" s="50"/>
    </row>
    <row r="47" spans="2:11" s="1" customFormat="1" ht="17.25" customHeight="1">
      <c r="B47" s="45"/>
      <c r="C47" s="46"/>
      <c r="D47" s="46"/>
      <c r="E47" s="144" t="str">
        <f>E9</f>
        <v>02 - ÚSEK 2</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27. 6. 2018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 xml:space="preserve"> </v>
      </c>
      <c r="G51" s="46"/>
      <c r="H51" s="46"/>
      <c r="I51" s="145" t="s">
        <v>32</v>
      </c>
      <c r="J51" s="43" t="str">
        <f>E21</f>
        <v xml:space="preserve"> </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96</v>
      </c>
      <c r="D54" s="158"/>
      <c r="E54" s="158"/>
      <c r="F54" s="158"/>
      <c r="G54" s="158"/>
      <c r="H54" s="158"/>
      <c r="I54" s="172"/>
      <c r="J54" s="173" t="s">
        <v>97</v>
      </c>
      <c r="K54" s="174"/>
    </row>
    <row r="55" spans="2:11" s="1" customFormat="1" ht="10.3" customHeight="1">
      <c r="B55" s="45"/>
      <c r="C55" s="46"/>
      <c r="D55" s="46"/>
      <c r="E55" s="46"/>
      <c r="F55" s="46"/>
      <c r="G55" s="46"/>
      <c r="H55" s="46"/>
      <c r="I55" s="143"/>
      <c r="J55" s="46"/>
      <c r="K55" s="50"/>
    </row>
    <row r="56" spans="2:47" s="1" customFormat="1" ht="29.25" customHeight="1">
      <c r="B56" s="45"/>
      <c r="C56" s="175" t="s">
        <v>98</v>
      </c>
      <c r="D56" s="46"/>
      <c r="E56" s="46"/>
      <c r="F56" s="46"/>
      <c r="G56" s="46"/>
      <c r="H56" s="46"/>
      <c r="I56" s="143"/>
      <c r="J56" s="154">
        <f>J83</f>
        <v>0</v>
      </c>
      <c r="K56" s="50"/>
      <c r="AU56" s="23" t="s">
        <v>99</v>
      </c>
    </row>
    <row r="57" spans="2:11" s="7" customFormat="1" ht="24.95" customHeight="1">
      <c r="B57" s="176"/>
      <c r="C57" s="177"/>
      <c r="D57" s="178" t="s">
        <v>100</v>
      </c>
      <c r="E57" s="179"/>
      <c r="F57" s="179"/>
      <c r="G57" s="179"/>
      <c r="H57" s="179"/>
      <c r="I57" s="180"/>
      <c r="J57" s="181">
        <f>J84</f>
        <v>0</v>
      </c>
      <c r="K57" s="182"/>
    </row>
    <row r="58" spans="2:11" s="8" customFormat="1" ht="19.9" customHeight="1">
      <c r="B58" s="183"/>
      <c r="C58" s="184"/>
      <c r="D58" s="185" t="s">
        <v>101</v>
      </c>
      <c r="E58" s="186"/>
      <c r="F58" s="186"/>
      <c r="G58" s="186"/>
      <c r="H58" s="186"/>
      <c r="I58" s="187"/>
      <c r="J58" s="188">
        <f>J85</f>
        <v>0</v>
      </c>
      <c r="K58" s="189"/>
    </row>
    <row r="59" spans="2:11" s="8" customFormat="1" ht="19.9" customHeight="1">
      <c r="B59" s="183"/>
      <c r="C59" s="184"/>
      <c r="D59" s="185" t="s">
        <v>102</v>
      </c>
      <c r="E59" s="186"/>
      <c r="F59" s="186"/>
      <c r="G59" s="186"/>
      <c r="H59" s="186"/>
      <c r="I59" s="187"/>
      <c r="J59" s="188">
        <f>J127</f>
        <v>0</v>
      </c>
      <c r="K59" s="189"/>
    </row>
    <row r="60" spans="2:11" s="8" customFormat="1" ht="19.9" customHeight="1">
      <c r="B60" s="183"/>
      <c r="C60" s="184"/>
      <c r="D60" s="185" t="s">
        <v>103</v>
      </c>
      <c r="E60" s="186"/>
      <c r="F60" s="186"/>
      <c r="G60" s="186"/>
      <c r="H60" s="186"/>
      <c r="I60" s="187"/>
      <c r="J60" s="188">
        <f>J152</f>
        <v>0</v>
      </c>
      <c r="K60" s="189"/>
    </row>
    <row r="61" spans="2:11" s="8" customFormat="1" ht="19.9" customHeight="1">
      <c r="B61" s="183"/>
      <c r="C61" s="184"/>
      <c r="D61" s="185" t="s">
        <v>104</v>
      </c>
      <c r="E61" s="186"/>
      <c r="F61" s="186"/>
      <c r="G61" s="186"/>
      <c r="H61" s="186"/>
      <c r="I61" s="187"/>
      <c r="J61" s="188">
        <f>J211</f>
        <v>0</v>
      </c>
      <c r="K61" s="189"/>
    </row>
    <row r="62" spans="2:11" s="7" customFormat="1" ht="24.95" customHeight="1">
      <c r="B62" s="176"/>
      <c r="C62" s="177"/>
      <c r="D62" s="178" t="s">
        <v>105</v>
      </c>
      <c r="E62" s="179"/>
      <c r="F62" s="179"/>
      <c r="G62" s="179"/>
      <c r="H62" s="179"/>
      <c r="I62" s="180"/>
      <c r="J62" s="181">
        <f>J248</f>
        <v>0</v>
      </c>
      <c r="K62" s="182"/>
    </row>
    <row r="63" spans="2:11" s="8" customFormat="1" ht="19.9" customHeight="1">
      <c r="B63" s="183"/>
      <c r="C63" s="184"/>
      <c r="D63" s="185" t="s">
        <v>106</v>
      </c>
      <c r="E63" s="186"/>
      <c r="F63" s="186"/>
      <c r="G63" s="186"/>
      <c r="H63" s="186"/>
      <c r="I63" s="187"/>
      <c r="J63" s="188">
        <f>J249</f>
        <v>0</v>
      </c>
      <c r="K63" s="189"/>
    </row>
    <row r="64" spans="2:11" s="1" customFormat="1" ht="21.8" customHeight="1">
      <c r="B64" s="45"/>
      <c r="C64" s="46"/>
      <c r="D64" s="46"/>
      <c r="E64" s="46"/>
      <c r="F64" s="46"/>
      <c r="G64" s="46"/>
      <c r="H64" s="46"/>
      <c r="I64" s="143"/>
      <c r="J64" s="46"/>
      <c r="K64" s="50"/>
    </row>
    <row r="65" spans="2:11" s="1" customFormat="1" ht="6.95" customHeight="1">
      <c r="B65" s="66"/>
      <c r="C65" s="67"/>
      <c r="D65" s="67"/>
      <c r="E65" s="67"/>
      <c r="F65" s="67"/>
      <c r="G65" s="67"/>
      <c r="H65" s="67"/>
      <c r="I65" s="165"/>
      <c r="J65" s="67"/>
      <c r="K65" s="68"/>
    </row>
    <row r="69" spans="2:12" s="1" customFormat="1" ht="6.95" customHeight="1">
      <c r="B69" s="69"/>
      <c r="C69" s="70"/>
      <c r="D69" s="70"/>
      <c r="E69" s="70"/>
      <c r="F69" s="70"/>
      <c r="G69" s="70"/>
      <c r="H69" s="70"/>
      <c r="I69" s="168"/>
      <c r="J69" s="70"/>
      <c r="K69" s="70"/>
      <c r="L69" s="71"/>
    </row>
    <row r="70" spans="2:12" s="1" customFormat="1" ht="36.95" customHeight="1">
      <c r="B70" s="45"/>
      <c r="C70" s="72" t="s">
        <v>107</v>
      </c>
      <c r="D70" s="73"/>
      <c r="E70" s="73"/>
      <c r="F70" s="73"/>
      <c r="G70" s="73"/>
      <c r="H70" s="73"/>
      <c r="I70" s="190"/>
      <c r="J70" s="73"/>
      <c r="K70" s="73"/>
      <c r="L70" s="71"/>
    </row>
    <row r="71" spans="2:12" s="1" customFormat="1" ht="6.95" customHeight="1">
      <c r="B71" s="45"/>
      <c r="C71" s="73"/>
      <c r="D71" s="73"/>
      <c r="E71" s="73"/>
      <c r="F71" s="73"/>
      <c r="G71" s="73"/>
      <c r="H71" s="73"/>
      <c r="I71" s="190"/>
      <c r="J71" s="73"/>
      <c r="K71" s="73"/>
      <c r="L71" s="71"/>
    </row>
    <row r="72" spans="2:12" s="1" customFormat="1" ht="14.4" customHeight="1">
      <c r="B72" s="45"/>
      <c r="C72" s="75" t="s">
        <v>18</v>
      </c>
      <c r="D72" s="73"/>
      <c r="E72" s="73"/>
      <c r="F72" s="73"/>
      <c r="G72" s="73"/>
      <c r="H72" s="73"/>
      <c r="I72" s="190"/>
      <c r="J72" s="73"/>
      <c r="K72" s="73"/>
      <c r="L72" s="71"/>
    </row>
    <row r="73" spans="2:12" s="1" customFormat="1" ht="16.5" customHeight="1">
      <c r="B73" s="45"/>
      <c r="C73" s="73"/>
      <c r="D73" s="73"/>
      <c r="E73" s="191" t="str">
        <f>E7</f>
        <v>II/233 PLZEŇ - CHRÁST</v>
      </c>
      <c r="F73" s="75"/>
      <c r="G73" s="75"/>
      <c r="H73" s="75"/>
      <c r="I73" s="190"/>
      <c r="J73" s="73"/>
      <c r="K73" s="73"/>
      <c r="L73" s="71"/>
    </row>
    <row r="74" spans="2:12" s="1" customFormat="1" ht="14.4" customHeight="1">
      <c r="B74" s="45"/>
      <c r="C74" s="75" t="s">
        <v>93</v>
      </c>
      <c r="D74" s="73"/>
      <c r="E74" s="73"/>
      <c r="F74" s="73"/>
      <c r="G74" s="73"/>
      <c r="H74" s="73"/>
      <c r="I74" s="190"/>
      <c r="J74" s="73"/>
      <c r="K74" s="73"/>
      <c r="L74" s="71"/>
    </row>
    <row r="75" spans="2:12" s="1" customFormat="1" ht="17.25" customHeight="1">
      <c r="B75" s="45"/>
      <c r="C75" s="73"/>
      <c r="D75" s="73"/>
      <c r="E75" s="81" t="str">
        <f>E9</f>
        <v>02 - ÚSEK 2</v>
      </c>
      <c r="F75" s="73"/>
      <c r="G75" s="73"/>
      <c r="H75" s="73"/>
      <c r="I75" s="190"/>
      <c r="J75" s="73"/>
      <c r="K75" s="73"/>
      <c r="L75" s="71"/>
    </row>
    <row r="76" spans="2:12" s="1" customFormat="1" ht="6.95" customHeight="1">
      <c r="B76" s="45"/>
      <c r="C76" s="73"/>
      <c r="D76" s="73"/>
      <c r="E76" s="73"/>
      <c r="F76" s="73"/>
      <c r="G76" s="73"/>
      <c r="H76" s="73"/>
      <c r="I76" s="190"/>
      <c r="J76" s="73"/>
      <c r="K76" s="73"/>
      <c r="L76" s="71"/>
    </row>
    <row r="77" spans="2:12" s="1" customFormat="1" ht="18" customHeight="1">
      <c r="B77" s="45"/>
      <c r="C77" s="75" t="s">
        <v>23</v>
      </c>
      <c r="D77" s="73"/>
      <c r="E77" s="73"/>
      <c r="F77" s="192" t="str">
        <f>F12</f>
        <v xml:space="preserve"> </v>
      </c>
      <c r="G77" s="73"/>
      <c r="H77" s="73"/>
      <c r="I77" s="193" t="s">
        <v>25</v>
      </c>
      <c r="J77" s="84" t="str">
        <f>IF(J12="","",J12)</f>
        <v>27. 6. 2018</v>
      </c>
      <c r="K77" s="73"/>
      <c r="L77" s="71"/>
    </row>
    <row r="78" spans="2:12" s="1" customFormat="1" ht="6.95" customHeight="1">
      <c r="B78" s="45"/>
      <c r="C78" s="73"/>
      <c r="D78" s="73"/>
      <c r="E78" s="73"/>
      <c r="F78" s="73"/>
      <c r="G78" s="73"/>
      <c r="H78" s="73"/>
      <c r="I78" s="190"/>
      <c r="J78" s="73"/>
      <c r="K78" s="73"/>
      <c r="L78" s="71"/>
    </row>
    <row r="79" spans="2:12" s="1" customFormat="1" ht="13.5">
      <c r="B79" s="45"/>
      <c r="C79" s="75" t="s">
        <v>27</v>
      </c>
      <c r="D79" s="73"/>
      <c r="E79" s="73"/>
      <c r="F79" s="192" t="str">
        <f>E15</f>
        <v xml:space="preserve"> </v>
      </c>
      <c r="G79" s="73"/>
      <c r="H79" s="73"/>
      <c r="I79" s="193" t="s">
        <v>32</v>
      </c>
      <c r="J79" s="192" t="str">
        <f>E21</f>
        <v xml:space="preserve"> </v>
      </c>
      <c r="K79" s="73"/>
      <c r="L79" s="71"/>
    </row>
    <row r="80" spans="2:12" s="1" customFormat="1" ht="14.4" customHeight="1">
      <c r="B80" s="45"/>
      <c r="C80" s="75" t="s">
        <v>30</v>
      </c>
      <c r="D80" s="73"/>
      <c r="E80" s="73"/>
      <c r="F80" s="192" t="str">
        <f>IF(E18="","",E18)</f>
        <v/>
      </c>
      <c r="G80" s="73"/>
      <c r="H80" s="73"/>
      <c r="I80" s="190"/>
      <c r="J80" s="73"/>
      <c r="K80" s="73"/>
      <c r="L80" s="71"/>
    </row>
    <row r="81" spans="2:12" s="1" customFormat="1" ht="10.3" customHeight="1">
      <c r="B81" s="45"/>
      <c r="C81" s="73"/>
      <c r="D81" s="73"/>
      <c r="E81" s="73"/>
      <c r="F81" s="73"/>
      <c r="G81" s="73"/>
      <c r="H81" s="73"/>
      <c r="I81" s="190"/>
      <c r="J81" s="73"/>
      <c r="K81" s="73"/>
      <c r="L81" s="71"/>
    </row>
    <row r="82" spans="2:20" s="9" customFormat="1" ht="29.25" customHeight="1">
      <c r="B82" s="194"/>
      <c r="C82" s="195" t="s">
        <v>108</v>
      </c>
      <c r="D82" s="196" t="s">
        <v>55</v>
      </c>
      <c r="E82" s="196" t="s">
        <v>51</v>
      </c>
      <c r="F82" s="196" t="s">
        <v>109</v>
      </c>
      <c r="G82" s="196" t="s">
        <v>110</v>
      </c>
      <c r="H82" s="196" t="s">
        <v>111</v>
      </c>
      <c r="I82" s="197" t="s">
        <v>112</v>
      </c>
      <c r="J82" s="196" t="s">
        <v>97</v>
      </c>
      <c r="K82" s="198" t="s">
        <v>113</v>
      </c>
      <c r="L82" s="199"/>
      <c r="M82" s="101" t="s">
        <v>114</v>
      </c>
      <c r="N82" s="102" t="s">
        <v>40</v>
      </c>
      <c r="O82" s="102" t="s">
        <v>115</v>
      </c>
      <c r="P82" s="102" t="s">
        <v>116</v>
      </c>
      <c r="Q82" s="102" t="s">
        <v>117</v>
      </c>
      <c r="R82" s="102" t="s">
        <v>118</v>
      </c>
      <c r="S82" s="102" t="s">
        <v>119</v>
      </c>
      <c r="T82" s="103" t="s">
        <v>120</v>
      </c>
    </row>
    <row r="83" spans="2:63" s="1" customFormat="1" ht="29.25" customHeight="1">
      <c r="B83" s="45"/>
      <c r="C83" s="107" t="s">
        <v>98</v>
      </c>
      <c r="D83" s="73"/>
      <c r="E83" s="73"/>
      <c r="F83" s="73"/>
      <c r="G83" s="73"/>
      <c r="H83" s="73"/>
      <c r="I83" s="190"/>
      <c r="J83" s="200">
        <f>BK83</f>
        <v>0</v>
      </c>
      <c r="K83" s="73"/>
      <c r="L83" s="71"/>
      <c r="M83" s="104"/>
      <c r="N83" s="105"/>
      <c r="O83" s="105"/>
      <c r="P83" s="201">
        <f>P84+P248</f>
        <v>0</v>
      </c>
      <c r="Q83" s="105"/>
      <c r="R83" s="201">
        <f>R84+R248</f>
        <v>424.46013</v>
      </c>
      <c r="S83" s="105"/>
      <c r="T83" s="202">
        <f>T84+T248</f>
        <v>4870.0445</v>
      </c>
      <c r="AT83" s="23" t="s">
        <v>69</v>
      </c>
      <c r="AU83" s="23" t="s">
        <v>99</v>
      </c>
      <c r="BK83" s="203">
        <f>BK84+BK248</f>
        <v>0</v>
      </c>
    </row>
    <row r="84" spans="2:63" s="10" customFormat="1" ht="37.4" customHeight="1">
      <c r="B84" s="204"/>
      <c r="C84" s="205"/>
      <c r="D84" s="206" t="s">
        <v>69</v>
      </c>
      <c r="E84" s="207" t="s">
        <v>121</v>
      </c>
      <c r="F84" s="207" t="s">
        <v>122</v>
      </c>
      <c r="G84" s="205"/>
      <c r="H84" s="205"/>
      <c r="I84" s="208"/>
      <c r="J84" s="209">
        <f>BK84</f>
        <v>0</v>
      </c>
      <c r="K84" s="205"/>
      <c r="L84" s="210"/>
      <c r="M84" s="211"/>
      <c r="N84" s="212"/>
      <c r="O84" s="212"/>
      <c r="P84" s="213">
        <f>P85+P127+P152+P211</f>
        <v>0</v>
      </c>
      <c r="Q84" s="212"/>
      <c r="R84" s="213">
        <f>R85+R127+R152+R211</f>
        <v>424.46013</v>
      </c>
      <c r="S84" s="212"/>
      <c r="T84" s="214">
        <f>T85+T127+T152+T211</f>
        <v>4870.0445</v>
      </c>
      <c r="AR84" s="215" t="s">
        <v>78</v>
      </c>
      <c r="AT84" s="216" t="s">
        <v>69</v>
      </c>
      <c r="AU84" s="216" t="s">
        <v>70</v>
      </c>
      <c r="AY84" s="215" t="s">
        <v>123</v>
      </c>
      <c r="BK84" s="217">
        <f>BK85+BK127+BK152+BK211</f>
        <v>0</v>
      </c>
    </row>
    <row r="85" spans="2:63" s="10" customFormat="1" ht="19.9" customHeight="1">
      <c r="B85" s="204"/>
      <c r="C85" s="205"/>
      <c r="D85" s="206" t="s">
        <v>69</v>
      </c>
      <c r="E85" s="218" t="s">
        <v>78</v>
      </c>
      <c r="F85" s="218" t="s">
        <v>124</v>
      </c>
      <c r="G85" s="205"/>
      <c r="H85" s="205"/>
      <c r="I85" s="208"/>
      <c r="J85" s="219">
        <f>BK85</f>
        <v>0</v>
      </c>
      <c r="K85" s="205"/>
      <c r="L85" s="210"/>
      <c r="M85" s="211"/>
      <c r="N85" s="212"/>
      <c r="O85" s="212"/>
      <c r="P85" s="213">
        <f>SUM(P86:P126)</f>
        <v>0</v>
      </c>
      <c r="Q85" s="212"/>
      <c r="R85" s="213">
        <f>SUM(R86:R126)</f>
        <v>2.0472</v>
      </c>
      <c r="S85" s="212"/>
      <c r="T85" s="214">
        <f>SUM(T86:T126)</f>
        <v>3679.842</v>
      </c>
      <c r="AR85" s="215" t="s">
        <v>78</v>
      </c>
      <c r="AT85" s="216" t="s">
        <v>69</v>
      </c>
      <c r="AU85" s="216" t="s">
        <v>78</v>
      </c>
      <c r="AY85" s="215" t="s">
        <v>123</v>
      </c>
      <c r="BK85" s="217">
        <f>SUM(BK86:BK126)</f>
        <v>0</v>
      </c>
    </row>
    <row r="86" spans="2:65" s="1" customFormat="1" ht="38.25" customHeight="1">
      <c r="B86" s="45"/>
      <c r="C86" s="220" t="s">
        <v>78</v>
      </c>
      <c r="D86" s="220" t="s">
        <v>125</v>
      </c>
      <c r="E86" s="221" t="s">
        <v>126</v>
      </c>
      <c r="F86" s="222" t="s">
        <v>127</v>
      </c>
      <c r="G86" s="223" t="s">
        <v>128</v>
      </c>
      <c r="H86" s="224">
        <v>1279.5</v>
      </c>
      <c r="I86" s="225"/>
      <c r="J86" s="226">
        <f>ROUND(I86*H86,2)</f>
        <v>0</v>
      </c>
      <c r="K86" s="222" t="s">
        <v>129</v>
      </c>
      <c r="L86" s="71"/>
      <c r="M86" s="227" t="s">
        <v>21</v>
      </c>
      <c r="N86" s="228" t="s">
        <v>41</v>
      </c>
      <c r="O86" s="46"/>
      <c r="P86" s="229">
        <f>O86*H86</f>
        <v>0</v>
      </c>
      <c r="Q86" s="229">
        <v>0</v>
      </c>
      <c r="R86" s="229">
        <f>Q86*H86</f>
        <v>0</v>
      </c>
      <c r="S86" s="229">
        <v>0.316</v>
      </c>
      <c r="T86" s="230">
        <f>S86*H86</f>
        <v>404.322</v>
      </c>
      <c r="AR86" s="23" t="s">
        <v>130</v>
      </c>
      <c r="AT86" s="23" t="s">
        <v>125</v>
      </c>
      <c r="AU86" s="23" t="s">
        <v>80</v>
      </c>
      <c r="AY86" s="23" t="s">
        <v>123</v>
      </c>
      <c r="BE86" s="231">
        <f>IF(N86="základní",J86,0)</f>
        <v>0</v>
      </c>
      <c r="BF86" s="231">
        <f>IF(N86="snížená",J86,0)</f>
        <v>0</v>
      </c>
      <c r="BG86" s="231">
        <f>IF(N86="zákl. přenesená",J86,0)</f>
        <v>0</v>
      </c>
      <c r="BH86" s="231">
        <f>IF(N86="sníž. přenesená",J86,0)</f>
        <v>0</v>
      </c>
      <c r="BI86" s="231">
        <f>IF(N86="nulová",J86,0)</f>
        <v>0</v>
      </c>
      <c r="BJ86" s="23" t="s">
        <v>78</v>
      </c>
      <c r="BK86" s="231">
        <f>ROUND(I86*H86,2)</f>
        <v>0</v>
      </c>
      <c r="BL86" s="23" t="s">
        <v>130</v>
      </c>
      <c r="BM86" s="23" t="s">
        <v>330</v>
      </c>
    </row>
    <row r="87" spans="2:47" s="1" customFormat="1" ht="13.5">
      <c r="B87" s="45"/>
      <c r="C87" s="73"/>
      <c r="D87" s="232" t="s">
        <v>132</v>
      </c>
      <c r="E87" s="73"/>
      <c r="F87" s="233" t="s">
        <v>133</v>
      </c>
      <c r="G87" s="73"/>
      <c r="H87" s="73"/>
      <c r="I87" s="190"/>
      <c r="J87" s="73"/>
      <c r="K87" s="73"/>
      <c r="L87" s="71"/>
      <c r="M87" s="234"/>
      <c r="N87" s="46"/>
      <c r="O87" s="46"/>
      <c r="P87" s="46"/>
      <c r="Q87" s="46"/>
      <c r="R87" s="46"/>
      <c r="S87" s="46"/>
      <c r="T87" s="94"/>
      <c r="AT87" s="23" t="s">
        <v>132</v>
      </c>
      <c r="AU87" s="23" t="s">
        <v>80</v>
      </c>
    </row>
    <row r="88" spans="2:47" s="1" customFormat="1" ht="13.5">
      <c r="B88" s="45"/>
      <c r="C88" s="73"/>
      <c r="D88" s="232" t="s">
        <v>134</v>
      </c>
      <c r="E88" s="73"/>
      <c r="F88" s="233" t="s">
        <v>135</v>
      </c>
      <c r="G88" s="73"/>
      <c r="H88" s="73"/>
      <c r="I88" s="190"/>
      <c r="J88" s="73"/>
      <c r="K88" s="73"/>
      <c r="L88" s="71"/>
      <c r="M88" s="234"/>
      <c r="N88" s="46"/>
      <c r="O88" s="46"/>
      <c r="P88" s="46"/>
      <c r="Q88" s="46"/>
      <c r="R88" s="46"/>
      <c r="S88" s="46"/>
      <c r="T88" s="94"/>
      <c r="AT88" s="23" t="s">
        <v>134</v>
      </c>
      <c r="AU88" s="23" t="s">
        <v>80</v>
      </c>
    </row>
    <row r="89" spans="2:51" s="11" customFormat="1" ht="13.5">
      <c r="B89" s="235"/>
      <c r="C89" s="236"/>
      <c r="D89" s="232" t="s">
        <v>146</v>
      </c>
      <c r="E89" s="237" t="s">
        <v>21</v>
      </c>
      <c r="F89" s="238" t="s">
        <v>331</v>
      </c>
      <c r="G89" s="236"/>
      <c r="H89" s="239">
        <v>1279.5</v>
      </c>
      <c r="I89" s="240"/>
      <c r="J89" s="236"/>
      <c r="K89" s="236"/>
      <c r="L89" s="241"/>
      <c r="M89" s="242"/>
      <c r="N89" s="243"/>
      <c r="O89" s="243"/>
      <c r="P89" s="243"/>
      <c r="Q89" s="243"/>
      <c r="R89" s="243"/>
      <c r="S89" s="243"/>
      <c r="T89" s="244"/>
      <c r="AT89" s="245" t="s">
        <v>146</v>
      </c>
      <c r="AU89" s="245" t="s">
        <v>80</v>
      </c>
      <c r="AV89" s="11" t="s">
        <v>80</v>
      </c>
      <c r="AW89" s="11" t="s">
        <v>33</v>
      </c>
      <c r="AX89" s="11" t="s">
        <v>78</v>
      </c>
      <c r="AY89" s="245" t="s">
        <v>123</v>
      </c>
    </row>
    <row r="90" spans="2:65" s="1" customFormat="1" ht="38.25" customHeight="1">
      <c r="B90" s="45"/>
      <c r="C90" s="220" t="s">
        <v>80</v>
      </c>
      <c r="D90" s="220" t="s">
        <v>125</v>
      </c>
      <c r="E90" s="221" t="s">
        <v>332</v>
      </c>
      <c r="F90" s="222" t="s">
        <v>333</v>
      </c>
      <c r="G90" s="223" t="s">
        <v>128</v>
      </c>
      <c r="H90" s="224">
        <v>12795</v>
      </c>
      <c r="I90" s="225"/>
      <c r="J90" s="226">
        <f>ROUND(I90*H90,2)</f>
        <v>0</v>
      </c>
      <c r="K90" s="222" t="s">
        <v>129</v>
      </c>
      <c r="L90" s="71"/>
      <c r="M90" s="227" t="s">
        <v>21</v>
      </c>
      <c r="N90" s="228" t="s">
        <v>41</v>
      </c>
      <c r="O90" s="46"/>
      <c r="P90" s="229">
        <f>O90*H90</f>
        <v>0</v>
      </c>
      <c r="Q90" s="229">
        <v>0.00016</v>
      </c>
      <c r="R90" s="229">
        <f>Q90*H90</f>
        <v>2.0472</v>
      </c>
      <c r="S90" s="229">
        <v>0.256</v>
      </c>
      <c r="T90" s="230">
        <f>S90*H90</f>
        <v>3275.52</v>
      </c>
      <c r="AR90" s="23" t="s">
        <v>130</v>
      </c>
      <c r="AT90" s="23" t="s">
        <v>125</v>
      </c>
      <c r="AU90" s="23" t="s">
        <v>80</v>
      </c>
      <c r="AY90" s="23" t="s">
        <v>123</v>
      </c>
      <c r="BE90" s="231">
        <f>IF(N90="základní",J90,0)</f>
        <v>0</v>
      </c>
      <c r="BF90" s="231">
        <f>IF(N90="snížená",J90,0)</f>
        <v>0</v>
      </c>
      <c r="BG90" s="231">
        <f>IF(N90="zákl. přenesená",J90,0)</f>
        <v>0</v>
      </c>
      <c r="BH90" s="231">
        <f>IF(N90="sníž. přenesená",J90,0)</f>
        <v>0</v>
      </c>
      <c r="BI90" s="231">
        <f>IF(N90="nulová",J90,0)</f>
        <v>0</v>
      </c>
      <c r="BJ90" s="23" t="s">
        <v>78</v>
      </c>
      <c r="BK90" s="231">
        <f>ROUND(I90*H90,2)</f>
        <v>0</v>
      </c>
      <c r="BL90" s="23" t="s">
        <v>130</v>
      </c>
      <c r="BM90" s="23" t="s">
        <v>334</v>
      </c>
    </row>
    <row r="91" spans="2:47" s="1" customFormat="1" ht="13.5">
      <c r="B91" s="45"/>
      <c r="C91" s="73"/>
      <c r="D91" s="232" t="s">
        <v>132</v>
      </c>
      <c r="E91" s="73"/>
      <c r="F91" s="233" t="s">
        <v>139</v>
      </c>
      <c r="G91" s="73"/>
      <c r="H91" s="73"/>
      <c r="I91" s="190"/>
      <c r="J91" s="73"/>
      <c r="K91" s="73"/>
      <c r="L91" s="71"/>
      <c r="M91" s="234"/>
      <c r="N91" s="46"/>
      <c r="O91" s="46"/>
      <c r="P91" s="46"/>
      <c r="Q91" s="46"/>
      <c r="R91" s="46"/>
      <c r="S91" s="46"/>
      <c r="T91" s="94"/>
      <c r="AT91" s="23" t="s">
        <v>132</v>
      </c>
      <c r="AU91" s="23" t="s">
        <v>80</v>
      </c>
    </row>
    <row r="92" spans="2:65" s="1" customFormat="1" ht="38.25" customHeight="1">
      <c r="B92" s="45"/>
      <c r="C92" s="220" t="s">
        <v>140</v>
      </c>
      <c r="D92" s="220" t="s">
        <v>125</v>
      </c>
      <c r="E92" s="221" t="s">
        <v>141</v>
      </c>
      <c r="F92" s="222" t="s">
        <v>142</v>
      </c>
      <c r="G92" s="223" t="s">
        <v>143</v>
      </c>
      <c r="H92" s="224">
        <v>191.925</v>
      </c>
      <c r="I92" s="225"/>
      <c r="J92" s="226">
        <f>ROUND(I92*H92,2)</f>
        <v>0</v>
      </c>
      <c r="K92" s="222" t="s">
        <v>129</v>
      </c>
      <c r="L92" s="71"/>
      <c r="M92" s="227" t="s">
        <v>21</v>
      </c>
      <c r="N92" s="228" t="s">
        <v>41</v>
      </c>
      <c r="O92" s="46"/>
      <c r="P92" s="229">
        <f>O92*H92</f>
        <v>0</v>
      </c>
      <c r="Q92" s="229">
        <v>0</v>
      </c>
      <c r="R92" s="229">
        <f>Q92*H92</f>
        <v>0</v>
      </c>
      <c r="S92" s="229">
        <v>0</v>
      </c>
      <c r="T92" s="230">
        <f>S92*H92</f>
        <v>0</v>
      </c>
      <c r="AR92" s="23" t="s">
        <v>130</v>
      </c>
      <c r="AT92" s="23" t="s">
        <v>125</v>
      </c>
      <c r="AU92" s="23" t="s">
        <v>80</v>
      </c>
      <c r="AY92" s="23" t="s">
        <v>123</v>
      </c>
      <c r="BE92" s="231">
        <f>IF(N92="základní",J92,0)</f>
        <v>0</v>
      </c>
      <c r="BF92" s="231">
        <f>IF(N92="snížená",J92,0)</f>
        <v>0</v>
      </c>
      <c r="BG92" s="231">
        <f>IF(N92="zákl. přenesená",J92,0)</f>
        <v>0</v>
      </c>
      <c r="BH92" s="231">
        <f>IF(N92="sníž. přenesená",J92,0)</f>
        <v>0</v>
      </c>
      <c r="BI92" s="231">
        <f>IF(N92="nulová",J92,0)</f>
        <v>0</v>
      </c>
      <c r="BJ92" s="23" t="s">
        <v>78</v>
      </c>
      <c r="BK92" s="231">
        <f>ROUND(I92*H92,2)</f>
        <v>0</v>
      </c>
      <c r="BL92" s="23" t="s">
        <v>130</v>
      </c>
      <c r="BM92" s="23" t="s">
        <v>335</v>
      </c>
    </row>
    <row r="93" spans="2:47" s="1" customFormat="1" ht="13.5">
      <c r="B93" s="45"/>
      <c r="C93" s="73"/>
      <c r="D93" s="232" t="s">
        <v>132</v>
      </c>
      <c r="E93" s="73"/>
      <c r="F93" s="233" t="s">
        <v>145</v>
      </c>
      <c r="G93" s="73"/>
      <c r="H93" s="73"/>
      <c r="I93" s="190"/>
      <c r="J93" s="73"/>
      <c r="K93" s="73"/>
      <c r="L93" s="71"/>
      <c r="M93" s="234"/>
      <c r="N93" s="46"/>
      <c r="O93" s="46"/>
      <c r="P93" s="46"/>
      <c r="Q93" s="46"/>
      <c r="R93" s="46"/>
      <c r="S93" s="46"/>
      <c r="T93" s="94"/>
      <c r="AT93" s="23" t="s">
        <v>132</v>
      </c>
      <c r="AU93" s="23" t="s">
        <v>80</v>
      </c>
    </row>
    <row r="94" spans="2:47" s="1" customFormat="1" ht="13.5">
      <c r="B94" s="45"/>
      <c r="C94" s="73"/>
      <c r="D94" s="232" t="s">
        <v>134</v>
      </c>
      <c r="E94" s="73"/>
      <c r="F94" s="233" t="s">
        <v>135</v>
      </c>
      <c r="G94" s="73"/>
      <c r="H94" s="73"/>
      <c r="I94" s="190"/>
      <c r="J94" s="73"/>
      <c r="K94" s="73"/>
      <c r="L94" s="71"/>
      <c r="M94" s="234"/>
      <c r="N94" s="46"/>
      <c r="O94" s="46"/>
      <c r="P94" s="46"/>
      <c r="Q94" s="46"/>
      <c r="R94" s="46"/>
      <c r="S94" s="46"/>
      <c r="T94" s="94"/>
      <c r="AT94" s="23" t="s">
        <v>134</v>
      </c>
      <c r="AU94" s="23" t="s">
        <v>80</v>
      </c>
    </row>
    <row r="95" spans="2:51" s="11" customFormat="1" ht="13.5">
      <c r="B95" s="235"/>
      <c r="C95" s="236"/>
      <c r="D95" s="232" t="s">
        <v>146</v>
      </c>
      <c r="E95" s="237" t="s">
        <v>21</v>
      </c>
      <c r="F95" s="238" t="s">
        <v>336</v>
      </c>
      <c r="G95" s="236"/>
      <c r="H95" s="239">
        <v>191.925</v>
      </c>
      <c r="I95" s="240"/>
      <c r="J95" s="236"/>
      <c r="K95" s="236"/>
      <c r="L95" s="241"/>
      <c r="M95" s="242"/>
      <c r="N95" s="243"/>
      <c r="O95" s="243"/>
      <c r="P95" s="243"/>
      <c r="Q95" s="243"/>
      <c r="R95" s="243"/>
      <c r="S95" s="243"/>
      <c r="T95" s="244"/>
      <c r="AT95" s="245" t="s">
        <v>146</v>
      </c>
      <c r="AU95" s="245" t="s">
        <v>80</v>
      </c>
      <c r="AV95" s="11" t="s">
        <v>80</v>
      </c>
      <c r="AW95" s="11" t="s">
        <v>33</v>
      </c>
      <c r="AX95" s="11" t="s">
        <v>78</v>
      </c>
      <c r="AY95" s="245" t="s">
        <v>123</v>
      </c>
    </row>
    <row r="96" spans="2:65" s="1" customFormat="1" ht="38.25" customHeight="1">
      <c r="B96" s="45"/>
      <c r="C96" s="220" t="s">
        <v>130</v>
      </c>
      <c r="D96" s="220" t="s">
        <v>125</v>
      </c>
      <c r="E96" s="221" t="s">
        <v>148</v>
      </c>
      <c r="F96" s="222" t="s">
        <v>149</v>
      </c>
      <c r="G96" s="223" t="s">
        <v>143</v>
      </c>
      <c r="H96" s="224">
        <v>1382.125</v>
      </c>
      <c r="I96" s="225"/>
      <c r="J96" s="226">
        <f>ROUND(I96*H96,2)</f>
        <v>0</v>
      </c>
      <c r="K96" s="222" t="s">
        <v>129</v>
      </c>
      <c r="L96" s="71"/>
      <c r="M96" s="227" t="s">
        <v>21</v>
      </c>
      <c r="N96" s="228" t="s">
        <v>41</v>
      </c>
      <c r="O96" s="46"/>
      <c r="P96" s="229">
        <f>O96*H96</f>
        <v>0</v>
      </c>
      <c r="Q96" s="229">
        <v>0</v>
      </c>
      <c r="R96" s="229">
        <f>Q96*H96</f>
        <v>0</v>
      </c>
      <c r="S96" s="229">
        <v>0</v>
      </c>
      <c r="T96" s="230">
        <f>S96*H96</f>
        <v>0</v>
      </c>
      <c r="AR96" s="23" t="s">
        <v>130</v>
      </c>
      <c r="AT96" s="23" t="s">
        <v>125</v>
      </c>
      <c r="AU96" s="23" t="s">
        <v>80</v>
      </c>
      <c r="AY96" s="23" t="s">
        <v>123</v>
      </c>
      <c r="BE96" s="231">
        <f>IF(N96="základní",J96,0)</f>
        <v>0</v>
      </c>
      <c r="BF96" s="231">
        <f>IF(N96="snížená",J96,0)</f>
        <v>0</v>
      </c>
      <c r="BG96" s="231">
        <f>IF(N96="zákl. přenesená",J96,0)</f>
        <v>0</v>
      </c>
      <c r="BH96" s="231">
        <f>IF(N96="sníž. přenesená",J96,0)</f>
        <v>0</v>
      </c>
      <c r="BI96" s="231">
        <f>IF(N96="nulová",J96,0)</f>
        <v>0</v>
      </c>
      <c r="BJ96" s="23" t="s">
        <v>78</v>
      </c>
      <c r="BK96" s="231">
        <f>ROUND(I96*H96,2)</f>
        <v>0</v>
      </c>
      <c r="BL96" s="23" t="s">
        <v>130</v>
      </c>
      <c r="BM96" s="23" t="s">
        <v>337</v>
      </c>
    </row>
    <row r="97" spans="2:47" s="1" customFormat="1" ht="13.5">
      <c r="B97" s="45"/>
      <c r="C97" s="73"/>
      <c r="D97" s="232" t="s">
        <v>132</v>
      </c>
      <c r="E97" s="73"/>
      <c r="F97" s="233" t="s">
        <v>151</v>
      </c>
      <c r="G97" s="73"/>
      <c r="H97" s="73"/>
      <c r="I97" s="190"/>
      <c r="J97" s="73"/>
      <c r="K97" s="73"/>
      <c r="L97" s="71"/>
      <c r="M97" s="234"/>
      <c r="N97" s="46"/>
      <c r="O97" s="46"/>
      <c r="P97" s="46"/>
      <c r="Q97" s="46"/>
      <c r="R97" s="46"/>
      <c r="S97" s="46"/>
      <c r="T97" s="94"/>
      <c r="AT97" s="23" t="s">
        <v>132</v>
      </c>
      <c r="AU97" s="23" t="s">
        <v>80</v>
      </c>
    </row>
    <row r="98" spans="2:51" s="12" customFormat="1" ht="13.5">
      <c r="B98" s="246"/>
      <c r="C98" s="247"/>
      <c r="D98" s="232" t="s">
        <v>146</v>
      </c>
      <c r="E98" s="248" t="s">
        <v>21</v>
      </c>
      <c r="F98" s="249" t="s">
        <v>338</v>
      </c>
      <c r="G98" s="247"/>
      <c r="H98" s="248" t="s">
        <v>21</v>
      </c>
      <c r="I98" s="250"/>
      <c r="J98" s="247"/>
      <c r="K98" s="247"/>
      <c r="L98" s="251"/>
      <c r="M98" s="252"/>
      <c r="N98" s="253"/>
      <c r="O98" s="253"/>
      <c r="P98" s="253"/>
      <c r="Q98" s="253"/>
      <c r="R98" s="253"/>
      <c r="S98" s="253"/>
      <c r="T98" s="254"/>
      <c r="AT98" s="255" t="s">
        <v>146</v>
      </c>
      <c r="AU98" s="255" t="s">
        <v>80</v>
      </c>
      <c r="AV98" s="12" t="s">
        <v>78</v>
      </c>
      <c r="AW98" s="12" t="s">
        <v>33</v>
      </c>
      <c r="AX98" s="12" t="s">
        <v>70</v>
      </c>
      <c r="AY98" s="255" t="s">
        <v>123</v>
      </c>
    </row>
    <row r="99" spans="2:51" s="11" customFormat="1" ht="13.5">
      <c r="B99" s="235"/>
      <c r="C99" s="236"/>
      <c r="D99" s="232" t="s">
        <v>146</v>
      </c>
      <c r="E99" s="237" t="s">
        <v>21</v>
      </c>
      <c r="F99" s="238" t="s">
        <v>336</v>
      </c>
      <c r="G99" s="236"/>
      <c r="H99" s="239">
        <v>191.925</v>
      </c>
      <c r="I99" s="240"/>
      <c r="J99" s="236"/>
      <c r="K99" s="236"/>
      <c r="L99" s="241"/>
      <c r="M99" s="242"/>
      <c r="N99" s="243"/>
      <c r="O99" s="243"/>
      <c r="P99" s="243"/>
      <c r="Q99" s="243"/>
      <c r="R99" s="243"/>
      <c r="S99" s="243"/>
      <c r="T99" s="244"/>
      <c r="AT99" s="245" t="s">
        <v>146</v>
      </c>
      <c r="AU99" s="245" t="s">
        <v>80</v>
      </c>
      <c r="AV99" s="11" t="s">
        <v>80</v>
      </c>
      <c r="AW99" s="11" t="s">
        <v>33</v>
      </c>
      <c r="AX99" s="11" t="s">
        <v>70</v>
      </c>
      <c r="AY99" s="245" t="s">
        <v>123</v>
      </c>
    </row>
    <row r="100" spans="2:51" s="12" customFormat="1" ht="13.5">
      <c r="B100" s="246"/>
      <c r="C100" s="247"/>
      <c r="D100" s="232" t="s">
        <v>146</v>
      </c>
      <c r="E100" s="248" t="s">
        <v>21</v>
      </c>
      <c r="F100" s="249" t="s">
        <v>152</v>
      </c>
      <c r="G100" s="247"/>
      <c r="H100" s="248" t="s">
        <v>21</v>
      </c>
      <c r="I100" s="250"/>
      <c r="J100" s="247"/>
      <c r="K100" s="247"/>
      <c r="L100" s="251"/>
      <c r="M100" s="252"/>
      <c r="N100" s="253"/>
      <c r="O100" s="253"/>
      <c r="P100" s="253"/>
      <c r="Q100" s="253"/>
      <c r="R100" s="253"/>
      <c r="S100" s="253"/>
      <c r="T100" s="254"/>
      <c r="AT100" s="255" t="s">
        <v>146</v>
      </c>
      <c r="AU100" s="255" t="s">
        <v>80</v>
      </c>
      <c r="AV100" s="12" t="s">
        <v>78</v>
      </c>
      <c r="AW100" s="12" t="s">
        <v>33</v>
      </c>
      <c r="AX100" s="12" t="s">
        <v>70</v>
      </c>
      <c r="AY100" s="255" t="s">
        <v>123</v>
      </c>
    </row>
    <row r="101" spans="2:51" s="11" customFormat="1" ht="13.5">
      <c r="B101" s="235"/>
      <c r="C101" s="236"/>
      <c r="D101" s="232" t="s">
        <v>146</v>
      </c>
      <c r="E101" s="237" t="s">
        <v>21</v>
      </c>
      <c r="F101" s="238" t="s">
        <v>339</v>
      </c>
      <c r="G101" s="236"/>
      <c r="H101" s="239">
        <v>243.18</v>
      </c>
      <c r="I101" s="240"/>
      <c r="J101" s="236"/>
      <c r="K101" s="236"/>
      <c r="L101" s="241"/>
      <c r="M101" s="242"/>
      <c r="N101" s="243"/>
      <c r="O101" s="243"/>
      <c r="P101" s="243"/>
      <c r="Q101" s="243"/>
      <c r="R101" s="243"/>
      <c r="S101" s="243"/>
      <c r="T101" s="244"/>
      <c r="AT101" s="245" t="s">
        <v>146</v>
      </c>
      <c r="AU101" s="245" t="s">
        <v>80</v>
      </c>
      <c r="AV101" s="11" t="s">
        <v>80</v>
      </c>
      <c r="AW101" s="11" t="s">
        <v>33</v>
      </c>
      <c r="AX101" s="11" t="s">
        <v>70</v>
      </c>
      <c r="AY101" s="245" t="s">
        <v>123</v>
      </c>
    </row>
    <row r="102" spans="2:51" s="12" customFormat="1" ht="13.5">
      <c r="B102" s="246"/>
      <c r="C102" s="247"/>
      <c r="D102" s="232" t="s">
        <v>146</v>
      </c>
      <c r="E102" s="248" t="s">
        <v>21</v>
      </c>
      <c r="F102" s="249" t="s">
        <v>340</v>
      </c>
      <c r="G102" s="247"/>
      <c r="H102" s="248" t="s">
        <v>21</v>
      </c>
      <c r="I102" s="250"/>
      <c r="J102" s="247"/>
      <c r="K102" s="247"/>
      <c r="L102" s="251"/>
      <c r="M102" s="252"/>
      <c r="N102" s="253"/>
      <c r="O102" s="253"/>
      <c r="P102" s="253"/>
      <c r="Q102" s="253"/>
      <c r="R102" s="253"/>
      <c r="S102" s="253"/>
      <c r="T102" s="254"/>
      <c r="AT102" s="255" t="s">
        <v>146</v>
      </c>
      <c r="AU102" s="255" t="s">
        <v>80</v>
      </c>
      <c r="AV102" s="12" t="s">
        <v>78</v>
      </c>
      <c r="AW102" s="12" t="s">
        <v>33</v>
      </c>
      <c r="AX102" s="12" t="s">
        <v>70</v>
      </c>
      <c r="AY102" s="255" t="s">
        <v>123</v>
      </c>
    </row>
    <row r="103" spans="2:51" s="11" customFormat="1" ht="13.5">
      <c r="B103" s="235"/>
      <c r="C103" s="236"/>
      <c r="D103" s="232" t="s">
        <v>146</v>
      </c>
      <c r="E103" s="237" t="s">
        <v>21</v>
      </c>
      <c r="F103" s="238" t="s">
        <v>341</v>
      </c>
      <c r="G103" s="236"/>
      <c r="H103" s="239">
        <v>679</v>
      </c>
      <c r="I103" s="240"/>
      <c r="J103" s="236"/>
      <c r="K103" s="236"/>
      <c r="L103" s="241"/>
      <c r="M103" s="242"/>
      <c r="N103" s="243"/>
      <c r="O103" s="243"/>
      <c r="P103" s="243"/>
      <c r="Q103" s="243"/>
      <c r="R103" s="243"/>
      <c r="S103" s="243"/>
      <c r="T103" s="244"/>
      <c r="AT103" s="245" t="s">
        <v>146</v>
      </c>
      <c r="AU103" s="245" t="s">
        <v>80</v>
      </c>
      <c r="AV103" s="11" t="s">
        <v>80</v>
      </c>
      <c r="AW103" s="11" t="s">
        <v>33</v>
      </c>
      <c r="AX103" s="11" t="s">
        <v>70</v>
      </c>
      <c r="AY103" s="245" t="s">
        <v>123</v>
      </c>
    </row>
    <row r="104" spans="2:51" s="12" customFormat="1" ht="13.5">
      <c r="B104" s="246"/>
      <c r="C104" s="247"/>
      <c r="D104" s="232" t="s">
        <v>146</v>
      </c>
      <c r="E104" s="248" t="s">
        <v>21</v>
      </c>
      <c r="F104" s="249" t="s">
        <v>157</v>
      </c>
      <c r="G104" s="247"/>
      <c r="H104" s="248" t="s">
        <v>21</v>
      </c>
      <c r="I104" s="250"/>
      <c r="J104" s="247"/>
      <c r="K104" s="247"/>
      <c r="L104" s="251"/>
      <c r="M104" s="252"/>
      <c r="N104" s="253"/>
      <c r="O104" s="253"/>
      <c r="P104" s="253"/>
      <c r="Q104" s="253"/>
      <c r="R104" s="253"/>
      <c r="S104" s="253"/>
      <c r="T104" s="254"/>
      <c r="AT104" s="255" t="s">
        <v>146</v>
      </c>
      <c r="AU104" s="255" t="s">
        <v>80</v>
      </c>
      <c r="AV104" s="12" t="s">
        <v>78</v>
      </c>
      <c r="AW104" s="12" t="s">
        <v>33</v>
      </c>
      <c r="AX104" s="12" t="s">
        <v>70</v>
      </c>
      <c r="AY104" s="255" t="s">
        <v>123</v>
      </c>
    </row>
    <row r="105" spans="2:51" s="11" customFormat="1" ht="13.5">
      <c r="B105" s="235"/>
      <c r="C105" s="236"/>
      <c r="D105" s="232" t="s">
        <v>146</v>
      </c>
      <c r="E105" s="237" t="s">
        <v>21</v>
      </c>
      <c r="F105" s="238" t="s">
        <v>342</v>
      </c>
      <c r="G105" s="236"/>
      <c r="H105" s="239">
        <v>255.9</v>
      </c>
      <c r="I105" s="240"/>
      <c r="J105" s="236"/>
      <c r="K105" s="236"/>
      <c r="L105" s="241"/>
      <c r="M105" s="242"/>
      <c r="N105" s="243"/>
      <c r="O105" s="243"/>
      <c r="P105" s="243"/>
      <c r="Q105" s="243"/>
      <c r="R105" s="243"/>
      <c r="S105" s="243"/>
      <c r="T105" s="244"/>
      <c r="AT105" s="245" t="s">
        <v>146</v>
      </c>
      <c r="AU105" s="245" t="s">
        <v>80</v>
      </c>
      <c r="AV105" s="11" t="s">
        <v>80</v>
      </c>
      <c r="AW105" s="11" t="s">
        <v>33</v>
      </c>
      <c r="AX105" s="11" t="s">
        <v>70</v>
      </c>
      <c r="AY105" s="245" t="s">
        <v>123</v>
      </c>
    </row>
    <row r="106" spans="2:51" s="12" customFormat="1" ht="13.5">
      <c r="B106" s="246"/>
      <c r="C106" s="247"/>
      <c r="D106" s="232" t="s">
        <v>146</v>
      </c>
      <c r="E106" s="248" t="s">
        <v>21</v>
      </c>
      <c r="F106" s="249" t="s">
        <v>159</v>
      </c>
      <c r="G106" s="247"/>
      <c r="H106" s="248" t="s">
        <v>21</v>
      </c>
      <c r="I106" s="250"/>
      <c r="J106" s="247"/>
      <c r="K106" s="247"/>
      <c r="L106" s="251"/>
      <c r="M106" s="252"/>
      <c r="N106" s="253"/>
      <c r="O106" s="253"/>
      <c r="P106" s="253"/>
      <c r="Q106" s="253"/>
      <c r="R106" s="253"/>
      <c r="S106" s="253"/>
      <c r="T106" s="254"/>
      <c r="AT106" s="255" t="s">
        <v>146</v>
      </c>
      <c r="AU106" s="255" t="s">
        <v>80</v>
      </c>
      <c r="AV106" s="12" t="s">
        <v>78</v>
      </c>
      <c r="AW106" s="12" t="s">
        <v>33</v>
      </c>
      <c r="AX106" s="12" t="s">
        <v>70</v>
      </c>
      <c r="AY106" s="255" t="s">
        <v>123</v>
      </c>
    </row>
    <row r="107" spans="2:51" s="11" customFormat="1" ht="13.5">
      <c r="B107" s="235"/>
      <c r="C107" s="236"/>
      <c r="D107" s="232" t="s">
        <v>146</v>
      </c>
      <c r="E107" s="237" t="s">
        <v>21</v>
      </c>
      <c r="F107" s="238" t="s">
        <v>343</v>
      </c>
      <c r="G107" s="236"/>
      <c r="H107" s="239">
        <v>12.12</v>
      </c>
      <c r="I107" s="240"/>
      <c r="J107" s="236"/>
      <c r="K107" s="236"/>
      <c r="L107" s="241"/>
      <c r="M107" s="242"/>
      <c r="N107" s="243"/>
      <c r="O107" s="243"/>
      <c r="P107" s="243"/>
      <c r="Q107" s="243"/>
      <c r="R107" s="243"/>
      <c r="S107" s="243"/>
      <c r="T107" s="244"/>
      <c r="AT107" s="245" t="s">
        <v>146</v>
      </c>
      <c r="AU107" s="245" t="s">
        <v>80</v>
      </c>
      <c r="AV107" s="11" t="s">
        <v>80</v>
      </c>
      <c r="AW107" s="11" t="s">
        <v>33</v>
      </c>
      <c r="AX107" s="11" t="s">
        <v>70</v>
      </c>
      <c r="AY107" s="245" t="s">
        <v>123</v>
      </c>
    </row>
    <row r="108" spans="2:51" s="13" customFormat="1" ht="13.5">
      <c r="B108" s="256"/>
      <c r="C108" s="257"/>
      <c r="D108" s="232" t="s">
        <v>146</v>
      </c>
      <c r="E108" s="258" t="s">
        <v>21</v>
      </c>
      <c r="F108" s="259" t="s">
        <v>161</v>
      </c>
      <c r="G108" s="257"/>
      <c r="H108" s="260">
        <v>1382.125</v>
      </c>
      <c r="I108" s="261"/>
      <c r="J108" s="257"/>
      <c r="K108" s="257"/>
      <c r="L108" s="262"/>
      <c r="M108" s="263"/>
      <c r="N108" s="264"/>
      <c r="O108" s="264"/>
      <c r="P108" s="264"/>
      <c r="Q108" s="264"/>
      <c r="R108" s="264"/>
      <c r="S108" s="264"/>
      <c r="T108" s="265"/>
      <c r="AT108" s="266" t="s">
        <v>146</v>
      </c>
      <c r="AU108" s="266" t="s">
        <v>80</v>
      </c>
      <c r="AV108" s="13" t="s">
        <v>130</v>
      </c>
      <c r="AW108" s="13" t="s">
        <v>33</v>
      </c>
      <c r="AX108" s="13" t="s">
        <v>78</v>
      </c>
      <c r="AY108" s="266" t="s">
        <v>123</v>
      </c>
    </row>
    <row r="109" spans="2:65" s="1" customFormat="1" ht="51" customHeight="1">
      <c r="B109" s="45"/>
      <c r="C109" s="220" t="s">
        <v>162</v>
      </c>
      <c r="D109" s="220" t="s">
        <v>125</v>
      </c>
      <c r="E109" s="221" t="s">
        <v>163</v>
      </c>
      <c r="F109" s="222" t="s">
        <v>164</v>
      </c>
      <c r="G109" s="223" t="s">
        <v>143</v>
      </c>
      <c r="H109" s="224">
        <v>13821.25</v>
      </c>
      <c r="I109" s="225"/>
      <c r="J109" s="226">
        <f>ROUND(I109*H109,2)</f>
        <v>0</v>
      </c>
      <c r="K109" s="222" t="s">
        <v>129</v>
      </c>
      <c r="L109" s="71"/>
      <c r="M109" s="227" t="s">
        <v>21</v>
      </c>
      <c r="N109" s="228" t="s">
        <v>41</v>
      </c>
      <c r="O109" s="46"/>
      <c r="P109" s="229">
        <f>O109*H109</f>
        <v>0</v>
      </c>
      <c r="Q109" s="229">
        <v>0</v>
      </c>
      <c r="R109" s="229">
        <f>Q109*H109</f>
        <v>0</v>
      </c>
      <c r="S109" s="229">
        <v>0</v>
      </c>
      <c r="T109" s="230">
        <f>S109*H109</f>
        <v>0</v>
      </c>
      <c r="AR109" s="23" t="s">
        <v>130</v>
      </c>
      <c r="AT109" s="23" t="s">
        <v>125</v>
      </c>
      <c r="AU109" s="23" t="s">
        <v>80</v>
      </c>
      <c r="AY109" s="23" t="s">
        <v>123</v>
      </c>
      <c r="BE109" s="231">
        <f>IF(N109="základní",J109,0)</f>
        <v>0</v>
      </c>
      <c r="BF109" s="231">
        <f>IF(N109="snížená",J109,0)</f>
        <v>0</v>
      </c>
      <c r="BG109" s="231">
        <f>IF(N109="zákl. přenesená",J109,0)</f>
        <v>0</v>
      </c>
      <c r="BH109" s="231">
        <f>IF(N109="sníž. přenesená",J109,0)</f>
        <v>0</v>
      </c>
      <c r="BI109" s="231">
        <f>IF(N109="nulová",J109,0)</f>
        <v>0</v>
      </c>
      <c r="BJ109" s="23" t="s">
        <v>78</v>
      </c>
      <c r="BK109" s="231">
        <f>ROUND(I109*H109,2)</f>
        <v>0</v>
      </c>
      <c r="BL109" s="23" t="s">
        <v>130</v>
      </c>
      <c r="BM109" s="23" t="s">
        <v>344</v>
      </c>
    </row>
    <row r="110" spans="2:47" s="1" customFormat="1" ht="13.5">
      <c r="B110" s="45"/>
      <c r="C110" s="73"/>
      <c r="D110" s="232" t="s">
        <v>132</v>
      </c>
      <c r="E110" s="73"/>
      <c r="F110" s="233" t="s">
        <v>151</v>
      </c>
      <c r="G110" s="73"/>
      <c r="H110" s="73"/>
      <c r="I110" s="190"/>
      <c r="J110" s="73"/>
      <c r="K110" s="73"/>
      <c r="L110" s="71"/>
      <c r="M110" s="234"/>
      <c r="N110" s="46"/>
      <c r="O110" s="46"/>
      <c r="P110" s="46"/>
      <c r="Q110" s="46"/>
      <c r="R110" s="46"/>
      <c r="S110" s="46"/>
      <c r="T110" s="94"/>
      <c r="AT110" s="23" t="s">
        <v>132</v>
      </c>
      <c r="AU110" s="23" t="s">
        <v>80</v>
      </c>
    </row>
    <row r="111" spans="2:47" s="1" customFormat="1" ht="13.5">
      <c r="B111" s="45"/>
      <c r="C111" s="73"/>
      <c r="D111" s="232" t="s">
        <v>134</v>
      </c>
      <c r="E111" s="73"/>
      <c r="F111" s="233" t="s">
        <v>302</v>
      </c>
      <c r="G111" s="73"/>
      <c r="H111" s="73"/>
      <c r="I111" s="190"/>
      <c r="J111" s="73"/>
      <c r="K111" s="73"/>
      <c r="L111" s="71"/>
      <c r="M111" s="234"/>
      <c r="N111" s="46"/>
      <c r="O111" s="46"/>
      <c r="P111" s="46"/>
      <c r="Q111" s="46"/>
      <c r="R111" s="46"/>
      <c r="S111" s="46"/>
      <c r="T111" s="94"/>
      <c r="AT111" s="23" t="s">
        <v>134</v>
      </c>
      <c r="AU111" s="23" t="s">
        <v>80</v>
      </c>
    </row>
    <row r="112" spans="2:51" s="12" customFormat="1" ht="13.5">
      <c r="B112" s="246"/>
      <c r="C112" s="247"/>
      <c r="D112" s="232" t="s">
        <v>146</v>
      </c>
      <c r="E112" s="248" t="s">
        <v>21</v>
      </c>
      <c r="F112" s="249" t="s">
        <v>338</v>
      </c>
      <c r="G112" s="247"/>
      <c r="H112" s="248" t="s">
        <v>21</v>
      </c>
      <c r="I112" s="250"/>
      <c r="J112" s="247"/>
      <c r="K112" s="247"/>
      <c r="L112" s="251"/>
      <c r="M112" s="252"/>
      <c r="N112" s="253"/>
      <c r="O112" s="253"/>
      <c r="P112" s="253"/>
      <c r="Q112" s="253"/>
      <c r="R112" s="253"/>
      <c r="S112" s="253"/>
      <c r="T112" s="254"/>
      <c r="AT112" s="255" t="s">
        <v>146</v>
      </c>
      <c r="AU112" s="255" t="s">
        <v>80</v>
      </c>
      <c r="AV112" s="12" t="s">
        <v>78</v>
      </c>
      <c r="AW112" s="12" t="s">
        <v>33</v>
      </c>
      <c r="AX112" s="12" t="s">
        <v>70</v>
      </c>
      <c r="AY112" s="255" t="s">
        <v>123</v>
      </c>
    </row>
    <row r="113" spans="2:51" s="11" customFormat="1" ht="13.5">
      <c r="B113" s="235"/>
      <c r="C113" s="236"/>
      <c r="D113" s="232" t="s">
        <v>146</v>
      </c>
      <c r="E113" s="237" t="s">
        <v>21</v>
      </c>
      <c r="F113" s="238" t="s">
        <v>336</v>
      </c>
      <c r="G113" s="236"/>
      <c r="H113" s="239">
        <v>191.925</v>
      </c>
      <c r="I113" s="240"/>
      <c r="J113" s="236"/>
      <c r="K113" s="236"/>
      <c r="L113" s="241"/>
      <c r="M113" s="242"/>
      <c r="N113" s="243"/>
      <c r="O113" s="243"/>
      <c r="P113" s="243"/>
      <c r="Q113" s="243"/>
      <c r="R113" s="243"/>
      <c r="S113" s="243"/>
      <c r="T113" s="244"/>
      <c r="AT113" s="245" t="s">
        <v>146</v>
      </c>
      <c r="AU113" s="245" t="s">
        <v>80</v>
      </c>
      <c r="AV113" s="11" t="s">
        <v>80</v>
      </c>
      <c r="AW113" s="11" t="s">
        <v>33</v>
      </c>
      <c r="AX113" s="11" t="s">
        <v>70</v>
      </c>
      <c r="AY113" s="245" t="s">
        <v>123</v>
      </c>
    </row>
    <row r="114" spans="2:51" s="12" customFormat="1" ht="13.5">
      <c r="B114" s="246"/>
      <c r="C114" s="247"/>
      <c r="D114" s="232" t="s">
        <v>146</v>
      </c>
      <c r="E114" s="248" t="s">
        <v>21</v>
      </c>
      <c r="F114" s="249" t="s">
        <v>152</v>
      </c>
      <c r="G114" s="247"/>
      <c r="H114" s="248" t="s">
        <v>21</v>
      </c>
      <c r="I114" s="250"/>
      <c r="J114" s="247"/>
      <c r="K114" s="247"/>
      <c r="L114" s="251"/>
      <c r="M114" s="252"/>
      <c r="N114" s="253"/>
      <c r="O114" s="253"/>
      <c r="P114" s="253"/>
      <c r="Q114" s="253"/>
      <c r="R114" s="253"/>
      <c r="S114" s="253"/>
      <c r="T114" s="254"/>
      <c r="AT114" s="255" t="s">
        <v>146</v>
      </c>
      <c r="AU114" s="255" t="s">
        <v>80</v>
      </c>
      <c r="AV114" s="12" t="s">
        <v>78</v>
      </c>
      <c r="AW114" s="12" t="s">
        <v>33</v>
      </c>
      <c r="AX114" s="12" t="s">
        <v>70</v>
      </c>
      <c r="AY114" s="255" t="s">
        <v>123</v>
      </c>
    </row>
    <row r="115" spans="2:51" s="11" customFormat="1" ht="13.5">
      <c r="B115" s="235"/>
      <c r="C115" s="236"/>
      <c r="D115" s="232" t="s">
        <v>146</v>
      </c>
      <c r="E115" s="237" t="s">
        <v>21</v>
      </c>
      <c r="F115" s="238" t="s">
        <v>339</v>
      </c>
      <c r="G115" s="236"/>
      <c r="H115" s="239">
        <v>243.18</v>
      </c>
      <c r="I115" s="240"/>
      <c r="J115" s="236"/>
      <c r="K115" s="236"/>
      <c r="L115" s="241"/>
      <c r="M115" s="242"/>
      <c r="N115" s="243"/>
      <c r="O115" s="243"/>
      <c r="P115" s="243"/>
      <c r="Q115" s="243"/>
      <c r="R115" s="243"/>
      <c r="S115" s="243"/>
      <c r="T115" s="244"/>
      <c r="AT115" s="245" t="s">
        <v>146</v>
      </c>
      <c r="AU115" s="245" t="s">
        <v>80</v>
      </c>
      <c r="AV115" s="11" t="s">
        <v>80</v>
      </c>
      <c r="AW115" s="11" t="s">
        <v>33</v>
      </c>
      <c r="AX115" s="11" t="s">
        <v>70</v>
      </c>
      <c r="AY115" s="245" t="s">
        <v>123</v>
      </c>
    </row>
    <row r="116" spans="2:51" s="12" customFormat="1" ht="13.5">
      <c r="B116" s="246"/>
      <c r="C116" s="247"/>
      <c r="D116" s="232" t="s">
        <v>146</v>
      </c>
      <c r="E116" s="248" t="s">
        <v>21</v>
      </c>
      <c r="F116" s="249" t="s">
        <v>340</v>
      </c>
      <c r="G116" s="247"/>
      <c r="H116" s="248" t="s">
        <v>21</v>
      </c>
      <c r="I116" s="250"/>
      <c r="J116" s="247"/>
      <c r="K116" s="247"/>
      <c r="L116" s="251"/>
      <c r="M116" s="252"/>
      <c r="N116" s="253"/>
      <c r="O116" s="253"/>
      <c r="P116" s="253"/>
      <c r="Q116" s="253"/>
      <c r="R116" s="253"/>
      <c r="S116" s="253"/>
      <c r="T116" s="254"/>
      <c r="AT116" s="255" t="s">
        <v>146</v>
      </c>
      <c r="AU116" s="255" t="s">
        <v>80</v>
      </c>
      <c r="AV116" s="12" t="s">
        <v>78</v>
      </c>
      <c r="AW116" s="12" t="s">
        <v>33</v>
      </c>
      <c r="AX116" s="12" t="s">
        <v>70</v>
      </c>
      <c r="AY116" s="255" t="s">
        <v>123</v>
      </c>
    </row>
    <row r="117" spans="2:51" s="11" customFormat="1" ht="13.5">
      <c r="B117" s="235"/>
      <c r="C117" s="236"/>
      <c r="D117" s="232" t="s">
        <v>146</v>
      </c>
      <c r="E117" s="237" t="s">
        <v>21</v>
      </c>
      <c r="F117" s="238" t="s">
        <v>341</v>
      </c>
      <c r="G117" s="236"/>
      <c r="H117" s="239">
        <v>679</v>
      </c>
      <c r="I117" s="240"/>
      <c r="J117" s="236"/>
      <c r="K117" s="236"/>
      <c r="L117" s="241"/>
      <c r="M117" s="242"/>
      <c r="N117" s="243"/>
      <c r="O117" s="243"/>
      <c r="P117" s="243"/>
      <c r="Q117" s="243"/>
      <c r="R117" s="243"/>
      <c r="S117" s="243"/>
      <c r="T117" s="244"/>
      <c r="AT117" s="245" t="s">
        <v>146</v>
      </c>
      <c r="AU117" s="245" t="s">
        <v>80</v>
      </c>
      <c r="AV117" s="11" t="s">
        <v>80</v>
      </c>
      <c r="AW117" s="11" t="s">
        <v>33</v>
      </c>
      <c r="AX117" s="11" t="s">
        <v>70</v>
      </c>
      <c r="AY117" s="245" t="s">
        <v>123</v>
      </c>
    </row>
    <row r="118" spans="2:51" s="12" customFormat="1" ht="13.5">
      <c r="B118" s="246"/>
      <c r="C118" s="247"/>
      <c r="D118" s="232" t="s">
        <v>146</v>
      </c>
      <c r="E118" s="248" t="s">
        <v>21</v>
      </c>
      <c r="F118" s="249" t="s">
        <v>157</v>
      </c>
      <c r="G118" s="247"/>
      <c r="H118" s="248" t="s">
        <v>21</v>
      </c>
      <c r="I118" s="250"/>
      <c r="J118" s="247"/>
      <c r="K118" s="247"/>
      <c r="L118" s="251"/>
      <c r="M118" s="252"/>
      <c r="N118" s="253"/>
      <c r="O118" s="253"/>
      <c r="P118" s="253"/>
      <c r="Q118" s="253"/>
      <c r="R118" s="253"/>
      <c r="S118" s="253"/>
      <c r="T118" s="254"/>
      <c r="AT118" s="255" t="s">
        <v>146</v>
      </c>
      <c r="AU118" s="255" t="s">
        <v>80</v>
      </c>
      <c r="AV118" s="12" t="s">
        <v>78</v>
      </c>
      <c r="AW118" s="12" t="s">
        <v>33</v>
      </c>
      <c r="AX118" s="12" t="s">
        <v>70</v>
      </c>
      <c r="AY118" s="255" t="s">
        <v>123</v>
      </c>
    </row>
    <row r="119" spans="2:51" s="11" customFormat="1" ht="13.5">
      <c r="B119" s="235"/>
      <c r="C119" s="236"/>
      <c r="D119" s="232" t="s">
        <v>146</v>
      </c>
      <c r="E119" s="237" t="s">
        <v>21</v>
      </c>
      <c r="F119" s="238" t="s">
        <v>342</v>
      </c>
      <c r="G119" s="236"/>
      <c r="H119" s="239">
        <v>255.9</v>
      </c>
      <c r="I119" s="240"/>
      <c r="J119" s="236"/>
      <c r="K119" s="236"/>
      <c r="L119" s="241"/>
      <c r="M119" s="242"/>
      <c r="N119" s="243"/>
      <c r="O119" s="243"/>
      <c r="P119" s="243"/>
      <c r="Q119" s="243"/>
      <c r="R119" s="243"/>
      <c r="S119" s="243"/>
      <c r="T119" s="244"/>
      <c r="AT119" s="245" t="s">
        <v>146</v>
      </c>
      <c r="AU119" s="245" t="s">
        <v>80</v>
      </c>
      <c r="AV119" s="11" t="s">
        <v>80</v>
      </c>
      <c r="AW119" s="11" t="s">
        <v>33</v>
      </c>
      <c r="AX119" s="11" t="s">
        <v>70</v>
      </c>
      <c r="AY119" s="245" t="s">
        <v>123</v>
      </c>
    </row>
    <row r="120" spans="2:51" s="12" customFormat="1" ht="13.5">
      <c r="B120" s="246"/>
      <c r="C120" s="247"/>
      <c r="D120" s="232" t="s">
        <v>146</v>
      </c>
      <c r="E120" s="248" t="s">
        <v>21</v>
      </c>
      <c r="F120" s="249" t="s">
        <v>159</v>
      </c>
      <c r="G120" s="247"/>
      <c r="H120" s="248" t="s">
        <v>21</v>
      </c>
      <c r="I120" s="250"/>
      <c r="J120" s="247"/>
      <c r="K120" s="247"/>
      <c r="L120" s="251"/>
      <c r="M120" s="252"/>
      <c r="N120" s="253"/>
      <c r="O120" s="253"/>
      <c r="P120" s="253"/>
      <c r="Q120" s="253"/>
      <c r="R120" s="253"/>
      <c r="S120" s="253"/>
      <c r="T120" s="254"/>
      <c r="AT120" s="255" t="s">
        <v>146</v>
      </c>
      <c r="AU120" s="255" t="s">
        <v>80</v>
      </c>
      <c r="AV120" s="12" t="s">
        <v>78</v>
      </c>
      <c r="AW120" s="12" t="s">
        <v>33</v>
      </c>
      <c r="AX120" s="12" t="s">
        <v>70</v>
      </c>
      <c r="AY120" s="255" t="s">
        <v>123</v>
      </c>
    </row>
    <row r="121" spans="2:51" s="11" customFormat="1" ht="13.5">
      <c r="B121" s="235"/>
      <c r="C121" s="236"/>
      <c r="D121" s="232" t="s">
        <v>146</v>
      </c>
      <c r="E121" s="237" t="s">
        <v>21</v>
      </c>
      <c r="F121" s="238" t="s">
        <v>343</v>
      </c>
      <c r="G121" s="236"/>
      <c r="H121" s="239">
        <v>12.12</v>
      </c>
      <c r="I121" s="240"/>
      <c r="J121" s="236"/>
      <c r="K121" s="236"/>
      <c r="L121" s="241"/>
      <c r="M121" s="242"/>
      <c r="N121" s="243"/>
      <c r="O121" s="243"/>
      <c r="P121" s="243"/>
      <c r="Q121" s="243"/>
      <c r="R121" s="243"/>
      <c r="S121" s="243"/>
      <c r="T121" s="244"/>
      <c r="AT121" s="245" t="s">
        <v>146</v>
      </c>
      <c r="AU121" s="245" t="s">
        <v>80</v>
      </c>
      <c r="AV121" s="11" t="s">
        <v>80</v>
      </c>
      <c r="AW121" s="11" t="s">
        <v>33</v>
      </c>
      <c r="AX121" s="11" t="s">
        <v>70</v>
      </c>
      <c r="AY121" s="245" t="s">
        <v>123</v>
      </c>
    </row>
    <row r="122" spans="2:51" s="13" customFormat="1" ht="13.5">
      <c r="B122" s="256"/>
      <c r="C122" s="257"/>
      <c r="D122" s="232" t="s">
        <v>146</v>
      </c>
      <c r="E122" s="258" t="s">
        <v>21</v>
      </c>
      <c r="F122" s="259" t="s">
        <v>161</v>
      </c>
      <c r="G122" s="257"/>
      <c r="H122" s="260">
        <v>1382.125</v>
      </c>
      <c r="I122" s="261"/>
      <c r="J122" s="257"/>
      <c r="K122" s="257"/>
      <c r="L122" s="262"/>
      <c r="M122" s="263"/>
      <c r="N122" s="264"/>
      <c r="O122" s="264"/>
      <c r="P122" s="264"/>
      <c r="Q122" s="264"/>
      <c r="R122" s="264"/>
      <c r="S122" s="264"/>
      <c r="T122" s="265"/>
      <c r="AT122" s="266" t="s">
        <v>146</v>
      </c>
      <c r="AU122" s="266" t="s">
        <v>80</v>
      </c>
      <c r="AV122" s="13" t="s">
        <v>130</v>
      </c>
      <c r="AW122" s="13" t="s">
        <v>33</v>
      </c>
      <c r="AX122" s="13" t="s">
        <v>78</v>
      </c>
      <c r="AY122" s="266" t="s">
        <v>123</v>
      </c>
    </row>
    <row r="123" spans="2:51" s="11" customFormat="1" ht="13.5">
      <c r="B123" s="235"/>
      <c r="C123" s="236"/>
      <c r="D123" s="232" t="s">
        <v>146</v>
      </c>
      <c r="E123" s="236"/>
      <c r="F123" s="238" t="s">
        <v>345</v>
      </c>
      <c r="G123" s="236"/>
      <c r="H123" s="239">
        <v>13821.25</v>
      </c>
      <c r="I123" s="240"/>
      <c r="J123" s="236"/>
      <c r="K123" s="236"/>
      <c r="L123" s="241"/>
      <c r="M123" s="242"/>
      <c r="N123" s="243"/>
      <c r="O123" s="243"/>
      <c r="P123" s="243"/>
      <c r="Q123" s="243"/>
      <c r="R123" s="243"/>
      <c r="S123" s="243"/>
      <c r="T123" s="244"/>
      <c r="AT123" s="245" t="s">
        <v>146</v>
      </c>
      <c r="AU123" s="245" t="s">
        <v>80</v>
      </c>
      <c r="AV123" s="11" t="s">
        <v>80</v>
      </c>
      <c r="AW123" s="11" t="s">
        <v>6</v>
      </c>
      <c r="AX123" s="11" t="s">
        <v>78</v>
      </c>
      <c r="AY123" s="245" t="s">
        <v>123</v>
      </c>
    </row>
    <row r="124" spans="2:65" s="1" customFormat="1" ht="25.5" customHeight="1">
      <c r="B124" s="45"/>
      <c r="C124" s="220" t="s">
        <v>167</v>
      </c>
      <c r="D124" s="220" t="s">
        <v>125</v>
      </c>
      <c r="E124" s="221" t="s">
        <v>346</v>
      </c>
      <c r="F124" s="222" t="s">
        <v>347</v>
      </c>
      <c r="G124" s="223" t="s">
        <v>128</v>
      </c>
      <c r="H124" s="224">
        <v>1279.5</v>
      </c>
      <c r="I124" s="225"/>
      <c r="J124" s="226">
        <f>ROUND(I124*H124,2)</f>
        <v>0</v>
      </c>
      <c r="K124" s="222" t="s">
        <v>129</v>
      </c>
      <c r="L124" s="71"/>
      <c r="M124" s="227" t="s">
        <v>21</v>
      </c>
      <c r="N124" s="228" t="s">
        <v>41</v>
      </c>
      <c r="O124" s="46"/>
      <c r="P124" s="229">
        <f>O124*H124</f>
        <v>0</v>
      </c>
      <c r="Q124" s="229">
        <v>0</v>
      </c>
      <c r="R124" s="229">
        <f>Q124*H124</f>
        <v>0</v>
      </c>
      <c r="S124" s="229">
        <v>0</v>
      </c>
      <c r="T124" s="230">
        <f>S124*H124</f>
        <v>0</v>
      </c>
      <c r="AR124" s="23" t="s">
        <v>130</v>
      </c>
      <c r="AT124" s="23" t="s">
        <v>125</v>
      </c>
      <c r="AU124" s="23" t="s">
        <v>80</v>
      </c>
      <c r="AY124" s="23" t="s">
        <v>123</v>
      </c>
      <c r="BE124" s="231">
        <f>IF(N124="základní",J124,0)</f>
        <v>0</v>
      </c>
      <c r="BF124" s="231">
        <f>IF(N124="snížená",J124,0)</f>
        <v>0</v>
      </c>
      <c r="BG124" s="231">
        <f>IF(N124="zákl. přenesená",J124,0)</f>
        <v>0</v>
      </c>
      <c r="BH124" s="231">
        <f>IF(N124="sníž. přenesená",J124,0)</f>
        <v>0</v>
      </c>
      <c r="BI124" s="231">
        <f>IF(N124="nulová",J124,0)</f>
        <v>0</v>
      </c>
      <c r="BJ124" s="23" t="s">
        <v>78</v>
      </c>
      <c r="BK124" s="231">
        <f>ROUND(I124*H124,2)</f>
        <v>0</v>
      </c>
      <c r="BL124" s="23" t="s">
        <v>130</v>
      </c>
      <c r="BM124" s="23" t="s">
        <v>348</v>
      </c>
    </row>
    <row r="125" spans="2:47" s="1" customFormat="1" ht="13.5">
      <c r="B125" s="45"/>
      <c r="C125" s="73"/>
      <c r="D125" s="232" t="s">
        <v>132</v>
      </c>
      <c r="E125" s="73"/>
      <c r="F125" s="233" t="s">
        <v>349</v>
      </c>
      <c r="G125" s="73"/>
      <c r="H125" s="73"/>
      <c r="I125" s="190"/>
      <c r="J125" s="73"/>
      <c r="K125" s="73"/>
      <c r="L125" s="71"/>
      <c r="M125" s="234"/>
      <c r="N125" s="46"/>
      <c r="O125" s="46"/>
      <c r="P125" s="46"/>
      <c r="Q125" s="46"/>
      <c r="R125" s="46"/>
      <c r="S125" s="46"/>
      <c r="T125" s="94"/>
      <c r="AT125" s="23" t="s">
        <v>132</v>
      </c>
      <c r="AU125" s="23" t="s">
        <v>80</v>
      </c>
    </row>
    <row r="126" spans="2:51" s="11" customFormat="1" ht="13.5">
      <c r="B126" s="235"/>
      <c r="C126" s="236"/>
      <c r="D126" s="232" t="s">
        <v>146</v>
      </c>
      <c r="E126" s="237" t="s">
        <v>21</v>
      </c>
      <c r="F126" s="238" t="s">
        <v>331</v>
      </c>
      <c r="G126" s="236"/>
      <c r="H126" s="239">
        <v>1279.5</v>
      </c>
      <c r="I126" s="240"/>
      <c r="J126" s="236"/>
      <c r="K126" s="236"/>
      <c r="L126" s="241"/>
      <c r="M126" s="242"/>
      <c r="N126" s="243"/>
      <c r="O126" s="243"/>
      <c r="P126" s="243"/>
      <c r="Q126" s="243"/>
      <c r="R126" s="243"/>
      <c r="S126" s="243"/>
      <c r="T126" s="244"/>
      <c r="AT126" s="245" t="s">
        <v>146</v>
      </c>
      <c r="AU126" s="245" t="s">
        <v>80</v>
      </c>
      <c r="AV126" s="11" t="s">
        <v>80</v>
      </c>
      <c r="AW126" s="11" t="s">
        <v>33</v>
      </c>
      <c r="AX126" s="11" t="s">
        <v>78</v>
      </c>
      <c r="AY126" s="245" t="s">
        <v>123</v>
      </c>
    </row>
    <row r="127" spans="2:63" s="10" customFormat="1" ht="29.85" customHeight="1">
      <c r="B127" s="204"/>
      <c r="C127" s="205"/>
      <c r="D127" s="206" t="s">
        <v>69</v>
      </c>
      <c r="E127" s="218" t="s">
        <v>162</v>
      </c>
      <c r="F127" s="218" t="s">
        <v>172</v>
      </c>
      <c r="G127" s="205"/>
      <c r="H127" s="205"/>
      <c r="I127" s="208"/>
      <c r="J127" s="219">
        <f>BK127</f>
        <v>0</v>
      </c>
      <c r="K127" s="205"/>
      <c r="L127" s="210"/>
      <c r="M127" s="211"/>
      <c r="N127" s="212"/>
      <c r="O127" s="212"/>
      <c r="P127" s="213">
        <f>SUM(P128:P151)</f>
        <v>0</v>
      </c>
      <c r="Q127" s="212"/>
      <c r="R127" s="213">
        <f>SUM(R128:R151)</f>
        <v>416.88</v>
      </c>
      <c r="S127" s="212"/>
      <c r="T127" s="214">
        <f>SUM(T128:T151)</f>
        <v>0</v>
      </c>
      <c r="AR127" s="215" t="s">
        <v>78</v>
      </c>
      <c r="AT127" s="216" t="s">
        <v>69</v>
      </c>
      <c r="AU127" s="216" t="s">
        <v>78</v>
      </c>
      <c r="AY127" s="215" t="s">
        <v>123</v>
      </c>
      <c r="BK127" s="217">
        <f>SUM(BK128:BK151)</f>
        <v>0</v>
      </c>
    </row>
    <row r="128" spans="2:65" s="1" customFormat="1" ht="25.5" customHeight="1">
      <c r="B128" s="45"/>
      <c r="C128" s="220" t="s">
        <v>173</v>
      </c>
      <c r="D128" s="220" t="s">
        <v>125</v>
      </c>
      <c r="E128" s="221" t="s">
        <v>350</v>
      </c>
      <c r="F128" s="222" t="s">
        <v>351</v>
      </c>
      <c r="G128" s="223" t="s">
        <v>128</v>
      </c>
      <c r="H128" s="224">
        <v>1279.5</v>
      </c>
      <c r="I128" s="225"/>
      <c r="J128" s="226">
        <f>ROUND(I128*H128,2)</f>
        <v>0</v>
      </c>
      <c r="K128" s="222" t="s">
        <v>129</v>
      </c>
      <c r="L128" s="71"/>
      <c r="M128" s="227" t="s">
        <v>21</v>
      </c>
      <c r="N128" s="228" t="s">
        <v>41</v>
      </c>
      <c r="O128" s="46"/>
      <c r="P128" s="229">
        <f>O128*H128</f>
        <v>0</v>
      </c>
      <c r="Q128" s="229">
        <v>0</v>
      </c>
      <c r="R128" s="229">
        <f>Q128*H128</f>
        <v>0</v>
      </c>
      <c r="S128" s="229">
        <v>0</v>
      </c>
      <c r="T128" s="230">
        <f>S128*H128</f>
        <v>0</v>
      </c>
      <c r="AR128" s="23" t="s">
        <v>130</v>
      </c>
      <c r="AT128" s="23" t="s">
        <v>125</v>
      </c>
      <c r="AU128" s="23" t="s">
        <v>80</v>
      </c>
      <c r="AY128" s="23" t="s">
        <v>123</v>
      </c>
      <c r="BE128" s="231">
        <f>IF(N128="základní",J128,0)</f>
        <v>0</v>
      </c>
      <c r="BF128" s="231">
        <f>IF(N128="snížená",J128,0)</f>
        <v>0</v>
      </c>
      <c r="BG128" s="231">
        <f>IF(N128="zákl. přenesená",J128,0)</f>
        <v>0</v>
      </c>
      <c r="BH128" s="231">
        <f>IF(N128="sníž. přenesená",J128,0)</f>
        <v>0</v>
      </c>
      <c r="BI128" s="231">
        <f>IF(N128="nulová",J128,0)</f>
        <v>0</v>
      </c>
      <c r="BJ128" s="23" t="s">
        <v>78</v>
      </c>
      <c r="BK128" s="231">
        <f>ROUND(I128*H128,2)</f>
        <v>0</v>
      </c>
      <c r="BL128" s="23" t="s">
        <v>130</v>
      </c>
      <c r="BM128" s="23" t="s">
        <v>352</v>
      </c>
    </row>
    <row r="129" spans="2:47" s="1" customFormat="1" ht="13.5">
      <c r="B129" s="45"/>
      <c r="C129" s="73"/>
      <c r="D129" s="232" t="s">
        <v>134</v>
      </c>
      <c r="E129" s="73"/>
      <c r="F129" s="233" t="s">
        <v>353</v>
      </c>
      <c r="G129" s="73"/>
      <c r="H129" s="73"/>
      <c r="I129" s="190"/>
      <c r="J129" s="73"/>
      <c r="K129" s="73"/>
      <c r="L129" s="71"/>
      <c r="M129" s="234"/>
      <c r="N129" s="46"/>
      <c r="O129" s="46"/>
      <c r="P129" s="46"/>
      <c r="Q129" s="46"/>
      <c r="R129" s="46"/>
      <c r="S129" s="46"/>
      <c r="T129" s="94"/>
      <c r="AT129" s="23" t="s">
        <v>134</v>
      </c>
      <c r="AU129" s="23" t="s">
        <v>80</v>
      </c>
    </row>
    <row r="130" spans="2:65" s="1" customFormat="1" ht="16.5" customHeight="1">
      <c r="B130" s="45"/>
      <c r="C130" s="220" t="s">
        <v>177</v>
      </c>
      <c r="D130" s="220" t="s">
        <v>125</v>
      </c>
      <c r="E130" s="221" t="s">
        <v>178</v>
      </c>
      <c r="F130" s="222" t="s">
        <v>354</v>
      </c>
      <c r="G130" s="223" t="s">
        <v>128</v>
      </c>
      <c r="H130" s="224">
        <v>220</v>
      </c>
      <c r="I130" s="225"/>
      <c r="J130" s="226">
        <f>ROUND(I130*H130,2)</f>
        <v>0</v>
      </c>
      <c r="K130" s="222" t="s">
        <v>129</v>
      </c>
      <c r="L130" s="71"/>
      <c r="M130" s="227" t="s">
        <v>21</v>
      </c>
      <c r="N130" s="228" t="s">
        <v>41</v>
      </c>
      <c r="O130" s="46"/>
      <c r="P130" s="229">
        <f>O130*H130</f>
        <v>0</v>
      </c>
      <c r="Q130" s="229">
        <v>0</v>
      </c>
      <c r="R130" s="229">
        <f>Q130*H130</f>
        <v>0</v>
      </c>
      <c r="S130" s="229">
        <v>0</v>
      </c>
      <c r="T130" s="230">
        <f>S130*H130</f>
        <v>0</v>
      </c>
      <c r="AR130" s="23" t="s">
        <v>130</v>
      </c>
      <c r="AT130" s="23" t="s">
        <v>125</v>
      </c>
      <c r="AU130" s="23" t="s">
        <v>80</v>
      </c>
      <c r="AY130" s="23" t="s">
        <v>123</v>
      </c>
      <c r="BE130" s="231">
        <f>IF(N130="základní",J130,0)</f>
        <v>0</v>
      </c>
      <c r="BF130" s="231">
        <f>IF(N130="snížená",J130,0)</f>
        <v>0</v>
      </c>
      <c r="BG130" s="231">
        <f>IF(N130="zákl. přenesená",J130,0)</f>
        <v>0</v>
      </c>
      <c r="BH130" s="231">
        <f>IF(N130="sníž. přenesená",J130,0)</f>
        <v>0</v>
      </c>
      <c r="BI130" s="231">
        <f>IF(N130="nulová",J130,0)</f>
        <v>0</v>
      </c>
      <c r="BJ130" s="23" t="s">
        <v>78</v>
      </c>
      <c r="BK130" s="231">
        <f>ROUND(I130*H130,2)</f>
        <v>0</v>
      </c>
      <c r="BL130" s="23" t="s">
        <v>130</v>
      </c>
      <c r="BM130" s="23" t="s">
        <v>355</v>
      </c>
    </row>
    <row r="131" spans="2:51" s="11" customFormat="1" ht="13.5">
      <c r="B131" s="235"/>
      <c r="C131" s="236"/>
      <c r="D131" s="232" t="s">
        <v>146</v>
      </c>
      <c r="E131" s="237" t="s">
        <v>21</v>
      </c>
      <c r="F131" s="238" t="s">
        <v>356</v>
      </c>
      <c r="G131" s="236"/>
      <c r="H131" s="239">
        <v>220</v>
      </c>
      <c r="I131" s="240"/>
      <c r="J131" s="236"/>
      <c r="K131" s="236"/>
      <c r="L131" s="241"/>
      <c r="M131" s="242"/>
      <c r="N131" s="243"/>
      <c r="O131" s="243"/>
      <c r="P131" s="243"/>
      <c r="Q131" s="243"/>
      <c r="R131" s="243"/>
      <c r="S131" s="243"/>
      <c r="T131" s="244"/>
      <c r="AT131" s="245" t="s">
        <v>146</v>
      </c>
      <c r="AU131" s="245" t="s">
        <v>80</v>
      </c>
      <c r="AV131" s="11" t="s">
        <v>80</v>
      </c>
      <c r="AW131" s="11" t="s">
        <v>33</v>
      </c>
      <c r="AX131" s="11" t="s">
        <v>78</v>
      </c>
      <c r="AY131" s="245" t="s">
        <v>123</v>
      </c>
    </row>
    <row r="132" spans="2:65" s="1" customFormat="1" ht="25.5" customHeight="1">
      <c r="B132" s="45"/>
      <c r="C132" s="220" t="s">
        <v>183</v>
      </c>
      <c r="D132" s="220" t="s">
        <v>125</v>
      </c>
      <c r="E132" s="221" t="s">
        <v>357</v>
      </c>
      <c r="F132" s="222" t="s">
        <v>358</v>
      </c>
      <c r="G132" s="223" t="s">
        <v>128</v>
      </c>
      <c r="H132" s="224">
        <v>1919.25</v>
      </c>
      <c r="I132" s="225"/>
      <c r="J132" s="226">
        <f>ROUND(I132*H132,2)</f>
        <v>0</v>
      </c>
      <c r="K132" s="222" t="s">
        <v>129</v>
      </c>
      <c r="L132" s="71"/>
      <c r="M132" s="227" t="s">
        <v>21</v>
      </c>
      <c r="N132" s="228" t="s">
        <v>41</v>
      </c>
      <c r="O132" s="46"/>
      <c r="P132" s="229">
        <f>O132*H132</f>
        <v>0</v>
      </c>
      <c r="Q132" s="229">
        <v>0</v>
      </c>
      <c r="R132" s="229">
        <f>Q132*H132</f>
        <v>0</v>
      </c>
      <c r="S132" s="229">
        <v>0</v>
      </c>
      <c r="T132" s="230">
        <f>S132*H132</f>
        <v>0</v>
      </c>
      <c r="AR132" s="23" t="s">
        <v>130</v>
      </c>
      <c r="AT132" s="23" t="s">
        <v>125</v>
      </c>
      <c r="AU132" s="23" t="s">
        <v>80</v>
      </c>
      <c r="AY132" s="23" t="s">
        <v>123</v>
      </c>
      <c r="BE132" s="231">
        <f>IF(N132="základní",J132,0)</f>
        <v>0</v>
      </c>
      <c r="BF132" s="231">
        <f>IF(N132="snížená",J132,0)</f>
        <v>0</v>
      </c>
      <c r="BG132" s="231">
        <f>IF(N132="zákl. přenesená",J132,0)</f>
        <v>0</v>
      </c>
      <c r="BH132" s="231">
        <f>IF(N132="sníž. přenesená",J132,0)</f>
        <v>0</v>
      </c>
      <c r="BI132" s="231">
        <f>IF(N132="nulová",J132,0)</f>
        <v>0</v>
      </c>
      <c r="BJ132" s="23" t="s">
        <v>78</v>
      </c>
      <c r="BK132" s="231">
        <f>ROUND(I132*H132,2)</f>
        <v>0</v>
      </c>
      <c r="BL132" s="23" t="s">
        <v>130</v>
      </c>
      <c r="BM132" s="23" t="s">
        <v>359</v>
      </c>
    </row>
    <row r="133" spans="2:47" s="1" customFormat="1" ht="13.5">
      <c r="B133" s="45"/>
      <c r="C133" s="73"/>
      <c r="D133" s="232" t="s">
        <v>132</v>
      </c>
      <c r="E133" s="73"/>
      <c r="F133" s="233" t="s">
        <v>187</v>
      </c>
      <c r="G133" s="73"/>
      <c r="H133" s="73"/>
      <c r="I133" s="190"/>
      <c r="J133" s="73"/>
      <c r="K133" s="73"/>
      <c r="L133" s="71"/>
      <c r="M133" s="234"/>
      <c r="N133" s="46"/>
      <c r="O133" s="46"/>
      <c r="P133" s="46"/>
      <c r="Q133" s="46"/>
      <c r="R133" s="46"/>
      <c r="S133" s="46"/>
      <c r="T133" s="94"/>
      <c r="AT133" s="23" t="s">
        <v>132</v>
      </c>
      <c r="AU133" s="23" t="s">
        <v>80</v>
      </c>
    </row>
    <row r="134" spans="2:51" s="11" customFormat="1" ht="13.5">
      <c r="B134" s="235"/>
      <c r="C134" s="236"/>
      <c r="D134" s="232" t="s">
        <v>146</v>
      </c>
      <c r="E134" s="237" t="s">
        <v>21</v>
      </c>
      <c r="F134" s="238" t="s">
        <v>360</v>
      </c>
      <c r="G134" s="236"/>
      <c r="H134" s="239">
        <v>1919.25</v>
      </c>
      <c r="I134" s="240"/>
      <c r="J134" s="236"/>
      <c r="K134" s="236"/>
      <c r="L134" s="241"/>
      <c r="M134" s="242"/>
      <c r="N134" s="243"/>
      <c r="O134" s="243"/>
      <c r="P134" s="243"/>
      <c r="Q134" s="243"/>
      <c r="R134" s="243"/>
      <c r="S134" s="243"/>
      <c r="T134" s="244"/>
      <c r="AT134" s="245" t="s">
        <v>146</v>
      </c>
      <c r="AU134" s="245" t="s">
        <v>80</v>
      </c>
      <c r="AV134" s="11" t="s">
        <v>80</v>
      </c>
      <c r="AW134" s="11" t="s">
        <v>33</v>
      </c>
      <c r="AX134" s="11" t="s">
        <v>78</v>
      </c>
      <c r="AY134" s="245" t="s">
        <v>123</v>
      </c>
    </row>
    <row r="135" spans="2:65" s="1" customFormat="1" ht="25.5" customHeight="1">
      <c r="B135" s="45"/>
      <c r="C135" s="220" t="s">
        <v>188</v>
      </c>
      <c r="D135" s="220" t="s">
        <v>125</v>
      </c>
      <c r="E135" s="221" t="s">
        <v>361</v>
      </c>
      <c r="F135" s="222" t="s">
        <v>362</v>
      </c>
      <c r="G135" s="223" t="s">
        <v>128</v>
      </c>
      <c r="H135" s="224">
        <v>1279.5</v>
      </c>
      <c r="I135" s="225"/>
      <c r="J135" s="226">
        <f>ROUND(I135*H135,2)</f>
        <v>0</v>
      </c>
      <c r="K135" s="222" t="s">
        <v>129</v>
      </c>
      <c r="L135" s="71"/>
      <c r="M135" s="227" t="s">
        <v>21</v>
      </c>
      <c r="N135" s="228" t="s">
        <v>41</v>
      </c>
      <c r="O135" s="46"/>
      <c r="P135" s="229">
        <f>O135*H135</f>
        <v>0</v>
      </c>
      <c r="Q135" s="229">
        <v>0</v>
      </c>
      <c r="R135" s="229">
        <f>Q135*H135</f>
        <v>0</v>
      </c>
      <c r="S135" s="229">
        <v>0</v>
      </c>
      <c r="T135" s="230">
        <f>S135*H135</f>
        <v>0</v>
      </c>
      <c r="AR135" s="23" t="s">
        <v>130</v>
      </c>
      <c r="AT135" s="23" t="s">
        <v>125</v>
      </c>
      <c r="AU135" s="23" t="s">
        <v>80</v>
      </c>
      <c r="AY135" s="23" t="s">
        <v>123</v>
      </c>
      <c r="BE135" s="231">
        <f>IF(N135="základní",J135,0)</f>
        <v>0</v>
      </c>
      <c r="BF135" s="231">
        <f>IF(N135="snížená",J135,0)</f>
        <v>0</v>
      </c>
      <c r="BG135" s="231">
        <f>IF(N135="zákl. přenesená",J135,0)</f>
        <v>0</v>
      </c>
      <c r="BH135" s="231">
        <f>IF(N135="sníž. přenesená",J135,0)</f>
        <v>0</v>
      </c>
      <c r="BI135" s="231">
        <f>IF(N135="nulová",J135,0)</f>
        <v>0</v>
      </c>
      <c r="BJ135" s="23" t="s">
        <v>78</v>
      </c>
      <c r="BK135" s="231">
        <f>ROUND(I135*H135,2)</f>
        <v>0</v>
      </c>
      <c r="BL135" s="23" t="s">
        <v>130</v>
      </c>
      <c r="BM135" s="23" t="s">
        <v>363</v>
      </c>
    </row>
    <row r="136" spans="2:47" s="1" customFormat="1" ht="13.5">
      <c r="B136" s="45"/>
      <c r="C136" s="73"/>
      <c r="D136" s="232" t="s">
        <v>132</v>
      </c>
      <c r="E136" s="73"/>
      <c r="F136" s="233" t="s">
        <v>364</v>
      </c>
      <c r="G136" s="73"/>
      <c r="H136" s="73"/>
      <c r="I136" s="190"/>
      <c r="J136" s="73"/>
      <c r="K136" s="73"/>
      <c r="L136" s="71"/>
      <c r="M136" s="234"/>
      <c r="N136" s="46"/>
      <c r="O136" s="46"/>
      <c r="P136" s="46"/>
      <c r="Q136" s="46"/>
      <c r="R136" s="46"/>
      <c r="S136" s="46"/>
      <c r="T136" s="94"/>
      <c r="AT136" s="23" t="s">
        <v>132</v>
      </c>
      <c r="AU136" s="23" t="s">
        <v>80</v>
      </c>
    </row>
    <row r="137" spans="2:47" s="1" customFormat="1" ht="13.5">
      <c r="B137" s="45"/>
      <c r="C137" s="73"/>
      <c r="D137" s="232" t="s">
        <v>134</v>
      </c>
      <c r="E137" s="73"/>
      <c r="F137" s="233" t="s">
        <v>353</v>
      </c>
      <c r="G137" s="73"/>
      <c r="H137" s="73"/>
      <c r="I137" s="190"/>
      <c r="J137" s="73"/>
      <c r="K137" s="73"/>
      <c r="L137" s="71"/>
      <c r="M137" s="234"/>
      <c r="N137" s="46"/>
      <c r="O137" s="46"/>
      <c r="P137" s="46"/>
      <c r="Q137" s="46"/>
      <c r="R137" s="46"/>
      <c r="S137" s="46"/>
      <c r="T137" s="94"/>
      <c r="AT137" s="23" t="s">
        <v>134</v>
      </c>
      <c r="AU137" s="23" t="s">
        <v>80</v>
      </c>
    </row>
    <row r="138" spans="2:65" s="1" customFormat="1" ht="25.5" customHeight="1">
      <c r="B138" s="45"/>
      <c r="C138" s="220" t="s">
        <v>193</v>
      </c>
      <c r="D138" s="220" t="s">
        <v>125</v>
      </c>
      <c r="E138" s="221" t="s">
        <v>189</v>
      </c>
      <c r="F138" s="222" t="s">
        <v>190</v>
      </c>
      <c r="G138" s="223" t="s">
        <v>128</v>
      </c>
      <c r="H138" s="224">
        <v>1930</v>
      </c>
      <c r="I138" s="225"/>
      <c r="J138" s="226">
        <f>ROUND(I138*H138,2)</f>
        <v>0</v>
      </c>
      <c r="K138" s="222" t="s">
        <v>129</v>
      </c>
      <c r="L138" s="71"/>
      <c r="M138" s="227" t="s">
        <v>21</v>
      </c>
      <c r="N138" s="228" t="s">
        <v>41</v>
      </c>
      <c r="O138" s="46"/>
      <c r="P138" s="229">
        <f>O138*H138</f>
        <v>0</v>
      </c>
      <c r="Q138" s="229">
        <v>0.216</v>
      </c>
      <c r="R138" s="229">
        <f>Q138*H138</f>
        <v>416.88</v>
      </c>
      <c r="S138" s="229">
        <v>0</v>
      </c>
      <c r="T138" s="230">
        <f>S138*H138</f>
        <v>0</v>
      </c>
      <c r="AR138" s="23" t="s">
        <v>130</v>
      </c>
      <c r="AT138" s="23" t="s">
        <v>125</v>
      </c>
      <c r="AU138" s="23" t="s">
        <v>80</v>
      </c>
      <c r="AY138" s="23" t="s">
        <v>123</v>
      </c>
      <c r="BE138" s="231">
        <f>IF(N138="základní",J138,0)</f>
        <v>0</v>
      </c>
      <c r="BF138" s="231">
        <f>IF(N138="snížená",J138,0)</f>
        <v>0</v>
      </c>
      <c r="BG138" s="231">
        <f>IF(N138="zákl. přenesená",J138,0)</f>
        <v>0</v>
      </c>
      <c r="BH138" s="231">
        <f>IF(N138="sníž. přenesená",J138,0)</f>
        <v>0</v>
      </c>
      <c r="BI138" s="231">
        <f>IF(N138="nulová",J138,0)</f>
        <v>0</v>
      </c>
      <c r="BJ138" s="23" t="s">
        <v>78</v>
      </c>
      <c r="BK138" s="231">
        <f>ROUND(I138*H138,2)</f>
        <v>0</v>
      </c>
      <c r="BL138" s="23" t="s">
        <v>130</v>
      </c>
      <c r="BM138" s="23" t="s">
        <v>365</v>
      </c>
    </row>
    <row r="139" spans="2:47" s="1" customFormat="1" ht="13.5">
      <c r="B139" s="45"/>
      <c r="C139" s="73"/>
      <c r="D139" s="232" t="s">
        <v>132</v>
      </c>
      <c r="E139" s="73"/>
      <c r="F139" s="233" t="s">
        <v>192</v>
      </c>
      <c r="G139" s="73"/>
      <c r="H139" s="73"/>
      <c r="I139" s="190"/>
      <c r="J139" s="73"/>
      <c r="K139" s="73"/>
      <c r="L139" s="71"/>
      <c r="M139" s="234"/>
      <c r="N139" s="46"/>
      <c r="O139" s="46"/>
      <c r="P139" s="46"/>
      <c r="Q139" s="46"/>
      <c r="R139" s="46"/>
      <c r="S139" s="46"/>
      <c r="T139" s="94"/>
      <c r="AT139" s="23" t="s">
        <v>132</v>
      </c>
      <c r="AU139" s="23" t="s">
        <v>80</v>
      </c>
    </row>
    <row r="140" spans="2:51" s="11" customFormat="1" ht="13.5">
      <c r="B140" s="235"/>
      <c r="C140" s="236"/>
      <c r="D140" s="232" t="s">
        <v>146</v>
      </c>
      <c r="E140" s="237" t="s">
        <v>21</v>
      </c>
      <c r="F140" s="238" t="s">
        <v>366</v>
      </c>
      <c r="G140" s="236"/>
      <c r="H140" s="239">
        <v>1930</v>
      </c>
      <c r="I140" s="240"/>
      <c r="J140" s="236"/>
      <c r="K140" s="236"/>
      <c r="L140" s="241"/>
      <c r="M140" s="242"/>
      <c r="N140" s="243"/>
      <c r="O140" s="243"/>
      <c r="P140" s="243"/>
      <c r="Q140" s="243"/>
      <c r="R140" s="243"/>
      <c r="S140" s="243"/>
      <c r="T140" s="244"/>
      <c r="AT140" s="245" t="s">
        <v>146</v>
      </c>
      <c r="AU140" s="245" t="s">
        <v>80</v>
      </c>
      <c r="AV140" s="11" t="s">
        <v>80</v>
      </c>
      <c r="AW140" s="11" t="s">
        <v>33</v>
      </c>
      <c r="AX140" s="11" t="s">
        <v>78</v>
      </c>
      <c r="AY140" s="245" t="s">
        <v>123</v>
      </c>
    </row>
    <row r="141" spans="2:65" s="1" customFormat="1" ht="25.5" customHeight="1">
      <c r="B141" s="45"/>
      <c r="C141" s="220" t="s">
        <v>201</v>
      </c>
      <c r="D141" s="220" t="s">
        <v>125</v>
      </c>
      <c r="E141" s="221" t="s">
        <v>194</v>
      </c>
      <c r="F141" s="222" t="s">
        <v>195</v>
      </c>
      <c r="G141" s="223" t="s">
        <v>128</v>
      </c>
      <c r="H141" s="224">
        <v>14074.5</v>
      </c>
      <c r="I141" s="225"/>
      <c r="J141" s="226">
        <f>ROUND(I141*H141,2)</f>
        <v>0</v>
      </c>
      <c r="K141" s="222" t="s">
        <v>129</v>
      </c>
      <c r="L141" s="71"/>
      <c r="M141" s="227" t="s">
        <v>21</v>
      </c>
      <c r="N141" s="228" t="s">
        <v>41</v>
      </c>
      <c r="O141" s="46"/>
      <c r="P141" s="229">
        <f>O141*H141</f>
        <v>0</v>
      </c>
      <c r="Q141" s="229">
        <v>0</v>
      </c>
      <c r="R141" s="229">
        <f>Q141*H141</f>
        <v>0</v>
      </c>
      <c r="S141" s="229">
        <v>0</v>
      </c>
      <c r="T141" s="230">
        <f>S141*H141</f>
        <v>0</v>
      </c>
      <c r="AR141" s="23" t="s">
        <v>130</v>
      </c>
      <c r="AT141" s="23" t="s">
        <v>125</v>
      </c>
      <c r="AU141" s="23" t="s">
        <v>80</v>
      </c>
      <c r="AY141" s="23" t="s">
        <v>123</v>
      </c>
      <c r="BE141" s="231">
        <f>IF(N141="základní",J141,0)</f>
        <v>0</v>
      </c>
      <c r="BF141" s="231">
        <f>IF(N141="snížená",J141,0)</f>
        <v>0</v>
      </c>
      <c r="BG141" s="231">
        <f>IF(N141="zákl. přenesená",J141,0)</f>
        <v>0</v>
      </c>
      <c r="BH141" s="231">
        <f>IF(N141="sníž. přenesená",J141,0)</f>
        <v>0</v>
      </c>
      <c r="BI141" s="231">
        <f>IF(N141="nulová",J141,0)</f>
        <v>0</v>
      </c>
      <c r="BJ141" s="23" t="s">
        <v>78</v>
      </c>
      <c r="BK141" s="231">
        <f>ROUND(I141*H141,2)</f>
        <v>0</v>
      </c>
      <c r="BL141" s="23" t="s">
        <v>130</v>
      </c>
      <c r="BM141" s="23" t="s">
        <v>367</v>
      </c>
    </row>
    <row r="142" spans="2:51" s="12" customFormat="1" ht="13.5">
      <c r="B142" s="246"/>
      <c r="C142" s="247"/>
      <c r="D142" s="232" t="s">
        <v>146</v>
      </c>
      <c r="E142" s="248" t="s">
        <v>21</v>
      </c>
      <c r="F142" s="249" t="s">
        <v>368</v>
      </c>
      <c r="G142" s="247"/>
      <c r="H142" s="248" t="s">
        <v>21</v>
      </c>
      <c r="I142" s="250"/>
      <c r="J142" s="247"/>
      <c r="K142" s="247"/>
      <c r="L142" s="251"/>
      <c r="M142" s="252"/>
      <c r="N142" s="253"/>
      <c r="O142" s="253"/>
      <c r="P142" s="253"/>
      <c r="Q142" s="253"/>
      <c r="R142" s="253"/>
      <c r="S142" s="253"/>
      <c r="T142" s="254"/>
      <c r="AT142" s="255" t="s">
        <v>146</v>
      </c>
      <c r="AU142" s="255" t="s">
        <v>80</v>
      </c>
      <c r="AV142" s="12" t="s">
        <v>78</v>
      </c>
      <c r="AW142" s="12" t="s">
        <v>33</v>
      </c>
      <c r="AX142" s="12" t="s">
        <v>70</v>
      </c>
      <c r="AY142" s="255" t="s">
        <v>123</v>
      </c>
    </row>
    <row r="143" spans="2:51" s="11" customFormat="1" ht="13.5">
      <c r="B143" s="235"/>
      <c r="C143" s="236"/>
      <c r="D143" s="232" t="s">
        <v>146</v>
      </c>
      <c r="E143" s="237" t="s">
        <v>21</v>
      </c>
      <c r="F143" s="238" t="s">
        <v>369</v>
      </c>
      <c r="G143" s="236"/>
      <c r="H143" s="239">
        <v>1279.5</v>
      </c>
      <c r="I143" s="240"/>
      <c r="J143" s="236"/>
      <c r="K143" s="236"/>
      <c r="L143" s="241"/>
      <c r="M143" s="242"/>
      <c r="N143" s="243"/>
      <c r="O143" s="243"/>
      <c r="P143" s="243"/>
      <c r="Q143" s="243"/>
      <c r="R143" s="243"/>
      <c r="S143" s="243"/>
      <c r="T143" s="244"/>
      <c r="AT143" s="245" t="s">
        <v>146</v>
      </c>
      <c r="AU143" s="245" t="s">
        <v>80</v>
      </c>
      <c r="AV143" s="11" t="s">
        <v>80</v>
      </c>
      <c r="AW143" s="11" t="s">
        <v>33</v>
      </c>
      <c r="AX143" s="11" t="s">
        <v>70</v>
      </c>
      <c r="AY143" s="245" t="s">
        <v>123</v>
      </c>
    </row>
    <row r="144" spans="2:51" s="12" customFormat="1" ht="13.5">
      <c r="B144" s="246"/>
      <c r="C144" s="247"/>
      <c r="D144" s="232" t="s">
        <v>146</v>
      </c>
      <c r="E144" s="248" t="s">
        <v>21</v>
      </c>
      <c r="F144" s="249" t="s">
        <v>370</v>
      </c>
      <c r="G144" s="247"/>
      <c r="H144" s="248" t="s">
        <v>21</v>
      </c>
      <c r="I144" s="250"/>
      <c r="J144" s="247"/>
      <c r="K144" s="247"/>
      <c r="L144" s="251"/>
      <c r="M144" s="252"/>
      <c r="N144" s="253"/>
      <c r="O144" s="253"/>
      <c r="P144" s="253"/>
      <c r="Q144" s="253"/>
      <c r="R144" s="253"/>
      <c r="S144" s="253"/>
      <c r="T144" s="254"/>
      <c r="AT144" s="255" t="s">
        <v>146</v>
      </c>
      <c r="AU144" s="255" t="s">
        <v>80</v>
      </c>
      <c r="AV144" s="12" t="s">
        <v>78</v>
      </c>
      <c r="AW144" s="12" t="s">
        <v>33</v>
      </c>
      <c r="AX144" s="12" t="s">
        <v>70</v>
      </c>
      <c r="AY144" s="255" t="s">
        <v>123</v>
      </c>
    </row>
    <row r="145" spans="2:51" s="11" customFormat="1" ht="13.5">
      <c r="B145" s="235"/>
      <c r="C145" s="236"/>
      <c r="D145" s="232" t="s">
        <v>146</v>
      </c>
      <c r="E145" s="237" t="s">
        <v>21</v>
      </c>
      <c r="F145" s="238" t="s">
        <v>371</v>
      </c>
      <c r="G145" s="236"/>
      <c r="H145" s="239">
        <v>12795</v>
      </c>
      <c r="I145" s="240"/>
      <c r="J145" s="236"/>
      <c r="K145" s="236"/>
      <c r="L145" s="241"/>
      <c r="M145" s="242"/>
      <c r="N145" s="243"/>
      <c r="O145" s="243"/>
      <c r="P145" s="243"/>
      <c r="Q145" s="243"/>
      <c r="R145" s="243"/>
      <c r="S145" s="243"/>
      <c r="T145" s="244"/>
      <c r="AT145" s="245" t="s">
        <v>146</v>
      </c>
      <c r="AU145" s="245" t="s">
        <v>80</v>
      </c>
      <c r="AV145" s="11" t="s">
        <v>80</v>
      </c>
      <c r="AW145" s="11" t="s">
        <v>33</v>
      </c>
      <c r="AX145" s="11" t="s">
        <v>70</v>
      </c>
      <c r="AY145" s="245" t="s">
        <v>123</v>
      </c>
    </row>
    <row r="146" spans="2:51" s="13" customFormat="1" ht="13.5">
      <c r="B146" s="256"/>
      <c r="C146" s="257"/>
      <c r="D146" s="232" t="s">
        <v>146</v>
      </c>
      <c r="E146" s="258" t="s">
        <v>21</v>
      </c>
      <c r="F146" s="259" t="s">
        <v>161</v>
      </c>
      <c r="G146" s="257"/>
      <c r="H146" s="260">
        <v>14074.5</v>
      </c>
      <c r="I146" s="261"/>
      <c r="J146" s="257"/>
      <c r="K146" s="257"/>
      <c r="L146" s="262"/>
      <c r="M146" s="263"/>
      <c r="N146" s="264"/>
      <c r="O146" s="264"/>
      <c r="P146" s="264"/>
      <c r="Q146" s="264"/>
      <c r="R146" s="264"/>
      <c r="S146" s="264"/>
      <c r="T146" s="265"/>
      <c r="AT146" s="266" t="s">
        <v>146</v>
      </c>
      <c r="AU146" s="266" t="s">
        <v>80</v>
      </c>
      <c r="AV146" s="13" t="s">
        <v>130</v>
      </c>
      <c r="AW146" s="13" t="s">
        <v>33</v>
      </c>
      <c r="AX146" s="13" t="s">
        <v>78</v>
      </c>
      <c r="AY146" s="266" t="s">
        <v>123</v>
      </c>
    </row>
    <row r="147" spans="2:65" s="1" customFormat="1" ht="16.5" customHeight="1">
      <c r="B147" s="45"/>
      <c r="C147" s="220" t="s">
        <v>205</v>
      </c>
      <c r="D147" s="220" t="s">
        <v>125</v>
      </c>
      <c r="E147" s="221" t="s">
        <v>202</v>
      </c>
      <c r="F147" s="222" t="s">
        <v>372</v>
      </c>
      <c r="G147" s="223" t="s">
        <v>128</v>
      </c>
      <c r="H147" s="224">
        <v>12795</v>
      </c>
      <c r="I147" s="225"/>
      <c r="J147" s="226">
        <f>ROUND(I147*H147,2)</f>
        <v>0</v>
      </c>
      <c r="K147" s="222" t="s">
        <v>129</v>
      </c>
      <c r="L147" s="71"/>
      <c r="M147" s="227" t="s">
        <v>21</v>
      </c>
      <c r="N147" s="228" t="s">
        <v>41</v>
      </c>
      <c r="O147" s="46"/>
      <c r="P147" s="229">
        <f>O147*H147</f>
        <v>0</v>
      </c>
      <c r="Q147" s="229">
        <v>0</v>
      </c>
      <c r="R147" s="229">
        <f>Q147*H147</f>
        <v>0</v>
      </c>
      <c r="S147" s="229">
        <v>0</v>
      </c>
      <c r="T147" s="230">
        <f>S147*H147</f>
        <v>0</v>
      </c>
      <c r="AR147" s="23" t="s">
        <v>130</v>
      </c>
      <c r="AT147" s="23" t="s">
        <v>125</v>
      </c>
      <c r="AU147" s="23" t="s">
        <v>80</v>
      </c>
      <c r="AY147" s="23" t="s">
        <v>123</v>
      </c>
      <c r="BE147" s="231">
        <f>IF(N147="základní",J147,0)</f>
        <v>0</v>
      </c>
      <c r="BF147" s="231">
        <f>IF(N147="snížená",J147,0)</f>
        <v>0</v>
      </c>
      <c r="BG147" s="231">
        <f>IF(N147="zákl. přenesená",J147,0)</f>
        <v>0</v>
      </c>
      <c r="BH147" s="231">
        <f>IF(N147="sníž. přenesená",J147,0)</f>
        <v>0</v>
      </c>
      <c r="BI147" s="231">
        <f>IF(N147="nulová",J147,0)</f>
        <v>0</v>
      </c>
      <c r="BJ147" s="23" t="s">
        <v>78</v>
      </c>
      <c r="BK147" s="231">
        <f>ROUND(I147*H147,2)</f>
        <v>0</v>
      </c>
      <c r="BL147" s="23" t="s">
        <v>130</v>
      </c>
      <c r="BM147" s="23" t="s">
        <v>373</v>
      </c>
    </row>
    <row r="148" spans="2:65" s="1" customFormat="1" ht="38.25" customHeight="1">
      <c r="B148" s="45"/>
      <c r="C148" s="220" t="s">
        <v>210</v>
      </c>
      <c r="D148" s="220" t="s">
        <v>125</v>
      </c>
      <c r="E148" s="221" t="s">
        <v>206</v>
      </c>
      <c r="F148" s="222" t="s">
        <v>374</v>
      </c>
      <c r="G148" s="223" t="s">
        <v>128</v>
      </c>
      <c r="H148" s="224">
        <v>12795</v>
      </c>
      <c r="I148" s="225"/>
      <c r="J148" s="226">
        <f>ROUND(I148*H148,2)</f>
        <v>0</v>
      </c>
      <c r="K148" s="222" t="s">
        <v>129</v>
      </c>
      <c r="L148" s="71"/>
      <c r="M148" s="227" t="s">
        <v>21</v>
      </c>
      <c r="N148" s="228" t="s">
        <v>41</v>
      </c>
      <c r="O148" s="46"/>
      <c r="P148" s="229">
        <f>O148*H148</f>
        <v>0</v>
      </c>
      <c r="Q148" s="229">
        <v>0</v>
      </c>
      <c r="R148" s="229">
        <f>Q148*H148</f>
        <v>0</v>
      </c>
      <c r="S148" s="229">
        <v>0</v>
      </c>
      <c r="T148" s="230">
        <f>S148*H148</f>
        <v>0</v>
      </c>
      <c r="AR148" s="23" t="s">
        <v>130</v>
      </c>
      <c r="AT148" s="23" t="s">
        <v>125</v>
      </c>
      <c r="AU148" s="23" t="s">
        <v>80</v>
      </c>
      <c r="AY148" s="23" t="s">
        <v>123</v>
      </c>
      <c r="BE148" s="231">
        <f>IF(N148="základní",J148,0)</f>
        <v>0</v>
      </c>
      <c r="BF148" s="231">
        <f>IF(N148="snížená",J148,0)</f>
        <v>0</v>
      </c>
      <c r="BG148" s="231">
        <f>IF(N148="zákl. přenesená",J148,0)</f>
        <v>0</v>
      </c>
      <c r="BH148" s="231">
        <f>IF(N148="sníž. přenesená",J148,0)</f>
        <v>0</v>
      </c>
      <c r="BI148" s="231">
        <f>IF(N148="nulová",J148,0)</f>
        <v>0</v>
      </c>
      <c r="BJ148" s="23" t="s">
        <v>78</v>
      </c>
      <c r="BK148" s="231">
        <f>ROUND(I148*H148,2)</f>
        <v>0</v>
      </c>
      <c r="BL148" s="23" t="s">
        <v>130</v>
      </c>
      <c r="BM148" s="23" t="s">
        <v>375</v>
      </c>
    </row>
    <row r="149" spans="2:47" s="1" customFormat="1" ht="13.5">
      <c r="B149" s="45"/>
      <c r="C149" s="73"/>
      <c r="D149" s="232" t="s">
        <v>132</v>
      </c>
      <c r="E149" s="73"/>
      <c r="F149" s="233" t="s">
        <v>209</v>
      </c>
      <c r="G149" s="73"/>
      <c r="H149" s="73"/>
      <c r="I149" s="190"/>
      <c r="J149" s="73"/>
      <c r="K149" s="73"/>
      <c r="L149" s="71"/>
      <c r="M149" s="234"/>
      <c r="N149" s="46"/>
      <c r="O149" s="46"/>
      <c r="P149" s="46"/>
      <c r="Q149" s="46"/>
      <c r="R149" s="46"/>
      <c r="S149" s="46"/>
      <c r="T149" s="94"/>
      <c r="AT149" s="23" t="s">
        <v>132</v>
      </c>
      <c r="AU149" s="23" t="s">
        <v>80</v>
      </c>
    </row>
    <row r="150" spans="2:65" s="1" customFormat="1" ht="38.25" customHeight="1">
      <c r="B150" s="45"/>
      <c r="C150" s="220" t="s">
        <v>10</v>
      </c>
      <c r="D150" s="220" t="s">
        <v>125</v>
      </c>
      <c r="E150" s="221" t="s">
        <v>376</v>
      </c>
      <c r="F150" s="222" t="s">
        <v>377</v>
      </c>
      <c r="G150" s="223" t="s">
        <v>128</v>
      </c>
      <c r="H150" s="224">
        <v>12795</v>
      </c>
      <c r="I150" s="225"/>
      <c r="J150" s="226">
        <f>ROUND(I150*H150,2)</f>
        <v>0</v>
      </c>
      <c r="K150" s="222" t="s">
        <v>129</v>
      </c>
      <c r="L150" s="71"/>
      <c r="M150" s="227" t="s">
        <v>21</v>
      </c>
      <c r="N150" s="228" t="s">
        <v>41</v>
      </c>
      <c r="O150" s="46"/>
      <c r="P150" s="229">
        <f>O150*H150</f>
        <v>0</v>
      </c>
      <c r="Q150" s="229">
        <v>0</v>
      </c>
      <c r="R150" s="229">
        <f>Q150*H150</f>
        <v>0</v>
      </c>
      <c r="S150" s="229">
        <v>0</v>
      </c>
      <c r="T150" s="230">
        <f>S150*H150</f>
        <v>0</v>
      </c>
      <c r="AR150" s="23" t="s">
        <v>130</v>
      </c>
      <c r="AT150" s="23" t="s">
        <v>125</v>
      </c>
      <c r="AU150" s="23" t="s">
        <v>80</v>
      </c>
      <c r="AY150" s="23" t="s">
        <v>123</v>
      </c>
      <c r="BE150" s="231">
        <f>IF(N150="základní",J150,0)</f>
        <v>0</v>
      </c>
      <c r="BF150" s="231">
        <f>IF(N150="snížená",J150,0)</f>
        <v>0</v>
      </c>
      <c r="BG150" s="231">
        <f>IF(N150="zákl. přenesená",J150,0)</f>
        <v>0</v>
      </c>
      <c r="BH150" s="231">
        <f>IF(N150="sníž. přenesená",J150,0)</f>
        <v>0</v>
      </c>
      <c r="BI150" s="231">
        <f>IF(N150="nulová",J150,0)</f>
        <v>0</v>
      </c>
      <c r="BJ150" s="23" t="s">
        <v>78</v>
      </c>
      <c r="BK150" s="231">
        <f>ROUND(I150*H150,2)</f>
        <v>0</v>
      </c>
      <c r="BL150" s="23" t="s">
        <v>130</v>
      </c>
      <c r="BM150" s="23" t="s">
        <v>378</v>
      </c>
    </row>
    <row r="151" spans="2:47" s="1" customFormat="1" ht="13.5">
      <c r="B151" s="45"/>
      <c r="C151" s="73"/>
      <c r="D151" s="232" t="s">
        <v>132</v>
      </c>
      <c r="E151" s="73"/>
      <c r="F151" s="233" t="s">
        <v>379</v>
      </c>
      <c r="G151" s="73"/>
      <c r="H151" s="73"/>
      <c r="I151" s="190"/>
      <c r="J151" s="73"/>
      <c r="K151" s="73"/>
      <c r="L151" s="71"/>
      <c r="M151" s="234"/>
      <c r="N151" s="46"/>
      <c r="O151" s="46"/>
      <c r="P151" s="46"/>
      <c r="Q151" s="46"/>
      <c r="R151" s="46"/>
      <c r="S151" s="46"/>
      <c r="T151" s="94"/>
      <c r="AT151" s="23" t="s">
        <v>132</v>
      </c>
      <c r="AU151" s="23" t="s">
        <v>80</v>
      </c>
    </row>
    <row r="152" spans="2:63" s="10" customFormat="1" ht="29.85" customHeight="1">
      <c r="B152" s="204"/>
      <c r="C152" s="205"/>
      <c r="D152" s="206" t="s">
        <v>69</v>
      </c>
      <c r="E152" s="218" t="s">
        <v>183</v>
      </c>
      <c r="F152" s="218" t="s">
        <v>215</v>
      </c>
      <c r="G152" s="205"/>
      <c r="H152" s="205"/>
      <c r="I152" s="208"/>
      <c r="J152" s="219">
        <f>BK152</f>
        <v>0</v>
      </c>
      <c r="K152" s="205"/>
      <c r="L152" s="210"/>
      <c r="M152" s="211"/>
      <c r="N152" s="212"/>
      <c r="O152" s="212"/>
      <c r="P152" s="213">
        <f>SUM(P153:P210)</f>
        <v>0</v>
      </c>
      <c r="Q152" s="212"/>
      <c r="R152" s="213">
        <f>SUM(R153:R210)</f>
        <v>5.53293</v>
      </c>
      <c r="S152" s="212"/>
      <c r="T152" s="214">
        <f>SUM(T153:T210)</f>
        <v>1190.2024999999999</v>
      </c>
      <c r="AR152" s="215" t="s">
        <v>78</v>
      </c>
      <c r="AT152" s="216" t="s">
        <v>69</v>
      </c>
      <c r="AU152" s="216" t="s">
        <v>78</v>
      </c>
      <c r="AY152" s="215" t="s">
        <v>123</v>
      </c>
      <c r="BK152" s="217">
        <f>SUM(BK153:BK210)</f>
        <v>0</v>
      </c>
    </row>
    <row r="153" spans="2:65" s="1" customFormat="1" ht="16.5" customHeight="1">
      <c r="B153" s="45"/>
      <c r="C153" s="220" t="s">
        <v>224</v>
      </c>
      <c r="D153" s="220" t="s">
        <v>125</v>
      </c>
      <c r="E153" s="221" t="s">
        <v>216</v>
      </c>
      <c r="F153" s="222" t="s">
        <v>217</v>
      </c>
      <c r="G153" s="223" t="s">
        <v>218</v>
      </c>
      <c r="H153" s="224">
        <v>164</v>
      </c>
      <c r="I153" s="225"/>
      <c r="J153" s="226">
        <f>ROUND(I153*H153,2)</f>
        <v>0</v>
      </c>
      <c r="K153" s="222" t="s">
        <v>129</v>
      </c>
      <c r="L153" s="71"/>
      <c r="M153" s="227" t="s">
        <v>21</v>
      </c>
      <c r="N153" s="228" t="s">
        <v>41</v>
      </c>
      <c r="O153" s="46"/>
      <c r="P153" s="229">
        <f>O153*H153</f>
        <v>0</v>
      </c>
      <c r="Q153" s="229">
        <v>0</v>
      </c>
      <c r="R153" s="229">
        <f>Q153*H153</f>
        <v>0</v>
      </c>
      <c r="S153" s="229">
        <v>0</v>
      </c>
      <c r="T153" s="230">
        <f>S153*H153</f>
        <v>0</v>
      </c>
      <c r="AR153" s="23" t="s">
        <v>130</v>
      </c>
      <c r="AT153" s="23" t="s">
        <v>125</v>
      </c>
      <c r="AU153" s="23" t="s">
        <v>80</v>
      </c>
      <c r="AY153" s="23" t="s">
        <v>123</v>
      </c>
      <c r="BE153" s="231">
        <f>IF(N153="základní",J153,0)</f>
        <v>0</v>
      </c>
      <c r="BF153" s="231">
        <f>IF(N153="snížená",J153,0)</f>
        <v>0</v>
      </c>
      <c r="BG153" s="231">
        <f>IF(N153="zákl. přenesená",J153,0)</f>
        <v>0</v>
      </c>
      <c r="BH153" s="231">
        <f>IF(N153="sníž. přenesená",J153,0)</f>
        <v>0</v>
      </c>
      <c r="BI153" s="231">
        <f>IF(N153="nulová",J153,0)</f>
        <v>0</v>
      </c>
      <c r="BJ153" s="23" t="s">
        <v>78</v>
      </c>
      <c r="BK153" s="231">
        <f>ROUND(I153*H153,2)</f>
        <v>0</v>
      </c>
      <c r="BL153" s="23" t="s">
        <v>130</v>
      </c>
      <c r="BM153" s="23" t="s">
        <v>380</v>
      </c>
    </row>
    <row r="154" spans="2:47" s="1" customFormat="1" ht="13.5">
      <c r="B154" s="45"/>
      <c r="C154" s="73"/>
      <c r="D154" s="232" t="s">
        <v>132</v>
      </c>
      <c r="E154" s="73"/>
      <c r="F154" s="233" t="s">
        <v>220</v>
      </c>
      <c r="G154" s="73"/>
      <c r="H154" s="73"/>
      <c r="I154" s="190"/>
      <c r="J154" s="73"/>
      <c r="K154" s="73"/>
      <c r="L154" s="71"/>
      <c r="M154" s="234"/>
      <c r="N154" s="46"/>
      <c r="O154" s="46"/>
      <c r="P154" s="46"/>
      <c r="Q154" s="46"/>
      <c r="R154" s="46"/>
      <c r="S154" s="46"/>
      <c r="T154" s="94"/>
      <c r="AT154" s="23" t="s">
        <v>132</v>
      </c>
      <c r="AU154" s="23" t="s">
        <v>80</v>
      </c>
    </row>
    <row r="155" spans="2:51" s="12" customFormat="1" ht="13.5">
      <c r="B155" s="246"/>
      <c r="C155" s="247"/>
      <c r="D155" s="232" t="s">
        <v>146</v>
      </c>
      <c r="E155" s="248" t="s">
        <v>21</v>
      </c>
      <c r="F155" s="249" t="s">
        <v>221</v>
      </c>
      <c r="G155" s="247"/>
      <c r="H155" s="248" t="s">
        <v>21</v>
      </c>
      <c r="I155" s="250"/>
      <c r="J155" s="247"/>
      <c r="K155" s="247"/>
      <c r="L155" s="251"/>
      <c r="M155" s="252"/>
      <c r="N155" s="253"/>
      <c r="O155" s="253"/>
      <c r="P155" s="253"/>
      <c r="Q155" s="253"/>
      <c r="R155" s="253"/>
      <c r="S155" s="253"/>
      <c r="T155" s="254"/>
      <c r="AT155" s="255" t="s">
        <v>146</v>
      </c>
      <c r="AU155" s="255" t="s">
        <v>80</v>
      </c>
      <c r="AV155" s="12" t="s">
        <v>78</v>
      </c>
      <c r="AW155" s="12" t="s">
        <v>33</v>
      </c>
      <c r="AX155" s="12" t="s">
        <v>70</v>
      </c>
      <c r="AY155" s="255" t="s">
        <v>123</v>
      </c>
    </row>
    <row r="156" spans="2:51" s="11" customFormat="1" ht="13.5">
      <c r="B156" s="235"/>
      <c r="C156" s="236"/>
      <c r="D156" s="232" t="s">
        <v>146</v>
      </c>
      <c r="E156" s="237" t="s">
        <v>21</v>
      </c>
      <c r="F156" s="238" t="s">
        <v>381</v>
      </c>
      <c r="G156" s="236"/>
      <c r="H156" s="239">
        <v>144</v>
      </c>
      <c r="I156" s="240"/>
      <c r="J156" s="236"/>
      <c r="K156" s="236"/>
      <c r="L156" s="241"/>
      <c r="M156" s="242"/>
      <c r="N156" s="243"/>
      <c r="O156" s="243"/>
      <c r="P156" s="243"/>
      <c r="Q156" s="243"/>
      <c r="R156" s="243"/>
      <c r="S156" s="243"/>
      <c r="T156" s="244"/>
      <c r="AT156" s="245" t="s">
        <v>146</v>
      </c>
      <c r="AU156" s="245" t="s">
        <v>80</v>
      </c>
      <c r="AV156" s="11" t="s">
        <v>80</v>
      </c>
      <c r="AW156" s="11" t="s">
        <v>33</v>
      </c>
      <c r="AX156" s="11" t="s">
        <v>70</v>
      </c>
      <c r="AY156" s="245" t="s">
        <v>123</v>
      </c>
    </row>
    <row r="157" spans="2:51" s="12" customFormat="1" ht="13.5">
      <c r="B157" s="246"/>
      <c r="C157" s="247"/>
      <c r="D157" s="232" t="s">
        <v>146</v>
      </c>
      <c r="E157" s="248" t="s">
        <v>21</v>
      </c>
      <c r="F157" s="249" t="s">
        <v>229</v>
      </c>
      <c r="G157" s="247"/>
      <c r="H157" s="248" t="s">
        <v>21</v>
      </c>
      <c r="I157" s="250"/>
      <c r="J157" s="247"/>
      <c r="K157" s="247"/>
      <c r="L157" s="251"/>
      <c r="M157" s="252"/>
      <c r="N157" s="253"/>
      <c r="O157" s="253"/>
      <c r="P157" s="253"/>
      <c r="Q157" s="253"/>
      <c r="R157" s="253"/>
      <c r="S157" s="253"/>
      <c r="T157" s="254"/>
      <c r="AT157" s="255" t="s">
        <v>146</v>
      </c>
      <c r="AU157" s="255" t="s">
        <v>80</v>
      </c>
      <c r="AV157" s="12" t="s">
        <v>78</v>
      </c>
      <c r="AW157" s="12" t="s">
        <v>33</v>
      </c>
      <c r="AX157" s="12" t="s">
        <v>70</v>
      </c>
      <c r="AY157" s="255" t="s">
        <v>123</v>
      </c>
    </row>
    <row r="158" spans="2:51" s="11" customFormat="1" ht="13.5">
      <c r="B158" s="235"/>
      <c r="C158" s="236"/>
      <c r="D158" s="232" t="s">
        <v>146</v>
      </c>
      <c r="E158" s="237" t="s">
        <v>21</v>
      </c>
      <c r="F158" s="238" t="s">
        <v>248</v>
      </c>
      <c r="G158" s="236"/>
      <c r="H158" s="239">
        <v>20</v>
      </c>
      <c r="I158" s="240"/>
      <c r="J158" s="236"/>
      <c r="K158" s="236"/>
      <c r="L158" s="241"/>
      <c r="M158" s="242"/>
      <c r="N158" s="243"/>
      <c r="O158" s="243"/>
      <c r="P158" s="243"/>
      <c r="Q158" s="243"/>
      <c r="R158" s="243"/>
      <c r="S158" s="243"/>
      <c r="T158" s="244"/>
      <c r="AT158" s="245" t="s">
        <v>146</v>
      </c>
      <c r="AU158" s="245" t="s">
        <v>80</v>
      </c>
      <c r="AV158" s="11" t="s">
        <v>80</v>
      </c>
      <c r="AW158" s="11" t="s">
        <v>33</v>
      </c>
      <c r="AX158" s="11" t="s">
        <v>70</v>
      </c>
      <c r="AY158" s="245" t="s">
        <v>123</v>
      </c>
    </row>
    <row r="159" spans="2:51" s="13" customFormat="1" ht="13.5">
      <c r="B159" s="256"/>
      <c r="C159" s="257"/>
      <c r="D159" s="232" t="s">
        <v>146</v>
      </c>
      <c r="E159" s="258" t="s">
        <v>21</v>
      </c>
      <c r="F159" s="259" t="s">
        <v>161</v>
      </c>
      <c r="G159" s="257"/>
      <c r="H159" s="260">
        <v>164</v>
      </c>
      <c r="I159" s="261"/>
      <c r="J159" s="257"/>
      <c r="K159" s="257"/>
      <c r="L159" s="262"/>
      <c r="M159" s="263"/>
      <c r="N159" s="264"/>
      <c r="O159" s="264"/>
      <c r="P159" s="264"/>
      <c r="Q159" s="264"/>
      <c r="R159" s="264"/>
      <c r="S159" s="264"/>
      <c r="T159" s="265"/>
      <c r="AT159" s="266" t="s">
        <v>146</v>
      </c>
      <c r="AU159" s="266" t="s">
        <v>80</v>
      </c>
      <c r="AV159" s="13" t="s">
        <v>130</v>
      </c>
      <c r="AW159" s="13" t="s">
        <v>33</v>
      </c>
      <c r="AX159" s="13" t="s">
        <v>78</v>
      </c>
      <c r="AY159" s="266" t="s">
        <v>123</v>
      </c>
    </row>
    <row r="160" spans="2:65" s="1" customFormat="1" ht="16.5" customHeight="1">
      <c r="B160" s="45"/>
      <c r="C160" s="267" t="s">
        <v>230</v>
      </c>
      <c r="D160" s="267" t="s">
        <v>225</v>
      </c>
      <c r="E160" s="268" t="s">
        <v>226</v>
      </c>
      <c r="F160" s="269" t="s">
        <v>227</v>
      </c>
      <c r="G160" s="270" t="s">
        <v>218</v>
      </c>
      <c r="H160" s="271">
        <v>164</v>
      </c>
      <c r="I160" s="272"/>
      <c r="J160" s="273">
        <f>ROUND(I160*H160,2)</f>
        <v>0</v>
      </c>
      <c r="K160" s="269" t="s">
        <v>129</v>
      </c>
      <c r="L160" s="274"/>
      <c r="M160" s="275" t="s">
        <v>21</v>
      </c>
      <c r="N160" s="276" t="s">
        <v>41</v>
      </c>
      <c r="O160" s="46"/>
      <c r="P160" s="229">
        <f>O160*H160</f>
        <v>0</v>
      </c>
      <c r="Q160" s="229">
        <v>0.00145</v>
      </c>
      <c r="R160" s="229">
        <f>Q160*H160</f>
        <v>0.23779999999999998</v>
      </c>
      <c r="S160" s="229">
        <v>0</v>
      </c>
      <c r="T160" s="230">
        <f>S160*H160</f>
        <v>0</v>
      </c>
      <c r="AR160" s="23" t="s">
        <v>177</v>
      </c>
      <c r="AT160" s="23" t="s">
        <v>225</v>
      </c>
      <c r="AU160" s="23" t="s">
        <v>80</v>
      </c>
      <c r="AY160" s="23" t="s">
        <v>123</v>
      </c>
      <c r="BE160" s="231">
        <f>IF(N160="základní",J160,0)</f>
        <v>0</v>
      </c>
      <c r="BF160" s="231">
        <f>IF(N160="snížená",J160,0)</f>
        <v>0</v>
      </c>
      <c r="BG160" s="231">
        <f>IF(N160="zákl. přenesená",J160,0)</f>
        <v>0</v>
      </c>
      <c r="BH160" s="231">
        <f>IF(N160="sníž. přenesená",J160,0)</f>
        <v>0</v>
      </c>
      <c r="BI160" s="231">
        <f>IF(N160="nulová",J160,0)</f>
        <v>0</v>
      </c>
      <c r="BJ160" s="23" t="s">
        <v>78</v>
      </c>
      <c r="BK160" s="231">
        <f>ROUND(I160*H160,2)</f>
        <v>0</v>
      </c>
      <c r="BL160" s="23" t="s">
        <v>130</v>
      </c>
      <c r="BM160" s="23" t="s">
        <v>382</v>
      </c>
    </row>
    <row r="161" spans="2:51" s="12" customFormat="1" ht="13.5">
      <c r="B161" s="246"/>
      <c r="C161" s="247"/>
      <c r="D161" s="232" t="s">
        <v>146</v>
      </c>
      <c r="E161" s="248" t="s">
        <v>21</v>
      </c>
      <c r="F161" s="249" t="s">
        <v>221</v>
      </c>
      <c r="G161" s="247"/>
      <c r="H161" s="248" t="s">
        <v>21</v>
      </c>
      <c r="I161" s="250"/>
      <c r="J161" s="247"/>
      <c r="K161" s="247"/>
      <c r="L161" s="251"/>
      <c r="M161" s="252"/>
      <c r="N161" s="253"/>
      <c r="O161" s="253"/>
      <c r="P161" s="253"/>
      <c r="Q161" s="253"/>
      <c r="R161" s="253"/>
      <c r="S161" s="253"/>
      <c r="T161" s="254"/>
      <c r="AT161" s="255" t="s">
        <v>146</v>
      </c>
      <c r="AU161" s="255" t="s">
        <v>80</v>
      </c>
      <c r="AV161" s="12" t="s">
        <v>78</v>
      </c>
      <c r="AW161" s="12" t="s">
        <v>33</v>
      </c>
      <c r="AX161" s="12" t="s">
        <v>70</v>
      </c>
      <c r="AY161" s="255" t="s">
        <v>123</v>
      </c>
    </row>
    <row r="162" spans="2:51" s="11" customFormat="1" ht="13.5">
      <c r="B162" s="235"/>
      <c r="C162" s="236"/>
      <c r="D162" s="232" t="s">
        <v>146</v>
      </c>
      <c r="E162" s="237" t="s">
        <v>21</v>
      </c>
      <c r="F162" s="238" t="s">
        <v>381</v>
      </c>
      <c r="G162" s="236"/>
      <c r="H162" s="239">
        <v>144</v>
      </c>
      <c r="I162" s="240"/>
      <c r="J162" s="236"/>
      <c r="K162" s="236"/>
      <c r="L162" s="241"/>
      <c r="M162" s="242"/>
      <c r="N162" s="243"/>
      <c r="O162" s="243"/>
      <c r="P162" s="243"/>
      <c r="Q162" s="243"/>
      <c r="R162" s="243"/>
      <c r="S162" s="243"/>
      <c r="T162" s="244"/>
      <c r="AT162" s="245" t="s">
        <v>146</v>
      </c>
      <c r="AU162" s="245" t="s">
        <v>80</v>
      </c>
      <c r="AV162" s="11" t="s">
        <v>80</v>
      </c>
      <c r="AW162" s="11" t="s">
        <v>33</v>
      </c>
      <c r="AX162" s="11" t="s">
        <v>70</v>
      </c>
      <c r="AY162" s="245" t="s">
        <v>123</v>
      </c>
    </row>
    <row r="163" spans="2:51" s="12" customFormat="1" ht="13.5">
      <c r="B163" s="246"/>
      <c r="C163" s="247"/>
      <c r="D163" s="232" t="s">
        <v>146</v>
      </c>
      <c r="E163" s="248" t="s">
        <v>21</v>
      </c>
      <c r="F163" s="249" t="s">
        <v>229</v>
      </c>
      <c r="G163" s="247"/>
      <c r="H163" s="248" t="s">
        <v>21</v>
      </c>
      <c r="I163" s="250"/>
      <c r="J163" s="247"/>
      <c r="K163" s="247"/>
      <c r="L163" s="251"/>
      <c r="M163" s="252"/>
      <c r="N163" s="253"/>
      <c r="O163" s="253"/>
      <c r="P163" s="253"/>
      <c r="Q163" s="253"/>
      <c r="R163" s="253"/>
      <c r="S163" s="253"/>
      <c r="T163" s="254"/>
      <c r="AT163" s="255" t="s">
        <v>146</v>
      </c>
      <c r="AU163" s="255" t="s">
        <v>80</v>
      </c>
      <c r="AV163" s="12" t="s">
        <v>78</v>
      </c>
      <c r="AW163" s="12" t="s">
        <v>33</v>
      </c>
      <c r="AX163" s="12" t="s">
        <v>70</v>
      </c>
      <c r="AY163" s="255" t="s">
        <v>123</v>
      </c>
    </row>
    <row r="164" spans="2:51" s="11" customFormat="1" ht="13.5">
      <c r="B164" s="235"/>
      <c r="C164" s="236"/>
      <c r="D164" s="232" t="s">
        <v>146</v>
      </c>
      <c r="E164" s="237" t="s">
        <v>21</v>
      </c>
      <c r="F164" s="238" t="s">
        <v>248</v>
      </c>
      <c r="G164" s="236"/>
      <c r="H164" s="239">
        <v>20</v>
      </c>
      <c r="I164" s="240"/>
      <c r="J164" s="236"/>
      <c r="K164" s="236"/>
      <c r="L164" s="241"/>
      <c r="M164" s="242"/>
      <c r="N164" s="243"/>
      <c r="O164" s="243"/>
      <c r="P164" s="243"/>
      <c r="Q164" s="243"/>
      <c r="R164" s="243"/>
      <c r="S164" s="243"/>
      <c r="T164" s="244"/>
      <c r="AT164" s="245" t="s">
        <v>146</v>
      </c>
      <c r="AU164" s="245" t="s">
        <v>80</v>
      </c>
      <c r="AV164" s="11" t="s">
        <v>80</v>
      </c>
      <c r="AW164" s="11" t="s">
        <v>33</v>
      </c>
      <c r="AX164" s="11" t="s">
        <v>70</v>
      </c>
      <c r="AY164" s="245" t="s">
        <v>123</v>
      </c>
    </row>
    <row r="165" spans="2:51" s="13" customFormat="1" ht="13.5">
      <c r="B165" s="256"/>
      <c r="C165" s="257"/>
      <c r="D165" s="232" t="s">
        <v>146</v>
      </c>
      <c r="E165" s="258" t="s">
        <v>21</v>
      </c>
      <c r="F165" s="259" t="s">
        <v>161</v>
      </c>
      <c r="G165" s="257"/>
      <c r="H165" s="260">
        <v>164</v>
      </c>
      <c r="I165" s="261"/>
      <c r="J165" s="257"/>
      <c r="K165" s="257"/>
      <c r="L165" s="262"/>
      <c r="M165" s="263"/>
      <c r="N165" s="264"/>
      <c r="O165" s="264"/>
      <c r="P165" s="264"/>
      <c r="Q165" s="264"/>
      <c r="R165" s="264"/>
      <c r="S165" s="264"/>
      <c r="T165" s="265"/>
      <c r="AT165" s="266" t="s">
        <v>146</v>
      </c>
      <c r="AU165" s="266" t="s">
        <v>80</v>
      </c>
      <c r="AV165" s="13" t="s">
        <v>130</v>
      </c>
      <c r="AW165" s="13" t="s">
        <v>33</v>
      </c>
      <c r="AX165" s="13" t="s">
        <v>78</v>
      </c>
      <c r="AY165" s="266" t="s">
        <v>123</v>
      </c>
    </row>
    <row r="166" spans="2:65" s="1" customFormat="1" ht="25.5" customHeight="1">
      <c r="B166" s="45"/>
      <c r="C166" s="220" t="s">
        <v>238</v>
      </c>
      <c r="D166" s="220" t="s">
        <v>125</v>
      </c>
      <c r="E166" s="221" t="s">
        <v>231</v>
      </c>
      <c r="F166" s="222" t="s">
        <v>232</v>
      </c>
      <c r="G166" s="223" t="s">
        <v>233</v>
      </c>
      <c r="H166" s="224">
        <v>4000</v>
      </c>
      <c r="I166" s="225"/>
      <c r="J166" s="226">
        <f>ROUND(I166*H166,2)</f>
        <v>0</v>
      </c>
      <c r="K166" s="222" t="s">
        <v>129</v>
      </c>
      <c r="L166" s="71"/>
      <c r="M166" s="227" t="s">
        <v>21</v>
      </c>
      <c r="N166" s="228" t="s">
        <v>41</v>
      </c>
      <c r="O166" s="46"/>
      <c r="P166" s="229">
        <f>O166*H166</f>
        <v>0</v>
      </c>
      <c r="Q166" s="229">
        <v>0.00033</v>
      </c>
      <c r="R166" s="229">
        <f>Q166*H166</f>
        <v>1.32</v>
      </c>
      <c r="S166" s="229">
        <v>0</v>
      </c>
      <c r="T166" s="230">
        <f>S166*H166</f>
        <v>0</v>
      </c>
      <c r="AR166" s="23" t="s">
        <v>130</v>
      </c>
      <c r="AT166" s="23" t="s">
        <v>125</v>
      </c>
      <c r="AU166" s="23" t="s">
        <v>80</v>
      </c>
      <c r="AY166" s="23" t="s">
        <v>123</v>
      </c>
      <c r="BE166" s="231">
        <f>IF(N166="základní",J166,0)</f>
        <v>0</v>
      </c>
      <c r="BF166" s="231">
        <f>IF(N166="snížená",J166,0)</f>
        <v>0</v>
      </c>
      <c r="BG166" s="231">
        <f>IF(N166="zákl. přenesená",J166,0)</f>
        <v>0</v>
      </c>
      <c r="BH166" s="231">
        <f>IF(N166="sníž. přenesená",J166,0)</f>
        <v>0</v>
      </c>
      <c r="BI166" s="231">
        <f>IF(N166="nulová",J166,0)</f>
        <v>0</v>
      </c>
      <c r="BJ166" s="23" t="s">
        <v>78</v>
      </c>
      <c r="BK166" s="231">
        <f>ROUND(I166*H166,2)</f>
        <v>0</v>
      </c>
      <c r="BL166" s="23" t="s">
        <v>130</v>
      </c>
      <c r="BM166" s="23" t="s">
        <v>383</v>
      </c>
    </row>
    <row r="167" spans="2:47" s="1" customFormat="1" ht="13.5">
      <c r="B167" s="45"/>
      <c r="C167" s="73"/>
      <c r="D167" s="232" t="s">
        <v>132</v>
      </c>
      <c r="E167" s="73"/>
      <c r="F167" s="233" t="s">
        <v>235</v>
      </c>
      <c r="G167" s="73"/>
      <c r="H167" s="73"/>
      <c r="I167" s="190"/>
      <c r="J167" s="73"/>
      <c r="K167" s="73"/>
      <c r="L167" s="71"/>
      <c r="M167" s="234"/>
      <c r="N167" s="46"/>
      <c r="O167" s="46"/>
      <c r="P167" s="46"/>
      <c r="Q167" s="46"/>
      <c r="R167" s="46"/>
      <c r="S167" s="46"/>
      <c r="T167" s="94"/>
      <c r="AT167" s="23" t="s">
        <v>132</v>
      </c>
      <c r="AU167" s="23" t="s">
        <v>80</v>
      </c>
    </row>
    <row r="168" spans="2:51" s="12" customFormat="1" ht="13.5">
      <c r="B168" s="246"/>
      <c r="C168" s="247"/>
      <c r="D168" s="232" t="s">
        <v>146</v>
      </c>
      <c r="E168" s="248" t="s">
        <v>21</v>
      </c>
      <c r="F168" s="249" t="s">
        <v>236</v>
      </c>
      <c r="G168" s="247"/>
      <c r="H168" s="248" t="s">
        <v>21</v>
      </c>
      <c r="I168" s="250"/>
      <c r="J168" s="247"/>
      <c r="K168" s="247"/>
      <c r="L168" s="251"/>
      <c r="M168" s="252"/>
      <c r="N168" s="253"/>
      <c r="O168" s="253"/>
      <c r="P168" s="253"/>
      <c r="Q168" s="253"/>
      <c r="R168" s="253"/>
      <c r="S168" s="253"/>
      <c r="T168" s="254"/>
      <c r="AT168" s="255" t="s">
        <v>146</v>
      </c>
      <c r="AU168" s="255" t="s">
        <v>80</v>
      </c>
      <c r="AV168" s="12" t="s">
        <v>78</v>
      </c>
      <c r="AW168" s="12" t="s">
        <v>33</v>
      </c>
      <c r="AX168" s="12" t="s">
        <v>70</v>
      </c>
      <c r="AY168" s="255" t="s">
        <v>123</v>
      </c>
    </row>
    <row r="169" spans="2:51" s="11" customFormat="1" ht="13.5">
      <c r="B169" s="235"/>
      <c r="C169" s="236"/>
      <c r="D169" s="232" t="s">
        <v>146</v>
      </c>
      <c r="E169" s="237" t="s">
        <v>21</v>
      </c>
      <c r="F169" s="238" t="s">
        <v>384</v>
      </c>
      <c r="G169" s="236"/>
      <c r="H169" s="239">
        <v>4000</v>
      </c>
      <c r="I169" s="240"/>
      <c r="J169" s="236"/>
      <c r="K169" s="236"/>
      <c r="L169" s="241"/>
      <c r="M169" s="242"/>
      <c r="N169" s="243"/>
      <c r="O169" s="243"/>
      <c r="P169" s="243"/>
      <c r="Q169" s="243"/>
      <c r="R169" s="243"/>
      <c r="S169" s="243"/>
      <c r="T169" s="244"/>
      <c r="AT169" s="245" t="s">
        <v>146</v>
      </c>
      <c r="AU169" s="245" t="s">
        <v>80</v>
      </c>
      <c r="AV169" s="11" t="s">
        <v>80</v>
      </c>
      <c r="AW169" s="11" t="s">
        <v>33</v>
      </c>
      <c r="AX169" s="11" t="s">
        <v>78</v>
      </c>
      <c r="AY169" s="245" t="s">
        <v>123</v>
      </c>
    </row>
    <row r="170" spans="2:65" s="1" customFormat="1" ht="25.5" customHeight="1">
      <c r="B170" s="45"/>
      <c r="C170" s="220" t="s">
        <v>242</v>
      </c>
      <c r="D170" s="220" t="s">
        <v>125</v>
      </c>
      <c r="E170" s="221" t="s">
        <v>385</v>
      </c>
      <c r="F170" s="222" t="s">
        <v>386</v>
      </c>
      <c r="G170" s="223" t="s">
        <v>233</v>
      </c>
      <c r="H170" s="224">
        <v>40</v>
      </c>
      <c r="I170" s="225"/>
      <c r="J170" s="226">
        <f>ROUND(I170*H170,2)</f>
        <v>0</v>
      </c>
      <c r="K170" s="222" t="s">
        <v>129</v>
      </c>
      <c r="L170" s="71"/>
      <c r="M170" s="227" t="s">
        <v>21</v>
      </c>
      <c r="N170" s="228" t="s">
        <v>41</v>
      </c>
      <c r="O170" s="46"/>
      <c r="P170" s="229">
        <f>O170*H170</f>
        <v>0</v>
      </c>
      <c r="Q170" s="229">
        <v>0.00065</v>
      </c>
      <c r="R170" s="229">
        <f>Q170*H170</f>
        <v>0.026</v>
      </c>
      <c r="S170" s="229">
        <v>0</v>
      </c>
      <c r="T170" s="230">
        <f>S170*H170</f>
        <v>0</v>
      </c>
      <c r="AR170" s="23" t="s">
        <v>130</v>
      </c>
      <c r="AT170" s="23" t="s">
        <v>125</v>
      </c>
      <c r="AU170" s="23" t="s">
        <v>80</v>
      </c>
      <c r="AY170" s="23" t="s">
        <v>123</v>
      </c>
      <c r="BE170" s="231">
        <f>IF(N170="základní",J170,0)</f>
        <v>0</v>
      </c>
      <c r="BF170" s="231">
        <f>IF(N170="snížená",J170,0)</f>
        <v>0</v>
      </c>
      <c r="BG170" s="231">
        <f>IF(N170="zákl. přenesená",J170,0)</f>
        <v>0</v>
      </c>
      <c r="BH170" s="231">
        <f>IF(N170="sníž. přenesená",J170,0)</f>
        <v>0</v>
      </c>
      <c r="BI170" s="231">
        <f>IF(N170="nulová",J170,0)</f>
        <v>0</v>
      </c>
      <c r="BJ170" s="23" t="s">
        <v>78</v>
      </c>
      <c r="BK170" s="231">
        <f>ROUND(I170*H170,2)</f>
        <v>0</v>
      </c>
      <c r="BL170" s="23" t="s">
        <v>130</v>
      </c>
      <c r="BM170" s="23" t="s">
        <v>387</v>
      </c>
    </row>
    <row r="171" spans="2:47" s="1" customFormat="1" ht="13.5">
      <c r="B171" s="45"/>
      <c r="C171" s="73"/>
      <c r="D171" s="232" t="s">
        <v>132</v>
      </c>
      <c r="E171" s="73"/>
      <c r="F171" s="233" t="s">
        <v>235</v>
      </c>
      <c r="G171" s="73"/>
      <c r="H171" s="73"/>
      <c r="I171" s="190"/>
      <c r="J171" s="73"/>
      <c r="K171" s="73"/>
      <c r="L171" s="71"/>
      <c r="M171" s="234"/>
      <c r="N171" s="46"/>
      <c r="O171" s="46"/>
      <c r="P171" s="46"/>
      <c r="Q171" s="46"/>
      <c r="R171" s="46"/>
      <c r="S171" s="46"/>
      <c r="T171" s="94"/>
      <c r="AT171" s="23" t="s">
        <v>132</v>
      </c>
      <c r="AU171" s="23" t="s">
        <v>80</v>
      </c>
    </row>
    <row r="172" spans="2:51" s="12" customFormat="1" ht="13.5">
      <c r="B172" s="246"/>
      <c r="C172" s="247"/>
      <c r="D172" s="232" t="s">
        <v>146</v>
      </c>
      <c r="E172" s="248" t="s">
        <v>21</v>
      </c>
      <c r="F172" s="249" t="s">
        <v>388</v>
      </c>
      <c r="G172" s="247"/>
      <c r="H172" s="248" t="s">
        <v>21</v>
      </c>
      <c r="I172" s="250"/>
      <c r="J172" s="247"/>
      <c r="K172" s="247"/>
      <c r="L172" s="251"/>
      <c r="M172" s="252"/>
      <c r="N172" s="253"/>
      <c r="O172" s="253"/>
      <c r="P172" s="253"/>
      <c r="Q172" s="253"/>
      <c r="R172" s="253"/>
      <c r="S172" s="253"/>
      <c r="T172" s="254"/>
      <c r="AT172" s="255" t="s">
        <v>146</v>
      </c>
      <c r="AU172" s="255" t="s">
        <v>80</v>
      </c>
      <c r="AV172" s="12" t="s">
        <v>78</v>
      </c>
      <c r="AW172" s="12" t="s">
        <v>33</v>
      </c>
      <c r="AX172" s="12" t="s">
        <v>70</v>
      </c>
      <c r="AY172" s="255" t="s">
        <v>123</v>
      </c>
    </row>
    <row r="173" spans="2:51" s="11" customFormat="1" ht="13.5">
      <c r="B173" s="235"/>
      <c r="C173" s="236"/>
      <c r="D173" s="232" t="s">
        <v>146</v>
      </c>
      <c r="E173" s="237" t="s">
        <v>21</v>
      </c>
      <c r="F173" s="238" t="s">
        <v>389</v>
      </c>
      <c r="G173" s="236"/>
      <c r="H173" s="239">
        <v>40</v>
      </c>
      <c r="I173" s="240"/>
      <c r="J173" s="236"/>
      <c r="K173" s="236"/>
      <c r="L173" s="241"/>
      <c r="M173" s="242"/>
      <c r="N173" s="243"/>
      <c r="O173" s="243"/>
      <c r="P173" s="243"/>
      <c r="Q173" s="243"/>
      <c r="R173" s="243"/>
      <c r="S173" s="243"/>
      <c r="T173" s="244"/>
      <c r="AT173" s="245" t="s">
        <v>146</v>
      </c>
      <c r="AU173" s="245" t="s">
        <v>80</v>
      </c>
      <c r="AV173" s="11" t="s">
        <v>80</v>
      </c>
      <c r="AW173" s="11" t="s">
        <v>33</v>
      </c>
      <c r="AX173" s="11" t="s">
        <v>78</v>
      </c>
      <c r="AY173" s="245" t="s">
        <v>123</v>
      </c>
    </row>
    <row r="174" spans="2:65" s="1" customFormat="1" ht="25.5" customHeight="1">
      <c r="B174" s="45"/>
      <c r="C174" s="220" t="s">
        <v>248</v>
      </c>
      <c r="D174" s="220" t="s">
        <v>125</v>
      </c>
      <c r="E174" s="221" t="s">
        <v>239</v>
      </c>
      <c r="F174" s="222" t="s">
        <v>240</v>
      </c>
      <c r="G174" s="223" t="s">
        <v>233</v>
      </c>
      <c r="H174" s="224">
        <v>114</v>
      </c>
      <c r="I174" s="225"/>
      <c r="J174" s="226">
        <f>ROUND(I174*H174,2)</f>
        <v>0</v>
      </c>
      <c r="K174" s="222" t="s">
        <v>129</v>
      </c>
      <c r="L174" s="71"/>
      <c r="M174" s="227" t="s">
        <v>21</v>
      </c>
      <c r="N174" s="228" t="s">
        <v>41</v>
      </c>
      <c r="O174" s="46"/>
      <c r="P174" s="229">
        <f>O174*H174</f>
        <v>0</v>
      </c>
      <c r="Q174" s="229">
        <v>0.00038</v>
      </c>
      <c r="R174" s="229">
        <f>Q174*H174</f>
        <v>0.043320000000000004</v>
      </c>
      <c r="S174" s="229">
        <v>0</v>
      </c>
      <c r="T174" s="230">
        <f>S174*H174</f>
        <v>0</v>
      </c>
      <c r="AR174" s="23" t="s">
        <v>130</v>
      </c>
      <c r="AT174" s="23" t="s">
        <v>125</v>
      </c>
      <c r="AU174" s="23" t="s">
        <v>80</v>
      </c>
      <c r="AY174" s="23" t="s">
        <v>123</v>
      </c>
      <c r="BE174" s="231">
        <f>IF(N174="základní",J174,0)</f>
        <v>0</v>
      </c>
      <c r="BF174" s="231">
        <f>IF(N174="snížená",J174,0)</f>
        <v>0</v>
      </c>
      <c r="BG174" s="231">
        <f>IF(N174="zákl. přenesená",J174,0)</f>
        <v>0</v>
      </c>
      <c r="BH174" s="231">
        <f>IF(N174="sníž. přenesená",J174,0)</f>
        <v>0</v>
      </c>
      <c r="BI174" s="231">
        <f>IF(N174="nulová",J174,0)</f>
        <v>0</v>
      </c>
      <c r="BJ174" s="23" t="s">
        <v>78</v>
      </c>
      <c r="BK174" s="231">
        <f>ROUND(I174*H174,2)</f>
        <v>0</v>
      </c>
      <c r="BL174" s="23" t="s">
        <v>130</v>
      </c>
      <c r="BM174" s="23" t="s">
        <v>390</v>
      </c>
    </row>
    <row r="175" spans="2:47" s="1" customFormat="1" ht="13.5">
      <c r="B175" s="45"/>
      <c r="C175" s="73"/>
      <c r="D175" s="232" t="s">
        <v>132</v>
      </c>
      <c r="E175" s="73"/>
      <c r="F175" s="233" t="s">
        <v>235</v>
      </c>
      <c r="G175" s="73"/>
      <c r="H175" s="73"/>
      <c r="I175" s="190"/>
      <c r="J175" s="73"/>
      <c r="K175" s="73"/>
      <c r="L175" s="71"/>
      <c r="M175" s="234"/>
      <c r="N175" s="46"/>
      <c r="O175" s="46"/>
      <c r="P175" s="46"/>
      <c r="Q175" s="46"/>
      <c r="R175" s="46"/>
      <c r="S175" s="46"/>
      <c r="T175" s="94"/>
      <c r="AT175" s="23" t="s">
        <v>132</v>
      </c>
      <c r="AU175" s="23" t="s">
        <v>80</v>
      </c>
    </row>
    <row r="176" spans="2:51" s="12" customFormat="1" ht="13.5">
      <c r="B176" s="246"/>
      <c r="C176" s="247"/>
      <c r="D176" s="232" t="s">
        <v>146</v>
      </c>
      <c r="E176" s="248" t="s">
        <v>21</v>
      </c>
      <c r="F176" s="249" t="s">
        <v>391</v>
      </c>
      <c r="G176" s="247"/>
      <c r="H176" s="248" t="s">
        <v>21</v>
      </c>
      <c r="I176" s="250"/>
      <c r="J176" s="247"/>
      <c r="K176" s="247"/>
      <c r="L176" s="251"/>
      <c r="M176" s="252"/>
      <c r="N176" s="253"/>
      <c r="O176" s="253"/>
      <c r="P176" s="253"/>
      <c r="Q176" s="253"/>
      <c r="R176" s="253"/>
      <c r="S176" s="253"/>
      <c r="T176" s="254"/>
      <c r="AT176" s="255" t="s">
        <v>146</v>
      </c>
      <c r="AU176" s="255" t="s">
        <v>80</v>
      </c>
      <c r="AV176" s="12" t="s">
        <v>78</v>
      </c>
      <c r="AW176" s="12" t="s">
        <v>33</v>
      </c>
      <c r="AX176" s="12" t="s">
        <v>70</v>
      </c>
      <c r="AY176" s="255" t="s">
        <v>123</v>
      </c>
    </row>
    <row r="177" spans="2:51" s="11" customFormat="1" ht="13.5">
      <c r="B177" s="235"/>
      <c r="C177" s="236"/>
      <c r="D177" s="232" t="s">
        <v>146</v>
      </c>
      <c r="E177" s="237" t="s">
        <v>21</v>
      </c>
      <c r="F177" s="238" t="s">
        <v>392</v>
      </c>
      <c r="G177" s="236"/>
      <c r="H177" s="239">
        <v>84</v>
      </c>
      <c r="I177" s="240"/>
      <c r="J177" s="236"/>
      <c r="K177" s="236"/>
      <c r="L177" s="241"/>
      <c r="M177" s="242"/>
      <c r="N177" s="243"/>
      <c r="O177" s="243"/>
      <c r="P177" s="243"/>
      <c r="Q177" s="243"/>
      <c r="R177" s="243"/>
      <c r="S177" s="243"/>
      <c r="T177" s="244"/>
      <c r="AT177" s="245" t="s">
        <v>146</v>
      </c>
      <c r="AU177" s="245" t="s">
        <v>80</v>
      </c>
      <c r="AV177" s="11" t="s">
        <v>80</v>
      </c>
      <c r="AW177" s="11" t="s">
        <v>33</v>
      </c>
      <c r="AX177" s="11" t="s">
        <v>70</v>
      </c>
      <c r="AY177" s="245" t="s">
        <v>123</v>
      </c>
    </row>
    <row r="178" spans="2:51" s="12" customFormat="1" ht="13.5">
      <c r="B178" s="246"/>
      <c r="C178" s="247"/>
      <c r="D178" s="232" t="s">
        <v>146</v>
      </c>
      <c r="E178" s="248" t="s">
        <v>21</v>
      </c>
      <c r="F178" s="249" t="s">
        <v>393</v>
      </c>
      <c r="G178" s="247"/>
      <c r="H178" s="248" t="s">
        <v>21</v>
      </c>
      <c r="I178" s="250"/>
      <c r="J178" s="247"/>
      <c r="K178" s="247"/>
      <c r="L178" s="251"/>
      <c r="M178" s="252"/>
      <c r="N178" s="253"/>
      <c r="O178" s="253"/>
      <c r="P178" s="253"/>
      <c r="Q178" s="253"/>
      <c r="R178" s="253"/>
      <c r="S178" s="253"/>
      <c r="T178" s="254"/>
      <c r="AT178" s="255" t="s">
        <v>146</v>
      </c>
      <c r="AU178" s="255" t="s">
        <v>80</v>
      </c>
      <c r="AV178" s="12" t="s">
        <v>78</v>
      </c>
      <c r="AW178" s="12" t="s">
        <v>33</v>
      </c>
      <c r="AX178" s="12" t="s">
        <v>70</v>
      </c>
      <c r="AY178" s="255" t="s">
        <v>123</v>
      </c>
    </row>
    <row r="179" spans="2:51" s="11" customFormat="1" ht="13.5">
      <c r="B179" s="235"/>
      <c r="C179" s="236"/>
      <c r="D179" s="232" t="s">
        <v>146</v>
      </c>
      <c r="E179" s="237" t="s">
        <v>21</v>
      </c>
      <c r="F179" s="238" t="s">
        <v>309</v>
      </c>
      <c r="G179" s="236"/>
      <c r="H179" s="239">
        <v>30</v>
      </c>
      <c r="I179" s="240"/>
      <c r="J179" s="236"/>
      <c r="K179" s="236"/>
      <c r="L179" s="241"/>
      <c r="M179" s="242"/>
      <c r="N179" s="243"/>
      <c r="O179" s="243"/>
      <c r="P179" s="243"/>
      <c r="Q179" s="243"/>
      <c r="R179" s="243"/>
      <c r="S179" s="243"/>
      <c r="T179" s="244"/>
      <c r="AT179" s="245" t="s">
        <v>146</v>
      </c>
      <c r="AU179" s="245" t="s">
        <v>80</v>
      </c>
      <c r="AV179" s="11" t="s">
        <v>80</v>
      </c>
      <c r="AW179" s="11" t="s">
        <v>33</v>
      </c>
      <c r="AX179" s="11" t="s">
        <v>70</v>
      </c>
      <c r="AY179" s="245" t="s">
        <v>123</v>
      </c>
    </row>
    <row r="180" spans="2:51" s="13" customFormat="1" ht="13.5">
      <c r="B180" s="256"/>
      <c r="C180" s="257"/>
      <c r="D180" s="232" t="s">
        <v>146</v>
      </c>
      <c r="E180" s="258" t="s">
        <v>21</v>
      </c>
      <c r="F180" s="259" t="s">
        <v>161</v>
      </c>
      <c r="G180" s="257"/>
      <c r="H180" s="260">
        <v>114</v>
      </c>
      <c r="I180" s="261"/>
      <c r="J180" s="257"/>
      <c r="K180" s="257"/>
      <c r="L180" s="262"/>
      <c r="M180" s="263"/>
      <c r="N180" s="264"/>
      <c r="O180" s="264"/>
      <c r="P180" s="264"/>
      <c r="Q180" s="264"/>
      <c r="R180" s="264"/>
      <c r="S180" s="264"/>
      <c r="T180" s="265"/>
      <c r="AT180" s="266" t="s">
        <v>146</v>
      </c>
      <c r="AU180" s="266" t="s">
        <v>80</v>
      </c>
      <c r="AV180" s="13" t="s">
        <v>130</v>
      </c>
      <c r="AW180" s="13" t="s">
        <v>33</v>
      </c>
      <c r="AX180" s="13" t="s">
        <v>78</v>
      </c>
      <c r="AY180" s="266" t="s">
        <v>123</v>
      </c>
    </row>
    <row r="181" spans="2:65" s="1" customFormat="1" ht="25.5" customHeight="1">
      <c r="B181" s="45"/>
      <c r="C181" s="220" t="s">
        <v>9</v>
      </c>
      <c r="D181" s="220" t="s">
        <v>125</v>
      </c>
      <c r="E181" s="221" t="s">
        <v>394</v>
      </c>
      <c r="F181" s="222" t="s">
        <v>395</v>
      </c>
      <c r="G181" s="223" t="s">
        <v>128</v>
      </c>
      <c r="H181" s="224">
        <v>22.5</v>
      </c>
      <c r="I181" s="225"/>
      <c r="J181" s="226">
        <f>ROUND(I181*H181,2)</f>
        <v>0</v>
      </c>
      <c r="K181" s="222" t="s">
        <v>129</v>
      </c>
      <c r="L181" s="71"/>
      <c r="M181" s="227" t="s">
        <v>21</v>
      </c>
      <c r="N181" s="228" t="s">
        <v>41</v>
      </c>
      <c r="O181" s="46"/>
      <c r="P181" s="229">
        <f>O181*H181</f>
        <v>0</v>
      </c>
      <c r="Q181" s="229">
        <v>0.0026</v>
      </c>
      <c r="R181" s="229">
        <f>Q181*H181</f>
        <v>0.058499999999999996</v>
      </c>
      <c r="S181" s="229">
        <v>0</v>
      </c>
      <c r="T181" s="230">
        <f>S181*H181</f>
        <v>0</v>
      </c>
      <c r="AR181" s="23" t="s">
        <v>130</v>
      </c>
      <c r="AT181" s="23" t="s">
        <v>125</v>
      </c>
      <c r="AU181" s="23" t="s">
        <v>80</v>
      </c>
      <c r="AY181" s="23" t="s">
        <v>123</v>
      </c>
      <c r="BE181" s="231">
        <f>IF(N181="základní",J181,0)</f>
        <v>0</v>
      </c>
      <c r="BF181" s="231">
        <f>IF(N181="snížená",J181,0)</f>
        <v>0</v>
      </c>
      <c r="BG181" s="231">
        <f>IF(N181="zákl. přenesená",J181,0)</f>
        <v>0</v>
      </c>
      <c r="BH181" s="231">
        <f>IF(N181="sníž. přenesená",J181,0)</f>
        <v>0</v>
      </c>
      <c r="BI181" s="231">
        <f>IF(N181="nulová",J181,0)</f>
        <v>0</v>
      </c>
      <c r="BJ181" s="23" t="s">
        <v>78</v>
      </c>
      <c r="BK181" s="231">
        <f>ROUND(I181*H181,2)</f>
        <v>0</v>
      </c>
      <c r="BL181" s="23" t="s">
        <v>130</v>
      </c>
      <c r="BM181" s="23" t="s">
        <v>396</v>
      </c>
    </row>
    <row r="182" spans="2:47" s="1" customFormat="1" ht="13.5">
      <c r="B182" s="45"/>
      <c r="C182" s="73"/>
      <c r="D182" s="232" t="s">
        <v>132</v>
      </c>
      <c r="E182" s="73"/>
      <c r="F182" s="233" t="s">
        <v>235</v>
      </c>
      <c r="G182" s="73"/>
      <c r="H182" s="73"/>
      <c r="I182" s="190"/>
      <c r="J182" s="73"/>
      <c r="K182" s="73"/>
      <c r="L182" s="71"/>
      <c r="M182" s="234"/>
      <c r="N182" s="46"/>
      <c r="O182" s="46"/>
      <c r="P182" s="46"/>
      <c r="Q182" s="46"/>
      <c r="R182" s="46"/>
      <c r="S182" s="46"/>
      <c r="T182" s="94"/>
      <c r="AT182" s="23" t="s">
        <v>132</v>
      </c>
      <c r="AU182" s="23" t="s">
        <v>80</v>
      </c>
    </row>
    <row r="183" spans="2:51" s="12" customFormat="1" ht="13.5">
      <c r="B183" s="246"/>
      <c r="C183" s="247"/>
      <c r="D183" s="232" t="s">
        <v>146</v>
      </c>
      <c r="E183" s="248" t="s">
        <v>21</v>
      </c>
      <c r="F183" s="249" t="s">
        <v>397</v>
      </c>
      <c r="G183" s="247"/>
      <c r="H183" s="248" t="s">
        <v>21</v>
      </c>
      <c r="I183" s="250"/>
      <c r="J183" s="247"/>
      <c r="K183" s="247"/>
      <c r="L183" s="251"/>
      <c r="M183" s="252"/>
      <c r="N183" s="253"/>
      <c r="O183" s="253"/>
      <c r="P183" s="253"/>
      <c r="Q183" s="253"/>
      <c r="R183" s="253"/>
      <c r="S183" s="253"/>
      <c r="T183" s="254"/>
      <c r="AT183" s="255" t="s">
        <v>146</v>
      </c>
      <c r="AU183" s="255" t="s">
        <v>80</v>
      </c>
      <c r="AV183" s="12" t="s">
        <v>78</v>
      </c>
      <c r="AW183" s="12" t="s">
        <v>33</v>
      </c>
      <c r="AX183" s="12" t="s">
        <v>70</v>
      </c>
      <c r="AY183" s="255" t="s">
        <v>123</v>
      </c>
    </row>
    <row r="184" spans="2:51" s="11" customFormat="1" ht="13.5">
      <c r="B184" s="235"/>
      <c r="C184" s="236"/>
      <c r="D184" s="232" t="s">
        <v>146</v>
      </c>
      <c r="E184" s="237" t="s">
        <v>21</v>
      </c>
      <c r="F184" s="238" t="s">
        <v>398</v>
      </c>
      <c r="G184" s="236"/>
      <c r="H184" s="239">
        <v>22.5</v>
      </c>
      <c r="I184" s="240"/>
      <c r="J184" s="236"/>
      <c r="K184" s="236"/>
      <c r="L184" s="241"/>
      <c r="M184" s="242"/>
      <c r="N184" s="243"/>
      <c r="O184" s="243"/>
      <c r="P184" s="243"/>
      <c r="Q184" s="243"/>
      <c r="R184" s="243"/>
      <c r="S184" s="243"/>
      <c r="T184" s="244"/>
      <c r="AT184" s="245" t="s">
        <v>146</v>
      </c>
      <c r="AU184" s="245" t="s">
        <v>80</v>
      </c>
      <c r="AV184" s="11" t="s">
        <v>80</v>
      </c>
      <c r="AW184" s="11" t="s">
        <v>33</v>
      </c>
      <c r="AX184" s="11" t="s">
        <v>78</v>
      </c>
      <c r="AY184" s="245" t="s">
        <v>123</v>
      </c>
    </row>
    <row r="185" spans="2:65" s="1" customFormat="1" ht="25.5" customHeight="1">
      <c r="B185" s="45"/>
      <c r="C185" s="220" t="s">
        <v>257</v>
      </c>
      <c r="D185" s="220" t="s">
        <v>125</v>
      </c>
      <c r="E185" s="221" t="s">
        <v>243</v>
      </c>
      <c r="F185" s="222" t="s">
        <v>244</v>
      </c>
      <c r="G185" s="223" t="s">
        <v>233</v>
      </c>
      <c r="H185" s="224">
        <v>4154</v>
      </c>
      <c r="I185" s="225"/>
      <c r="J185" s="226">
        <f>ROUND(I185*H185,2)</f>
        <v>0</v>
      </c>
      <c r="K185" s="222" t="s">
        <v>129</v>
      </c>
      <c r="L185" s="71"/>
      <c r="M185" s="227" t="s">
        <v>21</v>
      </c>
      <c r="N185" s="228" t="s">
        <v>41</v>
      </c>
      <c r="O185" s="46"/>
      <c r="P185" s="229">
        <f>O185*H185</f>
        <v>0</v>
      </c>
      <c r="Q185" s="229">
        <v>0</v>
      </c>
      <c r="R185" s="229">
        <f>Q185*H185</f>
        <v>0</v>
      </c>
      <c r="S185" s="229">
        <v>0</v>
      </c>
      <c r="T185" s="230">
        <f>S185*H185</f>
        <v>0</v>
      </c>
      <c r="AR185" s="23" t="s">
        <v>130</v>
      </c>
      <c r="AT185" s="23" t="s">
        <v>125</v>
      </c>
      <c r="AU185" s="23" t="s">
        <v>80</v>
      </c>
      <c r="AY185" s="23" t="s">
        <v>123</v>
      </c>
      <c r="BE185" s="231">
        <f>IF(N185="základní",J185,0)</f>
        <v>0</v>
      </c>
      <c r="BF185" s="231">
        <f>IF(N185="snížená",J185,0)</f>
        <v>0</v>
      </c>
      <c r="BG185" s="231">
        <f>IF(N185="zákl. přenesená",J185,0)</f>
        <v>0</v>
      </c>
      <c r="BH185" s="231">
        <f>IF(N185="sníž. přenesená",J185,0)</f>
        <v>0</v>
      </c>
      <c r="BI185" s="231">
        <f>IF(N185="nulová",J185,0)</f>
        <v>0</v>
      </c>
      <c r="BJ185" s="23" t="s">
        <v>78</v>
      </c>
      <c r="BK185" s="231">
        <f>ROUND(I185*H185,2)</f>
        <v>0</v>
      </c>
      <c r="BL185" s="23" t="s">
        <v>130</v>
      </c>
      <c r="BM185" s="23" t="s">
        <v>399</v>
      </c>
    </row>
    <row r="186" spans="2:47" s="1" customFormat="1" ht="13.5">
      <c r="B186" s="45"/>
      <c r="C186" s="73"/>
      <c r="D186" s="232" t="s">
        <v>132</v>
      </c>
      <c r="E186" s="73"/>
      <c r="F186" s="233" t="s">
        <v>246</v>
      </c>
      <c r="G186" s="73"/>
      <c r="H186" s="73"/>
      <c r="I186" s="190"/>
      <c r="J186" s="73"/>
      <c r="K186" s="73"/>
      <c r="L186" s="71"/>
      <c r="M186" s="234"/>
      <c r="N186" s="46"/>
      <c r="O186" s="46"/>
      <c r="P186" s="46"/>
      <c r="Q186" s="46"/>
      <c r="R186" s="46"/>
      <c r="S186" s="46"/>
      <c r="T186" s="94"/>
      <c r="AT186" s="23" t="s">
        <v>132</v>
      </c>
      <c r="AU186" s="23" t="s">
        <v>80</v>
      </c>
    </row>
    <row r="187" spans="2:51" s="12" customFormat="1" ht="13.5">
      <c r="B187" s="246"/>
      <c r="C187" s="247"/>
      <c r="D187" s="232" t="s">
        <v>146</v>
      </c>
      <c r="E187" s="248" t="s">
        <v>21</v>
      </c>
      <c r="F187" s="249" t="s">
        <v>236</v>
      </c>
      <c r="G187" s="247"/>
      <c r="H187" s="248" t="s">
        <v>21</v>
      </c>
      <c r="I187" s="250"/>
      <c r="J187" s="247"/>
      <c r="K187" s="247"/>
      <c r="L187" s="251"/>
      <c r="M187" s="252"/>
      <c r="N187" s="253"/>
      <c r="O187" s="253"/>
      <c r="P187" s="253"/>
      <c r="Q187" s="253"/>
      <c r="R187" s="253"/>
      <c r="S187" s="253"/>
      <c r="T187" s="254"/>
      <c r="AT187" s="255" t="s">
        <v>146</v>
      </c>
      <c r="AU187" s="255" t="s">
        <v>80</v>
      </c>
      <c r="AV187" s="12" t="s">
        <v>78</v>
      </c>
      <c r="AW187" s="12" t="s">
        <v>33</v>
      </c>
      <c r="AX187" s="12" t="s">
        <v>70</v>
      </c>
      <c r="AY187" s="255" t="s">
        <v>123</v>
      </c>
    </row>
    <row r="188" spans="2:51" s="11" customFormat="1" ht="13.5">
      <c r="B188" s="235"/>
      <c r="C188" s="236"/>
      <c r="D188" s="232" t="s">
        <v>146</v>
      </c>
      <c r="E188" s="237" t="s">
        <v>21</v>
      </c>
      <c r="F188" s="238" t="s">
        <v>384</v>
      </c>
      <c r="G188" s="236"/>
      <c r="H188" s="239">
        <v>4000</v>
      </c>
      <c r="I188" s="240"/>
      <c r="J188" s="236"/>
      <c r="K188" s="236"/>
      <c r="L188" s="241"/>
      <c r="M188" s="242"/>
      <c r="N188" s="243"/>
      <c r="O188" s="243"/>
      <c r="P188" s="243"/>
      <c r="Q188" s="243"/>
      <c r="R188" s="243"/>
      <c r="S188" s="243"/>
      <c r="T188" s="244"/>
      <c r="AT188" s="245" t="s">
        <v>146</v>
      </c>
      <c r="AU188" s="245" t="s">
        <v>80</v>
      </c>
      <c r="AV188" s="11" t="s">
        <v>80</v>
      </c>
      <c r="AW188" s="11" t="s">
        <v>33</v>
      </c>
      <c r="AX188" s="11" t="s">
        <v>70</v>
      </c>
      <c r="AY188" s="245" t="s">
        <v>123</v>
      </c>
    </row>
    <row r="189" spans="2:51" s="12" customFormat="1" ht="13.5">
      <c r="B189" s="246"/>
      <c r="C189" s="247"/>
      <c r="D189" s="232" t="s">
        <v>146</v>
      </c>
      <c r="E189" s="248" t="s">
        <v>21</v>
      </c>
      <c r="F189" s="249" t="s">
        <v>391</v>
      </c>
      <c r="G189" s="247"/>
      <c r="H189" s="248" t="s">
        <v>21</v>
      </c>
      <c r="I189" s="250"/>
      <c r="J189" s="247"/>
      <c r="K189" s="247"/>
      <c r="L189" s="251"/>
      <c r="M189" s="252"/>
      <c r="N189" s="253"/>
      <c r="O189" s="253"/>
      <c r="P189" s="253"/>
      <c r="Q189" s="253"/>
      <c r="R189" s="253"/>
      <c r="S189" s="253"/>
      <c r="T189" s="254"/>
      <c r="AT189" s="255" t="s">
        <v>146</v>
      </c>
      <c r="AU189" s="255" t="s">
        <v>80</v>
      </c>
      <c r="AV189" s="12" t="s">
        <v>78</v>
      </c>
      <c r="AW189" s="12" t="s">
        <v>33</v>
      </c>
      <c r="AX189" s="12" t="s">
        <v>70</v>
      </c>
      <c r="AY189" s="255" t="s">
        <v>123</v>
      </c>
    </row>
    <row r="190" spans="2:51" s="11" customFormat="1" ht="13.5">
      <c r="B190" s="235"/>
      <c r="C190" s="236"/>
      <c r="D190" s="232" t="s">
        <v>146</v>
      </c>
      <c r="E190" s="237" t="s">
        <v>21</v>
      </c>
      <c r="F190" s="238" t="s">
        <v>392</v>
      </c>
      <c r="G190" s="236"/>
      <c r="H190" s="239">
        <v>84</v>
      </c>
      <c r="I190" s="240"/>
      <c r="J190" s="236"/>
      <c r="K190" s="236"/>
      <c r="L190" s="241"/>
      <c r="M190" s="242"/>
      <c r="N190" s="243"/>
      <c r="O190" s="243"/>
      <c r="P190" s="243"/>
      <c r="Q190" s="243"/>
      <c r="R190" s="243"/>
      <c r="S190" s="243"/>
      <c r="T190" s="244"/>
      <c r="AT190" s="245" t="s">
        <v>146</v>
      </c>
      <c r="AU190" s="245" t="s">
        <v>80</v>
      </c>
      <c r="AV190" s="11" t="s">
        <v>80</v>
      </c>
      <c r="AW190" s="11" t="s">
        <v>33</v>
      </c>
      <c r="AX190" s="11" t="s">
        <v>70</v>
      </c>
      <c r="AY190" s="245" t="s">
        <v>123</v>
      </c>
    </row>
    <row r="191" spans="2:51" s="12" customFormat="1" ht="13.5">
      <c r="B191" s="246"/>
      <c r="C191" s="247"/>
      <c r="D191" s="232" t="s">
        <v>146</v>
      </c>
      <c r="E191" s="248" t="s">
        <v>21</v>
      </c>
      <c r="F191" s="249" t="s">
        <v>393</v>
      </c>
      <c r="G191" s="247"/>
      <c r="H191" s="248" t="s">
        <v>21</v>
      </c>
      <c r="I191" s="250"/>
      <c r="J191" s="247"/>
      <c r="K191" s="247"/>
      <c r="L191" s="251"/>
      <c r="M191" s="252"/>
      <c r="N191" s="253"/>
      <c r="O191" s="253"/>
      <c r="P191" s="253"/>
      <c r="Q191" s="253"/>
      <c r="R191" s="253"/>
      <c r="S191" s="253"/>
      <c r="T191" s="254"/>
      <c r="AT191" s="255" t="s">
        <v>146</v>
      </c>
      <c r="AU191" s="255" t="s">
        <v>80</v>
      </c>
      <c r="AV191" s="12" t="s">
        <v>78</v>
      </c>
      <c r="AW191" s="12" t="s">
        <v>33</v>
      </c>
      <c r="AX191" s="12" t="s">
        <v>70</v>
      </c>
      <c r="AY191" s="255" t="s">
        <v>123</v>
      </c>
    </row>
    <row r="192" spans="2:51" s="11" customFormat="1" ht="13.5">
      <c r="B192" s="235"/>
      <c r="C192" s="236"/>
      <c r="D192" s="232" t="s">
        <v>146</v>
      </c>
      <c r="E192" s="237" t="s">
        <v>21</v>
      </c>
      <c r="F192" s="238" t="s">
        <v>309</v>
      </c>
      <c r="G192" s="236"/>
      <c r="H192" s="239">
        <v>30</v>
      </c>
      <c r="I192" s="240"/>
      <c r="J192" s="236"/>
      <c r="K192" s="236"/>
      <c r="L192" s="241"/>
      <c r="M192" s="242"/>
      <c r="N192" s="243"/>
      <c r="O192" s="243"/>
      <c r="P192" s="243"/>
      <c r="Q192" s="243"/>
      <c r="R192" s="243"/>
      <c r="S192" s="243"/>
      <c r="T192" s="244"/>
      <c r="AT192" s="245" t="s">
        <v>146</v>
      </c>
      <c r="AU192" s="245" t="s">
        <v>80</v>
      </c>
      <c r="AV192" s="11" t="s">
        <v>80</v>
      </c>
      <c r="AW192" s="11" t="s">
        <v>33</v>
      </c>
      <c r="AX192" s="11" t="s">
        <v>70</v>
      </c>
      <c r="AY192" s="245" t="s">
        <v>123</v>
      </c>
    </row>
    <row r="193" spans="2:51" s="12" customFormat="1" ht="13.5">
      <c r="B193" s="246"/>
      <c r="C193" s="247"/>
      <c r="D193" s="232" t="s">
        <v>146</v>
      </c>
      <c r="E193" s="248" t="s">
        <v>21</v>
      </c>
      <c r="F193" s="249" t="s">
        <v>388</v>
      </c>
      <c r="G193" s="247"/>
      <c r="H193" s="248" t="s">
        <v>21</v>
      </c>
      <c r="I193" s="250"/>
      <c r="J193" s="247"/>
      <c r="K193" s="247"/>
      <c r="L193" s="251"/>
      <c r="M193" s="252"/>
      <c r="N193" s="253"/>
      <c r="O193" s="253"/>
      <c r="P193" s="253"/>
      <c r="Q193" s="253"/>
      <c r="R193" s="253"/>
      <c r="S193" s="253"/>
      <c r="T193" s="254"/>
      <c r="AT193" s="255" t="s">
        <v>146</v>
      </c>
      <c r="AU193" s="255" t="s">
        <v>80</v>
      </c>
      <c r="AV193" s="12" t="s">
        <v>78</v>
      </c>
      <c r="AW193" s="12" t="s">
        <v>33</v>
      </c>
      <c r="AX193" s="12" t="s">
        <v>70</v>
      </c>
      <c r="AY193" s="255" t="s">
        <v>123</v>
      </c>
    </row>
    <row r="194" spans="2:51" s="11" customFormat="1" ht="13.5">
      <c r="B194" s="235"/>
      <c r="C194" s="236"/>
      <c r="D194" s="232" t="s">
        <v>146</v>
      </c>
      <c r="E194" s="237" t="s">
        <v>21</v>
      </c>
      <c r="F194" s="238" t="s">
        <v>389</v>
      </c>
      <c r="G194" s="236"/>
      <c r="H194" s="239">
        <v>40</v>
      </c>
      <c r="I194" s="240"/>
      <c r="J194" s="236"/>
      <c r="K194" s="236"/>
      <c r="L194" s="241"/>
      <c r="M194" s="242"/>
      <c r="N194" s="243"/>
      <c r="O194" s="243"/>
      <c r="P194" s="243"/>
      <c r="Q194" s="243"/>
      <c r="R194" s="243"/>
      <c r="S194" s="243"/>
      <c r="T194" s="244"/>
      <c r="AT194" s="245" t="s">
        <v>146</v>
      </c>
      <c r="AU194" s="245" t="s">
        <v>80</v>
      </c>
      <c r="AV194" s="11" t="s">
        <v>80</v>
      </c>
      <c r="AW194" s="11" t="s">
        <v>33</v>
      </c>
      <c r="AX194" s="11" t="s">
        <v>70</v>
      </c>
      <c r="AY194" s="245" t="s">
        <v>123</v>
      </c>
    </row>
    <row r="195" spans="2:51" s="13" customFormat="1" ht="13.5">
      <c r="B195" s="256"/>
      <c r="C195" s="257"/>
      <c r="D195" s="232" t="s">
        <v>146</v>
      </c>
      <c r="E195" s="258" t="s">
        <v>21</v>
      </c>
      <c r="F195" s="259" t="s">
        <v>161</v>
      </c>
      <c r="G195" s="257"/>
      <c r="H195" s="260">
        <v>4154</v>
      </c>
      <c r="I195" s="261"/>
      <c r="J195" s="257"/>
      <c r="K195" s="257"/>
      <c r="L195" s="262"/>
      <c r="M195" s="263"/>
      <c r="N195" s="264"/>
      <c r="O195" s="264"/>
      <c r="P195" s="264"/>
      <c r="Q195" s="264"/>
      <c r="R195" s="264"/>
      <c r="S195" s="264"/>
      <c r="T195" s="265"/>
      <c r="AT195" s="266" t="s">
        <v>146</v>
      </c>
      <c r="AU195" s="266" t="s">
        <v>80</v>
      </c>
      <c r="AV195" s="13" t="s">
        <v>130</v>
      </c>
      <c r="AW195" s="13" t="s">
        <v>33</v>
      </c>
      <c r="AX195" s="13" t="s">
        <v>78</v>
      </c>
      <c r="AY195" s="266" t="s">
        <v>123</v>
      </c>
    </row>
    <row r="196" spans="2:65" s="1" customFormat="1" ht="25.5" customHeight="1">
      <c r="B196" s="45"/>
      <c r="C196" s="220" t="s">
        <v>262</v>
      </c>
      <c r="D196" s="220" t="s">
        <v>125</v>
      </c>
      <c r="E196" s="221" t="s">
        <v>400</v>
      </c>
      <c r="F196" s="222" t="s">
        <v>401</v>
      </c>
      <c r="G196" s="223" t="s">
        <v>128</v>
      </c>
      <c r="H196" s="224">
        <v>22.5</v>
      </c>
      <c r="I196" s="225"/>
      <c r="J196" s="226">
        <f>ROUND(I196*H196,2)</f>
        <v>0</v>
      </c>
      <c r="K196" s="222" t="s">
        <v>129</v>
      </c>
      <c r="L196" s="71"/>
      <c r="M196" s="227" t="s">
        <v>21</v>
      </c>
      <c r="N196" s="228" t="s">
        <v>41</v>
      </c>
      <c r="O196" s="46"/>
      <c r="P196" s="229">
        <f>O196*H196</f>
        <v>0</v>
      </c>
      <c r="Q196" s="229">
        <v>1E-05</v>
      </c>
      <c r="R196" s="229">
        <f>Q196*H196</f>
        <v>0.00022500000000000002</v>
      </c>
      <c r="S196" s="229">
        <v>0</v>
      </c>
      <c r="T196" s="230">
        <f>S196*H196</f>
        <v>0</v>
      </c>
      <c r="AR196" s="23" t="s">
        <v>130</v>
      </c>
      <c r="AT196" s="23" t="s">
        <v>125</v>
      </c>
      <c r="AU196" s="23" t="s">
        <v>80</v>
      </c>
      <c r="AY196" s="23" t="s">
        <v>123</v>
      </c>
      <c r="BE196" s="231">
        <f>IF(N196="základní",J196,0)</f>
        <v>0</v>
      </c>
      <c r="BF196" s="231">
        <f>IF(N196="snížená",J196,0)</f>
        <v>0</v>
      </c>
      <c r="BG196" s="231">
        <f>IF(N196="zákl. přenesená",J196,0)</f>
        <v>0</v>
      </c>
      <c r="BH196" s="231">
        <f>IF(N196="sníž. přenesená",J196,0)</f>
        <v>0</v>
      </c>
      <c r="BI196" s="231">
        <f>IF(N196="nulová",J196,0)</f>
        <v>0</v>
      </c>
      <c r="BJ196" s="23" t="s">
        <v>78</v>
      </c>
      <c r="BK196" s="231">
        <f>ROUND(I196*H196,2)</f>
        <v>0</v>
      </c>
      <c r="BL196" s="23" t="s">
        <v>130</v>
      </c>
      <c r="BM196" s="23" t="s">
        <v>402</v>
      </c>
    </row>
    <row r="197" spans="2:47" s="1" customFormat="1" ht="13.5">
      <c r="B197" s="45"/>
      <c r="C197" s="73"/>
      <c r="D197" s="232" t="s">
        <v>132</v>
      </c>
      <c r="E197" s="73"/>
      <c r="F197" s="233" t="s">
        <v>246</v>
      </c>
      <c r="G197" s="73"/>
      <c r="H197" s="73"/>
      <c r="I197" s="190"/>
      <c r="J197" s="73"/>
      <c r="K197" s="73"/>
      <c r="L197" s="71"/>
      <c r="M197" s="234"/>
      <c r="N197" s="46"/>
      <c r="O197" s="46"/>
      <c r="P197" s="46"/>
      <c r="Q197" s="46"/>
      <c r="R197" s="46"/>
      <c r="S197" s="46"/>
      <c r="T197" s="94"/>
      <c r="AT197" s="23" t="s">
        <v>132</v>
      </c>
      <c r="AU197" s="23" t="s">
        <v>80</v>
      </c>
    </row>
    <row r="198" spans="2:65" s="1" customFormat="1" ht="25.5" customHeight="1">
      <c r="B198" s="45"/>
      <c r="C198" s="220" t="s">
        <v>267</v>
      </c>
      <c r="D198" s="220" t="s">
        <v>125</v>
      </c>
      <c r="E198" s="221" t="s">
        <v>249</v>
      </c>
      <c r="F198" s="222" t="s">
        <v>250</v>
      </c>
      <c r="G198" s="223" t="s">
        <v>128</v>
      </c>
      <c r="H198" s="224">
        <v>1919.25</v>
      </c>
      <c r="I198" s="225"/>
      <c r="J198" s="226">
        <f>ROUND(I198*H198,2)</f>
        <v>0</v>
      </c>
      <c r="K198" s="222" t="s">
        <v>170</v>
      </c>
      <c r="L198" s="71"/>
      <c r="M198" s="227" t="s">
        <v>21</v>
      </c>
      <c r="N198" s="228" t="s">
        <v>41</v>
      </c>
      <c r="O198" s="46"/>
      <c r="P198" s="229">
        <f>O198*H198</f>
        <v>0</v>
      </c>
      <c r="Q198" s="229">
        <v>0.00198</v>
      </c>
      <c r="R198" s="229">
        <f>Q198*H198</f>
        <v>3.800115</v>
      </c>
      <c r="S198" s="229">
        <v>0</v>
      </c>
      <c r="T198" s="230">
        <f>S198*H198</f>
        <v>0</v>
      </c>
      <c r="AR198" s="23" t="s">
        <v>130</v>
      </c>
      <c r="AT198" s="23" t="s">
        <v>125</v>
      </c>
      <c r="AU198" s="23" t="s">
        <v>80</v>
      </c>
      <c r="AY198" s="23" t="s">
        <v>123</v>
      </c>
      <c r="BE198" s="231">
        <f>IF(N198="základní",J198,0)</f>
        <v>0</v>
      </c>
      <c r="BF198" s="231">
        <f>IF(N198="snížená",J198,0)</f>
        <v>0</v>
      </c>
      <c r="BG198" s="231">
        <f>IF(N198="zákl. přenesená",J198,0)</f>
        <v>0</v>
      </c>
      <c r="BH198" s="231">
        <f>IF(N198="sníž. přenesená",J198,0)</f>
        <v>0</v>
      </c>
      <c r="BI198" s="231">
        <f>IF(N198="nulová",J198,0)</f>
        <v>0</v>
      </c>
      <c r="BJ198" s="23" t="s">
        <v>78</v>
      </c>
      <c r="BK198" s="231">
        <f>ROUND(I198*H198,2)</f>
        <v>0</v>
      </c>
      <c r="BL198" s="23" t="s">
        <v>130</v>
      </c>
      <c r="BM198" s="23" t="s">
        <v>403</v>
      </c>
    </row>
    <row r="199" spans="2:47" s="1" customFormat="1" ht="13.5">
      <c r="B199" s="45"/>
      <c r="C199" s="73"/>
      <c r="D199" s="232" t="s">
        <v>134</v>
      </c>
      <c r="E199" s="73"/>
      <c r="F199" s="233" t="s">
        <v>252</v>
      </c>
      <c r="G199" s="73"/>
      <c r="H199" s="73"/>
      <c r="I199" s="190"/>
      <c r="J199" s="73"/>
      <c r="K199" s="73"/>
      <c r="L199" s="71"/>
      <c r="M199" s="234"/>
      <c r="N199" s="46"/>
      <c r="O199" s="46"/>
      <c r="P199" s="46"/>
      <c r="Q199" s="46"/>
      <c r="R199" s="46"/>
      <c r="S199" s="46"/>
      <c r="T199" s="94"/>
      <c r="AT199" s="23" t="s">
        <v>134</v>
      </c>
      <c r="AU199" s="23" t="s">
        <v>80</v>
      </c>
    </row>
    <row r="200" spans="2:51" s="11" customFormat="1" ht="13.5">
      <c r="B200" s="235"/>
      <c r="C200" s="236"/>
      <c r="D200" s="232" t="s">
        <v>146</v>
      </c>
      <c r="E200" s="237" t="s">
        <v>21</v>
      </c>
      <c r="F200" s="238" t="s">
        <v>360</v>
      </c>
      <c r="G200" s="236"/>
      <c r="H200" s="239">
        <v>1919.25</v>
      </c>
      <c r="I200" s="240"/>
      <c r="J200" s="236"/>
      <c r="K200" s="236"/>
      <c r="L200" s="241"/>
      <c r="M200" s="242"/>
      <c r="N200" s="243"/>
      <c r="O200" s="243"/>
      <c r="P200" s="243"/>
      <c r="Q200" s="243"/>
      <c r="R200" s="243"/>
      <c r="S200" s="243"/>
      <c r="T200" s="244"/>
      <c r="AT200" s="245" t="s">
        <v>146</v>
      </c>
      <c r="AU200" s="245" t="s">
        <v>80</v>
      </c>
      <c r="AV200" s="11" t="s">
        <v>80</v>
      </c>
      <c r="AW200" s="11" t="s">
        <v>33</v>
      </c>
      <c r="AX200" s="11" t="s">
        <v>78</v>
      </c>
      <c r="AY200" s="245" t="s">
        <v>123</v>
      </c>
    </row>
    <row r="201" spans="2:65" s="1" customFormat="1" ht="38.25" customHeight="1">
      <c r="B201" s="45"/>
      <c r="C201" s="220" t="s">
        <v>272</v>
      </c>
      <c r="D201" s="220" t="s">
        <v>125</v>
      </c>
      <c r="E201" s="221" t="s">
        <v>254</v>
      </c>
      <c r="F201" s="222" t="s">
        <v>255</v>
      </c>
      <c r="G201" s="223" t="s">
        <v>233</v>
      </c>
      <c r="H201" s="224">
        <v>77</v>
      </c>
      <c r="I201" s="225"/>
      <c r="J201" s="226">
        <f>ROUND(I201*H201,2)</f>
        <v>0</v>
      </c>
      <c r="K201" s="222" t="s">
        <v>170</v>
      </c>
      <c r="L201" s="71"/>
      <c r="M201" s="227" t="s">
        <v>21</v>
      </c>
      <c r="N201" s="228" t="s">
        <v>41</v>
      </c>
      <c r="O201" s="46"/>
      <c r="P201" s="229">
        <f>O201*H201</f>
        <v>0</v>
      </c>
      <c r="Q201" s="229">
        <v>0.00061</v>
      </c>
      <c r="R201" s="229">
        <f>Q201*H201</f>
        <v>0.04697</v>
      </c>
      <c r="S201" s="229">
        <v>0</v>
      </c>
      <c r="T201" s="230">
        <f>S201*H201</f>
        <v>0</v>
      </c>
      <c r="AR201" s="23" t="s">
        <v>130</v>
      </c>
      <c r="AT201" s="23" t="s">
        <v>125</v>
      </c>
      <c r="AU201" s="23" t="s">
        <v>80</v>
      </c>
      <c r="AY201" s="23" t="s">
        <v>123</v>
      </c>
      <c r="BE201" s="231">
        <f>IF(N201="základní",J201,0)</f>
        <v>0</v>
      </c>
      <c r="BF201" s="231">
        <f>IF(N201="snížená",J201,0)</f>
        <v>0</v>
      </c>
      <c r="BG201" s="231">
        <f>IF(N201="zákl. přenesená",J201,0)</f>
        <v>0</v>
      </c>
      <c r="BH201" s="231">
        <f>IF(N201="sníž. přenesená",J201,0)</f>
        <v>0</v>
      </c>
      <c r="BI201" s="231">
        <f>IF(N201="nulová",J201,0)</f>
        <v>0</v>
      </c>
      <c r="BJ201" s="23" t="s">
        <v>78</v>
      </c>
      <c r="BK201" s="231">
        <f>ROUND(I201*H201,2)</f>
        <v>0</v>
      </c>
      <c r="BL201" s="23" t="s">
        <v>130</v>
      </c>
      <c r="BM201" s="23" t="s">
        <v>404</v>
      </c>
    </row>
    <row r="202" spans="2:51" s="11" customFormat="1" ht="13.5">
      <c r="B202" s="235"/>
      <c r="C202" s="236"/>
      <c r="D202" s="232" t="s">
        <v>146</v>
      </c>
      <c r="E202" s="237" t="s">
        <v>21</v>
      </c>
      <c r="F202" s="238" t="s">
        <v>405</v>
      </c>
      <c r="G202" s="236"/>
      <c r="H202" s="239">
        <v>77</v>
      </c>
      <c r="I202" s="240"/>
      <c r="J202" s="236"/>
      <c r="K202" s="236"/>
      <c r="L202" s="241"/>
      <c r="M202" s="242"/>
      <c r="N202" s="243"/>
      <c r="O202" s="243"/>
      <c r="P202" s="243"/>
      <c r="Q202" s="243"/>
      <c r="R202" s="243"/>
      <c r="S202" s="243"/>
      <c r="T202" s="244"/>
      <c r="AT202" s="245" t="s">
        <v>146</v>
      </c>
      <c r="AU202" s="245" t="s">
        <v>80</v>
      </c>
      <c r="AV202" s="11" t="s">
        <v>80</v>
      </c>
      <c r="AW202" s="11" t="s">
        <v>33</v>
      </c>
      <c r="AX202" s="11" t="s">
        <v>78</v>
      </c>
      <c r="AY202" s="245" t="s">
        <v>123</v>
      </c>
    </row>
    <row r="203" spans="2:65" s="1" customFormat="1" ht="63.75" customHeight="1">
      <c r="B203" s="45"/>
      <c r="C203" s="220" t="s">
        <v>279</v>
      </c>
      <c r="D203" s="220" t="s">
        <v>125</v>
      </c>
      <c r="E203" s="221" t="s">
        <v>258</v>
      </c>
      <c r="F203" s="222" t="s">
        <v>259</v>
      </c>
      <c r="G203" s="223" t="s">
        <v>233</v>
      </c>
      <c r="H203" s="224">
        <v>3500</v>
      </c>
      <c r="I203" s="225"/>
      <c r="J203" s="226">
        <f>ROUND(I203*H203,2)</f>
        <v>0</v>
      </c>
      <c r="K203" s="222" t="s">
        <v>129</v>
      </c>
      <c r="L203" s="71"/>
      <c r="M203" s="227" t="s">
        <v>21</v>
      </c>
      <c r="N203" s="228" t="s">
        <v>41</v>
      </c>
      <c r="O203" s="46"/>
      <c r="P203" s="229">
        <f>O203*H203</f>
        <v>0</v>
      </c>
      <c r="Q203" s="229">
        <v>0</v>
      </c>
      <c r="R203" s="229">
        <f>Q203*H203</f>
        <v>0</v>
      </c>
      <c r="S203" s="229">
        <v>0.194</v>
      </c>
      <c r="T203" s="230">
        <f>S203*H203</f>
        <v>679</v>
      </c>
      <c r="AR203" s="23" t="s">
        <v>130</v>
      </c>
      <c r="AT203" s="23" t="s">
        <v>125</v>
      </c>
      <c r="AU203" s="23" t="s">
        <v>80</v>
      </c>
      <c r="AY203" s="23" t="s">
        <v>123</v>
      </c>
      <c r="BE203" s="231">
        <f>IF(N203="základní",J203,0)</f>
        <v>0</v>
      </c>
      <c r="BF203" s="231">
        <f>IF(N203="snížená",J203,0)</f>
        <v>0</v>
      </c>
      <c r="BG203" s="231">
        <f>IF(N203="zákl. přenesená",J203,0)</f>
        <v>0</v>
      </c>
      <c r="BH203" s="231">
        <f>IF(N203="sníž. přenesená",J203,0)</f>
        <v>0</v>
      </c>
      <c r="BI203" s="231">
        <f>IF(N203="nulová",J203,0)</f>
        <v>0</v>
      </c>
      <c r="BJ203" s="23" t="s">
        <v>78</v>
      </c>
      <c r="BK203" s="231">
        <f>ROUND(I203*H203,2)</f>
        <v>0</v>
      </c>
      <c r="BL203" s="23" t="s">
        <v>130</v>
      </c>
      <c r="BM203" s="23" t="s">
        <v>406</v>
      </c>
    </row>
    <row r="204" spans="2:47" s="1" customFormat="1" ht="13.5">
      <c r="B204" s="45"/>
      <c r="C204" s="73"/>
      <c r="D204" s="232" t="s">
        <v>132</v>
      </c>
      <c r="E204" s="73"/>
      <c r="F204" s="233" t="s">
        <v>261</v>
      </c>
      <c r="G204" s="73"/>
      <c r="H204" s="73"/>
      <c r="I204" s="190"/>
      <c r="J204" s="73"/>
      <c r="K204" s="73"/>
      <c r="L204" s="71"/>
      <c r="M204" s="234"/>
      <c r="N204" s="46"/>
      <c r="O204" s="46"/>
      <c r="P204" s="46"/>
      <c r="Q204" s="46"/>
      <c r="R204" s="46"/>
      <c r="S204" s="46"/>
      <c r="T204" s="94"/>
      <c r="AT204" s="23" t="s">
        <v>132</v>
      </c>
      <c r="AU204" s="23" t="s">
        <v>80</v>
      </c>
    </row>
    <row r="205" spans="2:65" s="1" customFormat="1" ht="51" customHeight="1">
      <c r="B205" s="45"/>
      <c r="C205" s="220" t="s">
        <v>291</v>
      </c>
      <c r="D205" s="220" t="s">
        <v>125</v>
      </c>
      <c r="E205" s="221" t="s">
        <v>263</v>
      </c>
      <c r="F205" s="222" t="s">
        <v>264</v>
      </c>
      <c r="G205" s="223" t="s">
        <v>233</v>
      </c>
      <c r="H205" s="224">
        <v>186.5</v>
      </c>
      <c r="I205" s="225"/>
      <c r="J205" s="226">
        <f>ROUND(I205*H205,2)</f>
        <v>0</v>
      </c>
      <c r="K205" s="222" t="s">
        <v>129</v>
      </c>
      <c r="L205" s="71"/>
      <c r="M205" s="227" t="s">
        <v>21</v>
      </c>
      <c r="N205" s="228" t="s">
        <v>41</v>
      </c>
      <c r="O205" s="46"/>
      <c r="P205" s="229">
        <f>O205*H205</f>
        <v>0</v>
      </c>
      <c r="Q205" s="229">
        <v>0</v>
      </c>
      <c r="R205" s="229">
        <f>Q205*H205</f>
        <v>0</v>
      </c>
      <c r="S205" s="229">
        <v>0.065</v>
      </c>
      <c r="T205" s="230">
        <f>S205*H205</f>
        <v>12.1225</v>
      </c>
      <c r="AR205" s="23" t="s">
        <v>130</v>
      </c>
      <c r="AT205" s="23" t="s">
        <v>125</v>
      </c>
      <c r="AU205" s="23" t="s">
        <v>80</v>
      </c>
      <c r="AY205" s="23" t="s">
        <v>123</v>
      </c>
      <c r="BE205" s="231">
        <f>IF(N205="základní",J205,0)</f>
        <v>0</v>
      </c>
      <c r="BF205" s="231">
        <f>IF(N205="snížená",J205,0)</f>
        <v>0</v>
      </c>
      <c r="BG205" s="231">
        <f>IF(N205="zákl. přenesená",J205,0)</f>
        <v>0</v>
      </c>
      <c r="BH205" s="231">
        <f>IF(N205="sníž. přenesená",J205,0)</f>
        <v>0</v>
      </c>
      <c r="BI205" s="231">
        <f>IF(N205="nulová",J205,0)</f>
        <v>0</v>
      </c>
      <c r="BJ205" s="23" t="s">
        <v>78</v>
      </c>
      <c r="BK205" s="231">
        <f>ROUND(I205*H205,2)</f>
        <v>0</v>
      </c>
      <c r="BL205" s="23" t="s">
        <v>130</v>
      </c>
      <c r="BM205" s="23" t="s">
        <v>407</v>
      </c>
    </row>
    <row r="206" spans="2:47" s="1" customFormat="1" ht="13.5">
      <c r="B206" s="45"/>
      <c r="C206" s="73"/>
      <c r="D206" s="232" t="s">
        <v>132</v>
      </c>
      <c r="E206" s="73"/>
      <c r="F206" s="233" t="s">
        <v>266</v>
      </c>
      <c r="G206" s="73"/>
      <c r="H206" s="73"/>
      <c r="I206" s="190"/>
      <c r="J206" s="73"/>
      <c r="K206" s="73"/>
      <c r="L206" s="71"/>
      <c r="M206" s="234"/>
      <c r="N206" s="46"/>
      <c r="O206" s="46"/>
      <c r="P206" s="46"/>
      <c r="Q206" s="46"/>
      <c r="R206" s="46"/>
      <c r="S206" s="46"/>
      <c r="T206" s="94"/>
      <c r="AT206" s="23" t="s">
        <v>132</v>
      </c>
      <c r="AU206" s="23" t="s">
        <v>80</v>
      </c>
    </row>
    <row r="207" spans="2:65" s="1" customFormat="1" ht="38.25" customHeight="1">
      <c r="B207" s="45"/>
      <c r="C207" s="220" t="s">
        <v>298</v>
      </c>
      <c r="D207" s="220" t="s">
        <v>125</v>
      </c>
      <c r="E207" s="221" t="s">
        <v>268</v>
      </c>
      <c r="F207" s="222" t="s">
        <v>269</v>
      </c>
      <c r="G207" s="223" t="s">
        <v>128</v>
      </c>
      <c r="H207" s="224">
        <v>12795</v>
      </c>
      <c r="I207" s="225"/>
      <c r="J207" s="226">
        <f>ROUND(I207*H207,2)</f>
        <v>0</v>
      </c>
      <c r="K207" s="222" t="s">
        <v>129</v>
      </c>
      <c r="L207" s="71"/>
      <c r="M207" s="227" t="s">
        <v>21</v>
      </c>
      <c r="N207" s="228" t="s">
        <v>41</v>
      </c>
      <c r="O207" s="46"/>
      <c r="P207" s="229">
        <f>O207*H207</f>
        <v>0</v>
      </c>
      <c r="Q207" s="229">
        <v>0</v>
      </c>
      <c r="R207" s="229">
        <f>Q207*H207</f>
        <v>0</v>
      </c>
      <c r="S207" s="229">
        <v>0.02</v>
      </c>
      <c r="T207" s="230">
        <f>S207*H207</f>
        <v>255.9</v>
      </c>
      <c r="AR207" s="23" t="s">
        <v>130</v>
      </c>
      <c r="AT207" s="23" t="s">
        <v>125</v>
      </c>
      <c r="AU207" s="23" t="s">
        <v>80</v>
      </c>
      <c r="AY207" s="23" t="s">
        <v>123</v>
      </c>
      <c r="BE207" s="231">
        <f>IF(N207="základní",J207,0)</f>
        <v>0</v>
      </c>
      <c r="BF207" s="231">
        <f>IF(N207="snížená",J207,0)</f>
        <v>0</v>
      </c>
      <c r="BG207" s="231">
        <f>IF(N207="zákl. přenesená",J207,0)</f>
        <v>0</v>
      </c>
      <c r="BH207" s="231">
        <f>IF(N207="sníž. přenesená",J207,0)</f>
        <v>0</v>
      </c>
      <c r="BI207" s="231">
        <f>IF(N207="nulová",J207,0)</f>
        <v>0</v>
      </c>
      <c r="BJ207" s="23" t="s">
        <v>78</v>
      </c>
      <c r="BK207" s="231">
        <f>ROUND(I207*H207,2)</f>
        <v>0</v>
      </c>
      <c r="BL207" s="23" t="s">
        <v>130</v>
      </c>
      <c r="BM207" s="23" t="s">
        <v>408</v>
      </c>
    </row>
    <row r="208" spans="2:47" s="1" customFormat="1" ht="13.5">
      <c r="B208" s="45"/>
      <c r="C208" s="73"/>
      <c r="D208" s="232" t="s">
        <v>132</v>
      </c>
      <c r="E208" s="73"/>
      <c r="F208" s="233" t="s">
        <v>271</v>
      </c>
      <c r="G208" s="73"/>
      <c r="H208" s="73"/>
      <c r="I208" s="190"/>
      <c r="J208" s="73"/>
      <c r="K208" s="73"/>
      <c r="L208" s="71"/>
      <c r="M208" s="234"/>
      <c r="N208" s="46"/>
      <c r="O208" s="46"/>
      <c r="P208" s="46"/>
      <c r="Q208" s="46"/>
      <c r="R208" s="46"/>
      <c r="S208" s="46"/>
      <c r="T208" s="94"/>
      <c r="AT208" s="23" t="s">
        <v>132</v>
      </c>
      <c r="AU208" s="23" t="s">
        <v>80</v>
      </c>
    </row>
    <row r="209" spans="2:65" s="1" customFormat="1" ht="51" customHeight="1">
      <c r="B209" s="45"/>
      <c r="C209" s="220" t="s">
        <v>304</v>
      </c>
      <c r="D209" s="220" t="s">
        <v>125</v>
      </c>
      <c r="E209" s="221" t="s">
        <v>273</v>
      </c>
      <c r="F209" s="222" t="s">
        <v>274</v>
      </c>
      <c r="G209" s="223" t="s">
        <v>128</v>
      </c>
      <c r="H209" s="224">
        <v>1930</v>
      </c>
      <c r="I209" s="225"/>
      <c r="J209" s="226">
        <f>ROUND(I209*H209,2)</f>
        <v>0</v>
      </c>
      <c r="K209" s="222" t="s">
        <v>129</v>
      </c>
      <c r="L209" s="71"/>
      <c r="M209" s="227" t="s">
        <v>21</v>
      </c>
      <c r="N209" s="228" t="s">
        <v>41</v>
      </c>
      <c r="O209" s="46"/>
      <c r="P209" s="229">
        <f>O209*H209</f>
        <v>0</v>
      </c>
      <c r="Q209" s="229">
        <v>0</v>
      </c>
      <c r="R209" s="229">
        <f>Q209*H209</f>
        <v>0</v>
      </c>
      <c r="S209" s="229">
        <v>0.126</v>
      </c>
      <c r="T209" s="230">
        <f>S209*H209</f>
        <v>243.18</v>
      </c>
      <c r="AR209" s="23" t="s">
        <v>130</v>
      </c>
      <c r="AT209" s="23" t="s">
        <v>125</v>
      </c>
      <c r="AU209" s="23" t="s">
        <v>80</v>
      </c>
      <c r="AY209" s="23" t="s">
        <v>123</v>
      </c>
      <c r="BE209" s="231">
        <f>IF(N209="základní",J209,0)</f>
        <v>0</v>
      </c>
      <c r="BF209" s="231">
        <f>IF(N209="snížená",J209,0)</f>
        <v>0</v>
      </c>
      <c r="BG209" s="231">
        <f>IF(N209="zákl. přenesená",J209,0)</f>
        <v>0</v>
      </c>
      <c r="BH209" s="231">
        <f>IF(N209="sníž. přenesená",J209,0)</f>
        <v>0</v>
      </c>
      <c r="BI209" s="231">
        <f>IF(N209="nulová",J209,0)</f>
        <v>0</v>
      </c>
      <c r="BJ209" s="23" t="s">
        <v>78</v>
      </c>
      <c r="BK209" s="231">
        <f>ROUND(I209*H209,2)</f>
        <v>0</v>
      </c>
      <c r="BL209" s="23" t="s">
        <v>130</v>
      </c>
      <c r="BM209" s="23" t="s">
        <v>409</v>
      </c>
    </row>
    <row r="210" spans="2:47" s="1" customFormat="1" ht="13.5">
      <c r="B210" s="45"/>
      <c r="C210" s="73"/>
      <c r="D210" s="232" t="s">
        <v>132</v>
      </c>
      <c r="E210" s="73"/>
      <c r="F210" s="233" t="s">
        <v>276</v>
      </c>
      <c r="G210" s="73"/>
      <c r="H210" s="73"/>
      <c r="I210" s="190"/>
      <c r="J210" s="73"/>
      <c r="K210" s="73"/>
      <c r="L210" s="71"/>
      <c r="M210" s="234"/>
      <c r="N210" s="46"/>
      <c r="O210" s="46"/>
      <c r="P210" s="46"/>
      <c r="Q210" s="46"/>
      <c r="R210" s="46"/>
      <c r="S210" s="46"/>
      <c r="T210" s="94"/>
      <c r="AT210" s="23" t="s">
        <v>132</v>
      </c>
      <c r="AU210" s="23" t="s">
        <v>80</v>
      </c>
    </row>
    <row r="211" spans="2:63" s="10" customFormat="1" ht="29.85" customHeight="1">
      <c r="B211" s="204"/>
      <c r="C211" s="205"/>
      <c r="D211" s="206" t="s">
        <v>69</v>
      </c>
      <c r="E211" s="218" t="s">
        <v>277</v>
      </c>
      <c r="F211" s="218" t="s">
        <v>278</v>
      </c>
      <c r="G211" s="205"/>
      <c r="H211" s="205"/>
      <c r="I211" s="208"/>
      <c r="J211" s="219">
        <f>BK211</f>
        <v>0</v>
      </c>
      <c r="K211" s="205"/>
      <c r="L211" s="210"/>
      <c r="M211" s="211"/>
      <c r="N211" s="212"/>
      <c r="O211" s="212"/>
      <c r="P211" s="213">
        <f>SUM(P212:P247)</f>
        <v>0</v>
      </c>
      <c r="Q211" s="212"/>
      <c r="R211" s="213">
        <f>SUM(R212:R247)</f>
        <v>0</v>
      </c>
      <c r="S211" s="212"/>
      <c r="T211" s="214">
        <f>SUM(T212:T247)</f>
        <v>0</v>
      </c>
      <c r="AR211" s="215" t="s">
        <v>78</v>
      </c>
      <c r="AT211" s="216" t="s">
        <v>69</v>
      </c>
      <c r="AU211" s="216" t="s">
        <v>78</v>
      </c>
      <c r="AY211" s="215" t="s">
        <v>123</v>
      </c>
      <c r="BK211" s="217">
        <f>SUM(BK212:BK247)</f>
        <v>0</v>
      </c>
    </row>
    <row r="212" spans="2:65" s="1" customFormat="1" ht="25.5" customHeight="1">
      <c r="B212" s="45"/>
      <c r="C212" s="220" t="s">
        <v>309</v>
      </c>
      <c r="D212" s="220" t="s">
        <v>125</v>
      </c>
      <c r="E212" s="221" t="s">
        <v>280</v>
      </c>
      <c r="F212" s="222" t="s">
        <v>281</v>
      </c>
      <c r="G212" s="223" t="s">
        <v>282</v>
      </c>
      <c r="H212" s="224">
        <v>2811.12</v>
      </c>
      <c r="I212" s="225"/>
      <c r="J212" s="226">
        <f>ROUND(I212*H212,2)</f>
        <v>0</v>
      </c>
      <c r="K212" s="222" t="s">
        <v>129</v>
      </c>
      <c r="L212" s="71"/>
      <c r="M212" s="227" t="s">
        <v>21</v>
      </c>
      <c r="N212" s="228" t="s">
        <v>41</v>
      </c>
      <c r="O212" s="46"/>
      <c r="P212" s="229">
        <f>O212*H212</f>
        <v>0</v>
      </c>
      <c r="Q212" s="229">
        <v>0</v>
      </c>
      <c r="R212" s="229">
        <f>Q212*H212</f>
        <v>0</v>
      </c>
      <c r="S212" s="229">
        <v>0</v>
      </c>
      <c r="T212" s="230">
        <f>S212*H212</f>
        <v>0</v>
      </c>
      <c r="AR212" s="23" t="s">
        <v>130</v>
      </c>
      <c r="AT212" s="23" t="s">
        <v>125</v>
      </c>
      <c r="AU212" s="23" t="s">
        <v>80</v>
      </c>
      <c r="AY212" s="23" t="s">
        <v>123</v>
      </c>
      <c r="BE212" s="231">
        <f>IF(N212="základní",J212,0)</f>
        <v>0</v>
      </c>
      <c r="BF212" s="231">
        <f>IF(N212="snížená",J212,0)</f>
        <v>0</v>
      </c>
      <c r="BG212" s="231">
        <f>IF(N212="zákl. přenesená",J212,0)</f>
        <v>0</v>
      </c>
      <c r="BH212" s="231">
        <f>IF(N212="sníž. přenesená",J212,0)</f>
        <v>0</v>
      </c>
      <c r="BI212" s="231">
        <f>IF(N212="nulová",J212,0)</f>
        <v>0</v>
      </c>
      <c r="BJ212" s="23" t="s">
        <v>78</v>
      </c>
      <c r="BK212" s="231">
        <f>ROUND(I212*H212,2)</f>
        <v>0</v>
      </c>
      <c r="BL212" s="23" t="s">
        <v>130</v>
      </c>
      <c r="BM212" s="23" t="s">
        <v>410</v>
      </c>
    </row>
    <row r="213" spans="2:47" s="1" customFormat="1" ht="13.5">
      <c r="B213" s="45"/>
      <c r="C213" s="73"/>
      <c r="D213" s="232" t="s">
        <v>132</v>
      </c>
      <c r="E213" s="73"/>
      <c r="F213" s="233" t="s">
        <v>284</v>
      </c>
      <c r="G213" s="73"/>
      <c r="H213" s="73"/>
      <c r="I213" s="190"/>
      <c r="J213" s="73"/>
      <c r="K213" s="73"/>
      <c r="L213" s="71"/>
      <c r="M213" s="234"/>
      <c r="N213" s="46"/>
      <c r="O213" s="46"/>
      <c r="P213" s="46"/>
      <c r="Q213" s="46"/>
      <c r="R213" s="46"/>
      <c r="S213" s="46"/>
      <c r="T213" s="94"/>
      <c r="AT213" s="23" t="s">
        <v>132</v>
      </c>
      <c r="AU213" s="23" t="s">
        <v>80</v>
      </c>
    </row>
    <row r="214" spans="2:51" s="12" customFormat="1" ht="13.5">
      <c r="B214" s="246"/>
      <c r="C214" s="247"/>
      <c r="D214" s="232" t="s">
        <v>146</v>
      </c>
      <c r="E214" s="248" t="s">
        <v>21</v>
      </c>
      <c r="F214" s="249" t="s">
        <v>285</v>
      </c>
      <c r="G214" s="247"/>
      <c r="H214" s="248" t="s">
        <v>21</v>
      </c>
      <c r="I214" s="250"/>
      <c r="J214" s="247"/>
      <c r="K214" s="247"/>
      <c r="L214" s="251"/>
      <c r="M214" s="252"/>
      <c r="N214" s="253"/>
      <c r="O214" s="253"/>
      <c r="P214" s="253"/>
      <c r="Q214" s="253"/>
      <c r="R214" s="253"/>
      <c r="S214" s="253"/>
      <c r="T214" s="254"/>
      <c r="AT214" s="255" t="s">
        <v>146</v>
      </c>
      <c r="AU214" s="255" t="s">
        <v>80</v>
      </c>
      <c r="AV214" s="12" t="s">
        <v>78</v>
      </c>
      <c r="AW214" s="12" t="s">
        <v>33</v>
      </c>
      <c r="AX214" s="12" t="s">
        <v>70</v>
      </c>
      <c r="AY214" s="255" t="s">
        <v>123</v>
      </c>
    </row>
    <row r="215" spans="2:51" s="11" customFormat="1" ht="13.5">
      <c r="B215" s="235"/>
      <c r="C215" s="236"/>
      <c r="D215" s="232" t="s">
        <v>146</v>
      </c>
      <c r="E215" s="237" t="s">
        <v>21</v>
      </c>
      <c r="F215" s="238" t="s">
        <v>411</v>
      </c>
      <c r="G215" s="236"/>
      <c r="H215" s="239">
        <v>3275.52</v>
      </c>
      <c r="I215" s="240"/>
      <c r="J215" s="236"/>
      <c r="K215" s="236"/>
      <c r="L215" s="241"/>
      <c r="M215" s="242"/>
      <c r="N215" s="243"/>
      <c r="O215" s="243"/>
      <c r="P215" s="243"/>
      <c r="Q215" s="243"/>
      <c r="R215" s="243"/>
      <c r="S215" s="243"/>
      <c r="T215" s="244"/>
      <c r="AT215" s="245" t="s">
        <v>146</v>
      </c>
      <c r="AU215" s="245" t="s">
        <v>80</v>
      </c>
      <c r="AV215" s="11" t="s">
        <v>80</v>
      </c>
      <c r="AW215" s="11" t="s">
        <v>33</v>
      </c>
      <c r="AX215" s="11" t="s">
        <v>70</v>
      </c>
      <c r="AY215" s="245" t="s">
        <v>123</v>
      </c>
    </row>
    <row r="216" spans="2:51" s="12" customFormat="1" ht="13.5">
      <c r="B216" s="246"/>
      <c r="C216" s="247"/>
      <c r="D216" s="232" t="s">
        <v>146</v>
      </c>
      <c r="E216" s="248" t="s">
        <v>21</v>
      </c>
      <c r="F216" s="249" t="s">
        <v>152</v>
      </c>
      <c r="G216" s="247"/>
      <c r="H216" s="248" t="s">
        <v>21</v>
      </c>
      <c r="I216" s="250"/>
      <c r="J216" s="247"/>
      <c r="K216" s="247"/>
      <c r="L216" s="251"/>
      <c r="M216" s="252"/>
      <c r="N216" s="253"/>
      <c r="O216" s="253"/>
      <c r="P216" s="253"/>
      <c r="Q216" s="253"/>
      <c r="R216" s="253"/>
      <c r="S216" s="253"/>
      <c r="T216" s="254"/>
      <c r="AT216" s="255" t="s">
        <v>146</v>
      </c>
      <c r="AU216" s="255" t="s">
        <v>80</v>
      </c>
      <c r="AV216" s="12" t="s">
        <v>78</v>
      </c>
      <c r="AW216" s="12" t="s">
        <v>33</v>
      </c>
      <c r="AX216" s="12" t="s">
        <v>70</v>
      </c>
      <c r="AY216" s="255" t="s">
        <v>123</v>
      </c>
    </row>
    <row r="217" spans="2:51" s="11" customFormat="1" ht="13.5">
      <c r="B217" s="235"/>
      <c r="C217" s="236"/>
      <c r="D217" s="232" t="s">
        <v>146</v>
      </c>
      <c r="E217" s="237" t="s">
        <v>21</v>
      </c>
      <c r="F217" s="238" t="s">
        <v>412</v>
      </c>
      <c r="G217" s="236"/>
      <c r="H217" s="239">
        <v>-416.88</v>
      </c>
      <c r="I217" s="240"/>
      <c r="J217" s="236"/>
      <c r="K217" s="236"/>
      <c r="L217" s="241"/>
      <c r="M217" s="242"/>
      <c r="N217" s="243"/>
      <c r="O217" s="243"/>
      <c r="P217" s="243"/>
      <c r="Q217" s="243"/>
      <c r="R217" s="243"/>
      <c r="S217" s="243"/>
      <c r="T217" s="244"/>
      <c r="AT217" s="245" t="s">
        <v>146</v>
      </c>
      <c r="AU217" s="245" t="s">
        <v>80</v>
      </c>
      <c r="AV217" s="11" t="s">
        <v>80</v>
      </c>
      <c r="AW217" s="11" t="s">
        <v>33</v>
      </c>
      <c r="AX217" s="11" t="s">
        <v>70</v>
      </c>
      <c r="AY217" s="245" t="s">
        <v>123</v>
      </c>
    </row>
    <row r="218" spans="2:51" s="12" customFormat="1" ht="13.5">
      <c r="B218" s="246"/>
      <c r="C218" s="247"/>
      <c r="D218" s="232" t="s">
        <v>146</v>
      </c>
      <c r="E218" s="248" t="s">
        <v>21</v>
      </c>
      <c r="F218" s="249" t="s">
        <v>413</v>
      </c>
      <c r="G218" s="247"/>
      <c r="H218" s="248" t="s">
        <v>21</v>
      </c>
      <c r="I218" s="250"/>
      <c r="J218" s="247"/>
      <c r="K218" s="247"/>
      <c r="L218" s="251"/>
      <c r="M218" s="252"/>
      <c r="N218" s="253"/>
      <c r="O218" s="253"/>
      <c r="P218" s="253"/>
      <c r="Q218" s="253"/>
      <c r="R218" s="253"/>
      <c r="S218" s="253"/>
      <c r="T218" s="254"/>
      <c r="AT218" s="255" t="s">
        <v>146</v>
      </c>
      <c r="AU218" s="255" t="s">
        <v>80</v>
      </c>
      <c r="AV218" s="12" t="s">
        <v>78</v>
      </c>
      <c r="AW218" s="12" t="s">
        <v>33</v>
      </c>
      <c r="AX218" s="12" t="s">
        <v>70</v>
      </c>
      <c r="AY218" s="255" t="s">
        <v>123</v>
      </c>
    </row>
    <row r="219" spans="2:51" s="11" customFormat="1" ht="13.5">
      <c r="B219" s="235"/>
      <c r="C219" s="236"/>
      <c r="D219" s="232" t="s">
        <v>146</v>
      </c>
      <c r="E219" s="237" t="s">
        <v>21</v>
      </c>
      <c r="F219" s="238" t="s">
        <v>414</v>
      </c>
      <c r="G219" s="236"/>
      <c r="H219" s="239">
        <v>-47.52</v>
      </c>
      <c r="I219" s="240"/>
      <c r="J219" s="236"/>
      <c r="K219" s="236"/>
      <c r="L219" s="241"/>
      <c r="M219" s="242"/>
      <c r="N219" s="243"/>
      <c r="O219" s="243"/>
      <c r="P219" s="243"/>
      <c r="Q219" s="243"/>
      <c r="R219" s="243"/>
      <c r="S219" s="243"/>
      <c r="T219" s="244"/>
      <c r="AT219" s="245" t="s">
        <v>146</v>
      </c>
      <c r="AU219" s="245" t="s">
        <v>80</v>
      </c>
      <c r="AV219" s="11" t="s">
        <v>80</v>
      </c>
      <c r="AW219" s="11" t="s">
        <v>33</v>
      </c>
      <c r="AX219" s="11" t="s">
        <v>70</v>
      </c>
      <c r="AY219" s="245" t="s">
        <v>123</v>
      </c>
    </row>
    <row r="220" spans="2:51" s="13" customFormat="1" ht="13.5">
      <c r="B220" s="256"/>
      <c r="C220" s="257"/>
      <c r="D220" s="232" t="s">
        <v>146</v>
      </c>
      <c r="E220" s="258" t="s">
        <v>21</v>
      </c>
      <c r="F220" s="259" t="s">
        <v>161</v>
      </c>
      <c r="G220" s="257"/>
      <c r="H220" s="260">
        <v>2811.12</v>
      </c>
      <c r="I220" s="261"/>
      <c r="J220" s="257"/>
      <c r="K220" s="257"/>
      <c r="L220" s="262"/>
      <c r="M220" s="263"/>
      <c r="N220" s="264"/>
      <c r="O220" s="264"/>
      <c r="P220" s="264"/>
      <c r="Q220" s="264"/>
      <c r="R220" s="264"/>
      <c r="S220" s="264"/>
      <c r="T220" s="265"/>
      <c r="AT220" s="266" t="s">
        <v>146</v>
      </c>
      <c r="AU220" s="266" t="s">
        <v>80</v>
      </c>
      <c r="AV220" s="13" t="s">
        <v>130</v>
      </c>
      <c r="AW220" s="13" t="s">
        <v>33</v>
      </c>
      <c r="AX220" s="13" t="s">
        <v>78</v>
      </c>
      <c r="AY220" s="266" t="s">
        <v>123</v>
      </c>
    </row>
    <row r="221" spans="2:65" s="1" customFormat="1" ht="25.5" customHeight="1">
      <c r="B221" s="45"/>
      <c r="C221" s="220" t="s">
        <v>313</v>
      </c>
      <c r="D221" s="220" t="s">
        <v>125</v>
      </c>
      <c r="E221" s="221" t="s">
        <v>292</v>
      </c>
      <c r="F221" s="222" t="s">
        <v>415</v>
      </c>
      <c r="G221" s="223" t="s">
        <v>282</v>
      </c>
      <c r="H221" s="224">
        <v>404.32</v>
      </c>
      <c r="I221" s="225"/>
      <c r="J221" s="226">
        <f>ROUND(I221*H221,2)</f>
        <v>0</v>
      </c>
      <c r="K221" s="222" t="s">
        <v>129</v>
      </c>
      <c r="L221" s="71"/>
      <c r="M221" s="227" t="s">
        <v>21</v>
      </c>
      <c r="N221" s="228" t="s">
        <v>41</v>
      </c>
      <c r="O221" s="46"/>
      <c r="P221" s="229">
        <f>O221*H221</f>
        <v>0</v>
      </c>
      <c r="Q221" s="229">
        <v>0</v>
      </c>
      <c r="R221" s="229">
        <f>Q221*H221</f>
        <v>0</v>
      </c>
      <c r="S221" s="229">
        <v>0</v>
      </c>
      <c r="T221" s="230">
        <f>S221*H221</f>
        <v>0</v>
      </c>
      <c r="AR221" s="23" t="s">
        <v>130</v>
      </c>
      <c r="AT221" s="23" t="s">
        <v>125</v>
      </c>
      <c r="AU221" s="23" t="s">
        <v>80</v>
      </c>
      <c r="AY221" s="23" t="s">
        <v>123</v>
      </c>
      <c r="BE221" s="231">
        <f>IF(N221="základní",J221,0)</f>
        <v>0</v>
      </c>
      <c r="BF221" s="231">
        <f>IF(N221="snížená",J221,0)</f>
        <v>0</v>
      </c>
      <c r="BG221" s="231">
        <f>IF(N221="zákl. přenesená",J221,0)</f>
        <v>0</v>
      </c>
      <c r="BH221" s="231">
        <f>IF(N221="sníž. přenesená",J221,0)</f>
        <v>0</v>
      </c>
      <c r="BI221" s="231">
        <f>IF(N221="nulová",J221,0)</f>
        <v>0</v>
      </c>
      <c r="BJ221" s="23" t="s">
        <v>78</v>
      </c>
      <c r="BK221" s="231">
        <f>ROUND(I221*H221,2)</f>
        <v>0</v>
      </c>
      <c r="BL221" s="23" t="s">
        <v>130</v>
      </c>
      <c r="BM221" s="23" t="s">
        <v>416</v>
      </c>
    </row>
    <row r="222" spans="2:47" s="1" customFormat="1" ht="13.5">
      <c r="B222" s="45"/>
      <c r="C222" s="73"/>
      <c r="D222" s="232" t="s">
        <v>132</v>
      </c>
      <c r="E222" s="73"/>
      <c r="F222" s="233" t="s">
        <v>295</v>
      </c>
      <c r="G222" s="73"/>
      <c r="H222" s="73"/>
      <c r="I222" s="190"/>
      <c r="J222" s="73"/>
      <c r="K222" s="73"/>
      <c r="L222" s="71"/>
      <c r="M222" s="234"/>
      <c r="N222" s="46"/>
      <c r="O222" s="46"/>
      <c r="P222" s="46"/>
      <c r="Q222" s="46"/>
      <c r="R222" s="46"/>
      <c r="S222" s="46"/>
      <c r="T222" s="94"/>
      <c r="AT222" s="23" t="s">
        <v>132</v>
      </c>
      <c r="AU222" s="23" t="s">
        <v>80</v>
      </c>
    </row>
    <row r="223" spans="2:51" s="12" customFormat="1" ht="13.5">
      <c r="B223" s="246"/>
      <c r="C223" s="247"/>
      <c r="D223" s="232" t="s">
        <v>146</v>
      </c>
      <c r="E223" s="248" t="s">
        <v>21</v>
      </c>
      <c r="F223" s="249" t="s">
        <v>417</v>
      </c>
      <c r="G223" s="247"/>
      <c r="H223" s="248" t="s">
        <v>21</v>
      </c>
      <c r="I223" s="250"/>
      <c r="J223" s="247"/>
      <c r="K223" s="247"/>
      <c r="L223" s="251"/>
      <c r="M223" s="252"/>
      <c r="N223" s="253"/>
      <c r="O223" s="253"/>
      <c r="P223" s="253"/>
      <c r="Q223" s="253"/>
      <c r="R223" s="253"/>
      <c r="S223" s="253"/>
      <c r="T223" s="254"/>
      <c r="AT223" s="255" t="s">
        <v>146</v>
      </c>
      <c r="AU223" s="255" t="s">
        <v>80</v>
      </c>
      <c r="AV223" s="12" t="s">
        <v>78</v>
      </c>
      <c r="AW223" s="12" t="s">
        <v>33</v>
      </c>
      <c r="AX223" s="12" t="s">
        <v>70</v>
      </c>
      <c r="AY223" s="255" t="s">
        <v>123</v>
      </c>
    </row>
    <row r="224" spans="2:51" s="11" customFormat="1" ht="13.5">
      <c r="B224" s="235"/>
      <c r="C224" s="236"/>
      <c r="D224" s="232" t="s">
        <v>146</v>
      </c>
      <c r="E224" s="237" t="s">
        <v>21</v>
      </c>
      <c r="F224" s="238" t="s">
        <v>418</v>
      </c>
      <c r="G224" s="236"/>
      <c r="H224" s="239">
        <v>404.32</v>
      </c>
      <c r="I224" s="240"/>
      <c r="J224" s="236"/>
      <c r="K224" s="236"/>
      <c r="L224" s="241"/>
      <c r="M224" s="242"/>
      <c r="N224" s="243"/>
      <c r="O224" s="243"/>
      <c r="P224" s="243"/>
      <c r="Q224" s="243"/>
      <c r="R224" s="243"/>
      <c r="S224" s="243"/>
      <c r="T224" s="244"/>
      <c r="AT224" s="245" t="s">
        <v>146</v>
      </c>
      <c r="AU224" s="245" t="s">
        <v>80</v>
      </c>
      <c r="AV224" s="11" t="s">
        <v>80</v>
      </c>
      <c r="AW224" s="11" t="s">
        <v>33</v>
      </c>
      <c r="AX224" s="11" t="s">
        <v>70</v>
      </c>
      <c r="AY224" s="245" t="s">
        <v>123</v>
      </c>
    </row>
    <row r="225" spans="2:51" s="13" customFormat="1" ht="13.5">
      <c r="B225" s="256"/>
      <c r="C225" s="257"/>
      <c r="D225" s="232" t="s">
        <v>146</v>
      </c>
      <c r="E225" s="258" t="s">
        <v>21</v>
      </c>
      <c r="F225" s="259" t="s">
        <v>161</v>
      </c>
      <c r="G225" s="257"/>
      <c r="H225" s="260">
        <v>404.32</v>
      </c>
      <c r="I225" s="261"/>
      <c r="J225" s="257"/>
      <c r="K225" s="257"/>
      <c r="L225" s="262"/>
      <c r="M225" s="263"/>
      <c r="N225" s="264"/>
      <c r="O225" s="264"/>
      <c r="P225" s="264"/>
      <c r="Q225" s="264"/>
      <c r="R225" s="264"/>
      <c r="S225" s="264"/>
      <c r="T225" s="265"/>
      <c r="AT225" s="266" t="s">
        <v>146</v>
      </c>
      <c r="AU225" s="266" t="s">
        <v>80</v>
      </c>
      <c r="AV225" s="13" t="s">
        <v>130</v>
      </c>
      <c r="AW225" s="13" t="s">
        <v>33</v>
      </c>
      <c r="AX225" s="13" t="s">
        <v>78</v>
      </c>
      <c r="AY225" s="266" t="s">
        <v>123</v>
      </c>
    </row>
    <row r="226" spans="2:65" s="1" customFormat="1" ht="38.25" customHeight="1">
      <c r="B226" s="45"/>
      <c r="C226" s="220" t="s">
        <v>322</v>
      </c>
      <c r="D226" s="220" t="s">
        <v>125</v>
      </c>
      <c r="E226" s="221" t="s">
        <v>299</v>
      </c>
      <c r="F226" s="222" t="s">
        <v>300</v>
      </c>
      <c r="G226" s="223" t="s">
        <v>282</v>
      </c>
      <c r="H226" s="224">
        <v>7682.08</v>
      </c>
      <c r="I226" s="225"/>
      <c r="J226" s="226">
        <f>ROUND(I226*H226,2)</f>
        <v>0</v>
      </c>
      <c r="K226" s="222" t="s">
        <v>129</v>
      </c>
      <c r="L226" s="71"/>
      <c r="M226" s="227" t="s">
        <v>21</v>
      </c>
      <c r="N226" s="228" t="s">
        <v>41</v>
      </c>
      <c r="O226" s="46"/>
      <c r="P226" s="229">
        <f>O226*H226</f>
        <v>0</v>
      </c>
      <c r="Q226" s="229">
        <v>0</v>
      </c>
      <c r="R226" s="229">
        <f>Q226*H226</f>
        <v>0</v>
      </c>
      <c r="S226" s="229">
        <v>0</v>
      </c>
      <c r="T226" s="230">
        <f>S226*H226</f>
        <v>0</v>
      </c>
      <c r="AR226" s="23" t="s">
        <v>130</v>
      </c>
      <c r="AT226" s="23" t="s">
        <v>125</v>
      </c>
      <c r="AU226" s="23" t="s">
        <v>80</v>
      </c>
      <c r="AY226" s="23" t="s">
        <v>123</v>
      </c>
      <c r="BE226" s="231">
        <f>IF(N226="základní",J226,0)</f>
        <v>0</v>
      </c>
      <c r="BF226" s="231">
        <f>IF(N226="snížená",J226,0)</f>
        <v>0</v>
      </c>
      <c r="BG226" s="231">
        <f>IF(N226="zákl. přenesená",J226,0)</f>
        <v>0</v>
      </c>
      <c r="BH226" s="231">
        <f>IF(N226="sníž. přenesená",J226,0)</f>
        <v>0</v>
      </c>
      <c r="BI226" s="231">
        <f>IF(N226="nulová",J226,0)</f>
        <v>0</v>
      </c>
      <c r="BJ226" s="23" t="s">
        <v>78</v>
      </c>
      <c r="BK226" s="231">
        <f>ROUND(I226*H226,2)</f>
        <v>0</v>
      </c>
      <c r="BL226" s="23" t="s">
        <v>130</v>
      </c>
      <c r="BM226" s="23" t="s">
        <v>419</v>
      </c>
    </row>
    <row r="227" spans="2:47" s="1" customFormat="1" ht="13.5">
      <c r="B227" s="45"/>
      <c r="C227" s="73"/>
      <c r="D227" s="232" t="s">
        <v>132</v>
      </c>
      <c r="E227" s="73"/>
      <c r="F227" s="233" t="s">
        <v>295</v>
      </c>
      <c r="G227" s="73"/>
      <c r="H227" s="73"/>
      <c r="I227" s="190"/>
      <c r="J227" s="73"/>
      <c r="K227" s="73"/>
      <c r="L227" s="71"/>
      <c r="M227" s="234"/>
      <c r="N227" s="46"/>
      <c r="O227" s="46"/>
      <c r="P227" s="46"/>
      <c r="Q227" s="46"/>
      <c r="R227" s="46"/>
      <c r="S227" s="46"/>
      <c r="T227" s="94"/>
      <c r="AT227" s="23" t="s">
        <v>132</v>
      </c>
      <c r="AU227" s="23" t="s">
        <v>80</v>
      </c>
    </row>
    <row r="228" spans="2:47" s="1" customFormat="1" ht="13.5">
      <c r="B228" s="45"/>
      <c r="C228" s="73"/>
      <c r="D228" s="232" t="s">
        <v>134</v>
      </c>
      <c r="E228" s="73"/>
      <c r="F228" s="233" t="s">
        <v>302</v>
      </c>
      <c r="G228" s="73"/>
      <c r="H228" s="73"/>
      <c r="I228" s="190"/>
      <c r="J228" s="73"/>
      <c r="K228" s="73"/>
      <c r="L228" s="71"/>
      <c r="M228" s="234"/>
      <c r="N228" s="46"/>
      <c r="O228" s="46"/>
      <c r="P228" s="46"/>
      <c r="Q228" s="46"/>
      <c r="R228" s="46"/>
      <c r="S228" s="46"/>
      <c r="T228" s="94"/>
      <c r="AT228" s="23" t="s">
        <v>134</v>
      </c>
      <c r="AU228" s="23" t="s">
        <v>80</v>
      </c>
    </row>
    <row r="229" spans="2:51" s="11" customFormat="1" ht="13.5">
      <c r="B229" s="235"/>
      <c r="C229" s="236"/>
      <c r="D229" s="232" t="s">
        <v>146</v>
      </c>
      <c r="E229" s="236"/>
      <c r="F229" s="238" t="s">
        <v>420</v>
      </c>
      <c r="G229" s="236"/>
      <c r="H229" s="239">
        <v>7682.08</v>
      </c>
      <c r="I229" s="240"/>
      <c r="J229" s="236"/>
      <c r="K229" s="236"/>
      <c r="L229" s="241"/>
      <c r="M229" s="242"/>
      <c r="N229" s="243"/>
      <c r="O229" s="243"/>
      <c r="P229" s="243"/>
      <c r="Q229" s="243"/>
      <c r="R229" s="243"/>
      <c r="S229" s="243"/>
      <c r="T229" s="244"/>
      <c r="AT229" s="245" t="s">
        <v>146</v>
      </c>
      <c r="AU229" s="245" t="s">
        <v>80</v>
      </c>
      <c r="AV229" s="11" t="s">
        <v>80</v>
      </c>
      <c r="AW229" s="11" t="s">
        <v>6</v>
      </c>
      <c r="AX229" s="11" t="s">
        <v>78</v>
      </c>
      <c r="AY229" s="245" t="s">
        <v>123</v>
      </c>
    </row>
    <row r="230" spans="2:65" s="1" customFormat="1" ht="25.5" customHeight="1">
      <c r="B230" s="45"/>
      <c r="C230" s="220" t="s">
        <v>421</v>
      </c>
      <c r="D230" s="220" t="s">
        <v>125</v>
      </c>
      <c r="E230" s="221" t="s">
        <v>305</v>
      </c>
      <c r="F230" s="222" t="s">
        <v>306</v>
      </c>
      <c r="G230" s="223" t="s">
        <v>282</v>
      </c>
      <c r="H230" s="224">
        <v>404.32</v>
      </c>
      <c r="I230" s="225"/>
      <c r="J230" s="226">
        <f>ROUND(I230*H230,2)</f>
        <v>0</v>
      </c>
      <c r="K230" s="222" t="s">
        <v>129</v>
      </c>
      <c r="L230" s="71"/>
      <c r="M230" s="227" t="s">
        <v>21</v>
      </c>
      <c r="N230" s="228" t="s">
        <v>41</v>
      </c>
      <c r="O230" s="46"/>
      <c r="P230" s="229">
        <f>O230*H230</f>
        <v>0</v>
      </c>
      <c r="Q230" s="229">
        <v>0</v>
      </c>
      <c r="R230" s="229">
        <f>Q230*H230</f>
        <v>0</v>
      </c>
      <c r="S230" s="229">
        <v>0</v>
      </c>
      <c r="T230" s="230">
        <f>S230*H230</f>
        <v>0</v>
      </c>
      <c r="AR230" s="23" t="s">
        <v>130</v>
      </c>
      <c r="AT230" s="23" t="s">
        <v>125</v>
      </c>
      <c r="AU230" s="23" t="s">
        <v>80</v>
      </c>
      <c r="AY230" s="23" t="s">
        <v>123</v>
      </c>
      <c r="BE230" s="231">
        <f>IF(N230="základní",J230,0)</f>
        <v>0</v>
      </c>
      <c r="BF230" s="231">
        <f>IF(N230="snížená",J230,0)</f>
        <v>0</v>
      </c>
      <c r="BG230" s="231">
        <f>IF(N230="zákl. přenesená",J230,0)</f>
        <v>0</v>
      </c>
      <c r="BH230" s="231">
        <f>IF(N230="sníž. přenesená",J230,0)</f>
        <v>0</v>
      </c>
      <c r="BI230" s="231">
        <f>IF(N230="nulová",J230,0)</f>
        <v>0</v>
      </c>
      <c r="BJ230" s="23" t="s">
        <v>78</v>
      </c>
      <c r="BK230" s="231">
        <f>ROUND(I230*H230,2)</f>
        <v>0</v>
      </c>
      <c r="BL230" s="23" t="s">
        <v>130</v>
      </c>
      <c r="BM230" s="23" t="s">
        <v>422</v>
      </c>
    </row>
    <row r="231" spans="2:47" s="1" customFormat="1" ht="13.5">
      <c r="B231" s="45"/>
      <c r="C231" s="73"/>
      <c r="D231" s="232" t="s">
        <v>132</v>
      </c>
      <c r="E231" s="73"/>
      <c r="F231" s="233" t="s">
        <v>308</v>
      </c>
      <c r="G231" s="73"/>
      <c r="H231" s="73"/>
      <c r="I231" s="190"/>
      <c r="J231" s="73"/>
      <c r="K231" s="73"/>
      <c r="L231" s="71"/>
      <c r="M231" s="234"/>
      <c r="N231" s="46"/>
      <c r="O231" s="46"/>
      <c r="P231" s="46"/>
      <c r="Q231" s="46"/>
      <c r="R231" s="46"/>
      <c r="S231" s="46"/>
      <c r="T231" s="94"/>
      <c r="AT231" s="23" t="s">
        <v>132</v>
      </c>
      <c r="AU231" s="23" t="s">
        <v>80</v>
      </c>
    </row>
    <row r="232" spans="2:65" s="1" customFormat="1" ht="16.5" customHeight="1">
      <c r="B232" s="45"/>
      <c r="C232" s="220" t="s">
        <v>423</v>
      </c>
      <c r="D232" s="220" t="s">
        <v>125</v>
      </c>
      <c r="E232" s="221" t="s">
        <v>310</v>
      </c>
      <c r="F232" s="222" t="s">
        <v>311</v>
      </c>
      <c r="G232" s="223" t="s">
        <v>282</v>
      </c>
      <c r="H232" s="224">
        <v>2811.12</v>
      </c>
      <c r="I232" s="225"/>
      <c r="J232" s="226">
        <f>ROUND(I232*H232,2)</f>
        <v>0</v>
      </c>
      <c r="K232" s="222" t="s">
        <v>21</v>
      </c>
      <c r="L232" s="71"/>
      <c r="M232" s="227" t="s">
        <v>21</v>
      </c>
      <c r="N232" s="228" t="s">
        <v>41</v>
      </c>
      <c r="O232" s="46"/>
      <c r="P232" s="229">
        <f>O232*H232</f>
        <v>0</v>
      </c>
      <c r="Q232" s="229">
        <v>0</v>
      </c>
      <c r="R232" s="229">
        <f>Q232*H232</f>
        <v>0</v>
      </c>
      <c r="S232" s="229">
        <v>0</v>
      </c>
      <c r="T232" s="230">
        <f>S232*H232</f>
        <v>0</v>
      </c>
      <c r="AR232" s="23" t="s">
        <v>130</v>
      </c>
      <c r="AT232" s="23" t="s">
        <v>125</v>
      </c>
      <c r="AU232" s="23" t="s">
        <v>80</v>
      </c>
      <c r="AY232" s="23" t="s">
        <v>123</v>
      </c>
      <c r="BE232" s="231">
        <f>IF(N232="základní",J232,0)</f>
        <v>0</v>
      </c>
      <c r="BF232" s="231">
        <f>IF(N232="snížená",J232,0)</f>
        <v>0</v>
      </c>
      <c r="BG232" s="231">
        <f>IF(N232="zákl. přenesená",J232,0)</f>
        <v>0</v>
      </c>
      <c r="BH232" s="231">
        <f>IF(N232="sníž. přenesená",J232,0)</f>
        <v>0</v>
      </c>
      <c r="BI232" s="231">
        <f>IF(N232="nulová",J232,0)</f>
        <v>0</v>
      </c>
      <c r="BJ232" s="23" t="s">
        <v>78</v>
      </c>
      <c r="BK232" s="231">
        <f>ROUND(I232*H232,2)</f>
        <v>0</v>
      </c>
      <c r="BL232" s="23" t="s">
        <v>130</v>
      </c>
      <c r="BM232" s="23" t="s">
        <v>424</v>
      </c>
    </row>
    <row r="233" spans="2:47" s="1" customFormat="1" ht="13.5">
      <c r="B233" s="45"/>
      <c r="C233" s="73"/>
      <c r="D233" s="232" t="s">
        <v>132</v>
      </c>
      <c r="E233" s="73"/>
      <c r="F233" s="233" t="s">
        <v>308</v>
      </c>
      <c r="G233" s="73"/>
      <c r="H233" s="73"/>
      <c r="I233" s="190"/>
      <c r="J233" s="73"/>
      <c r="K233" s="73"/>
      <c r="L233" s="71"/>
      <c r="M233" s="234"/>
      <c r="N233" s="46"/>
      <c r="O233" s="46"/>
      <c r="P233" s="46"/>
      <c r="Q233" s="46"/>
      <c r="R233" s="46"/>
      <c r="S233" s="46"/>
      <c r="T233" s="94"/>
      <c r="AT233" s="23" t="s">
        <v>132</v>
      </c>
      <c r="AU233" s="23" t="s">
        <v>80</v>
      </c>
    </row>
    <row r="234" spans="2:65" s="1" customFormat="1" ht="25.5" customHeight="1">
      <c r="B234" s="45"/>
      <c r="C234" s="220" t="s">
        <v>425</v>
      </c>
      <c r="D234" s="220" t="s">
        <v>125</v>
      </c>
      <c r="E234" s="221" t="s">
        <v>314</v>
      </c>
      <c r="F234" s="222" t="s">
        <v>315</v>
      </c>
      <c r="G234" s="223" t="s">
        <v>282</v>
      </c>
      <c r="H234" s="224">
        <v>2487.825</v>
      </c>
      <c r="I234" s="225"/>
      <c r="J234" s="226">
        <f>ROUND(I234*H234,2)</f>
        <v>0</v>
      </c>
      <c r="K234" s="222" t="s">
        <v>129</v>
      </c>
      <c r="L234" s="71"/>
      <c r="M234" s="227" t="s">
        <v>21</v>
      </c>
      <c r="N234" s="228" t="s">
        <v>41</v>
      </c>
      <c r="O234" s="46"/>
      <c r="P234" s="229">
        <f>O234*H234</f>
        <v>0</v>
      </c>
      <c r="Q234" s="229">
        <v>0</v>
      </c>
      <c r="R234" s="229">
        <f>Q234*H234</f>
        <v>0</v>
      </c>
      <c r="S234" s="229">
        <v>0</v>
      </c>
      <c r="T234" s="230">
        <f>S234*H234</f>
        <v>0</v>
      </c>
      <c r="AR234" s="23" t="s">
        <v>130</v>
      </c>
      <c r="AT234" s="23" t="s">
        <v>125</v>
      </c>
      <c r="AU234" s="23" t="s">
        <v>80</v>
      </c>
      <c r="AY234" s="23" t="s">
        <v>123</v>
      </c>
      <c r="BE234" s="231">
        <f>IF(N234="základní",J234,0)</f>
        <v>0</v>
      </c>
      <c r="BF234" s="231">
        <f>IF(N234="snížená",J234,0)</f>
        <v>0</v>
      </c>
      <c r="BG234" s="231">
        <f>IF(N234="zákl. přenesená",J234,0)</f>
        <v>0</v>
      </c>
      <c r="BH234" s="231">
        <f>IF(N234="sníž. přenesená",J234,0)</f>
        <v>0</v>
      </c>
      <c r="BI234" s="231">
        <f>IF(N234="nulová",J234,0)</f>
        <v>0</v>
      </c>
      <c r="BJ234" s="23" t="s">
        <v>78</v>
      </c>
      <c r="BK234" s="231">
        <f>ROUND(I234*H234,2)</f>
        <v>0</v>
      </c>
      <c r="BL234" s="23" t="s">
        <v>130</v>
      </c>
      <c r="BM234" s="23" t="s">
        <v>426</v>
      </c>
    </row>
    <row r="235" spans="2:47" s="1" customFormat="1" ht="13.5">
      <c r="B235" s="45"/>
      <c r="C235" s="73"/>
      <c r="D235" s="232" t="s">
        <v>132</v>
      </c>
      <c r="E235" s="73"/>
      <c r="F235" s="233" t="s">
        <v>308</v>
      </c>
      <c r="G235" s="73"/>
      <c r="H235" s="73"/>
      <c r="I235" s="190"/>
      <c r="J235" s="73"/>
      <c r="K235" s="73"/>
      <c r="L235" s="71"/>
      <c r="M235" s="234"/>
      <c r="N235" s="46"/>
      <c r="O235" s="46"/>
      <c r="P235" s="46"/>
      <c r="Q235" s="46"/>
      <c r="R235" s="46"/>
      <c r="S235" s="46"/>
      <c r="T235" s="94"/>
      <c r="AT235" s="23" t="s">
        <v>132</v>
      </c>
      <c r="AU235" s="23" t="s">
        <v>80</v>
      </c>
    </row>
    <row r="236" spans="2:51" s="12" customFormat="1" ht="13.5">
      <c r="B236" s="246"/>
      <c r="C236" s="247"/>
      <c r="D236" s="232" t="s">
        <v>146</v>
      </c>
      <c r="E236" s="248" t="s">
        <v>21</v>
      </c>
      <c r="F236" s="249" t="s">
        <v>338</v>
      </c>
      <c r="G236" s="247"/>
      <c r="H236" s="248" t="s">
        <v>21</v>
      </c>
      <c r="I236" s="250"/>
      <c r="J236" s="247"/>
      <c r="K236" s="247"/>
      <c r="L236" s="251"/>
      <c r="M236" s="252"/>
      <c r="N236" s="253"/>
      <c r="O236" s="253"/>
      <c r="P236" s="253"/>
      <c r="Q236" s="253"/>
      <c r="R236" s="253"/>
      <c r="S236" s="253"/>
      <c r="T236" s="254"/>
      <c r="AT236" s="255" t="s">
        <v>146</v>
      </c>
      <c r="AU236" s="255" t="s">
        <v>80</v>
      </c>
      <c r="AV236" s="12" t="s">
        <v>78</v>
      </c>
      <c r="AW236" s="12" t="s">
        <v>33</v>
      </c>
      <c r="AX236" s="12" t="s">
        <v>70</v>
      </c>
      <c r="AY236" s="255" t="s">
        <v>123</v>
      </c>
    </row>
    <row r="237" spans="2:51" s="11" customFormat="1" ht="13.5">
      <c r="B237" s="235"/>
      <c r="C237" s="236"/>
      <c r="D237" s="232" t="s">
        <v>146</v>
      </c>
      <c r="E237" s="237" t="s">
        <v>21</v>
      </c>
      <c r="F237" s="238" t="s">
        <v>336</v>
      </c>
      <c r="G237" s="236"/>
      <c r="H237" s="239">
        <v>191.925</v>
      </c>
      <c r="I237" s="240"/>
      <c r="J237" s="236"/>
      <c r="K237" s="236"/>
      <c r="L237" s="241"/>
      <c r="M237" s="242"/>
      <c r="N237" s="243"/>
      <c r="O237" s="243"/>
      <c r="P237" s="243"/>
      <c r="Q237" s="243"/>
      <c r="R237" s="243"/>
      <c r="S237" s="243"/>
      <c r="T237" s="244"/>
      <c r="AT237" s="245" t="s">
        <v>146</v>
      </c>
      <c r="AU237" s="245" t="s">
        <v>80</v>
      </c>
      <c r="AV237" s="11" t="s">
        <v>80</v>
      </c>
      <c r="AW237" s="11" t="s">
        <v>33</v>
      </c>
      <c r="AX237" s="11" t="s">
        <v>70</v>
      </c>
      <c r="AY237" s="245" t="s">
        <v>123</v>
      </c>
    </row>
    <row r="238" spans="2:51" s="12" customFormat="1" ht="13.5">
      <c r="B238" s="246"/>
      <c r="C238" s="247"/>
      <c r="D238" s="232" t="s">
        <v>146</v>
      </c>
      <c r="E238" s="248" t="s">
        <v>21</v>
      </c>
      <c r="F238" s="249" t="s">
        <v>152</v>
      </c>
      <c r="G238" s="247"/>
      <c r="H238" s="248" t="s">
        <v>21</v>
      </c>
      <c r="I238" s="250"/>
      <c r="J238" s="247"/>
      <c r="K238" s="247"/>
      <c r="L238" s="251"/>
      <c r="M238" s="252"/>
      <c r="N238" s="253"/>
      <c r="O238" s="253"/>
      <c r="P238" s="253"/>
      <c r="Q238" s="253"/>
      <c r="R238" s="253"/>
      <c r="S238" s="253"/>
      <c r="T238" s="254"/>
      <c r="AT238" s="255" t="s">
        <v>146</v>
      </c>
      <c r="AU238" s="255" t="s">
        <v>80</v>
      </c>
      <c r="AV238" s="12" t="s">
        <v>78</v>
      </c>
      <c r="AW238" s="12" t="s">
        <v>33</v>
      </c>
      <c r="AX238" s="12" t="s">
        <v>70</v>
      </c>
      <c r="AY238" s="255" t="s">
        <v>123</v>
      </c>
    </row>
    <row r="239" spans="2:51" s="11" customFormat="1" ht="13.5">
      <c r="B239" s="235"/>
      <c r="C239" s="236"/>
      <c r="D239" s="232" t="s">
        <v>146</v>
      </c>
      <c r="E239" s="237" t="s">
        <v>21</v>
      </c>
      <c r="F239" s="238" t="s">
        <v>339</v>
      </c>
      <c r="G239" s="236"/>
      <c r="H239" s="239">
        <v>243.18</v>
      </c>
      <c r="I239" s="240"/>
      <c r="J239" s="236"/>
      <c r="K239" s="236"/>
      <c r="L239" s="241"/>
      <c r="M239" s="242"/>
      <c r="N239" s="243"/>
      <c r="O239" s="243"/>
      <c r="P239" s="243"/>
      <c r="Q239" s="243"/>
      <c r="R239" s="243"/>
      <c r="S239" s="243"/>
      <c r="T239" s="244"/>
      <c r="AT239" s="245" t="s">
        <v>146</v>
      </c>
      <c r="AU239" s="245" t="s">
        <v>80</v>
      </c>
      <c r="AV239" s="11" t="s">
        <v>80</v>
      </c>
      <c r="AW239" s="11" t="s">
        <v>33</v>
      </c>
      <c r="AX239" s="11" t="s">
        <v>70</v>
      </c>
      <c r="AY239" s="245" t="s">
        <v>123</v>
      </c>
    </row>
    <row r="240" spans="2:51" s="12" customFormat="1" ht="13.5">
      <c r="B240" s="246"/>
      <c r="C240" s="247"/>
      <c r="D240" s="232" t="s">
        <v>146</v>
      </c>
      <c r="E240" s="248" t="s">
        <v>21</v>
      </c>
      <c r="F240" s="249" t="s">
        <v>340</v>
      </c>
      <c r="G240" s="247"/>
      <c r="H240" s="248" t="s">
        <v>21</v>
      </c>
      <c r="I240" s="250"/>
      <c r="J240" s="247"/>
      <c r="K240" s="247"/>
      <c r="L240" s="251"/>
      <c r="M240" s="252"/>
      <c r="N240" s="253"/>
      <c r="O240" s="253"/>
      <c r="P240" s="253"/>
      <c r="Q240" s="253"/>
      <c r="R240" s="253"/>
      <c r="S240" s="253"/>
      <c r="T240" s="254"/>
      <c r="AT240" s="255" t="s">
        <v>146</v>
      </c>
      <c r="AU240" s="255" t="s">
        <v>80</v>
      </c>
      <c r="AV240" s="12" t="s">
        <v>78</v>
      </c>
      <c r="AW240" s="12" t="s">
        <v>33</v>
      </c>
      <c r="AX240" s="12" t="s">
        <v>70</v>
      </c>
      <c r="AY240" s="255" t="s">
        <v>123</v>
      </c>
    </row>
    <row r="241" spans="2:51" s="11" customFormat="1" ht="13.5">
      <c r="B241" s="235"/>
      <c r="C241" s="236"/>
      <c r="D241" s="232" t="s">
        <v>146</v>
      </c>
      <c r="E241" s="237" t="s">
        <v>21</v>
      </c>
      <c r="F241" s="238" t="s">
        <v>341</v>
      </c>
      <c r="G241" s="236"/>
      <c r="H241" s="239">
        <v>679</v>
      </c>
      <c r="I241" s="240"/>
      <c r="J241" s="236"/>
      <c r="K241" s="236"/>
      <c r="L241" s="241"/>
      <c r="M241" s="242"/>
      <c r="N241" s="243"/>
      <c r="O241" s="243"/>
      <c r="P241" s="243"/>
      <c r="Q241" s="243"/>
      <c r="R241" s="243"/>
      <c r="S241" s="243"/>
      <c r="T241" s="244"/>
      <c r="AT241" s="245" t="s">
        <v>146</v>
      </c>
      <c r="AU241" s="245" t="s">
        <v>80</v>
      </c>
      <c r="AV241" s="11" t="s">
        <v>80</v>
      </c>
      <c r="AW241" s="11" t="s">
        <v>33</v>
      </c>
      <c r="AX241" s="11" t="s">
        <v>70</v>
      </c>
      <c r="AY241" s="245" t="s">
        <v>123</v>
      </c>
    </row>
    <row r="242" spans="2:51" s="12" customFormat="1" ht="13.5">
      <c r="B242" s="246"/>
      <c r="C242" s="247"/>
      <c r="D242" s="232" t="s">
        <v>146</v>
      </c>
      <c r="E242" s="248" t="s">
        <v>21</v>
      </c>
      <c r="F242" s="249" t="s">
        <v>157</v>
      </c>
      <c r="G242" s="247"/>
      <c r="H242" s="248" t="s">
        <v>21</v>
      </c>
      <c r="I242" s="250"/>
      <c r="J242" s="247"/>
      <c r="K242" s="247"/>
      <c r="L242" s="251"/>
      <c r="M242" s="252"/>
      <c r="N242" s="253"/>
      <c r="O242" s="253"/>
      <c r="P242" s="253"/>
      <c r="Q242" s="253"/>
      <c r="R242" s="253"/>
      <c r="S242" s="253"/>
      <c r="T242" s="254"/>
      <c r="AT242" s="255" t="s">
        <v>146</v>
      </c>
      <c r="AU242" s="255" t="s">
        <v>80</v>
      </c>
      <c r="AV242" s="12" t="s">
        <v>78</v>
      </c>
      <c r="AW242" s="12" t="s">
        <v>33</v>
      </c>
      <c r="AX242" s="12" t="s">
        <v>70</v>
      </c>
      <c r="AY242" s="255" t="s">
        <v>123</v>
      </c>
    </row>
    <row r="243" spans="2:51" s="11" customFormat="1" ht="13.5">
      <c r="B243" s="235"/>
      <c r="C243" s="236"/>
      <c r="D243" s="232" t="s">
        <v>146</v>
      </c>
      <c r="E243" s="237" t="s">
        <v>21</v>
      </c>
      <c r="F243" s="238" t="s">
        <v>342</v>
      </c>
      <c r="G243" s="236"/>
      <c r="H243" s="239">
        <v>255.9</v>
      </c>
      <c r="I243" s="240"/>
      <c r="J243" s="236"/>
      <c r="K243" s="236"/>
      <c r="L243" s="241"/>
      <c r="M243" s="242"/>
      <c r="N243" s="243"/>
      <c r="O243" s="243"/>
      <c r="P243" s="243"/>
      <c r="Q243" s="243"/>
      <c r="R243" s="243"/>
      <c r="S243" s="243"/>
      <c r="T243" s="244"/>
      <c r="AT243" s="245" t="s">
        <v>146</v>
      </c>
      <c r="AU243" s="245" t="s">
        <v>80</v>
      </c>
      <c r="AV243" s="11" t="s">
        <v>80</v>
      </c>
      <c r="AW243" s="11" t="s">
        <v>33</v>
      </c>
      <c r="AX243" s="11" t="s">
        <v>70</v>
      </c>
      <c r="AY243" s="245" t="s">
        <v>123</v>
      </c>
    </row>
    <row r="244" spans="2:51" s="12" customFormat="1" ht="13.5">
      <c r="B244" s="246"/>
      <c r="C244" s="247"/>
      <c r="D244" s="232" t="s">
        <v>146</v>
      </c>
      <c r="E244" s="248" t="s">
        <v>21</v>
      </c>
      <c r="F244" s="249" t="s">
        <v>159</v>
      </c>
      <c r="G244" s="247"/>
      <c r="H244" s="248" t="s">
        <v>21</v>
      </c>
      <c r="I244" s="250"/>
      <c r="J244" s="247"/>
      <c r="K244" s="247"/>
      <c r="L244" s="251"/>
      <c r="M244" s="252"/>
      <c r="N244" s="253"/>
      <c r="O244" s="253"/>
      <c r="P244" s="253"/>
      <c r="Q244" s="253"/>
      <c r="R244" s="253"/>
      <c r="S244" s="253"/>
      <c r="T244" s="254"/>
      <c r="AT244" s="255" t="s">
        <v>146</v>
      </c>
      <c r="AU244" s="255" t="s">
        <v>80</v>
      </c>
      <c r="AV244" s="12" t="s">
        <v>78</v>
      </c>
      <c r="AW244" s="12" t="s">
        <v>33</v>
      </c>
      <c r="AX244" s="12" t="s">
        <v>70</v>
      </c>
      <c r="AY244" s="255" t="s">
        <v>123</v>
      </c>
    </row>
    <row r="245" spans="2:51" s="11" customFormat="1" ht="13.5">
      <c r="B245" s="235"/>
      <c r="C245" s="236"/>
      <c r="D245" s="232" t="s">
        <v>146</v>
      </c>
      <c r="E245" s="237" t="s">
        <v>21</v>
      </c>
      <c r="F245" s="238" t="s">
        <v>343</v>
      </c>
      <c r="G245" s="236"/>
      <c r="H245" s="239">
        <v>12.12</v>
      </c>
      <c r="I245" s="240"/>
      <c r="J245" s="236"/>
      <c r="K245" s="236"/>
      <c r="L245" s="241"/>
      <c r="M245" s="242"/>
      <c r="N245" s="243"/>
      <c r="O245" s="243"/>
      <c r="P245" s="243"/>
      <c r="Q245" s="243"/>
      <c r="R245" s="243"/>
      <c r="S245" s="243"/>
      <c r="T245" s="244"/>
      <c r="AT245" s="245" t="s">
        <v>146</v>
      </c>
      <c r="AU245" s="245" t="s">
        <v>80</v>
      </c>
      <c r="AV245" s="11" t="s">
        <v>80</v>
      </c>
      <c r="AW245" s="11" t="s">
        <v>33</v>
      </c>
      <c r="AX245" s="11" t="s">
        <v>70</v>
      </c>
      <c r="AY245" s="245" t="s">
        <v>123</v>
      </c>
    </row>
    <row r="246" spans="2:51" s="13" customFormat="1" ht="13.5">
      <c r="B246" s="256"/>
      <c r="C246" s="257"/>
      <c r="D246" s="232" t="s">
        <v>146</v>
      </c>
      <c r="E246" s="258" t="s">
        <v>21</v>
      </c>
      <c r="F246" s="259" t="s">
        <v>161</v>
      </c>
      <c r="G246" s="257"/>
      <c r="H246" s="260">
        <v>1382.125</v>
      </c>
      <c r="I246" s="261"/>
      <c r="J246" s="257"/>
      <c r="K246" s="257"/>
      <c r="L246" s="262"/>
      <c r="M246" s="263"/>
      <c r="N246" s="264"/>
      <c r="O246" s="264"/>
      <c r="P246" s="264"/>
      <c r="Q246" s="264"/>
      <c r="R246" s="264"/>
      <c r="S246" s="264"/>
      <c r="T246" s="265"/>
      <c r="AT246" s="266" t="s">
        <v>146</v>
      </c>
      <c r="AU246" s="266" t="s">
        <v>80</v>
      </c>
      <c r="AV246" s="13" t="s">
        <v>130</v>
      </c>
      <c r="AW246" s="13" t="s">
        <v>33</v>
      </c>
      <c r="AX246" s="13" t="s">
        <v>78</v>
      </c>
      <c r="AY246" s="266" t="s">
        <v>123</v>
      </c>
    </row>
    <row r="247" spans="2:51" s="11" customFormat="1" ht="13.5">
      <c r="B247" s="235"/>
      <c r="C247" s="236"/>
      <c r="D247" s="232" t="s">
        <v>146</v>
      </c>
      <c r="E247" s="236"/>
      <c r="F247" s="238" t="s">
        <v>427</v>
      </c>
      <c r="G247" s="236"/>
      <c r="H247" s="239">
        <v>2487.825</v>
      </c>
      <c r="I247" s="240"/>
      <c r="J247" s="236"/>
      <c r="K247" s="236"/>
      <c r="L247" s="241"/>
      <c r="M247" s="242"/>
      <c r="N247" s="243"/>
      <c r="O247" s="243"/>
      <c r="P247" s="243"/>
      <c r="Q247" s="243"/>
      <c r="R247" s="243"/>
      <c r="S247" s="243"/>
      <c r="T247" s="244"/>
      <c r="AT247" s="245" t="s">
        <v>146</v>
      </c>
      <c r="AU247" s="245" t="s">
        <v>80</v>
      </c>
      <c r="AV247" s="11" t="s">
        <v>80</v>
      </c>
      <c r="AW247" s="11" t="s">
        <v>6</v>
      </c>
      <c r="AX247" s="11" t="s">
        <v>78</v>
      </c>
      <c r="AY247" s="245" t="s">
        <v>123</v>
      </c>
    </row>
    <row r="248" spans="2:63" s="10" customFormat="1" ht="37.4" customHeight="1">
      <c r="B248" s="204"/>
      <c r="C248" s="205"/>
      <c r="D248" s="206" t="s">
        <v>69</v>
      </c>
      <c r="E248" s="207" t="s">
        <v>318</v>
      </c>
      <c r="F248" s="207" t="s">
        <v>319</v>
      </c>
      <c r="G248" s="205"/>
      <c r="H248" s="205"/>
      <c r="I248" s="208"/>
      <c r="J248" s="209">
        <f>BK248</f>
        <v>0</v>
      </c>
      <c r="K248" s="205"/>
      <c r="L248" s="210"/>
      <c r="M248" s="211"/>
      <c r="N248" s="212"/>
      <c r="O248" s="212"/>
      <c r="P248" s="213">
        <f>P249</f>
        <v>0</v>
      </c>
      <c r="Q248" s="212"/>
      <c r="R248" s="213">
        <f>R249</f>
        <v>0</v>
      </c>
      <c r="S248" s="212"/>
      <c r="T248" s="214">
        <f>T249</f>
        <v>0</v>
      </c>
      <c r="AR248" s="215" t="s">
        <v>162</v>
      </c>
      <c r="AT248" s="216" t="s">
        <v>69</v>
      </c>
      <c r="AU248" s="216" t="s">
        <v>70</v>
      </c>
      <c r="AY248" s="215" t="s">
        <v>123</v>
      </c>
      <c r="BK248" s="217">
        <f>BK249</f>
        <v>0</v>
      </c>
    </row>
    <row r="249" spans="2:63" s="10" customFormat="1" ht="19.9" customHeight="1">
      <c r="B249" s="204"/>
      <c r="C249" s="205"/>
      <c r="D249" s="206" t="s">
        <v>69</v>
      </c>
      <c r="E249" s="218" t="s">
        <v>320</v>
      </c>
      <c r="F249" s="218" t="s">
        <v>321</v>
      </c>
      <c r="G249" s="205"/>
      <c r="H249" s="205"/>
      <c r="I249" s="208"/>
      <c r="J249" s="219">
        <f>BK249</f>
        <v>0</v>
      </c>
      <c r="K249" s="205"/>
      <c r="L249" s="210"/>
      <c r="M249" s="211"/>
      <c r="N249" s="212"/>
      <c r="O249" s="212"/>
      <c r="P249" s="213">
        <f>SUM(P250:P251)</f>
        <v>0</v>
      </c>
      <c r="Q249" s="212"/>
      <c r="R249" s="213">
        <f>SUM(R250:R251)</f>
        <v>0</v>
      </c>
      <c r="S249" s="212"/>
      <c r="T249" s="214">
        <f>SUM(T250:T251)</f>
        <v>0</v>
      </c>
      <c r="AR249" s="215" t="s">
        <v>162</v>
      </c>
      <c r="AT249" s="216" t="s">
        <v>69</v>
      </c>
      <c r="AU249" s="216" t="s">
        <v>78</v>
      </c>
      <c r="AY249" s="215" t="s">
        <v>123</v>
      </c>
      <c r="BK249" s="217">
        <f>SUM(BK250:BK251)</f>
        <v>0</v>
      </c>
    </row>
    <row r="250" spans="2:65" s="1" customFormat="1" ht="16.5" customHeight="1">
      <c r="B250" s="45"/>
      <c r="C250" s="220" t="s">
        <v>428</v>
      </c>
      <c r="D250" s="220" t="s">
        <v>125</v>
      </c>
      <c r="E250" s="221" t="s">
        <v>323</v>
      </c>
      <c r="F250" s="222" t="s">
        <v>324</v>
      </c>
      <c r="G250" s="223" t="s">
        <v>325</v>
      </c>
      <c r="H250" s="224">
        <v>2</v>
      </c>
      <c r="I250" s="225"/>
      <c r="J250" s="226">
        <f>ROUND(I250*H250,2)</f>
        <v>0</v>
      </c>
      <c r="K250" s="222" t="s">
        <v>129</v>
      </c>
      <c r="L250" s="71"/>
      <c r="M250" s="227" t="s">
        <v>21</v>
      </c>
      <c r="N250" s="228" t="s">
        <v>41</v>
      </c>
      <c r="O250" s="46"/>
      <c r="P250" s="229">
        <f>O250*H250</f>
        <v>0</v>
      </c>
      <c r="Q250" s="229">
        <v>0</v>
      </c>
      <c r="R250" s="229">
        <f>Q250*H250</f>
        <v>0</v>
      </c>
      <c r="S250" s="229">
        <v>0</v>
      </c>
      <c r="T250" s="230">
        <f>S250*H250</f>
        <v>0</v>
      </c>
      <c r="AR250" s="23" t="s">
        <v>326</v>
      </c>
      <c r="AT250" s="23" t="s">
        <v>125</v>
      </c>
      <c r="AU250" s="23" t="s">
        <v>80</v>
      </c>
      <c r="AY250" s="23" t="s">
        <v>123</v>
      </c>
      <c r="BE250" s="231">
        <f>IF(N250="základní",J250,0)</f>
        <v>0</v>
      </c>
      <c r="BF250" s="231">
        <f>IF(N250="snížená",J250,0)</f>
        <v>0</v>
      </c>
      <c r="BG250" s="231">
        <f>IF(N250="zákl. přenesená",J250,0)</f>
        <v>0</v>
      </c>
      <c r="BH250" s="231">
        <f>IF(N250="sníž. přenesená",J250,0)</f>
        <v>0</v>
      </c>
      <c r="BI250" s="231">
        <f>IF(N250="nulová",J250,0)</f>
        <v>0</v>
      </c>
      <c r="BJ250" s="23" t="s">
        <v>78</v>
      </c>
      <c r="BK250" s="231">
        <f>ROUND(I250*H250,2)</f>
        <v>0</v>
      </c>
      <c r="BL250" s="23" t="s">
        <v>326</v>
      </c>
      <c r="BM250" s="23" t="s">
        <v>429</v>
      </c>
    </row>
    <row r="251" spans="2:47" s="1" customFormat="1" ht="13.5">
      <c r="B251" s="45"/>
      <c r="C251" s="73"/>
      <c r="D251" s="232" t="s">
        <v>134</v>
      </c>
      <c r="E251" s="73"/>
      <c r="F251" s="233" t="s">
        <v>328</v>
      </c>
      <c r="G251" s="73"/>
      <c r="H251" s="73"/>
      <c r="I251" s="190"/>
      <c r="J251" s="73"/>
      <c r="K251" s="73"/>
      <c r="L251" s="71"/>
      <c r="M251" s="277"/>
      <c r="N251" s="278"/>
      <c r="O251" s="278"/>
      <c r="P251" s="278"/>
      <c r="Q251" s="278"/>
      <c r="R251" s="278"/>
      <c r="S251" s="278"/>
      <c r="T251" s="279"/>
      <c r="AT251" s="23" t="s">
        <v>134</v>
      </c>
      <c r="AU251" s="23" t="s">
        <v>80</v>
      </c>
    </row>
    <row r="252" spans="2:12" s="1" customFormat="1" ht="6.95" customHeight="1">
      <c r="B252" s="66"/>
      <c r="C252" s="67"/>
      <c r="D252" s="67"/>
      <c r="E252" s="67"/>
      <c r="F252" s="67"/>
      <c r="G252" s="67"/>
      <c r="H252" s="67"/>
      <c r="I252" s="165"/>
      <c r="J252" s="67"/>
      <c r="K252" s="67"/>
      <c r="L252" s="71"/>
    </row>
  </sheetData>
  <sheetProtection password="CC35" sheet="1" objects="1" scenarios="1" formatColumns="0" formatRows="0" autoFilter="0"/>
  <autoFilter ref="C82:K251"/>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35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87</v>
      </c>
      <c r="G1" s="138" t="s">
        <v>88</v>
      </c>
      <c r="H1" s="138"/>
      <c r="I1" s="139"/>
      <c r="J1" s="138" t="s">
        <v>89</v>
      </c>
      <c r="K1" s="137" t="s">
        <v>90</v>
      </c>
      <c r="L1" s="138" t="s">
        <v>91</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86</v>
      </c>
    </row>
    <row r="3" spans="2:46" ht="6.95" customHeight="1">
      <c r="B3" s="24"/>
      <c r="C3" s="25"/>
      <c r="D3" s="25"/>
      <c r="E3" s="25"/>
      <c r="F3" s="25"/>
      <c r="G3" s="25"/>
      <c r="H3" s="25"/>
      <c r="I3" s="140"/>
      <c r="J3" s="25"/>
      <c r="K3" s="26"/>
      <c r="AT3" s="23" t="s">
        <v>80</v>
      </c>
    </row>
    <row r="4" spans="2:46" ht="36.95" customHeight="1">
      <c r="B4" s="27"/>
      <c r="C4" s="28"/>
      <c r="D4" s="29" t="s">
        <v>92</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II/233 PLZEŇ - CHRÁST</v>
      </c>
      <c r="F7" s="39"/>
      <c r="G7" s="39"/>
      <c r="H7" s="39"/>
      <c r="I7" s="141"/>
      <c r="J7" s="28"/>
      <c r="K7" s="30"/>
    </row>
    <row r="8" spans="2:11" s="1" customFormat="1" ht="13.5">
      <c r="B8" s="45"/>
      <c r="C8" s="46"/>
      <c r="D8" s="39" t="s">
        <v>93</v>
      </c>
      <c r="E8" s="46"/>
      <c r="F8" s="46"/>
      <c r="G8" s="46"/>
      <c r="H8" s="46"/>
      <c r="I8" s="143"/>
      <c r="J8" s="46"/>
      <c r="K8" s="50"/>
    </row>
    <row r="9" spans="2:11" s="1" customFormat="1" ht="36.95" customHeight="1">
      <c r="B9" s="45"/>
      <c r="C9" s="46"/>
      <c r="D9" s="46"/>
      <c r="E9" s="144" t="s">
        <v>430</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27. 6. 2018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29</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34</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36</v>
      </c>
      <c r="E27" s="46"/>
      <c r="F27" s="46"/>
      <c r="G27" s="46"/>
      <c r="H27" s="46"/>
      <c r="I27" s="143"/>
      <c r="J27" s="154">
        <f>ROUND(J85,2)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38</v>
      </c>
      <c r="G29" s="46"/>
      <c r="H29" s="46"/>
      <c r="I29" s="155" t="s">
        <v>37</v>
      </c>
      <c r="J29" s="51" t="s">
        <v>39</v>
      </c>
      <c r="K29" s="50"/>
    </row>
    <row r="30" spans="2:11" s="1" customFormat="1" ht="14.4" customHeight="1">
      <c r="B30" s="45"/>
      <c r="C30" s="46"/>
      <c r="D30" s="54" t="s">
        <v>40</v>
      </c>
      <c r="E30" s="54" t="s">
        <v>41</v>
      </c>
      <c r="F30" s="156">
        <f>ROUND(SUM(BE85:BE354),2)</f>
        <v>0</v>
      </c>
      <c r="G30" s="46"/>
      <c r="H30" s="46"/>
      <c r="I30" s="157">
        <v>0.21</v>
      </c>
      <c r="J30" s="156">
        <f>ROUND(ROUND((SUM(BE85:BE354)),2)*I30,2)</f>
        <v>0</v>
      </c>
      <c r="K30" s="50"/>
    </row>
    <row r="31" spans="2:11" s="1" customFormat="1" ht="14.4" customHeight="1">
      <c r="B31" s="45"/>
      <c r="C31" s="46"/>
      <c r="D31" s="46"/>
      <c r="E31" s="54" t="s">
        <v>42</v>
      </c>
      <c r="F31" s="156">
        <f>ROUND(SUM(BF85:BF354),2)</f>
        <v>0</v>
      </c>
      <c r="G31" s="46"/>
      <c r="H31" s="46"/>
      <c r="I31" s="157">
        <v>0.15</v>
      </c>
      <c r="J31" s="156">
        <f>ROUND(ROUND((SUM(BF85:BF354)),2)*I31,2)</f>
        <v>0</v>
      </c>
      <c r="K31" s="50"/>
    </row>
    <row r="32" spans="2:11" s="1" customFormat="1" ht="14.4" customHeight="1" hidden="1">
      <c r="B32" s="45"/>
      <c r="C32" s="46"/>
      <c r="D32" s="46"/>
      <c r="E32" s="54" t="s">
        <v>43</v>
      </c>
      <c r="F32" s="156">
        <f>ROUND(SUM(BG85:BG354),2)</f>
        <v>0</v>
      </c>
      <c r="G32" s="46"/>
      <c r="H32" s="46"/>
      <c r="I32" s="157">
        <v>0.21</v>
      </c>
      <c r="J32" s="156">
        <v>0</v>
      </c>
      <c r="K32" s="50"/>
    </row>
    <row r="33" spans="2:11" s="1" customFormat="1" ht="14.4" customHeight="1" hidden="1">
      <c r="B33" s="45"/>
      <c r="C33" s="46"/>
      <c r="D33" s="46"/>
      <c r="E33" s="54" t="s">
        <v>44</v>
      </c>
      <c r="F33" s="156">
        <f>ROUND(SUM(BH85:BH354),2)</f>
        <v>0</v>
      </c>
      <c r="G33" s="46"/>
      <c r="H33" s="46"/>
      <c r="I33" s="157">
        <v>0.15</v>
      </c>
      <c r="J33" s="156">
        <v>0</v>
      </c>
      <c r="K33" s="50"/>
    </row>
    <row r="34" spans="2:11" s="1" customFormat="1" ht="14.4" customHeight="1" hidden="1">
      <c r="B34" s="45"/>
      <c r="C34" s="46"/>
      <c r="D34" s="46"/>
      <c r="E34" s="54" t="s">
        <v>45</v>
      </c>
      <c r="F34" s="156">
        <f>ROUND(SUM(BI85:BI354),2)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46</v>
      </c>
      <c r="E36" s="97"/>
      <c r="F36" s="97"/>
      <c r="G36" s="160" t="s">
        <v>47</v>
      </c>
      <c r="H36" s="161" t="s">
        <v>48</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95</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II/233 PLZEŇ - CHRÁST</v>
      </c>
      <c r="F45" s="39"/>
      <c r="G45" s="39"/>
      <c r="H45" s="39"/>
      <c r="I45" s="143"/>
      <c r="J45" s="46"/>
      <c r="K45" s="50"/>
    </row>
    <row r="46" spans="2:11" s="1" customFormat="1" ht="14.4" customHeight="1">
      <c r="B46" s="45"/>
      <c r="C46" s="39" t="s">
        <v>93</v>
      </c>
      <c r="D46" s="46"/>
      <c r="E46" s="46"/>
      <c r="F46" s="46"/>
      <c r="G46" s="46"/>
      <c r="H46" s="46"/>
      <c r="I46" s="143"/>
      <c r="J46" s="46"/>
      <c r="K46" s="50"/>
    </row>
    <row r="47" spans="2:11" s="1" customFormat="1" ht="17.25" customHeight="1">
      <c r="B47" s="45"/>
      <c r="C47" s="46"/>
      <c r="D47" s="46"/>
      <c r="E47" s="144" t="str">
        <f>E9</f>
        <v>03 - ÚSEK 3</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27. 6. 2018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 xml:space="preserve"> </v>
      </c>
      <c r="G51" s="46"/>
      <c r="H51" s="46"/>
      <c r="I51" s="145" t="s">
        <v>32</v>
      </c>
      <c r="J51" s="43" t="str">
        <f>E21</f>
        <v xml:space="preserve"> </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96</v>
      </c>
      <c r="D54" s="158"/>
      <c r="E54" s="158"/>
      <c r="F54" s="158"/>
      <c r="G54" s="158"/>
      <c r="H54" s="158"/>
      <c r="I54" s="172"/>
      <c r="J54" s="173" t="s">
        <v>97</v>
      </c>
      <c r="K54" s="174"/>
    </row>
    <row r="55" spans="2:11" s="1" customFormat="1" ht="10.3" customHeight="1">
      <c r="B55" s="45"/>
      <c r="C55" s="46"/>
      <c r="D55" s="46"/>
      <c r="E55" s="46"/>
      <c r="F55" s="46"/>
      <c r="G55" s="46"/>
      <c r="H55" s="46"/>
      <c r="I55" s="143"/>
      <c r="J55" s="46"/>
      <c r="K55" s="50"/>
    </row>
    <row r="56" spans="2:47" s="1" customFormat="1" ht="29.25" customHeight="1">
      <c r="B56" s="45"/>
      <c r="C56" s="175" t="s">
        <v>98</v>
      </c>
      <c r="D56" s="46"/>
      <c r="E56" s="46"/>
      <c r="F56" s="46"/>
      <c r="G56" s="46"/>
      <c r="H56" s="46"/>
      <c r="I56" s="143"/>
      <c r="J56" s="154">
        <f>J85</f>
        <v>0</v>
      </c>
      <c r="K56" s="50"/>
      <c r="AU56" s="23" t="s">
        <v>99</v>
      </c>
    </row>
    <row r="57" spans="2:11" s="7" customFormat="1" ht="24.95" customHeight="1">
      <c r="B57" s="176"/>
      <c r="C57" s="177"/>
      <c r="D57" s="178" t="s">
        <v>100</v>
      </c>
      <c r="E57" s="179"/>
      <c r="F57" s="179"/>
      <c r="G57" s="179"/>
      <c r="H57" s="179"/>
      <c r="I57" s="180"/>
      <c r="J57" s="181">
        <f>J86</f>
        <v>0</v>
      </c>
      <c r="K57" s="182"/>
    </row>
    <row r="58" spans="2:11" s="8" customFormat="1" ht="19.9" customHeight="1">
      <c r="B58" s="183"/>
      <c r="C58" s="184"/>
      <c r="D58" s="185" t="s">
        <v>101</v>
      </c>
      <c r="E58" s="186"/>
      <c r="F58" s="186"/>
      <c r="G58" s="186"/>
      <c r="H58" s="186"/>
      <c r="I58" s="187"/>
      <c r="J58" s="188">
        <f>J87</f>
        <v>0</v>
      </c>
      <c r="K58" s="189"/>
    </row>
    <row r="59" spans="2:11" s="8" customFormat="1" ht="19.9" customHeight="1">
      <c r="B59" s="183"/>
      <c r="C59" s="184"/>
      <c r="D59" s="185" t="s">
        <v>431</v>
      </c>
      <c r="E59" s="186"/>
      <c r="F59" s="186"/>
      <c r="G59" s="186"/>
      <c r="H59" s="186"/>
      <c r="I59" s="187"/>
      <c r="J59" s="188">
        <f>J142</f>
        <v>0</v>
      </c>
      <c r="K59" s="189"/>
    </row>
    <row r="60" spans="2:11" s="8" customFormat="1" ht="19.9" customHeight="1">
      <c r="B60" s="183"/>
      <c r="C60" s="184"/>
      <c r="D60" s="185" t="s">
        <v>102</v>
      </c>
      <c r="E60" s="186"/>
      <c r="F60" s="186"/>
      <c r="G60" s="186"/>
      <c r="H60" s="186"/>
      <c r="I60" s="187"/>
      <c r="J60" s="188">
        <f>J145</f>
        <v>0</v>
      </c>
      <c r="K60" s="189"/>
    </row>
    <row r="61" spans="2:11" s="8" customFormat="1" ht="19.9" customHeight="1">
      <c r="B61" s="183"/>
      <c r="C61" s="184"/>
      <c r="D61" s="185" t="s">
        <v>432</v>
      </c>
      <c r="E61" s="186"/>
      <c r="F61" s="186"/>
      <c r="G61" s="186"/>
      <c r="H61" s="186"/>
      <c r="I61" s="187"/>
      <c r="J61" s="188">
        <f>J177</f>
        <v>0</v>
      </c>
      <c r="K61" s="189"/>
    </row>
    <row r="62" spans="2:11" s="8" customFormat="1" ht="19.9" customHeight="1">
      <c r="B62" s="183"/>
      <c r="C62" s="184"/>
      <c r="D62" s="185" t="s">
        <v>103</v>
      </c>
      <c r="E62" s="186"/>
      <c r="F62" s="186"/>
      <c r="G62" s="186"/>
      <c r="H62" s="186"/>
      <c r="I62" s="187"/>
      <c r="J62" s="188">
        <f>J227</f>
        <v>0</v>
      </c>
      <c r="K62" s="189"/>
    </row>
    <row r="63" spans="2:11" s="8" customFormat="1" ht="19.9" customHeight="1">
      <c r="B63" s="183"/>
      <c r="C63" s="184"/>
      <c r="D63" s="185" t="s">
        <v>104</v>
      </c>
      <c r="E63" s="186"/>
      <c r="F63" s="186"/>
      <c r="G63" s="186"/>
      <c r="H63" s="186"/>
      <c r="I63" s="187"/>
      <c r="J63" s="188">
        <f>J305</f>
        <v>0</v>
      </c>
      <c r="K63" s="189"/>
    </row>
    <row r="64" spans="2:11" s="7" customFormat="1" ht="24.95" customHeight="1">
      <c r="B64" s="176"/>
      <c r="C64" s="177"/>
      <c r="D64" s="178" t="s">
        <v>105</v>
      </c>
      <c r="E64" s="179"/>
      <c r="F64" s="179"/>
      <c r="G64" s="179"/>
      <c r="H64" s="179"/>
      <c r="I64" s="180"/>
      <c r="J64" s="181">
        <f>J351</f>
        <v>0</v>
      </c>
      <c r="K64" s="182"/>
    </row>
    <row r="65" spans="2:11" s="8" customFormat="1" ht="19.9" customHeight="1">
      <c r="B65" s="183"/>
      <c r="C65" s="184"/>
      <c r="D65" s="185" t="s">
        <v>106</v>
      </c>
      <c r="E65" s="186"/>
      <c r="F65" s="186"/>
      <c r="G65" s="186"/>
      <c r="H65" s="186"/>
      <c r="I65" s="187"/>
      <c r="J65" s="188">
        <f>J352</f>
        <v>0</v>
      </c>
      <c r="K65" s="189"/>
    </row>
    <row r="66" spans="2:11" s="1" customFormat="1" ht="21.8" customHeight="1">
      <c r="B66" s="45"/>
      <c r="C66" s="46"/>
      <c r="D66" s="46"/>
      <c r="E66" s="46"/>
      <c r="F66" s="46"/>
      <c r="G66" s="46"/>
      <c r="H66" s="46"/>
      <c r="I66" s="143"/>
      <c r="J66" s="46"/>
      <c r="K66" s="50"/>
    </row>
    <row r="67" spans="2:11" s="1" customFormat="1" ht="6.95" customHeight="1">
      <c r="B67" s="66"/>
      <c r="C67" s="67"/>
      <c r="D67" s="67"/>
      <c r="E67" s="67"/>
      <c r="F67" s="67"/>
      <c r="G67" s="67"/>
      <c r="H67" s="67"/>
      <c r="I67" s="165"/>
      <c r="J67" s="67"/>
      <c r="K67" s="68"/>
    </row>
    <row r="71" spans="2:12" s="1" customFormat="1" ht="6.95" customHeight="1">
      <c r="B71" s="69"/>
      <c r="C71" s="70"/>
      <c r="D71" s="70"/>
      <c r="E71" s="70"/>
      <c r="F71" s="70"/>
      <c r="G71" s="70"/>
      <c r="H71" s="70"/>
      <c r="I71" s="168"/>
      <c r="J71" s="70"/>
      <c r="K71" s="70"/>
      <c r="L71" s="71"/>
    </row>
    <row r="72" spans="2:12" s="1" customFormat="1" ht="36.95" customHeight="1">
      <c r="B72" s="45"/>
      <c r="C72" s="72" t="s">
        <v>107</v>
      </c>
      <c r="D72" s="73"/>
      <c r="E72" s="73"/>
      <c r="F72" s="73"/>
      <c r="G72" s="73"/>
      <c r="H72" s="73"/>
      <c r="I72" s="190"/>
      <c r="J72" s="73"/>
      <c r="K72" s="73"/>
      <c r="L72" s="71"/>
    </row>
    <row r="73" spans="2:12" s="1" customFormat="1" ht="6.95" customHeight="1">
      <c r="B73" s="45"/>
      <c r="C73" s="73"/>
      <c r="D73" s="73"/>
      <c r="E73" s="73"/>
      <c r="F73" s="73"/>
      <c r="G73" s="73"/>
      <c r="H73" s="73"/>
      <c r="I73" s="190"/>
      <c r="J73" s="73"/>
      <c r="K73" s="73"/>
      <c r="L73" s="71"/>
    </row>
    <row r="74" spans="2:12" s="1" customFormat="1" ht="14.4" customHeight="1">
      <c r="B74" s="45"/>
      <c r="C74" s="75" t="s">
        <v>18</v>
      </c>
      <c r="D74" s="73"/>
      <c r="E74" s="73"/>
      <c r="F74" s="73"/>
      <c r="G74" s="73"/>
      <c r="H74" s="73"/>
      <c r="I74" s="190"/>
      <c r="J74" s="73"/>
      <c r="K74" s="73"/>
      <c r="L74" s="71"/>
    </row>
    <row r="75" spans="2:12" s="1" customFormat="1" ht="16.5" customHeight="1">
      <c r="B75" s="45"/>
      <c r="C75" s="73"/>
      <c r="D75" s="73"/>
      <c r="E75" s="191" t="str">
        <f>E7</f>
        <v>II/233 PLZEŇ - CHRÁST</v>
      </c>
      <c r="F75" s="75"/>
      <c r="G75" s="75"/>
      <c r="H75" s="75"/>
      <c r="I75" s="190"/>
      <c r="J75" s="73"/>
      <c r="K75" s="73"/>
      <c r="L75" s="71"/>
    </row>
    <row r="76" spans="2:12" s="1" customFormat="1" ht="14.4" customHeight="1">
      <c r="B76" s="45"/>
      <c r="C76" s="75" t="s">
        <v>93</v>
      </c>
      <c r="D76" s="73"/>
      <c r="E76" s="73"/>
      <c r="F76" s="73"/>
      <c r="G76" s="73"/>
      <c r="H76" s="73"/>
      <c r="I76" s="190"/>
      <c r="J76" s="73"/>
      <c r="K76" s="73"/>
      <c r="L76" s="71"/>
    </row>
    <row r="77" spans="2:12" s="1" customFormat="1" ht="17.25" customHeight="1">
      <c r="B77" s="45"/>
      <c r="C77" s="73"/>
      <c r="D77" s="73"/>
      <c r="E77" s="81" t="str">
        <f>E9</f>
        <v>03 - ÚSEK 3</v>
      </c>
      <c r="F77" s="73"/>
      <c r="G77" s="73"/>
      <c r="H77" s="73"/>
      <c r="I77" s="190"/>
      <c r="J77" s="73"/>
      <c r="K77" s="73"/>
      <c r="L77" s="71"/>
    </row>
    <row r="78" spans="2:12" s="1" customFormat="1" ht="6.95" customHeight="1">
      <c r="B78" s="45"/>
      <c r="C78" s="73"/>
      <c r="D78" s="73"/>
      <c r="E78" s="73"/>
      <c r="F78" s="73"/>
      <c r="G78" s="73"/>
      <c r="H78" s="73"/>
      <c r="I78" s="190"/>
      <c r="J78" s="73"/>
      <c r="K78" s="73"/>
      <c r="L78" s="71"/>
    </row>
    <row r="79" spans="2:12" s="1" customFormat="1" ht="18" customHeight="1">
      <c r="B79" s="45"/>
      <c r="C79" s="75" t="s">
        <v>23</v>
      </c>
      <c r="D79" s="73"/>
      <c r="E79" s="73"/>
      <c r="F79" s="192" t="str">
        <f>F12</f>
        <v xml:space="preserve"> </v>
      </c>
      <c r="G79" s="73"/>
      <c r="H79" s="73"/>
      <c r="I79" s="193" t="s">
        <v>25</v>
      </c>
      <c r="J79" s="84" t="str">
        <f>IF(J12="","",J12)</f>
        <v>27. 6. 2018</v>
      </c>
      <c r="K79" s="73"/>
      <c r="L79" s="71"/>
    </row>
    <row r="80" spans="2:12" s="1" customFormat="1" ht="6.95" customHeight="1">
      <c r="B80" s="45"/>
      <c r="C80" s="73"/>
      <c r="D80" s="73"/>
      <c r="E80" s="73"/>
      <c r="F80" s="73"/>
      <c r="G80" s="73"/>
      <c r="H80" s="73"/>
      <c r="I80" s="190"/>
      <c r="J80" s="73"/>
      <c r="K80" s="73"/>
      <c r="L80" s="71"/>
    </row>
    <row r="81" spans="2:12" s="1" customFormat="1" ht="13.5">
      <c r="B81" s="45"/>
      <c r="C81" s="75" t="s">
        <v>27</v>
      </c>
      <c r="D81" s="73"/>
      <c r="E81" s="73"/>
      <c r="F81" s="192" t="str">
        <f>E15</f>
        <v xml:space="preserve"> </v>
      </c>
      <c r="G81" s="73"/>
      <c r="H81" s="73"/>
      <c r="I81" s="193" t="s">
        <v>32</v>
      </c>
      <c r="J81" s="192" t="str">
        <f>E21</f>
        <v xml:space="preserve"> </v>
      </c>
      <c r="K81" s="73"/>
      <c r="L81" s="71"/>
    </row>
    <row r="82" spans="2:12" s="1" customFormat="1" ht="14.4" customHeight="1">
      <c r="B82" s="45"/>
      <c r="C82" s="75" t="s">
        <v>30</v>
      </c>
      <c r="D82" s="73"/>
      <c r="E82" s="73"/>
      <c r="F82" s="192" t="str">
        <f>IF(E18="","",E18)</f>
        <v/>
      </c>
      <c r="G82" s="73"/>
      <c r="H82" s="73"/>
      <c r="I82" s="190"/>
      <c r="J82" s="73"/>
      <c r="K82" s="73"/>
      <c r="L82" s="71"/>
    </row>
    <row r="83" spans="2:12" s="1" customFormat="1" ht="10.3" customHeight="1">
      <c r="B83" s="45"/>
      <c r="C83" s="73"/>
      <c r="D83" s="73"/>
      <c r="E83" s="73"/>
      <c r="F83" s="73"/>
      <c r="G83" s="73"/>
      <c r="H83" s="73"/>
      <c r="I83" s="190"/>
      <c r="J83" s="73"/>
      <c r="K83" s="73"/>
      <c r="L83" s="71"/>
    </row>
    <row r="84" spans="2:20" s="9" customFormat="1" ht="29.25" customHeight="1">
      <c r="B84" s="194"/>
      <c r="C84" s="195" t="s">
        <v>108</v>
      </c>
      <c r="D84" s="196" t="s">
        <v>55</v>
      </c>
      <c r="E84" s="196" t="s">
        <v>51</v>
      </c>
      <c r="F84" s="196" t="s">
        <v>109</v>
      </c>
      <c r="G84" s="196" t="s">
        <v>110</v>
      </c>
      <c r="H84" s="196" t="s">
        <v>111</v>
      </c>
      <c r="I84" s="197" t="s">
        <v>112</v>
      </c>
      <c r="J84" s="196" t="s">
        <v>97</v>
      </c>
      <c r="K84" s="198" t="s">
        <v>113</v>
      </c>
      <c r="L84" s="199"/>
      <c r="M84" s="101" t="s">
        <v>114</v>
      </c>
      <c r="N84" s="102" t="s">
        <v>40</v>
      </c>
      <c r="O84" s="102" t="s">
        <v>115</v>
      </c>
      <c r="P84" s="102" t="s">
        <v>116</v>
      </c>
      <c r="Q84" s="102" t="s">
        <v>117</v>
      </c>
      <c r="R84" s="102" t="s">
        <v>118</v>
      </c>
      <c r="S84" s="102" t="s">
        <v>119</v>
      </c>
      <c r="T84" s="103" t="s">
        <v>120</v>
      </c>
    </row>
    <row r="85" spans="2:63" s="1" customFormat="1" ht="29.25" customHeight="1">
      <c r="B85" s="45"/>
      <c r="C85" s="107" t="s">
        <v>98</v>
      </c>
      <c r="D85" s="73"/>
      <c r="E85" s="73"/>
      <c r="F85" s="73"/>
      <c r="G85" s="73"/>
      <c r="H85" s="73"/>
      <c r="I85" s="190"/>
      <c r="J85" s="200">
        <f>BK85</f>
        <v>0</v>
      </c>
      <c r="K85" s="73"/>
      <c r="L85" s="71"/>
      <c r="M85" s="104"/>
      <c r="N85" s="105"/>
      <c r="O85" s="105"/>
      <c r="P85" s="201">
        <f>P86+P351</f>
        <v>0</v>
      </c>
      <c r="Q85" s="105"/>
      <c r="R85" s="201">
        <f>R86+R351</f>
        <v>196.36620499999998</v>
      </c>
      <c r="S85" s="105"/>
      <c r="T85" s="202">
        <f>T86+T351</f>
        <v>2313.278</v>
      </c>
      <c r="AT85" s="23" t="s">
        <v>69</v>
      </c>
      <c r="AU85" s="23" t="s">
        <v>99</v>
      </c>
      <c r="BK85" s="203">
        <f>BK86+BK351</f>
        <v>0</v>
      </c>
    </row>
    <row r="86" spans="2:63" s="10" customFormat="1" ht="37.4" customHeight="1">
      <c r="B86" s="204"/>
      <c r="C86" s="205"/>
      <c r="D86" s="206" t="s">
        <v>69</v>
      </c>
      <c r="E86" s="207" t="s">
        <v>121</v>
      </c>
      <c r="F86" s="207" t="s">
        <v>122</v>
      </c>
      <c r="G86" s="205"/>
      <c r="H86" s="205"/>
      <c r="I86" s="208"/>
      <c r="J86" s="209">
        <f>BK86</f>
        <v>0</v>
      </c>
      <c r="K86" s="205"/>
      <c r="L86" s="210"/>
      <c r="M86" s="211"/>
      <c r="N86" s="212"/>
      <c r="O86" s="212"/>
      <c r="P86" s="213">
        <f>P87+P142+P145+P177+P227+P305</f>
        <v>0</v>
      </c>
      <c r="Q86" s="212"/>
      <c r="R86" s="213">
        <f>R87+R142+R145+R177+R227+R305</f>
        <v>196.36620499999998</v>
      </c>
      <c r="S86" s="212"/>
      <c r="T86" s="214">
        <f>T87+T142+T145+T177+T227+T305</f>
        <v>2313.278</v>
      </c>
      <c r="AR86" s="215" t="s">
        <v>78</v>
      </c>
      <c r="AT86" s="216" t="s">
        <v>69</v>
      </c>
      <c r="AU86" s="216" t="s">
        <v>70</v>
      </c>
      <c r="AY86" s="215" t="s">
        <v>123</v>
      </c>
      <c r="BK86" s="217">
        <f>BK87+BK142+BK145+BK177+BK227+BK305</f>
        <v>0</v>
      </c>
    </row>
    <row r="87" spans="2:63" s="10" customFormat="1" ht="19.9" customHeight="1">
      <c r="B87" s="204"/>
      <c r="C87" s="205"/>
      <c r="D87" s="206" t="s">
        <v>69</v>
      </c>
      <c r="E87" s="218" t="s">
        <v>78</v>
      </c>
      <c r="F87" s="218" t="s">
        <v>124</v>
      </c>
      <c r="G87" s="205"/>
      <c r="H87" s="205"/>
      <c r="I87" s="208"/>
      <c r="J87" s="219">
        <f>BK87</f>
        <v>0</v>
      </c>
      <c r="K87" s="205"/>
      <c r="L87" s="210"/>
      <c r="M87" s="211"/>
      <c r="N87" s="212"/>
      <c r="O87" s="212"/>
      <c r="P87" s="213">
        <f>SUM(P88:P141)</f>
        <v>0</v>
      </c>
      <c r="Q87" s="212"/>
      <c r="R87" s="213">
        <f>SUM(R88:R141)</f>
        <v>3.3688000000000002</v>
      </c>
      <c r="S87" s="212"/>
      <c r="T87" s="214">
        <f>SUM(T88:T141)</f>
        <v>1932.088</v>
      </c>
      <c r="AR87" s="215" t="s">
        <v>78</v>
      </c>
      <c r="AT87" s="216" t="s">
        <v>69</v>
      </c>
      <c r="AU87" s="216" t="s">
        <v>78</v>
      </c>
      <c r="AY87" s="215" t="s">
        <v>123</v>
      </c>
      <c r="BK87" s="217">
        <f>SUM(BK88:BK141)</f>
        <v>0</v>
      </c>
    </row>
    <row r="88" spans="2:65" s="1" customFormat="1" ht="38.25" customHeight="1">
      <c r="B88" s="45"/>
      <c r="C88" s="220" t="s">
        <v>433</v>
      </c>
      <c r="D88" s="220" t="s">
        <v>125</v>
      </c>
      <c r="E88" s="221" t="s">
        <v>434</v>
      </c>
      <c r="F88" s="222" t="s">
        <v>435</v>
      </c>
      <c r="G88" s="223" t="s">
        <v>128</v>
      </c>
      <c r="H88" s="224">
        <v>42</v>
      </c>
      <c r="I88" s="225"/>
      <c r="J88" s="226">
        <f>ROUND(I88*H88,2)</f>
        <v>0</v>
      </c>
      <c r="K88" s="222" t="s">
        <v>129</v>
      </c>
      <c r="L88" s="71"/>
      <c r="M88" s="227" t="s">
        <v>21</v>
      </c>
      <c r="N88" s="228" t="s">
        <v>41</v>
      </c>
      <c r="O88" s="46"/>
      <c r="P88" s="229">
        <f>O88*H88</f>
        <v>0</v>
      </c>
      <c r="Q88" s="229">
        <v>0</v>
      </c>
      <c r="R88" s="229">
        <f>Q88*H88</f>
        <v>0</v>
      </c>
      <c r="S88" s="229">
        <v>0.26</v>
      </c>
      <c r="T88" s="230">
        <f>S88*H88</f>
        <v>10.92</v>
      </c>
      <c r="AR88" s="23" t="s">
        <v>130</v>
      </c>
      <c r="AT88" s="23" t="s">
        <v>125</v>
      </c>
      <c r="AU88" s="23" t="s">
        <v>80</v>
      </c>
      <c r="AY88" s="23" t="s">
        <v>123</v>
      </c>
      <c r="BE88" s="231">
        <f>IF(N88="základní",J88,0)</f>
        <v>0</v>
      </c>
      <c r="BF88" s="231">
        <f>IF(N88="snížená",J88,0)</f>
        <v>0</v>
      </c>
      <c r="BG88" s="231">
        <f>IF(N88="zákl. přenesená",J88,0)</f>
        <v>0</v>
      </c>
      <c r="BH88" s="231">
        <f>IF(N88="sníž. přenesená",J88,0)</f>
        <v>0</v>
      </c>
      <c r="BI88" s="231">
        <f>IF(N88="nulová",J88,0)</f>
        <v>0</v>
      </c>
      <c r="BJ88" s="23" t="s">
        <v>78</v>
      </c>
      <c r="BK88" s="231">
        <f>ROUND(I88*H88,2)</f>
        <v>0</v>
      </c>
      <c r="BL88" s="23" t="s">
        <v>130</v>
      </c>
      <c r="BM88" s="23" t="s">
        <v>436</v>
      </c>
    </row>
    <row r="89" spans="2:47" s="1" customFormat="1" ht="13.5">
      <c r="B89" s="45"/>
      <c r="C89" s="73"/>
      <c r="D89" s="232" t="s">
        <v>132</v>
      </c>
      <c r="E89" s="73"/>
      <c r="F89" s="233" t="s">
        <v>437</v>
      </c>
      <c r="G89" s="73"/>
      <c r="H89" s="73"/>
      <c r="I89" s="190"/>
      <c r="J89" s="73"/>
      <c r="K89" s="73"/>
      <c r="L89" s="71"/>
      <c r="M89" s="234"/>
      <c r="N89" s="46"/>
      <c r="O89" s="46"/>
      <c r="P89" s="46"/>
      <c r="Q89" s="46"/>
      <c r="R89" s="46"/>
      <c r="S89" s="46"/>
      <c r="T89" s="94"/>
      <c r="AT89" s="23" t="s">
        <v>132</v>
      </c>
      <c r="AU89" s="23" t="s">
        <v>80</v>
      </c>
    </row>
    <row r="90" spans="2:47" s="1" customFormat="1" ht="13.5">
      <c r="B90" s="45"/>
      <c r="C90" s="73"/>
      <c r="D90" s="232" t="s">
        <v>134</v>
      </c>
      <c r="E90" s="73"/>
      <c r="F90" s="233" t="s">
        <v>438</v>
      </c>
      <c r="G90" s="73"/>
      <c r="H90" s="73"/>
      <c r="I90" s="190"/>
      <c r="J90" s="73"/>
      <c r="K90" s="73"/>
      <c r="L90" s="71"/>
      <c r="M90" s="234"/>
      <c r="N90" s="46"/>
      <c r="O90" s="46"/>
      <c r="P90" s="46"/>
      <c r="Q90" s="46"/>
      <c r="R90" s="46"/>
      <c r="S90" s="46"/>
      <c r="T90" s="94"/>
      <c r="AT90" s="23" t="s">
        <v>134</v>
      </c>
      <c r="AU90" s="23" t="s">
        <v>80</v>
      </c>
    </row>
    <row r="91" spans="2:65" s="1" customFormat="1" ht="38.25" customHeight="1">
      <c r="B91" s="45"/>
      <c r="C91" s="220" t="s">
        <v>78</v>
      </c>
      <c r="D91" s="220" t="s">
        <v>125</v>
      </c>
      <c r="E91" s="221" t="s">
        <v>126</v>
      </c>
      <c r="F91" s="222" t="s">
        <v>127</v>
      </c>
      <c r="G91" s="223" t="s">
        <v>128</v>
      </c>
      <c r="H91" s="224">
        <v>668</v>
      </c>
      <c r="I91" s="225"/>
      <c r="J91" s="226">
        <f>ROUND(I91*H91,2)</f>
        <v>0</v>
      </c>
      <c r="K91" s="222" t="s">
        <v>129</v>
      </c>
      <c r="L91" s="71"/>
      <c r="M91" s="227" t="s">
        <v>21</v>
      </c>
      <c r="N91" s="228" t="s">
        <v>41</v>
      </c>
      <c r="O91" s="46"/>
      <c r="P91" s="229">
        <f>O91*H91</f>
        <v>0</v>
      </c>
      <c r="Q91" s="229">
        <v>0</v>
      </c>
      <c r="R91" s="229">
        <f>Q91*H91</f>
        <v>0</v>
      </c>
      <c r="S91" s="229">
        <v>0.316</v>
      </c>
      <c r="T91" s="230">
        <f>S91*H91</f>
        <v>211.088</v>
      </c>
      <c r="AR91" s="23" t="s">
        <v>130</v>
      </c>
      <c r="AT91" s="23" t="s">
        <v>125</v>
      </c>
      <c r="AU91" s="23" t="s">
        <v>80</v>
      </c>
      <c r="AY91" s="23" t="s">
        <v>123</v>
      </c>
      <c r="BE91" s="231">
        <f>IF(N91="základní",J91,0)</f>
        <v>0</v>
      </c>
      <c r="BF91" s="231">
        <f>IF(N91="snížená",J91,0)</f>
        <v>0</v>
      </c>
      <c r="BG91" s="231">
        <f>IF(N91="zákl. přenesená",J91,0)</f>
        <v>0</v>
      </c>
      <c r="BH91" s="231">
        <f>IF(N91="sníž. přenesená",J91,0)</f>
        <v>0</v>
      </c>
      <c r="BI91" s="231">
        <f>IF(N91="nulová",J91,0)</f>
        <v>0</v>
      </c>
      <c r="BJ91" s="23" t="s">
        <v>78</v>
      </c>
      <c r="BK91" s="231">
        <f>ROUND(I91*H91,2)</f>
        <v>0</v>
      </c>
      <c r="BL91" s="23" t="s">
        <v>130</v>
      </c>
      <c r="BM91" s="23" t="s">
        <v>439</v>
      </c>
    </row>
    <row r="92" spans="2:47" s="1" customFormat="1" ht="13.5">
      <c r="B92" s="45"/>
      <c r="C92" s="73"/>
      <c r="D92" s="232" t="s">
        <v>132</v>
      </c>
      <c r="E92" s="73"/>
      <c r="F92" s="233" t="s">
        <v>133</v>
      </c>
      <c r="G92" s="73"/>
      <c r="H92" s="73"/>
      <c r="I92" s="190"/>
      <c r="J92" s="73"/>
      <c r="K92" s="73"/>
      <c r="L92" s="71"/>
      <c r="M92" s="234"/>
      <c r="N92" s="46"/>
      <c r="O92" s="46"/>
      <c r="P92" s="46"/>
      <c r="Q92" s="46"/>
      <c r="R92" s="46"/>
      <c r="S92" s="46"/>
      <c r="T92" s="94"/>
      <c r="AT92" s="23" t="s">
        <v>132</v>
      </c>
      <c r="AU92" s="23" t="s">
        <v>80</v>
      </c>
    </row>
    <row r="93" spans="2:47" s="1" customFormat="1" ht="13.5">
      <c r="B93" s="45"/>
      <c r="C93" s="73"/>
      <c r="D93" s="232" t="s">
        <v>134</v>
      </c>
      <c r="E93" s="73"/>
      <c r="F93" s="233" t="s">
        <v>135</v>
      </c>
      <c r="G93" s="73"/>
      <c r="H93" s="73"/>
      <c r="I93" s="190"/>
      <c r="J93" s="73"/>
      <c r="K93" s="73"/>
      <c r="L93" s="71"/>
      <c r="M93" s="234"/>
      <c r="N93" s="46"/>
      <c r="O93" s="46"/>
      <c r="P93" s="46"/>
      <c r="Q93" s="46"/>
      <c r="R93" s="46"/>
      <c r="S93" s="46"/>
      <c r="T93" s="94"/>
      <c r="AT93" s="23" t="s">
        <v>134</v>
      </c>
      <c r="AU93" s="23" t="s">
        <v>80</v>
      </c>
    </row>
    <row r="94" spans="2:65" s="1" customFormat="1" ht="38.25" customHeight="1">
      <c r="B94" s="45"/>
      <c r="C94" s="220" t="s">
        <v>80</v>
      </c>
      <c r="D94" s="220" t="s">
        <v>125</v>
      </c>
      <c r="E94" s="221" t="s">
        <v>332</v>
      </c>
      <c r="F94" s="222" t="s">
        <v>333</v>
      </c>
      <c r="G94" s="223" t="s">
        <v>128</v>
      </c>
      <c r="H94" s="224">
        <v>6680</v>
      </c>
      <c r="I94" s="225"/>
      <c r="J94" s="226">
        <f>ROUND(I94*H94,2)</f>
        <v>0</v>
      </c>
      <c r="K94" s="222" t="s">
        <v>129</v>
      </c>
      <c r="L94" s="71"/>
      <c r="M94" s="227" t="s">
        <v>21</v>
      </c>
      <c r="N94" s="228" t="s">
        <v>41</v>
      </c>
      <c r="O94" s="46"/>
      <c r="P94" s="229">
        <f>O94*H94</f>
        <v>0</v>
      </c>
      <c r="Q94" s="229">
        <v>0.00016</v>
      </c>
      <c r="R94" s="229">
        <f>Q94*H94</f>
        <v>1.0688000000000002</v>
      </c>
      <c r="S94" s="229">
        <v>0.256</v>
      </c>
      <c r="T94" s="230">
        <f>S94*H94</f>
        <v>1710.08</v>
      </c>
      <c r="AR94" s="23" t="s">
        <v>130</v>
      </c>
      <c r="AT94" s="23" t="s">
        <v>125</v>
      </c>
      <c r="AU94" s="23" t="s">
        <v>80</v>
      </c>
      <c r="AY94" s="23" t="s">
        <v>123</v>
      </c>
      <c r="BE94" s="231">
        <f>IF(N94="základní",J94,0)</f>
        <v>0</v>
      </c>
      <c r="BF94" s="231">
        <f>IF(N94="snížená",J94,0)</f>
        <v>0</v>
      </c>
      <c r="BG94" s="231">
        <f>IF(N94="zákl. přenesená",J94,0)</f>
        <v>0</v>
      </c>
      <c r="BH94" s="231">
        <f>IF(N94="sníž. přenesená",J94,0)</f>
        <v>0</v>
      </c>
      <c r="BI94" s="231">
        <f>IF(N94="nulová",J94,0)</f>
        <v>0</v>
      </c>
      <c r="BJ94" s="23" t="s">
        <v>78</v>
      </c>
      <c r="BK94" s="231">
        <f>ROUND(I94*H94,2)</f>
        <v>0</v>
      </c>
      <c r="BL94" s="23" t="s">
        <v>130</v>
      </c>
      <c r="BM94" s="23" t="s">
        <v>440</v>
      </c>
    </row>
    <row r="95" spans="2:47" s="1" customFormat="1" ht="13.5">
      <c r="B95" s="45"/>
      <c r="C95" s="73"/>
      <c r="D95" s="232" t="s">
        <v>132</v>
      </c>
      <c r="E95" s="73"/>
      <c r="F95" s="233" t="s">
        <v>139</v>
      </c>
      <c r="G95" s="73"/>
      <c r="H95" s="73"/>
      <c r="I95" s="190"/>
      <c r="J95" s="73"/>
      <c r="K95" s="73"/>
      <c r="L95" s="71"/>
      <c r="M95" s="234"/>
      <c r="N95" s="46"/>
      <c r="O95" s="46"/>
      <c r="P95" s="46"/>
      <c r="Q95" s="46"/>
      <c r="R95" s="46"/>
      <c r="S95" s="46"/>
      <c r="T95" s="94"/>
      <c r="AT95" s="23" t="s">
        <v>132</v>
      </c>
      <c r="AU95" s="23" t="s">
        <v>80</v>
      </c>
    </row>
    <row r="96" spans="2:65" s="1" customFormat="1" ht="38.25" customHeight="1">
      <c r="B96" s="45"/>
      <c r="C96" s="220" t="s">
        <v>140</v>
      </c>
      <c r="D96" s="220" t="s">
        <v>125</v>
      </c>
      <c r="E96" s="221" t="s">
        <v>441</v>
      </c>
      <c r="F96" s="222" t="s">
        <v>442</v>
      </c>
      <c r="G96" s="223" t="s">
        <v>143</v>
      </c>
      <c r="H96" s="224">
        <v>100.2</v>
      </c>
      <c r="I96" s="225"/>
      <c r="J96" s="226">
        <f>ROUND(I96*H96,2)</f>
        <v>0</v>
      </c>
      <c r="K96" s="222" t="s">
        <v>129</v>
      </c>
      <c r="L96" s="71"/>
      <c r="M96" s="227" t="s">
        <v>21</v>
      </c>
      <c r="N96" s="228" t="s">
        <v>41</v>
      </c>
      <c r="O96" s="46"/>
      <c r="P96" s="229">
        <f>O96*H96</f>
        <v>0</v>
      </c>
      <c r="Q96" s="229">
        <v>0</v>
      </c>
      <c r="R96" s="229">
        <f>Q96*H96</f>
        <v>0</v>
      </c>
      <c r="S96" s="229">
        <v>0</v>
      </c>
      <c r="T96" s="230">
        <f>S96*H96</f>
        <v>0</v>
      </c>
      <c r="AR96" s="23" t="s">
        <v>130</v>
      </c>
      <c r="AT96" s="23" t="s">
        <v>125</v>
      </c>
      <c r="AU96" s="23" t="s">
        <v>80</v>
      </c>
      <c r="AY96" s="23" t="s">
        <v>123</v>
      </c>
      <c r="BE96" s="231">
        <f>IF(N96="základní",J96,0)</f>
        <v>0</v>
      </c>
      <c r="BF96" s="231">
        <f>IF(N96="snížená",J96,0)</f>
        <v>0</v>
      </c>
      <c r="BG96" s="231">
        <f>IF(N96="zákl. přenesená",J96,0)</f>
        <v>0</v>
      </c>
      <c r="BH96" s="231">
        <f>IF(N96="sníž. přenesená",J96,0)</f>
        <v>0</v>
      </c>
      <c r="BI96" s="231">
        <f>IF(N96="nulová",J96,0)</f>
        <v>0</v>
      </c>
      <c r="BJ96" s="23" t="s">
        <v>78</v>
      </c>
      <c r="BK96" s="231">
        <f>ROUND(I96*H96,2)</f>
        <v>0</v>
      </c>
      <c r="BL96" s="23" t="s">
        <v>130</v>
      </c>
      <c r="BM96" s="23" t="s">
        <v>443</v>
      </c>
    </row>
    <row r="97" spans="2:47" s="1" customFormat="1" ht="13.5">
      <c r="B97" s="45"/>
      <c r="C97" s="73"/>
      <c r="D97" s="232" t="s">
        <v>132</v>
      </c>
      <c r="E97" s="73"/>
      <c r="F97" s="233" t="s">
        <v>145</v>
      </c>
      <c r="G97" s="73"/>
      <c r="H97" s="73"/>
      <c r="I97" s="190"/>
      <c r="J97" s="73"/>
      <c r="K97" s="73"/>
      <c r="L97" s="71"/>
      <c r="M97" s="234"/>
      <c r="N97" s="46"/>
      <c r="O97" s="46"/>
      <c r="P97" s="46"/>
      <c r="Q97" s="46"/>
      <c r="R97" s="46"/>
      <c r="S97" s="46"/>
      <c r="T97" s="94"/>
      <c r="AT97" s="23" t="s">
        <v>132</v>
      </c>
      <c r="AU97" s="23" t="s">
        <v>80</v>
      </c>
    </row>
    <row r="98" spans="2:51" s="11" customFormat="1" ht="13.5">
      <c r="B98" s="235"/>
      <c r="C98" s="236"/>
      <c r="D98" s="232" t="s">
        <v>146</v>
      </c>
      <c r="E98" s="237" t="s">
        <v>21</v>
      </c>
      <c r="F98" s="238" t="s">
        <v>444</v>
      </c>
      <c r="G98" s="236"/>
      <c r="H98" s="239">
        <v>100.2</v>
      </c>
      <c r="I98" s="240"/>
      <c r="J98" s="236"/>
      <c r="K98" s="236"/>
      <c r="L98" s="241"/>
      <c r="M98" s="242"/>
      <c r="N98" s="243"/>
      <c r="O98" s="243"/>
      <c r="P98" s="243"/>
      <c r="Q98" s="243"/>
      <c r="R98" s="243"/>
      <c r="S98" s="243"/>
      <c r="T98" s="244"/>
      <c r="AT98" s="245" t="s">
        <v>146</v>
      </c>
      <c r="AU98" s="245" t="s">
        <v>80</v>
      </c>
      <c r="AV98" s="11" t="s">
        <v>80</v>
      </c>
      <c r="AW98" s="11" t="s">
        <v>33</v>
      </c>
      <c r="AX98" s="11" t="s">
        <v>78</v>
      </c>
      <c r="AY98" s="245" t="s">
        <v>123</v>
      </c>
    </row>
    <row r="99" spans="2:65" s="1" customFormat="1" ht="25.5" customHeight="1">
      <c r="B99" s="45"/>
      <c r="C99" s="220" t="s">
        <v>130</v>
      </c>
      <c r="D99" s="220" t="s">
        <v>125</v>
      </c>
      <c r="E99" s="221" t="s">
        <v>445</v>
      </c>
      <c r="F99" s="222" t="s">
        <v>446</v>
      </c>
      <c r="G99" s="223" t="s">
        <v>143</v>
      </c>
      <c r="H99" s="224">
        <v>2.4</v>
      </c>
      <c r="I99" s="225"/>
      <c r="J99" s="226">
        <f>ROUND(I99*H99,2)</f>
        <v>0</v>
      </c>
      <c r="K99" s="222" t="s">
        <v>129</v>
      </c>
      <c r="L99" s="71"/>
      <c r="M99" s="227" t="s">
        <v>21</v>
      </c>
      <c r="N99" s="228" t="s">
        <v>41</v>
      </c>
      <c r="O99" s="46"/>
      <c r="P99" s="229">
        <f>O99*H99</f>
        <v>0</v>
      </c>
      <c r="Q99" s="229">
        <v>0</v>
      </c>
      <c r="R99" s="229">
        <f>Q99*H99</f>
        <v>0</v>
      </c>
      <c r="S99" s="229">
        <v>0</v>
      </c>
      <c r="T99" s="230">
        <f>S99*H99</f>
        <v>0</v>
      </c>
      <c r="AR99" s="23" t="s">
        <v>130</v>
      </c>
      <c r="AT99" s="23" t="s">
        <v>125</v>
      </c>
      <c r="AU99" s="23" t="s">
        <v>80</v>
      </c>
      <c r="AY99" s="23" t="s">
        <v>123</v>
      </c>
      <c r="BE99" s="231">
        <f>IF(N99="základní",J99,0)</f>
        <v>0</v>
      </c>
      <c r="BF99" s="231">
        <f>IF(N99="snížená",J99,0)</f>
        <v>0</v>
      </c>
      <c r="BG99" s="231">
        <f>IF(N99="zákl. přenesená",J99,0)</f>
        <v>0</v>
      </c>
      <c r="BH99" s="231">
        <f>IF(N99="sníž. přenesená",J99,0)</f>
        <v>0</v>
      </c>
      <c r="BI99" s="231">
        <f>IF(N99="nulová",J99,0)</f>
        <v>0</v>
      </c>
      <c r="BJ99" s="23" t="s">
        <v>78</v>
      </c>
      <c r="BK99" s="231">
        <f>ROUND(I99*H99,2)</f>
        <v>0</v>
      </c>
      <c r="BL99" s="23" t="s">
        <v>130</v>
      </c>
      <c r="BM99" s="23" t="s">
        <v>447</v>
      </c>
    </row>
    <row r="100" spans="2:51" s="11" customFormat="1" ht="13.5">
      <c r="B100" s="235"/>
      <c r="C100" s="236"/>
      <c r="D100" s="232" t="s">
        <v>146</v>
      </c>
      <c r="E100" s="237" t="s">
        <v>21</v>
      </c>
      <c r="F100" s="238" t="s">
        <v>448</v>
      </c>
      <c r="G100" s="236"/>
      <c r="H100" s="239">
        <v>2.4</v>
      </c>
      <c r="I100" s="240"/>
      <c r="J100" s="236"/>
      <c r="K100" s="236"/>
      <c r="L100" s="241"/>
      <c r="M100" s="242"/>
      <c r="N100" s="243"/>
      <c r="O100" s="243"/>
      <c r="P100" s="243"/>
      <c r="Q100" s="243"/>
      <c r="R100" s="243"/>
      <c r="S100" s="243"/>
      <c r="T100" s="244"/>
      <c r="AT100" s="245" t="s">
        <v>146</v>
      </c>
      <c r="AU100" s="245" t="s">
        <v>80</v>
      </c>
      <c r="AV100" s="11" t="s">
        <v>80</v>
      </c>
      <c r="AW100" s="11" t="s">
        <v>33</v>
      </c>
      <c r="AX100" s="11" t="s">
        <v>78</v>
      </c>
      <c r="AY100" s="245" t="s">
        <v>123</v>
      </c>
    </row>
    <row r="101" spans="2:65" s="1" customFormat="1" ht="38.25" customHeight="1">
      <c r="B101" s="45"/>
      <c r="C101" s="220" t="s">
        <v>162</v>
      </c>
      <c r="D101" s="220" t="s">
        <v>125</v>
      </c>
      <c r="E101" s="221" t="s">
        <v>148</v>
      </c>
      <c r="F101" s="222" t="s">
        <v>149</v>
      </c>
      <c r="G101" s="223" t="s">
        <v>143</v>
      </c>
      <c r="H101" s="224">
        <v>405.7</v>
      </c>
      <c r="I101" s="225"/>
      <c r="J101" s="226">
        <f>ROUND(I101*H101,2)</f>
        <v>0</v>
      </c>
      <c r="K101" s="222" t="s">
        <v>129</v>
      </c>
      <c r="L101" s="71"/>
      <c r="M101" s="227" t="s">
        <v>21</v>
      </c>
      <c r="N101" s="228" t="s">
        <v>41</v>
      </c>
      <c r="O101" s="46"/>
      <c r="P101" s="229">
        <f>O101*H101</f>
        <v>0</v>
      </c>
      <c r="Q101" s="229">
        <v>0</v>
      </c>
      <c r="R101" s="229">
        <f>Q101*H101</f>
        <v>0</v>
      </c>
      <c r="S101" s="229">
        <v>0</v>
      </c>
      <c r="T101" s="230">
        <f>S101*H101</f>
        <v>0</v>
      </c>
      <c r="AR101" s="23" t="s">
        <v>130</v>
      </c>
      <c r="AT101" s="23" t="s">
        <v>125</v>
      </c>
      <c r="AU101" s="23" t="s">
        <v>80</v>
      </c>
      <c r="AY101" s="23" t="s">
        <v>123</v>
      </c>
      <c r="BE101" s="231">
        <f>IF(N101="základní",J101,0)</f>
        <v>0</v>
      </c>
      <c r="BF101" s="231">
        <f>IF(N101="snížená",J101,0)</f>
        <v>0</v>
      </c>
      <c r="BG101" s="231">
        <f>IF(N101="zákl. přenesená",J101,0)</f>
        <v>0</v>
      </c>
      <c r="BH101" s="231">
        <f>IF(N101="sníž. přenesená",J101,0)</f>
        <v>0</v>
      </c>
      <c r="BI101" s="231">
        <f>IF(N101="nulová",J101,0)</f>
        <v>0</v>
      </c>
      <c r="BJ101" s="23" t="s">
        <v>78</v>
      </c>
      <c r="BK101" s="231">
        <f>ROUND(I101*H101,2)</f>
        <v>0</v>
      </c>
      <c r="BL101" s="23" t="s">
        <v>130</v>
      </c>
      <c r="BM101" s="23" t="s">
        <v>449</v>
      </c>
    </row>
    <row r="102" spans="2:47" s="1" customFormat="1" ht="13.5">
      <c r="B102" s="45"/>
      <c r="C102" s="73"/>
      <c r="D102" s="232" t="s">
        <v>132</v>
      </c>
      <c r="E102" s="73"/>
      <c r="F102" s="233" t="s">
        <v>151</v>
      </c>
      <c r="G102" s="73"/>
      <c r="H102" s="73"/>
      <c r="I102" s="190"/>
      <c r="J102" s="73"/>
      <c r="K102" s="73"/>
      <c r="L102" s="71"/>
      <c r="M102" s="234"/>
      <c r="N102" s="46"/>
      <c r="O102" s="46"/>
      <c r="P102" s="46"/>
      <c r="Q102" s="46"/>
      <c r="R102" s="46"/>
      <c r="S102" s="46"/>
      <c r="T102" s="94"/>
      <c r="AT102" s="23" t="s">
        <v>132</v>
      </c>
      <c r="AU102" s="23" t="s">
        <v>80</v>
      </c>
    </row>
    <row r="103" spans="2:51" s="12" customFormat="1" ht="13.5">
      <c r="B103" s="246"/>
      <c r="C103" s="247"/>
      <c r="D103" s="232" t="s">
        <v>146</v>
      </c>
      <c r="E103" s="248" t="s">
        <v>21</v>
      </c>
      <c r="F103" s="249" t="s">
        <v>338</v>
      </c>
      <c r="G103" s="247"/>
      <c r="H103" s="248" t="s">
        <v>21</v>
      </c>
      <c r="I103" s="250"/>
      <c r="J103" s="247"/>
      <c r="K103" s="247"/>
      <c r="L103" s="251"/>
      <c r="M103" s="252"/>
      <c r="N103" s="253"/>
      <c r="O103" s="253"/>
      <c r="P103" s="253"/>
      <c r="Q103" s="253"/>
      <c r="R103" s="253"/>
      <c r="S103" s="253"/>
      <c r="T103" s="254"/>
      <c r="AT103" s="255" t="s">
        <v>146</v>
      </c>
      <c r="AU103" s="255" t="s">
        <v>80</v>
      </c>
      <c r="AV103" s="12" t="s">
        <v>78</v>
      </c>
      <c r="AW103" s="12" t="s">
        <v>33</v>
      </c>
      <c r="AX103" s="12" t="s">
        <v>70</v>
      </c>
      <c r="AY103" s="255" t="s">
        <v>123</v>
      </c>
    </row>
    <row r="104" spans="2:51" s="11" customFormat="1" ht="13.5">
      <c r="B104" s="235"/>
      <c r="C104" s="236"/>
      <c r="D104" s="232" t="s">
        <v>146</v>
      </c>
      <c r="E104" s="237" t="s">
        <v>21</v>
      </c>
      <c r="F104" s="238" t="s">
        <v>450</v>
      </c>
      <c r="G104" s="236"/>
      <c r="H104" s="239">
        <v>100.2</v>
      </c>
      <c r="I104" s="240"/>
      <c r="J104" s="236"/>
      <c r="K104" s="236"/>
      <c r="L104" s="241"/>
      <c r="M104" s="242"/>
      <c r="N104" s="243"/>
      <c r="O104" s="243"/>
      <c r="P104" s="243"/>
      <c r="Q104" s="243"/>
      <c r="R104" s="243"/>
      <c r="S104" s="243"/>
      <c r="T104" s="244"/>
      <c r="AT104" s="245" t="s">
        <v>146</v>
      </c>
      <c r="AU104" s="245" t="s">
        <v>80</v>
      </c>
      <c r="AV104" s="11" t="s">
        <v>80</v>
      </c>
      <c r="AW104" s="11" t="s">
        <v>33</v>
      </c>
      <c r="AX104" s="11" t="s">
        <v>70</v>
      </c>
      <c r="AY104" s="245" t="s">
        <v>123</v>
      </c>
    </row>
    <row r="105" spans="2:51" s="12" customFormat="1" ht="13.5">
      <c r="B105" s="246"/>
      <c r="C105" s="247"/>
      <c r="D105" s="232" t="s">
        <v>146</v>
      </c>
      <c r="E105" s="248" t="s">
        <v>21</v>
      </c>
      <c r="F105" s="249" t="s">
        <v>152</v>
      </c>
      <c r="G105" s="247"/>
      <c r="H105" s="248" t="s">
        <v>21</v>
      </c>
      <c r="I105" s="250"/>
      <c r="J105" s="247"/>
      <c r="K105" s="247"/>
      <c r="L105" s="251"/>
      <c r="M105" s="252"/>
      <c r="N105" s="253"/>
      <c r="O105" s="253"/>
      <c r="P105" s="253"/>
      <c r="Q105" s="253"/>
      <c r="R105" s="253"/>
      <c r="S105" s="253"/>
      <c r="T105" s="254"/>
      <c r="AT105" s="255" t="s">
        <v>146</v>
      </c>
      <c r="AU105" s="255" t="s">
        <v>80</v>
      </c>
      <c r="AV105" s="12" t="s">
        <v>78</v>
      </c>
      <c r="AW105" s="12" t="s">
        <v>33</v>
      </c>
      <c r="AX105" s="12" t="s">
        <v>70</v>
      </c>
      <c r="AY105" s="255" t="s">
        <v>123</v>
      </c>
    </row>
    <row r="106" spans="2:51" s="11" customFormat="1" ht="13.5">
      <c r="B106" s="235"/>
      <c r="C106" s="236"/>
      <c r="D106" s="232" t="s">
        <v>146</v>
      </c>
      <c r="E106" s="237" t="s">
        <v>21</v>
      </c>
      <c r="F106" s="238" t="s">
        <v>451</v>
      </c>
      <c r="G106" s="236"/>
      <c r="H106" s="239">
        <v>43.48</v>
      </c>
      <c r="I106" s="240"/>
      <c r="J106" s="236"/>
      <c r="K106" s="236"/>
      <c r="L106" s="241"/>
      <c r="M106" s="242"/>
      <c r="N106" s="243"/>
      <c r="O106" s="243"/>
      <c r="P106" s="243"/>
      <c r="Q106" s="243"/>
      <c r="R106" s="243"/>
      <c r="S106" s="243"/>
      <c r="T106" s="244"/>
      <c r="AT106" s="245" t="s">
        <v>146</v>
      </c>
      <c r="AU106" s="245" t="s">
        <v>80</v>
      </c>
      <c r="AV106" s="11" t="s">
        <v>80</v>
      </c>
      <c r="AW106" s="11" t="s">
        <v>33</v>
      </c>
      <c r="AX106" s="11" t="s">
        <v>70</v>
      </c>
      <c r="AY106" s="245" t="s">
        <v>123</v>
      </c>
    </row>
    <row r="107" spans="2:51" s="12" customFormat="1" ht="13.5">
      <c r="B107" s="246"/>
      <c r="C107" s="247"/>
      <c r="D107" s="232" t="s">
        <v>146</v>
      </c>
      <c r="E107" s="248" t="s">
        <v>21</v>
      </c>
      <c r="F107" s="249" t="s">
        <v>340</v>
      </c>
      <c r="G107" s="247"/>
      <c r="H107" s="248" t="s">
        <v>21</v>
      </c>
      <c r="I107" s="250"/>
      <c r="J107" s="247"/>
      <c r="K107" s="247"/>
      <c r="L107" s="251"/>
      <c r="M107" s="252"/>
      <c r="N107" s="253"/>
      <c r="O107" s="253"/>
      <c r="P107" s="253"/>
      <c r="Q107" s="253"/>
      <c r="R107" s="253"/>
      <c r="S107" s="253"/>
      <c r="T107" s="254"/>
      <c r="AT107" s="255" t="s">
        <v>146</v>
      </c>
      <c r="AU107" s="255" t="s">
        <v>80</v>
      </c>
      <c r="AV107" s="12" t="s">
        <v>78</v>
      </c>
      <c r="AW107" s="12" t="s">
        <v>33</v>
      </c>
      <c r="AX107" s="12" t="s">
        <v>70</v>
      </c>
      <c r="AY107" s="255" t="s">
        <v>123</v>
      </c>
    </row>
    <row r="108" spans="2:51" s="11" customFormat="1" ht="13.5">
      <c r="B108" s="235"/>
      <c r="C108" s="236"/>
      <c r="D108" s="232" t="s">
        <v>146</v>
      </c>
      <c r="E108" s="237" t="s">
        <v>21</v>
      </c>
      <c r="F108" s="238" t="s">
        <v>452</v>
      </c>
      <c r="G108" s="236"/>
      <c r="H108" s="239">
        <v>116.4</v>
      </c>
      <c r="I108" s="240"/>
      <c r="J108" s="236"/>
      <c r="K108" s="236"/>
      <c r="L108" s="241"/>
      <c r="M108" s="242"/>
      <c r="N108" s="243"/>
      <c r="O108" s="243"/>
      <c r="P108" s="243"/>
      <c r="Q108" s="243"/>
      <c r="R108" s="243"/>
      <c r="S108" s="243"/>
      <c r="T108" s="244"/>
      <c r="AT108" s="245" t="s">
        <v>146</v>
      </c>
      <c r="AU108" s="245" t="s">
        <v>80</v>
      </c>
      <c r="AV108" s="11" t="s">
        <v>80</v>
      </c>
      <c r="AW108" s="11" t="s">
        <v>33</v>
      </c>
      <c r="AX108" s="11" t="s">
        <v>70</v>
      </c>
      <c r="AY108" s="245" t="s">
        <v>123</v>
      </c>
    </row>
    <row r="109" spans="2:51" s="12" customFormat="1" ht="13.5">
      <c r="B109" s="246"/>
      <c r="C109" s="247"/>
      <c r="D109" s="232" t="s">
        <v>146</v>
      </c>
      <c r="E109" s="248" t="s">
        <v>21</v>
      </c>
      <c r="F109" s="249" t="s">
        <v>453</v>
      </c>
      <c r="G109" s="247"/>
      <c r="H109" s="248" t="s">
        <v>21</v>
      </c>
      <c r="I109" s="250"/>
      <c r="J109" s="247"/>
      <c r="K109" s="247"/>
      <c r="L109" s="251"/>
      <c r="M109" s="252"/>
      <c r="N109" s="253"/>
      <c r="O109" s="253"/>
      <c r="P109" s="253"/>
      <c r="Q109" s="253"/>
      <c r="R109" s="253"/>
      <c r="S109" s="253"/>
      <c r="T109" s="254"/>
      <c r="AT109" s="255" t="s">
        <v>146</v>
      </c>
      <c r="AU109" s="255" t="s">
        <v>80</v>
      </c>
      <c r="AV109" s="12" t="s">
        <v>78</v>
      </c>
      <c r="AW109" s="12" t="s">
        <v>33</v>
      </c>
      <c r="AX109" s="12" t="s">
        <v>70</v>
      </c>
      <c r="AY109" s="255" t="s">
        <v>123</v>
      </c>
    </row>
    <row r="110" spans="2:51" s="11" customFormat="1" ht="13.5">
      <c r="B110" s="235"/>
      <c r="C110" s="236"/>
      <c r="D110" s="232" t="s">
        <v>146</v>
      </c>
      <c r="E110" s="237" t="s">
        <v>21</v>
      </c>
      <c r="F110" s="238" t="s">
        <v>454</v>
      </c>
      <c r="G110" s="236"/>
      <c r="H110" s="239">
        <v>2.4</v>
      </c>
      <c r="I110" s="240"/>
      <c r="J110" s="236"/>
      <c r="K110" s="236"/>
      <c r="L110" s="241"/>
      <c r="M110" s="242"/>
      <c r="N110" s="243"/>
      <c r="O110" s="243"/>
      <c r="P110" s="243"/>
      <c r="Q110" s="243"/>
      <c r="R110" s="243"/>
      <c r="S110" s="243"/>
      <c r="T110" s="244"/>
      <c r="AT110" s="245" t="s">
        <v>146</v>
      </c>
      <c r="AU110" s="245" t="s">
        <v>80</v>
      </c>
      <c r="AV110" s="11" t="s">
        <v>80</v>
      </c>
      <c r="AW110" s="11" t="s">
        <v>33</v>
      </c>
      <c r="AX110" s="11" t="s">
        <v>70</v>
      </c>
      <c r="AY110" s="245" t="s">
        <v>123</v>
      </c>
    </row>
    <row r="111" spans="2:51" s="12" customFormat="1" ht="13.5">
      <c r="B111" s="246"/>
      <c r="C111" s="247"/>
      <c r="D111" s="232" t="s">
        <v>146</v>
      </c>
      <c r="E111" s="248" t="s">
        <v>21</v>
      </c>
      <c r="F111" s="249" t="s">
        <v>157</v>
      </c>
      <c r="G111" s="247"/>
      <c r="H111" s="248" t="s">
        <v>21</v>
      </c>
      <c r="I111" s="250"/>
      <c r="J111" s="247"/>
      <c r="K111" s="247"/>
      <c r="L111" s="251"/>
      <c r="M111" s="252"/>
      <c r="N111" s="253"/>
      <c r="O111" s="253"/>
      <c r="P111" s="253"/>
      <c r="Q111" s="253"/>
      <c r="R111" s="253"/>
      <c r="S111" s="253"/>
      <c r="T111" s="254"/>
      <c r="AT111" s="255" t="s">
        <v>146</v>
      </c>
      <c r="AU111" s="255" t="s">
        <v>80</v>
      </c>
      <c r="AV111" s="12" t="s">
        <v>78</v>
      </c>
      <c r="AW111" s="12" t="s">
        <v>33</v>
      </c>
      <c r="AX111" s="12" t="s">
        <v>70</v>
      </c>
      <c r="AY111" s="255" t="s">
        <v>123</v>
      </c>
    </row>
    <row r="112" spans="2:51" s="11" customFormat="1" ht="13.5">
      <c r="B112" s="235"/>
      <c r="C112" s="236"/>
      <c r="D112" s="232" t="s">
        <v>146</v>
      </c>
      <c r="E112" s="237" t="s">
        <v>21</v>
      </c>
      <c r="F112" s="238" t="s">
        <v>455</v>
      </c>
      <c r="G112" s="236"/>
      <c r="H112" s="239">
        <v>133.6</v>
      </c>
      <c r="I112" s="240"/>
      <c r="J112" s="236"/>
      <c r="K112" s="236"/>
      <c r="L112" s="241"/>
      <c r="M112" s="242"/>
      <c r="N112" s="243"/>
      <c r="O112" s="243"/>
      <c r="P112" s="243"/>
      <c r="Q112" s="243"/>
      <c r="R112" s="243"/>
      <c r="S112" s="243"/>
      <c r="T112" s="244"/>
      <c r="AT112" s="245" t="s">
        <v>146</v>
      </c>
      <c r="AU112" s="245" t="s">
        <v>80</v>
      </c>
      <c r="AV112" s="11" t="s">
        <v>80</v>
      </c>
      <c r="AW112" s="11" t="s">
        <v>33</v>
      </c>
      <c r="AX112" s="11" t="s">
        <v>70</v>
      </c>
      <c r="AY112" s="245" t="s">
        <v>123</v>
      </c>
    </row>
    <row r="113" spans="2:51" s="12" customFormat="1" ht="13.5">
      <c r="B113" s="246"/>
      <c r="C113" s="247"/>
      <c r="D113" s="232" t="s">
        <v>146</v>
      </c>
      <c r="E113" s="248" t="s">
        <v>21</v>
      </c>
      <c r="F113" s="249" t="s">
        <v>159</v>
      </c>
      <c r="G113" s="247"/>
      <c r="H113" s="248" t="s">
        <v>21</v>
      </c>
      <c r="I113" s="250"/>
      <c r="J113" s="247"/>
      <c r="K113" s="247"/>
      <c r="L113" s="251"/>
      <c r="M113" s="252"/>
      <c r="N113" s="253"/>
      <c r="O113" s="253"/>
      <c r="P113" s="253"/>
      <c r="Q113" s="253"/>
      <c r="R113" s="253"/>
      <c r="S113" s="253"/>
      <c r="T113" s="254"/>
      <c r="AT113" s="255" t="s">
        <v>146</v>
      </c>
      <c r="AU113" s="255" t="s">
        <v>80</v>
      </c>
      <c r="AV113" s="12" t="s">
        <v>78</v>
      </c>
      <c r="AW113" s="12" t="s">
        <v>33</v>
      </c>
      <c r="AX113" s="12" t="s">
        <v>70</v>
      </c>
      <c r="AY113" s="255" t="s">
        <v>123</v>
      </c>
    </row>
    <row r="114" spans="2:51" s="11" customFormat="1" ht="13.5">
      <c r="B114" s="235"/>
      <c r="C114" s="236"/>
      <c r="D114" s="232" t="s">
        <v>146</v>
      </c>
      <c r="E114" s="237" t="s">
        <v>21</v>
      </c>
      <c r="F114" s="238" t="s">
        <v>456</v>
      </c>
      <c r="G114" s="236"/>
      <c r="H114" s="239">
        <v>9.62</v>
      </c>
      <c r="I114" s="240"/>
      <c r="J114" s="236"/>
      <c r="K114" s="236"/>
      <c r="L114" s="241"/>
      <c r="M114" s="242"/>
      <c r="N114" s="243"/>
      <c r="O114" s="243"/>
      <c r="P114" s="243"/>
      <c r="Q114" s="243"/>
      <c r="R114" s="243"/>
      <c r="S114" s="243"/>
      <c r="T114" s="244"/>
      <c r="AT114" s="245" t="s">
        <v>146</v>
      </c>
      <c r="AU114" s="245" t="s">
        <v>80</v>
      </c>
      <c r="AV114" s="11" t="s">
        <v>80</v>
      </c>
      <c r="AW114" s="11" t="s">
        <v>33</v>
      </c>
      <c r="AX114" s="11" t="s">
        <v>70</v>
      </c>
      <c r="AY114" s="245" t="s">
        <v>123</v>
      </c>
    </row>
    <row r="115" spans="2:51" s="13" customFormat="1" ht="13.5">
      <c r="B115" s="256"/>
      <c r="C115" s="257"/>
      <c r="D115" s="232" t="s">
        <v>146</v>
      </c>
      <c r="E115" s="258" t="s">
        <v>21</v>
      </c>
      <c r="F115" s="259" t="s">
        <v>161</v>
      </c>
      <c r="G115" s="257"/>
      <c r="H115" s="260">
        <v>405.7</v>
      </c>
      <c r="I115" s="261"/>
      <c r="J115" s="257"/>
      <c r="K115" s="257"/>
      <c r="L115" s="262"/>
      <c r="M115" s="263"/>
      <c r="N115" s="264"/>
      <c r="O115" s="264"/>
      <c r="P115" s="264"/>
      <c r="Q115" s="264"/>
      <c r="R115" s="264"/>
      <c r="S115" s="264"/>
      <c r="T115" s="265"/>
      <c r="AT115" s="266" t="s">
        <v>146</v>
      </c>
      <c r="AU115" s="266" t="s">
        <v>80</v>
      </c>
      <c r="AV115" s="13" t="s">
        <v>130</v>
      </c>
      <c r="AW115" s="13" t="s">
        <v>33</v>
      </c>
      <c r="AX115" s="13" t="s">
        <v>78</v>
      </c>
      <c r="AY115" s="266" t="s">
        <v>123</v>
      </c>
    </row>
    <row r="116" spans="2:65" s="1" customFormat="1" ht="51" customHeight="1">
      <c r="B116" s="45"/>
      <c r="C116" s="220" t="s">
        <v>167</v>
      </c>
      <c r="D116" s="220" t="s">
        <v>125</v>
      </c>
      <c r="E116" s="221" t="s">
        <v>163</v>
      </c>
      <c r="F116" s="222" t="s">
        <v>164</v>
      </c>
      <c r="G116" s="223" t="s">
        <v>143</v>
      </c>
      <c r="H116" s="224">
        <v>4057</v>
      </c>
      <c r="I116" s="225"/>
      <c r="J116" s="226">
        <f>ROUND(I116*H116,2)</f>
        <v>0</v>
      </c>
      <c r="K116" s="222" t="s">
        <v>129</v>
      </c>
      <c r="L116" s="71"/>
      <c r="M116" s="227" t="s">
        <v>21</v>
      </c>
      <c r="N116" s="228" t="s">
        <v>41</v>
      </c>
      <c r="O116" s="46"/>
      <c r="P116" s="229">
        <f>O116*H116</f>
        <v>0</v>
      </c>
      <c r="Q116" s="229">
        <v>0</v>
      </c>
      <c r="R116" s="229">
        <f>Q116*H116</f>
        <v>0</v>
      </c>
      <c r="S116" s="229">
        <v>0</v>
      </c>
      <c r="T116" s="230">
        <f>S116*H116</f>
        <v>0</v>
      </c>
      <c r="AR116" s="23" t="s">
        <v>130</v>
      </c>
      <c r="AT116" s="23" t="s">
        <v>125</v>
      </c>
      <c r="AU116" s="23" t="s">
        <v>80</v>
      </c>
      <c r="AY116" s="23" t="s">
        <v>123</v>
      </c>
      <c r="BE116" s="231">
        <f>IF(N116="základní",J116,0)</f>
        <v>0</v>
      </c>
      <c r="BF116" s="231">
        <f>IF(N116="snížená",J116,0)</f>
        <v>0</v>
      </c>
      <c r="BG116" s="231">
        <f>IF(N116="zákl. přenesená",J116,0)</f>
        <v>0</v>
      </c>
      <c r="BH116" s="231">
        <f>IF(N116="sníž. přenesená",J116,0)</f>
        <v>0</v>
      </c>
      <c r="BI116" s="231">
        <f>IF(N116="nulová",J116,0)</f>
        <v>0</v>
      </c>
      <c r="BJ116" s="23" t="s">
        <v>78</v>
      </c>
      <c r="BK116" s="231">
        <f>ROUND(I116*H116,2)</f>
        <v>0</v>
      </c>
      <c r="BL116" s="23" t="s">
        <v>130</v>
      </c>
      <c r="BM116" s="23" t="s">
        <v>457</v>
      </c>
    </row>
    <row r="117" spans="2:47" s="1" customFormat="1" ht="13.5">
      <c r="B117" s="45"/>
      <c r="C117" s="73"/>
      <c r="D117" s="232" t="s">
        <v>132</v>
      </c>
      <c r="E117" s="73"/>
      <c r="F117" s="233" t="s">
        <v>151</v>
      </c>
      <c r="G117" s="73"/>
      <c r="H117" s="73"/>
      <c r="I117" s="190"/>
      <c r="J117" s="73"/>
      <c r="K117" s="73"/>
      <c r="L117" s="71"/>
      <c r="M117" s="234"/>
      <c r="N117" s="46"/>
      <c r="O117" s="46"/>
      <c r="P117" s="46"/>
      <c r="Q117" s="46"/>
      <c r="R117" s="46"/>
      <c r="S117" s="46"/>
      <c r="T117" s="94"/>
      <c r="AT117" s="23" t="s">
        <v>132</v>
      </c>
      <c r="AU117" s="23" t="s">
        <v>80</v>
      </c>
    </row>
    <row r="118" spans="2:47" s="1" customFormat="1" ht="13.5">
      <c r="B118" s="45"/>
      <c r="C118" s="73"/>
      <c r="D118" s="232" t="s">
        <v>134</v>
      </c>
      <c r="E118" s="73"/>
      <c r="F118" s="233" t="s">
        <v>302</v>
      </c>
      <c r="G118" s="73"/>
      <c r="H118" s="73"/>
      <c r="I118" s="190"/>
      <c r="J118" s="73"/>
      <c r="K118" s="73"/>
      <c r="L118" s="71"/>
      <c r="M118" s="234"/>
      <c r="N118" s="46"/>
      <c r="O118" s="46"/>
      <c r="P118" s="46"/>
      <c r="Q118" s="46"/>
      <c r="R118" s="46"/>
      <c r="S118" s="46"/>
      <c r="T118" s="94"/>
      <c r="AT118" s="23" t="s">
        <v>134</v>
      </c>
      <c r="AU118" s="23" t="s">
        <v>80</v>
      </c>
    </row>
    <row r="119" spans="2:51" s="12" customFormat="1" ht="13.5">
      <c r="B119" s="246"/>
      <c r="C119" s="247"/>
      <c r="D119" s="232" t="s">
        <v>146</v>
      </c>
      <c r="E119" s="248" t="s">
        <v>21</v>
      </c>
      <c r="F119" s="249" t="s">
        <v>338</v>
      </c>
      <c r="G119" s="247"/>
      <c r="H119" s="248" t="s">
        <v>21</v>
      </c>
      <c r="I119" s="250"/>
      <c r="J119" s="247"/>
      <c r="K119" s="247"/>
      <c r="L119" s="251"/>
      <c r="M119" s="252"/>
      <c r="N119" s="253"/>
      <c r="O119" s="253"/>
      <c r="P119" s="253"/>
      <c r="Q119" s="253"/>
      <c r="R119" s="253"/>
      <c r="S119" s="253"/>
      <c r="T119" s="254"/>
      <c r="AT119" s="255" t="s">
        <v>146</v>
      </c>
      <c r="AU119" s="255" t="s">
        <v>80</v>
      </c>
      <c r="AV119" s="12" t="s">
        <v>78</v>
      </c>
      <c r="AW119" s="12" t="s">
        <v>33</v>
      </c>
      <c r="AX119" s="12" t="s">
        <v>70</v>
      </c>
      <c r="AY119" s="255" t="s">
        <v>123</v>
      </c>
    </row>
    <row r="120" spans="2:51" s="11" customFormat="1" ht="13.5">
      <c r="B120" s="235"/>
      <c r="C120" s="236"/>
      <c r="D120" s="232" t="s">
        <v>146</v>
      </c>
      <c r="E120" s="237" t="s">
        <v>21</v>
      </c>
      <c r="F120" s="238" t="s">
        <v>450</v>
      </c>
      <c r="G120" s="236"/>
      <c r="H120" s="239">
        <v>100.2</v>
      </c>
      <c r="I120" s="240"/>
      <c r="J120" s="236"/>
      <c r="K120" s="236"/>
      <c r="L120" s="241"/>
      <c r="M120" s="242"/>
      <c r="N120" s="243"/>
      <c r="O120" s="243"/>
      <c r="P120" s="243"/>
      <c r="Q120" s="243"/>
      <c r="R120" s="243"/>
      <c r="S120" s="243"/>
      <c r="T120" s="244"/>
      <c r="AT120" s="245" t="s">
        <v>146</v>
      </c>
      <c r="AU120" s="245" t="s">
        <v>80</v>
      </c>
      <c r="AV120" s="11" t="s">
        <v>80</v>
      </c>
      <c r="AW120" s="11" t="s">
        <v>33</v>
      </c>
      <c r="AX120" s="11" t="s">
        <v>70</v>
      </c>
      <c r="AY120" s="245" t="s">
        <v>123</v>
      </c>
    </row>
    <row r="121" spans="2:51" s="12" customFormat="1" ht="13.5">
      <c r="B121" s="246"/>
      <c r="C121" s="247"/>
      <c r="D121" s="232" t="s">
        <v>146</v>
      </c>
      <c r="E121" s="248" t="s">
        <v>21</v>
      </c>
      <c r="F121" s="249" t="s">
        <v>152</v>
      </c>
      <c r="G121" s="247"/>
      <c r="H121" s="248" t="s">
        <v>21</v>
      </c>
      <c r="I121" s="250"/>
      <c r="J121" s="247"/>
      <c r="K121" s="247"/>
      <c r="L121" s="251"/>
      <c r="M121" s="252"/>
      <c r="N121" s="253"/>
      <c r="O121" s="253"/>
      <c r="P121" s="253"/>
      <c r="Q121" s="253"/>
      <c r="R121" s="253"/>
      <c r="S121" s="253"/>
      <c r="T121" s="254"/>
      <c r="AT121" s="255" t="s">
        <v>146</v>
      </c>
      <c r="AU121" s="255" t="s">
        <v>80</v>
      </c>
      <c r="AV121" s="12" t="s">
        <v>78</v>
      </c>
      <c r="AW121" s="12" t="s">
        <v>33</v>
      </c>
      <c r="AX121" s="12" t="s">
        <v>70</v>
      </c>
      <c r="AY121" s="255" t="s">
        <v>123</v>
      </c>
    </row>
    <row r="122" spans="2:51" s="11" customFormat="1" ht="13.5">
      <c r="B122" s="235"/>
      <c r="C122" s="236"/>
      <c r="D122" s="232" t="s">
        <v>146</v>
      </c>
      <c r="E122" s="237" t="s">
        <v>21</v>
      </c>
      <c r="F122" s="238" t="s">
        <v>451</v>
      </c>
      <c r="G122" s="236"/>
      <c r="H122" s="239">
        <v>43.48</v>
      </c>
      <c r="I122" s="240"/>
      <c r="J122" s="236"/>
      <c r="K122" s="236"/>
      <c r="L122" s="241"/>
      <c r="M122" s="242"/>
      <c r="N122" s="243"/>
      <c r="O122" s="243"/>
      <c r="P122" s="243"/>
      <c r="Q122" s="243"/>
      <c r="R122" s="243"/>
      <c r="S122" s="243"/>
      <c r="T122" s="244"/>
      <c r="AT122" s="245" t="s">
        <v>146</v>
      </c>
      <c r="AU122" s="245" t="s">
        <v>80</v>
      </c>
      <c r="AV122" s="11" t="s">
        <v>80</v>
      </c>
      <c r="AW122" s="11" t="s">
        <v>33</v>
      </c>
      <c r="AX122" s="11" t="s">
        <v>70</v>
      </c>
      <c r="AY122" s="245" t="s">
        <v>123</v>
      </c>
    </row>
    <row r="123" spans="2:51" s="12" customFormat="1" ht="13.5">
      <c r="B123" s="246"/>
      <c r="C123" s="247"/>
      <c r="D123" s="232" t="s">
        <v>146</v>
      </c>
      <c r="E123" s="248" t="s">
        <v>21</v>
      </c>
      <c r="F123" s="249" t="s">
        <v>340</v>
      </c>
      <c r="G123" s="247"/>
      <c r="H123" s="248" t="s">
        <v>21</v>
      </c>
      <c r="I123" s="250"/>
      <c r="J123" s="247"/>
      <c r="K123" s="247"/>
      <c r="L123" s="251"/>
      <c r="M123" s="252"/>
      <c r="N123" s="253"/>
      <c r="O123" s="253"/>
      <c r="P123" s="253"/>
      <c r="Q123" s="253"/>
      <c r="R123" s="253"/>
      <c r="S123" s="253"/>
      <c r="T123" s="254"/>
      <c r="AT123" s="255" t="s">
        <v>146</v>
      </c>
      <c r="AU123" s="255" t="s">
        <v>80</v>
      </c>
      <c r="AV123" s="12" t="s">
        <v>78</v>
      </c>
      <c r="AW123" s="12" t="s">
        <v>33</v>
      </c>
      <c r="AX123" s="12" t="s">
        <v>70</v>
      </c>
      <c r="AY123" s="255" t="s">
        <v>123</v>
      </c>
    </row>
    <row r="124" spans="2:51" s="11" customFormat="1" ht="13.5">
      <c r="B124" s="235"/>
      <c r="C124" s="236"/>
      <c r="D124" s="232" t="s">
        <v>146</v>
      </c>
      <c r="E124" s="237" t="s">
        <v>21</v>
      </c>
      <c r="F124" s="238" t="s">
        <v>452</v>
      </c>
      <c r="G124" s="236"/>
      <c r="H124" s="239">
        <v>116.4</v>
      </c>
      <c r="I124" s="240"/>
      <c r="J124" s="236"/>
      <c r="K124" s="236"/>
      <c r="L124" s="241"/>
      <c r="M124" s="242"/>
      <c r="N124" s="243"/>
      <c r="O124" s="243"/>
      <c r="P124" s="243"/>
      <c r="Q124" s="243"/>
      <c r="R124" s="243"/>
      <c r="S124" s="243"/>
      <c r="T124" s="244"/>
      <c r="AT124" s="245" t="s">
        <v>146</v>
      </c>
      <c r="AU124" s="245" t="s">
        <v>80</v>
      </c>
      <c r="AV124" s="11" t="s">
        <v>80</v>
      </c>
      <c r="AW124" s="11" t="s">
        <v>33</v>
      </c>
      <c r="AX124" s="11" t="s">
        <v>70</v>
      </c>
      <c r="AY124" s="245" t="s">
        <v>123</v>
      </c>
    </row>
    <row r="125" spans="2:51" s="12" customFormat="1" ht="13.5">
      <c r="B125" s="246"/>
      <c r="C125" s="247"/>
      <c r="D125" s="232" t="s">
        <v>146</v>
      </c>
      <c r="E125" s="248" t="s">
        <v>21</v>
      </c>
      <c r="F125" s="249" t="s">
        <v>453</v>
      </c>
      <c r="G125" s="247"/>
      <c r="H125" s="248" t="s">
        <v>21</v>
      </c>
      <c r="I125" s="250"/>
      <c r="J125" s="247"/>
      <c r="K125" s="247"/>
      <c r="L125" s="251"/>
      <c r="M125" s="252"/>
      <c r="N125" s="253"/>
      <c r="O125" s="253"/>
      <c r="P125" s="253"/>
      <c r="Q125" s="253"/>
      <c r="R125" s="253"/>
      <c r="S125" s="253"/>
      <c r="T125" s="254"/>
      <c r="AT125" s="255" t="s">
        <v>146</v>
      </c>
      <c r="AU125" s="255" t="s">
        <v>80</v>
      </c>
      <c r="AV125" s="12" t="s">
        <v>78</v>
      </c>
      <c r="AW125" s="12" t="s">
        <v>33</v>
      </c>
      <c r="AX125" s="12" t="s">
        <v>70</v>
      </c>
      <c r="AY125" s="255" t="s">
        <v>123</v>
      </c>
    </row>
    <row r="126" spans="2:51" s="11" customFormat="1" ht="13.5">
      <c r="B126" s="235"/>
      <c r="C126" s="236"/>
      <c r="D126" s="232" t="s">
        <v>146</v>
      </c>
      <c r="E126" s="237" t="s">
        <v>21</v>
      </c>
      <c r="F126" s="238" t="s">
        <v>454</v>
      </c>
      <c r="G126" s="236"/>
      <c r="H126" s="239">
        <v>2.4</v>
      </c>
      <c r="I126" s="240"/>
      <c r="J126" s="236"/>
      <c r="K126" s="236"/>
      <c r="L126" s="241"/>
      <c r="M126" s="242"/>
      <c r="N126" s="243"/>
      <c r="O126" s="243"/>
      <c r="P126" s="243"/>
      <c r="Q126" s="243"/>
      <c r="R126" s="243"/>
      <c r="S126" s="243"/>
      <c r="T126" s="244"/>
      <c r="AT126" s="245" t="s">
        <v>146</v>
      </c>
      <c r="AU126" s="245" t="s">
        <v>80</v>
      </c>
      <c r="AV126" s="11" t="s">
        <v>80</v>
      </c>
      <c r="AW126" s="11" t="s">
        <v>33</v>
      </c>
      <c r="AX126" s="11" t="s">
        <v>70</v>
      </c>
      <c r="AY126" s="245" t="s">
        <v>123</v>
      </c>
    </row>
    <row r="127" spans="2:51" s="12" customFormat="1" ht="13.5">
      <c r="B127" s="246"/>
      <c r="C127" s="247"/>
      <c r="D127" s="232" t="s">
        <v>146</v>
      </c>
      <c r="E127" s="248" t="s">
        <v>21</v>
      </c>
      <c r="F127" s="249" t="s">
        <v>157</v>
      </c>
      <c r="G127" s="247"/>
      <c r="H127" s="248" t="s">
        <v>21</v>
      </c>
      <c r="I127" s="250"/>
      <c r="J127" s="247"/>
      <c r="K127" s="247"/>
      <c r="L127" s="251"/>
      <c r="M127" s="252"/>
      <c r="N127" s="253"/>
      <c r="O127" s="253"/>
      <c r="P127" s="253"/>
      <c r="Q127" s="253"/>
      <c r="R127" s="253"/>
      <c r="S127" s="253"/>
      <c r="T127" s="254"/>
      <c r="AT127" s="255" t="s">
        <v>146</v>
      </c>
      <c r="AU127" s="255" t="s">
        <v>80</v>
      </c>
      <c r="AV127" s="12" t="s">
        <v>78</v>
      </c>
      <c r="AW127" s="12" t="s">
        <v>33</v>
      </c>
      <c r="AX127" s="12" t="s">
        <v>70</v>
      </c>
      <c r="AY127" s="255" t="s">
        <v>123</v>
      </c>
    </row>
    <row r="128" spans="2:51" s="11" customFormat="1" ht="13.5">
      <c r="B128" s="235"/>
      <c r="C128" s="236"/>
      <c r="D128" s="232" t="s">
        <v>146</v>
      </c>
      <c r="E128" s="237" t="s">
        <v>21</v>
      </c>
      <c r="F128" s="238" t="s">
        <v>455</v>
      </c>
      <c r="G128" s="236"/>
      <c r="H128" s="239">
        <v>133.6</v>
      </c>
      <c r="I128" s="240"/>
      <c r="J128" s="236"/>
      <c r="K128" s="236"/>
      <c r="L128" s="241"/>
      <c r="M128" s="242"/>
      <c r="N128" s="243"/>
      <c r="O128" s="243"/>
      <c r="P128" s="243"/>
      <c r="Q128" s="243"/>
      <c r="R128" s="243"/>
      <c r="S128" s="243"/>
      <c r="T128" s="244"/>
      <c r="AT128" s="245" t="s">
        <v>146</v>
      </c>
      <c r="AU128" s="245" t="s">
        <v>80</v>
      </c>
      <c r="AV128" s="11" t="s">
        <v>80</v>
      </c>
      <c r="AW128" s="11" t="s">
        <v>33</v>
      </c>
      <c r="AX128" s="11" t="s">
        <v>70</v>
      </c>
      <c r="AY128" s="245" t="s">
        <v>123</v>
      </c>
    </row>
    <row r="129" spans="2:51" s="12" customFormat="1" ht="13.5">
      <c r="B129" s="246"/>
      <c r="C129" s="247"/>
      <c r="D129" s="232" t="s">
        <v>146</v>
      </c>
      <c r="E129" s="248" t="s">
        <v>21</v>
      </c>
      <c r="F129" s="249" t="s">
        <v>159</v>
      </c>
      <c r="G129" s="247"/>
      <c r="H129" s="248" t="s">
        <v>21</v>
      </c>
      <c r="I129" s="250"/>
      <c r="J129" s="247"/>
      <c r="K129" s="247"/>
      <c r="L129" s="251"/>
      <c r="M129" s="252"/>
      <c r="N129" s="253"/>
      <c r="O129" s="253"/>
      <c r="P129" s="253"/>
      <c r="Q129" s="253"/>
      <c r="R129" s="253"/>
      <c r="S129" s="253"/>
      <c r="T129" s="254"/>
      <c r="AT129" s="255" t="s">
        <v>146</v>
      </c>
      <c r="AU129" s="255" t="s">
        <v>80</v>
      </c>
      <c r="AV129" s="12" t="s">
        <v>78</v>
      </c>
      <c r="AW129" s="12" t="s">
        <v>33</v>
      </c>
      <c r="AX129" s="12" t="s">
        <v>70</v>
      </c>
      <c r="AY129" s="255" t="s">
        <v>123</v>
      </c>
    </row>
    <row r="130" spans="2:51" s="11" customFormat="1" ht="13.5">
      <c r="B130" s="235"/>
      <c r="C130" s="236"/>
      <c r="D130" s="232" t="s">
        <v>146</v>
      </c>
      <c r="E130" s="237" t="s">
        <v>21</v>
      </c>
      <c r="F130" s="238" t="s">
        <v>456</v>
      </c>
      <c r="G130" s="236"/>
      <c r="H130" s="239">
        <v>9.62</v>
      </c>
      <c r="I130" s="240"/>
      <c r="J130" s="236"/>
      <c r="K130" s="236"/>
      <c r="L130" s="241"/>
      <c r="M130" s="242"/>
      <c r="N130" s="243"/>
      <c r="O130" s="243"/>
      <c r="P130" s="243"/>
      <c r="Q130" s="243"/>
      <c r="R130" s="243"/>
      <c r="S130" s="243"/>
      <c r="T130" s="244"/>
      <c r="AT130" s="245" t="s">
        <v>146</v>
      </c>
      <c r="AU130" s="245" t="s">
        <v>80</v>
      </c>
      <c r="AV130" s="11" t="s">
        <v>80</v>
      </c>
      <c r="AW130" s="11" t="s">
        <v>33</v>
      </c>
      <c r="AX130" s="11" t="s">
        <v>70</v>
      </c>
      <c r="AY130" s="245" t="s">
        <v>123</v>
      </c>
    </row>
    <row r="131" spans="2:51" s="13" customFormat="1" ht="13.5">
      <c r="B131" s="256"/>
      <c r="C131" s="257"/>
      <c r="D131" s="232" t="s">
        <v>146</v>
      </c>
      <c r="E131" s="258" t="s">
        <v>21</v>
      </c>
      <c r="F131" s="259" t="s">
        <v>161</v>
      </c>
      <c r="G131" s="257"/>
      <c r="H131" s="260">
        <v>405.7</v>
      </c>
      <c r="I131" s="261"/>
      <c r="J131" s="257"/>
      <c r="K131" s="257"/>
      <c r="L131" s="262"/>
      <c r="M131" s="263"/>
      <c r="N131" s="264"/>
      <c r="O131" s="264"/>
      <c r="P131" s="264"/>
      <c r="Q131" s="264"/>
      <c r="R131" s="264"/>
      <c r="S131" s="264"/>
      <c r="T131" s="265"/>
      <c r="AT131" s="266" t="s">
        <v>146</v>
      </c>
      <c r="AU131" s="266" t="s">
        <v>80</v>
      </c>
      <c r="AV131" s="13" t="s">
        <v>130</v>
      </c>
      <c r="AW131" s="13" t="s">
        <v>33</v>
      </c>
      <c r="AX131" s="13" t="s">
        <v>78</v>
      </c>
      <c r="AY131" s="266" t="s">
        <v>123</v>
      </c>
    </row>
    <row r="132" spans="2:51" s="11" customFormat="1" ht="13.5">
      <c r="B132" s="235"/>
      <c r="C132" s="236"/>
      <c r="D132" s="232" t="s">
        <v>146</v>
      </c>
      <c r="E132" s="236"/>
      <c r="F132" s="238" t="s">
        <v>458</v>
      </c>
      <c r="G132" s="236"/>
      <c r="H132" s="239">
        <v>4057</v>
      </c>
      <c r="I132" s="240"/>
      <c r="J132" s="236"/>
      <c r="K132" s="236"/>
      <c r="L132" s="241"/>
      <c r="M132" s="242"/>
      <c r="N132" s="243"/>
      <c r="O132" s="243"/>
      <c r="P132" s="243"/>
      <c r="Q132" s="243"/>
      <c r="R132" s="243"/>
      <c r="S132" s="243"/>
      <c r="T132" s="244"/>
      <c r="AT132" s="245" t="s">
        <v>146</v>
      </c>
      <c r="AU132" s="245" t="s">
        <v>80</v>
      </c>
      <c r="AV132" s="11" t="s">
        <v>80</v>
      </c>
      <c r="AW132" s="11" t="s">
        <v>6</v>
      </c>
      <c r="AX132" s="11" t="s">
        <v>78</v>
      </c>
      <c r="AY132" s="245" t="s">
        <v>123</v>
      </c>
    </row>
    <row r="133" spans="2:65" s="1" customFormat="1" ht="38.25" customHeight="1">
      <c r="B133" s="45"/>
      <c r="C133" s="220" t="s">
        <v>173</v>
      </c>
      <c r="D133" s="220" t="s">
        <v>125</v>
      </c>
      <c r="E133" s="221" t="s">
        <v>459</v>
      </c>
      <c r="F133" s="222" t="s">
        <v>460</v>
      </c>
      <c r="G133" s="223" t="s">
        <v>143</v>
      </c>
      <c r="H133" s="224">
        <v>1.6</v>
      </c>
      <c r="I133" s="225"/>
      <c r="J133" s="226">
        <f>ROUND(I133*H133,2)</f>
        <v>0</v>
      </c>
      <c r="K133" s="222" t="s">
        <v>129</v>
      </c>
      <c r="L133" s="71"/>
      <c r="M133" s="227" t="s">
        <v>21</v>
      </c>
      <c r="N133" s="228" t="s">
        <v>41</v>
      </c>
      <c r="O133" s="46"/>
      <c r="P133" s="229">
        <f>O133*H133</f>
        <v>0</v>
      </c>
      <c r="Q133" s="229">
        <v>0</v>
      </c>
      <c r="R133" s="229">
        <f>Q133*H133</f>
        <v>0</v>
      </c>
      <c r="S133" s="229">
        <v>0</v>
      </c>
      <c r="T133" s="230">
        <f>S133*H133</f>
        <v>0</v>
      </c>
      <c r="AR133" s="23" t="s">
        <v>130</v>
      </c>
      <c r="AT133" s="23" t="s">
        <v>125</v>
      </c>
      <c r="AU133" s="23" t="s">
        <v>80</v>
      </c>
      <c r="AY133" s="23" t="s">
        <v>123</v>
      </c>
      <c r="BE133" s="231">
        <f>IF(N133="základní",J133,0)</f>
        <v>0</v>
      </c>
      <c r="BF133" s="231">
        <f>IF(N133="snížená",J133,0)</f>
        <v>0</v>
      </c>
      <c r="BG133" s="231">
        <f>IF(N133="zákl. přenesená",J133,0)</f>
        <v>0</v>
      </c>
      <c r="BH133" s="231">
        <f>IF(N133="sníž. přenesená",J133,0)</f>
        <v>0</v>
      </c>
      <c r="BI133" s="231">
        <f>IF(N133="nulová",J133,0)</f>
        <v>0</v>
      </c>
      <c r="BJ133" s="23" t="s">
        <v>78</v>
      </c>
      <c r="BK133" s="231">
        <f>ROUND(I133*H133,2)</f>
        <v>0</v>
      </c>
      <c r="BL133" s="23" t="s">
        <v>130</v>
      </c>
      <c r="BM133" s="23" t="s">
        <v>461</v>
      </c>
    </row>
    <row r="134" spans="2:51" s="11" customFormat="1" ht="13.5">
      <c r="B134" s="235"/>
      <c r="C134" s="236"/>
      <c r="D134" s="232" t="s">
        <v>146</v>
      </c>
      <c r="E134" s="237" t="s">
        <v>21</v>
      </c>
      <c r="F134" s="238" t="s">
        <v>462</v>
      </c>
      <c r="G134" s="236"/>
      <c r="H134" s="239">
        <v>1.6</v>
      </c>
      <c r="I134" s="240"/>
      <c r="J134" s="236"/>
      <c r="K134" s="236"/>
      <c r="L134" s="241"/>
      <c r="M134" s="242"/>
      <c r="N134" s="243"/>
      <c r="O134" s="243"/>
      <c r="P134" s="243"/>
      <c r="Q134" s="243"/>
      <c r="R134" s="243"/>
      <c r="S134" s="243"/>
      <c r="T134" s="244"/>
      <c r="AT134" s="245" t="s">
        <v>146</v>
      </c>
      <c r="AU134" s="245" t="s">
        <v>80</v>
      </c>
      <c r="AV134" s="11" t="s">
        <v>80</v>
      </c>
      <c r="AW134" s="11" t="s">
        <v>33</v>
      </c>
      <c r="AX134" s="11" t="s">
        <v>78</v>
      </c>
      <c r="AY134" s="245" t="s">
        <v>123</v>
      </c>
    </row>
    <row r="135" spans="2:65" s="1" customFormat="1" ht="16.5" customHeight="1">
      <c r="B135" s="45"/>
      <c r="C135" s="267" t="s">
        <v>177</v>
      </c>
      <c r="D135" s="267" t="s">
        <v>225</v>
      </c>
      <c r="E135" s="268" t="s">
        <v>463</v>
      </c>
      <c r="F135" s="269" t="s">
        <v>464</v>
      </c>
      <c r="G135" s="270" t="s">
        <v>282</v>
      </c>
      <c r="H135" s="271">
        <v>1.6</v>
      </c>
      <c r="I135" s="272"/>
      <c r="J135" s="273">
        <f>ROUND(I135*H135,2)</f>
        <v>0</v>
      </c>
      <c r="K135" s="269" t="s">
        <v>129</v>
      </c>
      <c r="L135" s="274"/>
      <c r="M135" s="275" t="s">
        <v>21</v>
      </c>
      <c r="N135" s="276" t="s">
        <v>41</v>
      </c>
      <c r="O135" s="46"/>
      <c r="P135" s="229">
        <f>O135*H135</f>
        <v>0</v>
      </c>
      <c r="Q135" s="229">
        <v>1</v>
      </c>
      <c r="R135" s="229">
        <f>Q135*H135</f>
        <v>1.6</v>
      </c>
      <c r="S135" s="229">
        <v>0</v>
      </c>
      <c r="T135" s="230">
        <f>S135*H135</f>
        <v>0</v>
      </c>
      <c r="AR135" s="23" t="s">
        <v>177</v>
      </c>
      <c r="AT135" s="23" t="s">
        <v>225</v>
      </c>
      <c r="AU135" s="23" t="s">
        <v>80</v>
      </c>
      <c r="AY135" s="23" t="s">
        <v>123</v>
      </c>
      <c r="BE135" s="231">
        <f>IF(N135="základní",J135,0)</f>
        <v>0</v>
      </c>
      <c r="BF135" s="231">
        <f>IF(N135="snížená",J135,0)</f>
        <v>0</v>
      </c>
      <c r="BG135" s="231">
        <f>IF(N135="zákl. přenesená",J135,0)</f>
        <v>0</v>
      </c>
      <c r="BH135" s="231">
        <f>IF(N135="sníž. přenesená",J135,0)</f>
        <v>0</v>
      </c>
      <c r="BI135" s="231">
        <f>IF(N135="nulová",J135,0)</f>
        <v>0</v>
      </c>
      <c r="BJ135" s="23" t="s">
        <v>78</v>
      </c>
      <c r="BK135" s="231">
        <f>ROUND(I135*H135,2)</f>
        <v>0</v>
      </c>
      <c r="BL135" s="23" t="s">
        <v>130</v>
      </c>
      <c r="BM135" s="23" t="s">
        <v>465</v>
      </c>
    </row>
    <row r="136" spans="2:65" s="1" customFormat="1" ht="38.25" customHeight="1">
      <c r="B136" s="45"/>
      <c r="C136" s="220" t="s">
        <v>183</v>
      </c>
      <c r="D136" s="220" t="s">
        <v>125</v>
      </c>
      <c r="E136" s="221" t="s">
        <v>466</v>
      </c>
      <c r="F136" s="222" t="s">
        <v>467</v>
      </c>
      <c r="G136" s="223" t="s">
        <v>143</v>
      </c>
      <c r="H136" s="224">
        <v>0.7</v>
      </c>
      <c r="I136" s="225"/>
      <c r="J136" s="226">
        <f>ROUND(I136*H136,2)</f>
        <v>0</v>
      </c>
      <c r="K136" s="222" t="s">
        <v>129</v>
      </c>
      <c r="L136" s="71"/>
      <c r="M136" s="227" t="s">
        <v>21</v>
      </c>
      <c r="N136" s="228" t="s">
        <v>41</v>
      </c>
      <c r="O136" s="46"/>
      <c r="P136" s="229">
        <f>O136*H136</f>
        <v>0</v>
      </c>
      <c r="Q136" s="229">
        <v>0</v>
      </c>
      <c r="R136" s="229">
        <f>Q136*H136</f>
        <v>0</v>
      </c>
      <c r="S136" s="229">
        <v>0</v>
      </c>
      <c r="T136" s="230">
        <f>S136*H136</f>
        <v>0</v>
      </c>
      <c r="AR136" s="23" t="s">
        <v>130</v>
      </c>
      <c r="AT136" s="23" t="s">
        <v>125</v>
      </c>
      <c r="AU136" s="23" t="s">
        <v>80</v>
      </c>
      <c r="AY136" s="23" t="s">
        <v>123</v>
      </c>
      <c r="BE136" s="231">
        <f>IF(N136="základní",J136,0)</f>
        <v>0</v>
      </c>
      <c r="BF136" s="231">
        <f>IF(N136="snížená",J136,0)</f>
        <v>0</v>
      </c>
      <c r="BG136" s="231">
        <f>IF(N136="zákl. přenesená",J136,0)</f>
        <v>0</v>
      </c>
      <c r="BH136" s="231">
        <f>IF(N136="sníž. přenesená",J136,0)</f>
        <v>0</v>
      </c>
      <c r="BI136" s="231">
        <f>IF(N136="nulová",J136,0)</f>
        <v>0</v>
      </c>
      <c r="BJ136" s="23" t="s">
        <v>78</v>
      </c>
      <c r="BK136" s="231">
        <f>ROUND(I136*H136,2)</f>
        <v>0</v>
      </c>
      <c r="BL136" s="23" t="s">
        <v>130</v>
      </c>
      <c r="BM136" s="23" t="s">
        <v>468</v>
      </c>
    </row>
    <row r="137" spans="2:51" s="11" customFormat="1" ht="13.5">
      <c r="B137" s="235"/>
      <c r="C137" s="236"/>
      <c r="D137" s="232" t="s">
        <v>146</v>
      </c>
      <c r="E137" s="237" t="s">
        <v>21</v>
      </c>
      <c r="F137" s="238" t="s">
        <v>469</v>
      </c>
      <c r="G137" s="236"/>
      <c r="H137" s="239">
        <v>0.7</v>
      </c>
      <c r="I137" s="240"/>
      <c r="J137" s="236"/>
      <c r="K137" s="236"/>
      <c r="L137" s="241"/>
      <c r="M137" s="242"/>
      <c r="N137" s="243"/>
      <c r="O137" s="243"/>
      <c r="P137" s="243"/>
      <c r="Q137" s="243"/>
      <c r="R137" s="243"/>
      <c r="S137" s="243"/>
      <c r="T137" s="244"/>
      <c r="AT137" s="245" t="s">
        <v>146</v>
      </c>
      <c r="AU137" s="245" t="s">
        <v>80</v>
      </c>
      <c r="AV137" s="11" t="s">
        <v>80</v>
      </c>
      <c r="AW137" s="11" t="s">
        <v>33</v>
      </c>
      <c r="AX137" s="11" t="s">
        <v>78</v>
      </c>
      <c r="AY137" s="245" t="s">
        <v>123</v>
      </c>
    </row>
    <row r="138" spans="2:65" s="1" customFormat="1" ht="16.5" customHeight="1">
      <c r="B138" s="45"/>
      <c r="C138" s="267" t="s">
        <v>188</v>
      </c>
      <c r="D138" s="267" t="s">
        <v>225</v>
      </c>
      <c r="E138" s="268" t="s">
        <v>470</v>
      </c>
      <c r="F138" s="269" t="s">
        <v>471</v>
      </c>
      <c r="G138" s="270" t="s">
        <v>282</v>
      </c>
      <c r="H138" s="271">
        <v>0.7</v>
      </c>
      <c r="I138" s="272"/>
      <c r="J138" s="273">
        <f>ROUND(I138*H138,2)</f>
        <v>0</v>
      </c>
      <c r="K138" s="269" t="s">
        <v>129</v>
      </c>
      <c r="L138" s="274"/>
      <c r="M138" s="275" t="s">
        <v>21</v>
      </c>
      <c r="N138" s="276" t="s">
        <v>41</v>
      </c>
      <c r="O138" s="46"/>
      <c r="P138" s="229">
        <f>O138*H138</f>
        <v>0</v>
      </c>
      <c r="Q138" s="229">
        <v>1</v>
      </c>
      <c r="R138" s="229">
        <f>Q138*H138</f>
        <v>0.7</v>
      </c>
      <c r="S138" s="229">
        <v>0</v>
      </c>
      <c r="T138" s="230">
        <f>S138*H138</f>
        <v>0</v>
      </c>
      <c r="AR138" s="23" t="s">
        <v>177</v>
      </c>
      <c r="AT138" s="23" t="s">
        <v>225</v>
      </c>
      <c r="AU138" s="23" t="s">
        <v>80</v>
      </c>
      <c r="AY138" s="23" t="s">
        <v>123</v>
      </c>
      <c r="BE138" s="231">
        <f>IF(N138="základní",J138,0)</f>
        <v>0</v>
      </c>
      <c r="BF138" s="231">
        <f>IF(N138="snížená",J138,0)</f>
        <v>0</v>
      </c>
      <c r="BG138" s="231">
        <f>IF(N138="zákl. přenesená",J138,0)</f>
        <v>0</v>
      </c>
      <c r="BH138" s="231">
        <f>IF(N138="sníž. přenesená",J138,0)</f>
        <v>0</v>
      </c>
      <c r="BI138" s="231">
        <f>IF(N138="nulová",J138,0)</f>
        <v>0</v>
      </c>
      <c r="BJ138" s="23" t="s">
        <v>78</v>
      </c>
      <c r="BK138" s="231">
        <f>ROUND(I138*H138,2)</f>
        <v>0</v>
      </c>
      <c r="BL138" s="23" t="s">
        <v>130</v>
      </c>
      <c r="BM138" s="23" t="s">
        <v>472</v>
      </c>
    </row>
    <row r="139" spans="2:65" s="1" customFormat="1" ht="25.5" customHeight="1">
      <c r="B139" s="45"/>
      <c r="C139" s="220" t="s">
        <v>193</v>
      </c>
      <c r="D139" s="220" t="s">
        <v>125</v>
      </c>
      <c r="E139" s="221" t="s">
        <v>346</v>
      </c>
      <c r="F139" s="222" t="s">
        <v>347</v>
      </c>
      <c r="G139" s="223" t="s">
        <v>128</v>
      </c>
      <c r="H139" s="224">
        <v>668</v>
      </c>
      <c r="I139" s="225"/>
      <c r="J139" s="226">
        <f>ROUND(I139*H139,2)</f>
        <v>0</v>
      </c>
      <c r="K139" s="222" t="s">
        <v>129</v>
      </c>
      <c r="L139" s="71"/>
      <c r="M139" s="227" t="s">
        <v>21</v>
      </c>
      <c r="N139" s="228" t="s">
        <v>41</v>
      </c>
      <c r="O139" s="46"/>
      <c r="P139" s="229">
        <f>O139*H139</f>
        <v>0</v>
      </c>
      <c r="Q139" s="229">
        <v>0</v>
      </c>
      <c r="R139" s="229">
        <f>Q139*H139</f>
        <v>0</v>
      </c>
      <c r="S139" s="229">
        <v>0</v>
      </c>
      <c r="T139" s="230">
        <f>S139*H139</f>
        <v>0</v>
      </c>
      <c r="AR139" s="23" t="s">
        <v>130</v>
      </c>
      <c r="AT139" s="23" t="s">
        <v>125</v>
      </c>
      <c r="AU139" s="23" t="s">
        <v>80</v>
      </c>
      <c r="AY139" s="23" t="s">
        <v>123</v>
      </c>
      <c r="BE139" s="231">
        <f>IF(N139="základní",J139,0)</f>
        <v>0</v>
      </c>
      <c r="BF139" s="231">
        <f>IF(N139="snížená",J139,0)</f>
        <v>0</v>
      </c>
      <c r="BG139" s="231">
        <f>IF(N139="zákl. přenesená",J139,0)</f>
        <v>0</v>
      </c>
      <c r="BH139" s="231">
        <f>IF(N139="sníž. přenesená",J139,0)</f>
        <v>0</v>
      </c>
      <c r="BI139" s="231">
        <f>IF(N139="nulová",J139,0)</f>
        <v>0</v>
      </c>
      <c r="BJ139" s="23" t="s">
        <v>78</v>
      </c>
      <c r="BK139" s="231">
        <f>ROUND(I139*H139,2)</f>
        <v>0</v>
      </c>
      <c r="BL139" s="23" t="s">
        <v>130</v>
      </c>
      <c r="BM139" s="23" t="s">
        <v>473</v>
      </c>
    </row>
    <row r="140" spans="2:47" s="1" customFormat="1" ht="13.5">
      <c r="B140" s="45"/>
      <c r="C140" s="73"/>
      <c r="D140" s="232" t="s">
        <v>132</v>
      </c>
      <c r="E140" s="73"/>
      <c r="F140" s="233" t="s">
        <v>349</v>
      </c>
      <c r="G140" s="73"/>
      <c r="H140" s="73"/>
      <c r="I140" s="190"/>
      <c r="J140" s="73"/>
      <c r="K140" s="73"/>
      <c r="L140" s="71"/>
      <c r="M140" s="234"/>
      <c r="N140" s="46"/>
      <c r="O140" s="46"/>
      <c r="P140" s="46"/>
      <c r="Q140" s="46"/>
      <c r="R140" s="46"/>
      <c r="S140" s="46"/>
      <c r="T140" s="94"/>
      <c r="AT140" s="23" t="s">
        <v>132</v>
      </c>
      <c r="AU140" s="23" t="s">
        <v>80</v>
      </c>
    </row>
    <row r="141" spans="2:51" s="11" customFormat="1" ht="13.5">
      <c r="B141" s="235"/>
      <c r="C141" s="236"/>
      <c r="D141" s="232" t="s">
        <v>146</v>
      </c>
      <c r="E141" s="237" t="s">
        <v>21</v>
      </c>
      <c r="F141" s="238" t="s">
        <v>474</v>
      </c>
      <c r="G141" s="236"/>
      <c r="H141" s="239">
        <v>668</v>
      </c>
      <c r="I141" s="240"/>
      <c r="J141" s="236"/>
      <c r="K141" s="236"/>
      <c r="L141" s="241"/>
      <c r="M141" s="242"/>
      <c r="N141" s="243"/>
      <c r="O141" s="243"/>
      <c r="P141" s="243"/>
      <c r="Q141" s="243"/>
      <c r="R141" s="243"/>
      <c r="S141" s="243"/>
      <c r="T141" s="244"/>
      <c r="AT141" s="245" t="s">
        <v>146</v>
      </c>
      <c r="AU141" s="245" t="s">
        <v>80</v>
      </c>
      <c r="AV141" s="11" t="s">
        <v>80</v>
      </c>
      <c r="AW141" s="11" t="s">
        <v>33</v>
      </c>
      <c r="AX141" s="11" t="s">
        <v>78</v>
      </c>
      <c r="AY141" s="245" t="s">
        <v>123</v>
      </c>
    </row>
    <row r="142" spans="2:63" s="10" customFormat="1" ht="29.85" customHeight="1">
      <c r="B142" s="204"/>
      <c r="C142" s="205"/>
      <c r="D142" s="206" t="s">
        <v>69</v>
      </c>
      <c r="E142" s="218" t="s">
        <v>130</v>
      </c>
      <c r="F142" s="218" t="s">
        <v>475</v>
      </c>
      <c r="G142" s="205"/>
      <c r="H142" s="205"/>
      <c r="I142" s="208"/>
      <c r="J142" s="219">
        <f>BK142</f>
        <v>0</v>
      </c>
      <c r="K142" s="205"/>
      <c r="L142" s="210"/>
      <c r="M142" s="211"/>
      <c r="N142" s="212"/>
      <c r="O142" s="212"/>
      <c r="P142" s="213">
        <f>SUM(P143:P144)</f>
        <v>0</v>
      </c>
      <c r="Q142" s="212"/>
      <c r="R142" s="213">
        <f>SUM(R143:R144)</f>
        <v>0</v>
      </c>
      <c r="S142" s="212"/>
      <c r="T142" s="214">
        <f>SUM(T143:T144)</f>
        <v>0</v>
      </c>
      <c r="AR142" s="215" t="s">
        <v>78</v>
      </c>
      <c r="AT142" s="216" t="s">
        <v>69</v>
      </c>
      <c r="AU142" s="216" t="s">
        <v>78</v>
      </c>
      <c r="AY142" s="215" t="s">
        <v>123</v>
      </c>
      <c r="BK142" s="217">
        <f>SUM(BK143:BK144)</f>
        <v>0</v>
      </c>
    </row>
    <row r="143" spans="2:65" s="1" customFormat="1" ht="25.5" customHeight="1">
      <c r="B143" s="45"/>
      <c r="C143" s="220" t="s">
        <v>201</v>
      </c>
      <c r="D143" s="220" t="s">
        <v>125</v>
      </c>
      <c r="E143" s="221" t="s">
        <v>476</v>
      </c>
      <c r="F143" s="222" t="s">
        <v>477</v>
      </c>
      <c r="G143" s="223" t="s">
        <v>143</v>
      </c>
      <c r="H143" s="224">
        <v>0.16</v>
      </c>
      <c r="I143" s="225"/>
      <c r="J143" s="226">
        <f>ROUND(I143*H143,2)</f>
        <v>0</v>
      </c>
      <c r="K143" s="222" t="s">
        <v>129</v>
      </c>
      <c r="L143" s="71"/>
      <c r="M143" s="227" t="s">
        <v>21</v>
      </c>
      <c r="N143" s="228" t="s">
        <v>41</v>
      </c>
      <c r="O143" s="46"/>
      <c r="P143" s="229">
        <f>O143*H143</f>
        <v>0</v>
      </c>
      <c r="Q143" s="229">
        <v>0</v>
      </c>
      <c r="R143" s="229">
        <f>Q143*H143</f>
        <v>0</v>
      </c>
      <c r="S143" s="229">
        <v>0</v>
      </c>
      <c r="T143" s="230">
        <f>S143*H143</f>
        <v>0</v>
      </c>
      <c r="AR143" s="23" t="s">
        <v>130</v>
      </c>
      <c r="AT143" s="23" t="s">
        <v>125</v>
      </c>
      <c r="AU143" s="23" t="s">
        <v>80</v>
      </c>
      <c r="AY143" s="23" t="s">
        <v>123</v>
      </c>
      <c r="BE143" s="231">
        <f>IF(N143="základní",J143,0)</f>
        <v>0</v>
      </c>
      <c r="BF143" s="231">
        <f>IF(N143="snížená",J143,0)</f>
        <v>0</v>
      </c>
      <c r="BG143" s="231">
        <f>IF(N143="zákl. přenesená",J143,0)</f>
        <v>0</v>
      </c>
      <c r="BH143" s="231">
        <f>IF(N143="sníž. přenesená",J143,0)</f>
        <v>0</v>
      </c>
      <c r="BI143" s="231">
        <f>IF(N143="nulová",J143,0)</f>
        <v>0</v>
      </c>
      <c r="BJ143" s="23" t="s">
        <v>78</v>
      </c>
      <c r="BK143" s="231">
        <f>ROUND(I143*H143,2)</f>
        <v>0</v>
      </c>
      <c r="BL143" s="23" t="s">
        <v>130</v>
      </c>
      <c r="BM143" s="23" t="s">
        <v>478</v>
      </c>
    </row>
    <row r="144" spans="2:51" s="11" customFormat="1" ht="13.5">
      <c r="B144" s="235"/>
      <c r="C144" s="236"/>
      <c r="D144" s="232" t="s">
        <v>146</v>
      </c>
      <c r="E144" s="237" t="s">
        <v>21</v>
      </c>
      <c r="F144" s="238" t="s">
        <v>479</v>
      </c>
      <c r="G144" s="236"/>
      <c r="H144" s="239">
        <v>0.16</v>
      </c>
      <c r="I144" s="240"/>
      <c r="J144" s="236"/>
      <c r="K144" s="236"/>
      <c r="L144" s="241"/>
      <c r="M144" s="242"/>
      <c r="N144" s="243"/>
      <c r="O144" s="243"/>
      <c r="P144" s="243"/>
      <c r="Q144" s="243"/>
      <c r="R144" s="243"/>
      <c r="S144" s="243"/>
      <c r="T144" s="244"/>
      <c r="AT144" s="245" t="s">
        <v>146</v>
      </c>
      <c r="AU144" s="245" t="s">
        <v>80</v>
      </c>
      <c r="AV144" s="11" t="s">
        <v>80</v>
      </c>
      <c r="AW144" s="11" t="s">
        <v>33</v>
      </c>
      <c r="AX144" s="11" t="s">
        <v>78</v>
      </c>
      <c r="AY144" s="245" t="s">
        <v>123</v>
      </c>
    </row>
    <row r="145" spans="2:63" s="10" customFormat="1" ht="29.85" customHeight="1">
      <c r="B145" s="204"/>
      <c r="C145" s="205"/>
      <c r="D145" s="206" t="s">
        <v>69</v>
      </c>
      <c r="E145" s="218" t="s">
        <v>162</v>
      </c>
      <c r="F145" s="218" t="s">
        <v>172</v>
      </c>
      <c r="G145" s="205"/>
      <c r="H145" s="205"/>
      <c r="I145" s="208"/>
      <c r="J145" s="219">
        <f>BK145</f>
        <v>0</v>
      </c>
      <c r="K145" s="205"/>
      <c r="L145" s="210"/>
      <c r="M145" s="211"/>
      <c r="N145" s="212"/>
      <c r="O145" s="212"/>
      <c r="P145" s="213">
        <f>SUM(P146:P176)</f>
        <v>0</v>
      </c>
      <c r="Q145" s="212"/>
      <c r="R145" s="213">
        <f>SUM(R146:R176)</f>
        <v>85.82405999999999</v>
      </c>
      <c r="S145" s="212"/>
      <c r="T145" s="214">
        <f>SUM(T146:T176)</f>
        <v>0</v>
      </c>
      <c r="AR145" s="215" t="s">
        <v>78</v>
      </c>
      <c r="AT145" s="216" t="s">
        <v>69</v>
      </c>
      <c r="AU145" s="216" t="s">
        <v>78</v>
      </c>
      <c r="AY145" s="215" t="s">
        <v>123</v>
      </c>
      <c r="BK145" s="217">
        <f>SUM(BK146:BK176)</f>
        <v>0</v>
      </c>
    </row>
    <row r="146" spans="2:65" s="1" customFormat="1" ht="25.5" customHeight="1">
      <c r="B146" s="45"/>
      <c r="C146" s="220" t="s">
        <v>205</v>
      </c>
      <c r="D146" s="220" t="s">
        <v>125</v>
      </c>
      <c r="E146" s="221" t="s">
        <v>350</v>
      </c>
      <c r="F146" s="222" t="s">
        <v>351</v>
      </c>
      <c r="G146" s="223" t="s">
        <v>128</v>
      </c>
      <c r="H146" s="224">
        <v>1002</v>
      </c>
      <c r="I146" s="225"/>
      <c r="J146" s="226">
        <f>ROUND(I146*H146,2)</f>
        <v>0</v>
      </c>
      <c r="K146" s="222" t="s">
        <v>129</v>
      </c>
      <c r="L146" s="71"/>
      <c r="M146" s="227" t="s">
        <v>21</v>
      </c>
      <c r="N146" s="228" t="s">
        <v>41</v>
      </c>
      <c r="O146" s="46"/>
      <c r="P146" s="229">
        <f>O146*H146</f>
        <v>0</v>
      </c>
      <c r="Q146" s="229">
        <v>0</v>
      </c>
      <c r="R146" s="229">
        <f>Q146*H146</f>
        <v>0</v>
      </c>
      <c r="S146" s="229">
        <v>0</v>
      </c>
      <c r="T146" s="230">
        <f>S146*H146</f>
        <v>0</v>
      </c>
      <c r="AR146" s="23" t="s">
        <v>130</v>
      </c>
      <c r="AT146" s="23" t="s">
        <v>125</v>
      </c>
      <c r="AU146" s="23" t="s">
        <v>80</v>
      </c>
      <c r="AY146" s="23" t="s">
        <v>123</v>
      </c>
      <c r="BE146" s="231">
        <f>IF(N146="základní",J146,0)</f>
        <v>0</v>
      </c>
      <c r="BF146" s="231">
        <f>IF(N146="snížená",J146,0)</f>
        <v>0</v>
      </c>
      <c r="BG146" s="231">
        <f>IF(N146="zákl. přenesená",J146,0)</f>
        <v>0</v>
      </c>
      <c r="BH146" s="231">
        <f>IF(N146="sníž. přenesená",J146,0)</f>
        <v>0</v>
      </c>
      <c r="BI146" s="231">
        <f>IF(N146="nulová",J146,0)</f>
        <v>0</v>
      </c>
      <c r="BJ146" s="23" t="s">
        <v>78</v>
      </c>
      <c r="BK146" s="231">
        <f>ROUND(I146*H146,2)</f>
        <v>0</v>
      </c>
      <c r="BL146" s="23" t="s">
        <v>130</v>
      </c>
      <c r="BM146" s="23" t="s">
        <v>480</v>
      </c>
    </row>
    <row r="147" spans="2:47" s="1" customFormat="1" ht="13.5">
      <c r="B147" s="45"/>
      <c r="C147" s="73"/>
      <c r="D147" s="232" t="s">
        <v>134</v>
      </c>
      <c r="E147" s="73"/>
      <c r="F147" s="233" t="s">
        <v>353</v>
      </c>
      <c r="G147" s="73"/>
      <c r="H147" s="73"/>
      <c r="I147" s="190"/>
      <c r="J147" s="73"/>
      <c r="K147" s="73"/>
      <c r="L147" s="71"/>
      <c r="M147" s="234"/>
      <c r="N147" s="46"/>
      <c r="O147" s="46"/>
      <c r="P147" s="46"/>
      <c r="Q147" s="46"/>
      <c r="R147" s="46"/>
      <c r="S147" s="46"/>
      <c r="T147" s="94"/>
      <c r="AT147" s="23" t="s">
        <v>134</v>
      </c>
      <c r="AU147" s="23" t="s">
        <v>80</v>
      </c>
    </row>
    <row r="148" spans="2:51" s="11" customFormat="1" ht="13.5">
      <c r="B148" s="235"/>
      <c r="C148" s="236"/>
      <c r="D148" s="232" t="s">
        <v>146</v>
      </c>
      <c r="E148" s="237" t="s">
        <v>21</v>
      </c>
      <c r="F148" s="238" t="s">
        <v>481</v>
      </c>
      <c r="G148" s="236"/>
      <c r="H148" s="239">
        <v>1002</v>
      </c>
      <c r="I148" s="240"/>
      <c r="J148" s="236"/>
      <c r="K148" s="236"/>
      <c r="L148" s="241"/>
      <c r="M148" s="242"/>
      <c r="N148" s="243"/>
      <c r="O148" s="243"/>
      <c r="P148" s="243"/>
      <c r="Q148" s="243"/>
      <c r="R148" s="243"/>
      <c r="S148" s="243"/>
      <c r="T148" s="244"/>
      <c r="AT148" s="245" t="s">
        <v>146</v>
      </c>
      <c r="AU148" s="245" t="s">
        <v>80</v>
      </c>
      <c r="AV148" s="11" t="s">
        <v>80</v>
      </c>
      <c r="AW148" s="11" t="s">
        <v>33</v>
      </c>
      <c r="AX148" s="11" t="s">
        <v>78</v>
      </c>
      <c r="AY148" s="245" t="s">
        <v>123</v>
      </c>
    </row>
    <row r="149" spans="2:65" s="1" customFormat="1" ht="25.5" customHeight="1">
      <c r="B149" s="45"/>
      <c r="C149" s="220" t="s">
        <v>210</v>
      </c>
      <c r="D149" s="220" t="s">
        <v>125</v>
      </c>
      <c r="E149" s="221" t="s">
        <v>482</v>
      </c>
      <c r="F149" s="222" t="s">
        <v>483</v>
      </c>
      <c r="G149" s="223" t="s">
        <v>128</v>
      </c>
      <c r="H149" s="224">
        <v>6680</v>
      </c>
      <c r="I149" s="225"/>
      <c r="J149" s="226">
        <f>ROUND(I149*H149,2)</f>
        <v>0</v>
      </c>
      <c r="K149" s="222" t="s">
        <v>129</v>
      </c>
      <c r="L149" s="71"/>
      <c r="M149" s="227" t="s">
        <v>21</v>
      </c>
      <c r="N149" s="228" t="s">
        <v>41</v>
      </c>
      <c r="O149" s="46"/>
      <c r="P149" s="229">
        <f>O149*H149</f>
        <v>0</v>
      </c>
      <c r="Q149" s="229">
        <v>0</v>
      </c>
      <c r="R149" s="229">
        <f>Q149*H149</f>
        <v>0</v>
      </c>
      <c r="S149" s="229">
        <v>0</v>
      </c>
      <c r="T149" s="230">
        <f>S149*H149</f>
        <v>0</v>
      </c>
      <c r="AR149" s="23" t="s">
        <v>130</v>
      </c>
      <c r="AT149" s="23" t="s">
        <v>125</v>
      </c>
      <c r="AU149" s="23" t="s">
        <v>80</v>
      </c>
      <c r="AY149" s="23" t="s">
        <v>123</v>
      </c>
      <c r="BE149" s="231">
        <f>IF(N149="základní",J149,0)</f>
        <v>0</v>
      </c>
      <c r="BF149" s="231">
        <f>IF(N149="snížená",J149,0)</f>
        <v>0</v>
      </c>
      <c r="BG149" s="231">
        <f>IF(N149="zákl. přenesená",J149,0)</f>
        <v>0</v>
      </c>
      <c r="BH149" s="231">
        <f>IF(N149="sníž. přenesená",J149,0)</f>
        <v>0</v>
      </c>
      <c r="BI149" s="231">
        <f>IF(N149="nulová",J149,0)</f>
        <v>0</v>
      </c>
      <c r="BJ149" s="23" t="s">
        <v>78</v>
      </c>
      <c r="BK149" s="231">
        <f>ROUND(I149*H149,2)</f>
        <v>0</v>
      </c>
      <c r="BL149" s="23" t="s">
        <v>130</v>
      </c>
      <c r="BM149" s="23" t="s">
        <v>484</v>
      </c>
    </row>
    <row r="150" spans="2:47" s="1" customFormat="1" ht="13.5">
      <c r="B150" s="45"/>
      <c r="C150" s="73"/>
      <c r="D150" s="232" t="s">
        <v>132</v>
      </c>
      <c r="E150" s="73"/>
      <c r="F150" s="233" t="s">
        <v>187</v>
      </c>
      <c r="G150" s="73"/>
      <c r="H150" s="73"/>
      <c r="I150" s="190"/>
      <c r="J150" s="73"/>
      <c r="K150" s="73"/>
      <c r="L150" s="71"/>
      <c r="M150" s="234"/>
      <c r="N150" s="46"/>
      <c r="O150" s="46"/>
      <c r="P150" s="46"/>
      <c r="Q150" s="46"/>
      <c r="R150" s="46"/>
      <c r="S150" s="46"/>
      <c r="T150" s="94"/>
      <c r="AT150" s="23" t="s">
        <v>132</v>
      </c>
      <c r="AU150" s="23" t="s">
        <v>80</v>
      </c>
    </row>
    <row r="151" spans="2:65" s="1" customFormat="1" ht="25.5" customHeight="1">
      <c r="B151" s="45"/>
      <c r="C151" s="220" t="s">
        <v>10</v>
      </c>
      <c r="D151" s="220" t="s">
        <v>125</v>
      </c>
      <c r="E151" s="221" t="s">
        <v>361</v>
      </c>
      <c r="F151" s="222" t="s">
        <v>362</v>
      </c>
      <c r="G151" s="223" t="s">
        <v>128</v>
      </c>
      <c r="H151" s="224">
        <v>1002</v>
      </c>
      <c r="I151" s="225"/>
      <c r="J151" s="226">
        <f>ROUND(I151*H151,2)</f>
        <v>0</v>
      </c>
      <c r="K151" s="222" t="s">
        <v>129</v>
      </c>
      <c r="L151" s="71"/>
      <c r="M151" s="227" t="s">
        <v>21</v>
      </c>
      <c r="N151" s="228" t="s">
        <v>41</v>
      </c>
      <c r="O151" s="46"/>
      <c r="P151" s="229">
        <f>O151*H151</f>
        <v>0</v>
      </c>
      <c r="Q151" s="229">
        <v>0</v>
      </c>
      <c r="R151" s="229">
        <f>Q151*H151</f>
        <v>0</v>
      </c>
      <c r="S151" s="229">
        <v>0</v>
      </c>
      <c r="T151" s="230">
        <f>S151*H151</f>
        <v>0</v>
      </c>
      <c r="AR151" s="23" t="s">
        <v>130</v>
      </c>
      <c r="AT151" s="23" t="s">
        <v>125</v>
      </c>
      <c r="AU151" s="23" t="s">
        <v>80</v>
      </c>
      <c r="AY151" s="23" t="s">
        <v>123</v>
      </c>
      <c r="BE151" s="231">
        <f>IF(N151="základní",J151,0)</f>
        <v>0</v>
      </c>
      <c r="BF151" s="231">
        <f>IF(N151="snížená",J151,0)</f>
        <v>0</v>
      </c>
      <c r="BG151" s="231">
        <f>IF(N151="zákl. přenesená",J151,0)</f>
        <v>0</v>
      </c>
      <c r="BH151" s="231">
        <f>IF(N151="sníž. přenesená",J151,0)</f>
        <v>0</v>
      </c>
      <c r="BI151" s="231">
        <f>IF(N151="nulová",J151,0)</f>
        <v>0</v>
      </c>
      <c r="BJ151" s="23" t="s">
        <v>78</v>
      </c>
      <c r="BK151" s="231">
        <f>ROUND(I151*H151,2)</f>
        <v>0</v>
      </c>
      <c r="BL151" s="23" t="s">
        <v>130</v>
      </c>
      <c r="BM151" s="23" t="s">
        <v>485</v>
      </c>
    </row>
    <row r="152" spans="2:47" s="1" customFormat="1" ht="13.5">
      <c r="B152" s="45"/>
      <c r="C152" s="73"/>
      <c r="D152" s="232" t="s">
        <v>132</v>
      </c>
      <c r="E152" s="73"/>
      <c r="F152" s="233" t="s">
        <v>364</v>
      </c>
      <c r="G152" s="73"/>
      <c r="H152" s="73"/>
      <c r="I152" s="190"/>
      <c r="J152" s="73"/>
      <c r="K152" s="73"/>
      <c r="L152" s="71"/>
      <c r="M152" s="234"/>
      <c r="N152" s="46"/>
      <c r="O152" s="46"/>
      <c r="P152" s="46"/>
      <c r="Q152" s="46"/>
      <c r="R152" s="46"/>
      <c r="S152" s="46"/>
      <c r="T152" s="94"/>
      <c r="AT152" s="23" t="s">
        <v>132</v>
      </c>
      <c r="AU152" s="23" t="s">
        <v>80</v>
      </c>
    </row>
    <row r="153" spans="2:47" s="1" customFormat="1" ht="13.5">
      <c r="B153" s="45"/>
      <c r="C153" s="73"/>
      <c r="D153" s="232" t="s">
        <v>134</v>
      </c>
      <c r="E153" s="73"/>
      <c r="F153" s="233" t="s">
        <v>353</v>
      </c>
      <c r="G153" s="73"/>
      <c r="H153" s="73"/>
      <c r="I153" s="190"/>
      <c r="J153" s="73"/>
      <c r="K153" s="73"/>
      <c r="L153" s="71"/>
      <c r="M153" s="234"/>
      <c r="N153" s="46"/>
      <c r="O153" s="46"/>
      <c r="P153" s="46"/>
      <c r="Q153" s="46"/>
      <c r="R153" s="46"/>
      <c r="S153" s="46"/>
      <c r="T153" s="94"/>
      <c r="AT153" s="23" t="s">
        <v>134</v>
      </c>
      <c r="AU153" s="23" t="s">
        <v>80</v>
      </c>
    </row>
    <row r="154" spans="2:51" s="11" customFormat="1" ht="13.5">
      <c r="B154" s="235"/>
      <c r="C154" s="236"/>
      <c r="D154" s="232" t="s">
        <v>146</v>
      </c>
      <c r="E154" s="237" t="s">
        <v>21</v>
      </c>
      <c r="F154" s="238" t="s">
        <v>481</v>
      </c>
      <c r="G154" s="236"/>
      <c r="H154" s="239">
        <v>1002</v>
      </c>
      <c r="I154" s="240"/>
      <c r="J154" s="236"/>
      <c r="K154" s="236"/>
      <c r="L154" s="241"/>
      <c r="M154" s="242"/>
      <c r="N154" s="243"/>
      <c r="O154" s="243"/>
      <c r="P154" s="243"/>
      <c r="Q154" s="243"/>
      <c r="R154" s="243"/>
      <c r="S154" s="243"/>
      <c r="T154" s="244"/>
      <c r="AT154" s="245" t="s">
        <v>146</v>
      </c>
      <c r="AU154" s="245" t="s">
        <v>80</v>
      </c>
      <c r="AV154" s="11" t="s">
        <v>80</v>
      </c>
      <c r="AW154" s="11" t="s">
        <v>33</v>
      </c>
      <c r="AX154" s="11" t="s">
        <v>78</v>
      </c>
      <c r="AY154" s="245" t="s">
        <v>123</v>
      </c>
    </row>
    <row r="155" spans="2:65" s="1" customFormat="1" ht="25.5" customHeight="1">
      <c r="B155" s="45"/>
      <c r="C155" s="220" t="s">
        <v>224</v>
      </c>
      <c r="D155" s="220" t="s">
        <v>125</v>
      </c>
      <c r="E155" s="221" t="s">
        <v>189</v>
      </c>
      <c r="F155" s="222" t="s">
        <v>190</v>
      </c>
      <c r="G155" s="223" t="s">
        <v>128</v>
      </c>
      <c r="H155" s="224">
        <v>345</v>
      </c>
      <c r="I155" s="225"/>
      <c r="J155" s="226">
        <f>ROUND(I155*H155,2)</f>
        <v>0</v>
      </c>
      <c r="K155" s="222" t="s">
        <v>129</v>
      </c>
      <c r="L155" s="71"/>
      <c r="M155" s="227" t="s">
        <v>21</v>
      </c>
      <c r="N155" s="228" t="s">
        <v>41</v>
      </c>
      <c r="O155" s="46"/>
      <c r="P155" s="229">
        <f>O155*H155</f>
        <v>0</v>
      </c>
      <c r="Q155" s="229">
        <v>0.216</v>
      </c>
      <c r="R155" s="229">
        <f>Q155*H155</f>
        <v>74.52</v>
      </c>
      <c r="S155" s="229">
        <v>0</v>
      </c>
      <c r="T155" s="230">
        <f>S155*H155</f>
        <v>0</v>
      </c>
      <c r="AR155" s="23" t="s">
        <v>130</v>
      </c>
      <c r="AT155" s="23" t="s">
        <v>125</v>
      </c>
      <c r="AU155" s="23" t="s">
        <v>80</v>
      </c>
      <c r="AY155" s="23" t="s">
        <v>123</v>
      </c>
      <c r="BE155" s="231">
        <f>IF(N155="základní",J155,0)</f>
        <v>0</v>
      </c>
      <c r="BF155" s="231">
        <f>IF(N155="snížená",J155,0)</f>
        <v>0</v>
      </c>
      <c r="BG155" s="231">
        <f>IF(N155="zákl. přenesená",J155,0)</f>
        <v>0</v>
      </c>
      <c r="BH155" s="231">
        <f>IF(N155="sníž. přenesená",J155,0)</f>
        <v>0</v>
      </c>
      <c r="BI155" s="231">
        <f>IF(N155="nulová",J155,0)</f>
        <v>0</v>
      </c>
      <c r="BJ155" s="23" t="s">
        <v>78</v>
      </c>
      <c r="BK155" s="231">
        <f>ROUND(I155*H155,2)</f>
        <v>0</v>
      </c>
      <c r="BL155" s="23" t="s">
        <v>130</v>
      </c>
      <c r="BM155" s="23" t="s">
        <v>486</v>
      </c>
    </row>
    <row r="156" spans="2:47" s="1" customFormat="1" ht="13.5">
      <c r="B156" s="45"/>
      <c r="C156" s="73"/>
      <c r="D156" s="232" t="s">
        <v>132</v>
      </c>
      <c r="E156" s="73"/>
      <c r="F156" s="233" t="s">
        <v>192</v>
      </c>
      <c r="G156" s="73"/>
      <c r="H156" s="73"/>
      <c r="I156" s="190"/>
      <c r="J156" s="73"/>
      <c r="K156" s="73"/>
      <c r="L156" s="71"/>
      <c r="M156" s="234"/>
      <c r="N156" s="46"/>
      <c r="O156" s="46"/>
      <c r="P156" s="46"/>
      <c r="Q156" s="46"/>
      <c r="R156" s="46"/>
      <c r="S156" s="46"/>
      <c r="T156" s="94"/>
      <c r="AT156" s="23" t="s">
        <v>132</v>
      </c>
      <c r="AU156" s="23" t="s">
        <v>80</v>
      </c>
    </row>
    <row r="157" spans="2:65" s="1" customFormat="1" ht="25.5" customHeight="1">
      <c r="B157" s="45"/>
      <c r="C157" s="220" t="s">
        <v>230</v>
      </c>
      <c r="D157" s="220" t="s">
        <v>125</v>
      </c>
      <c r="E157" s="221" t="s">
        <v>194</v>
      </c>
      <c r="F157" s="222" t="s">
        <v>195</v>
      </c>
      <c r="G157" s="223" t="s">
        <v>128</v>
      </c>
      <c r="H157" s="224">
        <v>7682</v>
      </c>
      <c r="I157" s="225"/>
      <c r="J157" s="226">
        <f>ROUND(I157*H157,2)</f>
        <v>0</v>
      </c>
      <c r="K157" s="222" t="s">
        <v>129</v>
      </c>
      <c r="L157" s="71"/>
      <c r="M157" s="227" t="s">
        <v>21</v>
      </c>
      <c r="N157" s="228" t="s">
        <v>41</v>
      </c>
      <c r="O157" s="46"/>
      <c r="P157" s="229">
        <f>O157*H157</f>
        <v>0</v>
      </c>
      <c r="Q157" s="229">
        <v>0</v>
      </c>
      <c r="R157" s="229">
        <f>Q157*H157</f>
        <v>0</v>
      </c>
      <c r="S157" s="229">
        <v>0</v>
      </c>
      <c r="T157" s="230">
        <f>S157*H157</f>
        <v>0</v>
      </c>
      <c r="AR157" s="23" t="s">
        <v>130</v>
      </c>
      <c r="AT157" s="23" t="s">
        <v>125</v>
      </c>
      <c r="AU157" s="23" t="s">
        <v>80</v>
      </c>
      <c r="AY157" s="23" t="s">
        <v>123</v>
      </c>
      <c r="BE157" s="231">
        <f>IF(N157="základní",J157,0)</f>
        <v>0</v>
      </c>
      <c r="BF157" s="231">
        <f>IF(N157="snížená",J157,0)</f>
        <v>0</v>
      </c>
      <c r="BG157" s="231">
        <f>IF(N157="zákl. přenesená",J157,0)</f>
        <v>0</v>
      </c>
      <c r="BH157" s="231">
        <f>IF(N157="sníž. přenesená",J157,0)</f>
        <v>0</v>
      </c>
      <c r="BI157" s="231">
        <f>IF(N157="nulová",J157,0)</f>
        <v>0</v>
      </c>
      <c r="BJ157" s="23" t="s">
        <v>78</v>
      </c>
      <c r="BK157" s="231">
        <f>ROUND(I157*H157,2)</f>
        <v>0</v>
      </c>
      <c r="BL157" s="23" t="s">
        <v>130</v>
      </c>
      <c r="BM157" s="23" t="s">
        <v>487</v>
      </c>
    </row>
    <row r="158" spans="2:51" s="12" customFormat="1" ht="13.5">
      <c r="B158" s="246"/>
      <c r="C158" s="247"/>
      <c r="D158" s="232" t="s">
        <v>146</v>
      </c>
      <c r="E158" s="248" t="s">
        <v>21</v>
      </c>
      <c r="F158" s="249" t="s">
        <v>488</v>
      </c>
      <c r="G158" s="247"/>
      <c r="H158" s="248" t="s">
        <v>21</v>
      </c>
      <c r="I158" s="250"/>
      <c r="J158" s="247"/>
      <c r="K158" s="247"/>
      <c r="L158" s="251"/>
      <c r="M158" s="252"/>
      <c r="N158" s="253"/>
      <c r="O158" s="253"/>
      <c r="P158" s="253"/>
      <c r="Q158" s="253"/>
      <c r="R158" s="253"/>
      <c r="S158" s="253"/>
      <c r="T158" s="254"/>
      <c r="AT158" s="255" t="s">
        <v>146</v>
      </c>
      <c r="AU158" s="255" t="s">
        <v>80</v>
      </c>
      <c r="AV158" s="12" t="s">
        <v>78</v>
      </c>
      <c r="AW158" s="12" t="s">
        <v>33</v>
      </c>
      <c r="AX158" s="12" t="s">
        <v>70</v>
      </c>
      <c r="AY158" s="255" t="s">
        <v>123</v>
      </c>
    </row>
    <row r="159" spans="2:51" s="11" customFormat="1" ht="13.5">
      <c r="B159" s="235"/>
      <c r="C159" s="236"/>
      <c r="D159" s="232" t="s">
        <v>146</v>
      </c>
      <c r="E159" s="237" t="s">
        <v>21</v>
      </c>
      <c r="F159" s="238" t="s">
        <v>481</v>
      </c>
      <c r="G159" s="236"/>
      <c r="H159" s="239">
        <v>1002</v>
      </c>
      <c r="I159" s="240"/>
      <c r="J159" s="236"/>
      <c r="K159" s="236"/>
      <c r="L159" s="241"/>
      <c r="M159" s="242"/>
      <c r="N159" s="243"/>
      <c r="O159" s="243"/>
      <c r="P159" s="243"/>
      <c r="Q159" s="243"/>
      <c r="R159" s="243"/>
      <c r="S159" s="243"/>
      <c r="T159" s="244"/>
      <c r="AT159" s="245" t="s">
        <v>146</v>
      </c>
      <c r="AU159" s="245" t="s">
        <v>80</v>
      </c>
      <c r="AV159" s="11" t="s">
        <v>80</v>
      </c>
      <c r="AW159" s="11" t="s">
        <v>33</v>
      </c>
      <c r="AX159" s="11" t="s">
        <v>70</v>
      </c>
      <c r="AY159" s="245" t="s">
        <v>123</v>
      </c>
    </row>
    <row r="160" spans="2:51" s="12" customFormat="1" ht="13.5">
      <c r="B160" s="246"/>
      <c r="C160" s="247"/>
      <c r="D160" s="232" t="s">
        <v>146</v>
      </c>
      <c r="E160" s="248" t="s">
        <v>21</v>
      </c>
      <c r="F160" s="249" t="s">
        <v>489</v>
      </c>
      <c r="G160" s="247"/>
      <c r="H160" s="248" t="s">
        <v>21</v>
      </c>
      <c r="I160" s="250"/>
      <c r="J160" s="247"/>
      <c r="K160" s="247"/>
      <c r="L160" s="251"/>
      <c r="M160" s="252"/>
      <c r="N160" s="253"/>
      <c r="O160" s="253"/>
      <c r="P160" s="253"/>
      <c r="Q160" s="253"/>
      <c r="R160" s="253"/>
      <c r="S160" s="253"/>
      <c r="T160" s="254"/>
      <c r="AT160" s="255" t="s">
        <v>146</v>
      </c>
      <c r="AU160" s="255" t="s">
        <v>80</v>
      </c>
      <c r="AV160" s="12" t="s">
        <v>78</v>
      </c>
      <c r="AW160" s="12" t="s">
        <v>33</v>
      </c>
      <c r="AX160" s="12" t="s">
        <v>70</v>
      </c>
      <c r="AY160" s="255" t="s">
        <v>123</v>
      </c>
    </row>
    <row r="161" spans="2:51" s="11" customFormat="1" ht="13.5">
      <c r="B161" s="235"/>
      <c r="C161" s="236"/>
      <c r="D161" s="232" t="s">
        <v>146</v>
      </c>
      <c r="E161" s="237" t="s">
        <v>21</v>
      </c>
      <c r="F161" s="238" t="s">
        <v>490</v>
      </c>
      <c r="G161" s="236"/>
      <c r="H161" s="239">
        <v>6680</v>
      </c>
      <c r="I161" s="240"/>
      <c r="J161" s="236"/>
      <c r="K161" s="236"/>
      <c r="L161" s="241"/>
      <c r="M161" s="242"/>
      <c r="N161" s="243"/>
      <c r="O161" s="243"/>
      <c r="P161" s="243"/>
      <c r="Q161" s="243"/>
      <c r="R161" s="243"/>
      <c r="S161" s="243"/>
      <c r="T161" s="244"/>
      <c r="AT161" s="245" t="s">
        <v>146</v>
      </c>
      <c r="AU161" s="245" t="s">
        <v>80</v>
      </c>
      <c r="AV161" s="11" t="s">
        <v>80</v>
      </c>
      <c r="AW161" s="11" t="s">
        <v>33</v>
      </c>
      <c r="AX161" s="11" t="s">
        <v>70</v>
      </c>
      <c r="AY161" s="245" t="s">
        <v>123</v>
      </c>
    </row>
    <row r="162" spans="2:51" s="13" customFormat="1" ht="13.5">
      <c r="B162" s="256"/>
      <c r="C162" s="257"/>
      <c r="D162" s="232" t="s">
        <v>146</v>
      </c>
      <c r="E162" s="258" t="s">
        <v>21</v>
      </c>
      <c r="F162" s="259" t="s">
        <v>161</v>
      </c>
      <c r="G162" s="257"/>
      <c r="H162" s="260">
        <v>7682</v>
      </c>
      <c r="I162" s="261"/>
      <c r="J162" s="257"/>
      <c r="K162" s="257"/>
      <c r="L162" s="262"/>
      <c r="M162" s="263"/>
      <c r="N162" s="264"/>
      <c r="O162" s="264"/>
      <c r="P162" s="264"/>
      <c r="Q162" s="264"/>
      <c r="R162" s="264"/>
      <c r="S162" s="264"/>
      <c r="T162" s="265"/>
      <c r="AT162" s="266" t="s">
        <v>146</v>
      </c>
      <c r="AU162" s="266" t="s">
        <v>80</v>
      </c>
      <c r="AV162" s="13" t="s">
        <v>130</v>
      </c>
      <c r="AW162" s="13" t="s">
        <v>33</v>
      </c>
      <c r="AX162" s="13" t="s">
        <v>78</v>
      </c>
      <c r="AY162" s="266" t="s">
        <v>123</v>
      </c>
    </row>
    <row r="163" spans="2:65" s="1" customFormat="1" ht="16.5" customHeight="1">
      <c r="B163" s="45"/>
      <c r="C163" s="220" t="s">
        <v>238</v>
      </c>
      <c r="D163" s="220" t="s">
        <v>125</v>
      </c>
      <c r="E163" s="221" t="s">
        <v>202</v>
      </c>
      <c r="F163" s="222" t="s">
        <v>372</v>
      </c>
      <c r="G163" s="223" t="s">
        <v>128</v>
      </c>
      <c r="H163" s="224">
        <v>6680</v>
      </c>
      <c r="I163" s="225"/>
      <c r="J163" s="226">
        <f>ROUND(I163*H163,2)</f>
        <v>0</v>
      </c>
      <c r="K163" s="222" t="s">
        <v>129</v>
      </c>
      <c r="L163" s="71"/>
      <c r="M163" s="227" t="s">
        <v>21</v>
      </c>
      <c r="N163" s="228" t="s">
        <v>41</v>
      </c>
      <c r="O163" s="46"/>
      <c r="P163" s="229">
        <f>O163*H163</f>
        <v>0</v>
      </c>
      <c r="Q163" s="229">
        <v>0</v>
      </c>
      <c r="R163" s="229">
        <f>Q163*H163</f>
        <v>0</v>
      </c>
      <c r="S163" s="229">
        <v>0</v>
      </c>
      <c r="T163" s="230">
        <f>S163*H163</f>
        <v>0</v>
      </c>
      <c r="AR163" s="23" t="s">
        <v>130</v>
      </c>
      <c r="AT163" s="23" t="s">
        <v>125</v>
      </c>
      <c r="AU163" s="23" t="s">
        <v>80</v>
      </c>
      <c r="AY163" s="23" t="s">
        <v>123</v>
      </c>
      <c r="BE163" s="231">
        <f>IF(N163="základní",J163,0)</f>
        <v>0</v>
      </c>
      <c r="BF163" s="231">
        <f>IF(N163="snížená",J163,0)</f>
        <v>0</v>
      </c>
      <c r="BG163" s="231">
        <f>IF(N163="zákl. přenesená",J163,0)</f>
        <v>0</v>
      </c>
      <c r="BH163" s="231">
        <f>IF(N163="sníž. přenesená",J163,0)</f>
        <v>0</v>
      </c>
      <c r="BI163" s="231">
        <f>IF(N163="nulová",J163,0)</f>
        <v>0</v>
      </c>
      <c r="BJ163" s="23" t="s">
        <v>78</v>
      </c>
      <c r="BK163" s="231">
        <f>ROUND(I163*H163,2)</f>
        <v>0</v>
      </c>
      <c r="BL163" s="23" t="s">
        <v>130</v>
      </c>
      <c r="BM163" s="23" t="s">
        <v>491</v>
      </c>
    </row>
    <row r="164" spans="2:65" s="1" customFormat="1" ht="25.5" customHeight="1">
      <c r="B164" s="45"/>
      <c r="C164" s="220" t="s">
        <v>242</v>
      </c>
      <c r="D164" s="220" t="s">
        <v>125</v>
      </c>
      <c r="E164" s="221" t="s">
        <v>206</v>
      </c>
      <c r="F164" s="222" t="s">
        <v>492</v>
      </c>
      <c r="G164" s="223" t="s">
        <v>128</v>
      </c>
      <c r="H164" s="224">
        <v>6680</v>
      </c>
      <c r="I164" s="225"/>
      <c r="J164" s="226">
        <f>ROUND(I164*H164,2)</f>
        <v>0</v>
      </c>
      <c r="K164" s="222" t="s">
        <v>129</v>
      </c>
      <c r="L164" s="71"/>
      <c r="M164" s="227" t="s">
        <v>21</v>
      </c>
      <c r="N164" s="228" t="s">
        <v>41</v>
      </c>
      <c r="O164" s="46"/>
      <c r="P164" s="229">
        <f>O164*H164</f>
        <v>0</v>
      </c>
      <c r="Q164" s="229">
        <v>0</v>
      </c>
      <c r="R164" s="229">
        <f>Q164*H164</f>
        <v>0</v>
      </c>
      <c r="S164" s="229">
        <v>0</v>
      </c>
      <c r="T164" s="230">
        <f>S164*H164</f>
        <v>0</v>
      </c>
      <c r="AR164" s="23" t="s">
        <v>130</v>
      </c>
      <c r="AT164" s="23" t="s">
        <v>125</v>
      </c>
      <c r="AU164" s="23" t="s">
        <v>80</v>
      </c>
      <c r="AY164" s="23" t="s">
        <v>123</v>
      </c>
      <c r="BE164" s="231">
        <f>IF(N164="základní",J164,0)</f>
        <v>0</v>
      </c>
      <c r="BF164" s="231">
        <f>IF(N164="snížená",J164,0)</f>
        <v>0</v>
      </c>
      <c r="BG164" s="231">
        <f>IF(N164="zákl. přenesená",J164,0)</f>
        <v>0</v>
      </c>
      <c r="BH164" s="231">
        <f>IF(N164="sníž. přenesená",J164,0)</f>
        <v>0</v>
      </c>
      <c r="BI164" s="231">
        <f>IF(N164="nulová",J164,0)</f>
        <v>0</v>
      </c>
      <c r="BJ164" s="23" t="s">
        <v>78</v>
      </c>
      <c r="BK164" s="231">
        <f>ROUND(I164*H164,2)</f>
        <v>0</v>
      </c>
      <c r="BL164" s="23" t="s">
        <v>130</v>
      </c>
      <c r="BM164" s="23" t="s">
        <v>493</v>
      </c>
    </row>
    <row r="165" spans="2:47" s="1" customFormat="1" ht="13.5">
      <c r="B165" s="45"/>
      <c r="C165" s="73"/>
      <c r="D165" s="232" t="s">
        <v>132</v>
      </c>
      <c r="E165" s="73"/>
      <c r="F165" s="233" t="s">
        <v>209</v>
      </c>
      <c r="G165" s="73"/>
      <c r="H165" s="73"/>
      <c r="I165" s="190"/>
      <c r="J165" s="73"/>
      <c r="K165" s="73"/>
      <c r="L165" s="71"/>
      <c r="M165" s="234"/>
      <c r="N165" s="46"/>
      <c r="O165" s="46"/>
      <c r="P165" s="46"/>
      <c r="Q165" s="46"/>
      <c r="R165" s="46"/>
      <c r="S165" s="46"/>
      <c r="T165" s="94"/>
      <c r="AT165" s="23" t="s">
        <v>132</v>
      </c>
      <c r="AU165" s="23" t="s">
        <v>80</v>
      </c>
    </row>
    <row r="166" spans="2:65" s="1" customFormat="1" ht="38.25" customHeight="1">
      <c r="B166" s="45"/>
      <c r="C166" s="220" t="s">
        <v>248</v>
      </c>
      <c r="D166" s="220" t="s">
        <v>125</v>
      </c>
      <c r="E166" s="221" t="s">
        <v>494</v>
      </c>
      <c r="F166" s="222" t="s">
        <v>495</v>
      </c>
      <c r="G166" s="223" t="s">
        <v>128</v>
      </c>
      <c r="H166" s="224">
        <v>6680</v>
      </c>
      <c r="I166" s="225"/>
      <c r="J166" s="226">
        <f>ROUND(I166*H166,2)</f>
        <v>0</v>
      </c>
      <c r="K166" s="222" t="s">
        <v>129</v>
      </c>
      <c r="L166" s="71"/>
      <c r="M166" s="227" t="s">
        <v>21</v>
      </c>
      <c r="N166" s="228" t="s">
        <v>41</v>
      </c>
      <c r="O166" s="46"/>
      <c r="P166" s="229">
        <f>O166*H166</f>
        <v>0</v>
      </c>
      <c r="Q166" s="229">
        <v>0</v>
      </c>
      <c r="R166" s="229">
        <f>Q166*H166</f>
        <v>0</v>
      </c>
      <c r="S166" s="229">
        <v>0</v>
      </c>
      <c r="T166" s="230">
        <f>S166*H166</f>
        <v>0</v>
      </c>
      <c r="AR166" s="23" t="s">
        <v>130</v>
      </c>
      <c r="AT166" s="23" t="s">
        <v>125</v>
      </c>
      <c r="AU166" s="23" t="s">
        <v>80</v>
      </c>
      <c r="AY166" s="23" t="s">
        <v>123</v>
      </c>
      <c r="BE166" s="231">
        <f>IF(N166="základní",J166,0)</f>
        <v>0</v>
      </c>
      <c r="BF166" s="231">
        <f>IF(N166="snížená",J166,0)</f>
        <v>0</v>
      </c>
      <c r="BG166" s="231">
        <f>IF(N166="zákl. přenesená",J166,0)</f>
        <v>0</v>
      </c>
      <c r="BH166" s="231">
        <f>IF(N166="sníž. přenesená",J166,0)</f>
        <v>0</v>
      </c>
      <c r="BI166" s="231">
        <f>IF(N166="nulová",J166,0)</f>
        <v>0</v>
      </c>
      <c r="BJ166" s="23" t="s">
        <v>78</v>
      </c>
      <c r="BK166" s="231">
        <f>ROUND(I166*H166,2)</f>
        <v>0</v>
      </c>
      <c r="BL166" s="23" t="s">
        <v>130</v>
      </c>
      <c r="BM166" s="23" t="s">
        <v>496</v>
      </c>
    </row>
    <row r="167" spans="2:47" s="1" customFormat="1" ht="13.5">
      <c r="B167" s="45"/>
      <c r="C167" s="73"/>
      <c r="D167" s="232" t="s">
        <v>132</v>
      </c>
      <c r="E167" s="73"/>
      <c r="F167" s="233" t="s">
        <v>214</v>
      </c>
      <c r="G167" s="73"/>
      <c r="H167" s="73"/>
      <c r="I167" s="190"/>
      <c r="J167" s="73"/>
      <c r="K167" s="73"/>
      <c r="L167" s="71"/>
      <c r="M167" s="234"/>
      <c r="N167" s="46"/>
      <c r="O167" s="46"/>
      <c r="P167" s="46"/>
      <c r="Q167" s="46"/>
      <c r="R167" s="46"/>
      <c r="S167" s="46"/>
      <c r="T167" s="94"/>
      <c r="AT167" s="23" t="s">
        <v>132</v>
      </c>
      <c r="AU167" s="23" t="s">
        <v>80</v>
      </c>
    </row>
    <row r="168" spans="2:65" s="1" customFormat="1" ht="38.25" customHeight="1">
      <c r="B168" s="45"/>
      <c r="C168" s="220" t="s">
        <v>9</v>
      </c>
      <c r="D168" s="220" t="s">
        <v>125</v>
      </c>
      <c r="E168" s="221" t="s">
        <v>497</v>
      </c>
      <c r="F168" s="222" t="s">
        <v>498</v>
      </c>
      <c r="G168" s="223" t="s">
        <v>128</v>
      </c>
      <c r="H168" s="224">
        <v>39.75</v>
      </c>
      <c r="I168" s="225"/>
      <c r="J168" s="226">
        <f>ROUND(I168*H168,2)</f>
        <v>0</v>
      </c>
      <c r="K168" s="222" t="s">
        <v>129</v>
      </c>
      <c r="L168" s="71"/>
      <c r="M168" s="227" t="s">
        <v>21</v>
      </c>
      <c r="N168" s="228" t="s">
        <v>41</v>
      </c>
      <c r="O168" s="46"/>
      <c r="P168" s="229">
        <f>O168*H168</f>
        <v>0</v>
      </c>
      <c r="Q168" s="229">
        <v>0.19536</v>
      </c>
      <c r="R168" s="229">
        <f>Q168*H168</f>
        <v>7.76556</v>
      </c>
      <c r="S168" s="229">
        <v>0</v>
      </c>
      <c r="T168" s="230">
        <f>S168*H168</f>
        <v>0</v>
      </c>
      <c r="AR168" s="23" t="s">
        <v>130</v>
      </c>
      <c r="AT168" s="23" t="s">
        <v>125</v>
      </c>
      <c r="AU168" s="23" t="s">
        <v>80</v>
      </c>
      <c r="AY168" s="23" t="s">
        <v>123</v>
      </c>
      <c r="BE168" s="231">
        <f>IF(N168="základní",J168,0)</f>
        <v>0</v>
      </c>
      <c r="BF168" s="231">
        <f>IF(N168="snížená",J168,0)</f>
        <v>0</v>
      </c>
      <c r="BG168" s="231">
        <f>IF(N168="zákl. přenesená",J168,0)</f>
        <v>0</v>
      </c>
      <c r="BH168" s="231">
        <f>IF(N168="sníž. přenesená",J168,0)</f>
        <v>0</v>
      </c>
      <c r="BI168" s="231">
        <f>IF(N168="nulová",J168,0)</f>
        <v>0</v>
      </c>
      <c r="BJ168" s="23" t="s">
        <v>78</v>
      </c>
      <c r="BK168" s="231">
        <f>ROUND(I168*H168,2)</f>
        <v>0</v>
      </c>
      <c r="BL168" s="23" t="s">
        <v>130</v>
      </c>
      <c r="BM168" s="23" t="s">
        <v>499</v>
      </c>
    </row>
    <row r="169" spans="2:47" s="1" customFormat="1" ht="13.5">
      <c r="B169" s="45"/>
      <c r="C169" s="73"/>
      <c r="D169" s="232" t="s">
        <v>132</v>
      </c>
      <c r="E169" s="73"/>
      <c r="F169" s="233" t="s">
        <v>500</v>
      </c>
      <c r="G169" s="73"/>
      <c r="H169" s="73"/>
      <c r="I169" s="190"/>
      <c r="J169" s="73"/>
      <c r="K169" s="73"/>
      <c r="L169" s="71"/>
      <c r="M169" s="234"/>
      <c r="N169" s="46"/>
      <c r="O169" s="46"/>
      <c r="P169" s="46"/>
      <c r="Q169" s="46"/>
      <c r="R169" s="46"/>
      <c r="S169" s="46"/>
      <c r="T169" s="94"/>
      <c r="AT169" s="23" t="s">
        <v>132</v>
      </c>
      <c r="AU169" s="23" t="s">
        <v>80</v>
      </c>
    </row>
    <row r="170" spans="2:47" s="1" customFormat="1" ht="13.5">
      <c r="B170" s="45"/>
      <c r="C170" s="73"/>
      <c r="D170" s="232" t="s">
        <v>134</v>
      </c>
      <c r="E170" s="73"/>
      <c r="F170" s="233" t="s">
        <v>501</v>
      </c>
      <c r="G170" s="73"/>
      <c r="H170" s="73"/>
      <c r="I170" s="190"/>
      <c r="J170" s="73"/>
      <c r="K170" s="73"/>
      <c r="L170" s="71"/>
      <c r="M170" s="234"/>
      <c r="N170" s="46"/>
      <c r="O170" s="46"/>
      <c r="P170" s="46"/>
      <c r="Q170" s="46"/>
      <c r="R170" s="46"/>
      <c r="S170" s="46"/>
      <c r="T170" s="94"/>
      <c r="AT170" s="23" t="s">
        <v>134</v>
      </c>
      <c r="AU170" s="23" t="s">
        <v>80</v>
      </c>
    </row>
    <row r="171" spans="2:51" s="11" customFormat="1" ht="13.5">
      <c r="B171" s="235"/>
      <c r="C171" s="236"/>
      <c r="D171" s="232" t="s">
        <v>146</v>
      </c>
      <c r="E171" s="236"/>
      <c r="F171" s="238" t="s">
        <v>502</v>
      </c>
      <c r="G171" s="236"/>
      <c r="H171" s="239">
        <v>39.75</v>
      </c>
      <c r="I171" s="240"/>
      <c r="J171" s="236"/>
      <c r="K171" s="236"/>
      <c r="L171" s="241"/>
      <c r="M171" s="242"/>
      <c r="N171" s="243"/>
      <c r="O171" s="243"/>
      <c r="P171" s="243"/>
      <c r="Q171" s="243"/>
      <c r="R171" s="243"/>
      <c r="S171" s="243"/>
      <c r="T171" s="244"/>
      <c r="AT171" s="245" t="s">
        <v>146</v>
      </c>
      <c r="AU171" s="245" t="s">
        <v>80</v>
      </c>
      <c r="AV171" s="11" t="s">
        <v>80</v>
      </c>
      <c r="AW171" s="11" t="s">
        <v>6</v>
      </c>
      <c r="AX171" s="11" t="s">
        <v>78</v>
      </c>
      <c r="AY171" s="245" t="s">
        <v>123</v>
      </c>
    </row>
    <row r="172" spans="2:65" s="1" customFormat="1" ht="16.5" customHeight="1">
      <c r="B172" s="45"/>
      <c r="C172" s="267" t="s">
        <v>257</v>
      </c>
      <c r="D172" s="267" t="s">
        <v>225</v>
      </c>
      <c r="E172" s="268" t="s">
        <v>503</v>
      </c>
      <c r="F172" s="269" t="s">
        <v>504</v>
      </c>
      <c r="G172" s="270" t="s">
        <v>282</v>
      </c>
      <c r="H172" s="271">
        <v>0</v>
      </c>
      <c r="I172" s="272"/>
      <c r="J172" s="273">
        <f>ROUND(I172*H172,2)</f>
        <v>0</v>
      </c>
      <c r="K172" s="269" t="s">
        <v>129</v>
      </c>
      <c r="L172" s="274"/>
      <c r="M172" s="275" t="s">
        <v>21</v>
      </c>
      <c r="N172" s="276" t="s">
        <v>41</v>
      </c>
      <c r="O172" s="46"/>
      <c r="P172" s="229">
        <f>O172*H172</f>
        <v>0</v>
      </c>
      <c r="Q172" s="229">
        <v>1</v>
      </c>
      <c r="R172" s="229">
        <f>Q172*H172</f>
        <v>0</v>
      </c>
      <c r="S172" s="229">
        <v>0</v>
      </c>
      <c r="T172" s="230">
        <f>S172*H172</f>
        <v>0</v>
      </c>
      <c r="AR172" s="23" t="s">
        <v>177</v>
      </c>
      <c r="AT172" s="23" t="s">
        <v>225</v>
      </c>
      <c r="AU172" s="23" t="s">
        <v>80</v>
      </c>
      <c r="AY172" s="23" t="s">
        <v>123</v>
      </c>
      <c r="BE172" s="231">
        <f>IF(N172="základní",J172,0)</f>
        <v>0</v>
      </c>
      <c r="BF172" s="231">
        <f>IF(N172="snížená",J172,0)</f>
        <v>0</v>
      </c>
      <c r="BG172" s="231">
        <f>IF(N172="zákl. přenesená",J172,0)</f>
        <v>0</v>
      </c>
      <c r="BH172" s="231">
        <f>IF(N172="sníž. přenesená",J172,0)</f>
        <v>0</v>
      </c>
      <c r="BI172" s="231">
        <f>IF(N172="nulová",J172,0)</f>
        <v>0</v>
      </c>
      <c r="BJ172" s="23" t="s">
        <v>78</v>
      </c>
      <c r="BK172" s="231">
        <f>ROUND(I172*H172,2)</f>
        <v>0</v>
      </c>
      <c r="BL172" s="23" t="s">
        <v>130</v>
      </c>
      <c r="BM172" s="23" t="s">
        <v>505</v>
      </c>
    </row>
    <row r="173" spans="2:51" s="11" customFormat="1" ht="13.5">
      <c r="B173" s="235"/>
      <c r="C173" s="236"/>
      <c r="D173" s="232" t="s">
        <v>146</v>
      </c>
      <c r="E173" s="236"/>
      <c r="F173" s="238" t="s">
        <v>506</v>
      </c>
      <c r="G173" s="236"/>
      <c r="H173" s="239">
        <v>0</v>
      </c>
      <c r="I173" s="240"/>
      <c r="J173" s="236"/>
      <c r="K173" s="236"/>
      <c r="L173" s="241"/>
      <c r="M173" s="242"/>
      <c r="N173" s="243"/>
      <c r="O173" s="243"/>
      <c r="P173" s="243"/>
      <c r="Q173" s="243"/>
      <c r="R173" s="243"/>
      <c r="S173" s="243"/>
      <c r="T173" s="244"/>
      <c r="AT173" s="245" t="s">
        <v>146</v>
      </c>
      <c r="AU173" s="245" t="s">
        <v>80</v>
      </c>
      <c r="AV173" s="11" t="s">
        <v>80</v>
      </c>
      <c r="AW173" s="11" t="s">
        <v>6</v>
      </c>
      <c r="AX173" s="11" t="s">
        <v>78</v>
      </c>
      <c r="AY173" s="245" t="s">
        <v>123</v>
      </c>
    </row>
    <row r="174" spans="2:65" s="1" customFormat="1" ht="51" customHeight="1">
      <c r="B174" s="45"/>
      <c r="C174" s="220" t="s">
        <v>507</v>
      </c>
      <c r="D174" s="220" t="s">
        <v>125</v>
      </c>
      <c r="E174" s="221" t="s">
        <v>508</v>
      </c>
      <c r="F174" s="222" t="s">
        <v>509</v>
      </c>
      <c r="G174" s="223" t="s">
        <v>128</v>
      </c>
      <c r="H174" s="224">
        <v>42</v>
      </c>
      <c r="I174" s="225"/>
      <c r="J174" s="226">
        <f>ROUND(I174*H174,2)</f>
        <v>0</v>
      </c>
      <c r="K174" s="222" t="s">
        <v>129</v>
      </c>
      <c r="L174" s="71"/>
      <c r="M174" s="227" t="s">
        <v>21</v>
      </c>
      <c r="N174" s="228" t="s">
        <v>41</v>
      </c>
      <c r="O174" s="46"/>
      <c r="P174" s="229">
        <f>O174*H174</f>
        <v>0</v>
      </c>
      <c r="Q174" s="229">
        <v>0.08425</v>
      </c>
      <c r="R174" s="229">
        <f>Q174*H174</f>
        <v>3.5385000000000004</v>
      </c>
      <c r="S174" s="229">
        <v>0</v>
      </c>
      <c r="T174" s="230">
        <f>S174*H174</f>
        <v>0</v>
      </c>
      <c r="AR174" s="23" t="s">
        <v>130</v>
      </c>
      <c r="AT174" s="23" t="s">
        <v>125</v>
      </c>
      <c r="AU174" s="23" t="s">
        <v>80</v>
      </c>
      <c r="AY174" s="23" t="s">
        <v>123</v>
      </c>
      <c r="BE174" s="231">
        <f>IF(N174="základní",J174,0)</f>
        <v>0</v>
      </c>
      <c r="BF174" s="231">
        <f>IF(N174="snížená",J174,0)</f>
        <v>0</v>
      </c>
      <c r="BG174" s="231">
        <f>IF(N174="zákl. přenesená",J174,0)</f>
        <v>0</v>
      </c>
      <c r="BH174" s="231">
        <f>IF(N174="sníž. přenesená",J174,0)</f>
        <v>0</v>
      </c>
      <c r="BI174" s="231">
        <f>IF(N174="nulová",J174,0)</f>
        <v>0</v>
      </c>
      <c r="BJ174" s="23" t="s">
        <v>78</v>
      </c>
      <c r="BK174" s="231">
        <f>ROUND(I174*H174,2)</f>
        <v>0</v>
      </c>
      <c r="BL174" s="23" t="s">
        <v>130</v>
      </c>
      <c r="BM174" s="23" t="s">
        <v>510</v>
      </c>
    </row>
    <row r="175" spans="2:47" s="1" customFormat="1" ht="13.5">
      <c r="B175" s="45"/>
      <c r="C175" s="73"/>
      <c r="D175" s="232" t="s">
        <v>132</v>
      </c>
      <c r="E175" s="73"/>
      <c r="F175" s="233" t="s">
        <v>511</v>
      </c>
      <c r="G175" s="73"/>
      <c r="H175" s="73"/>
      <c r="I175" s="190"/>
      <c r="J175" s="73"/>
      <c r="K175" s="73"/>
      <c r="L175" s="71"/>
      <c r="M175" s="234"/>
      <c r="N175" s="46"/>
      <c r="O175" s="46"/>
      <c r="P175" s="46"/>
      <c r="Q175" s="46"/>
      <c r="R175" s="46"/>
      <c r="S175" s="46"/>
      <c r="T175" s="94"/>
      <c r="AT175" s="23" t="s">
        <v>132</v>
      </c>
      <c r="AU175" s="23" t="s">
        <v>80</v>
      </c>
    </row>
    <row r="176" spans="2:47" s="1" customFormat="1" ht="13.5">
      <c r="B176" s="45"/>
      <c r="C176" s="73"/>
      <c r="D176" s="232" t="s">
        <v>134</v>
      </c>
      <c r="E176" s="73"/>
      <c r="F176" s="233" t="s">
        <v>438</v>
      </c>
      <c r="G176" s="73"/>
      <c r="H176" s="73"/>
      <c r="I176" s="190"/>
      <c r="J176" s="73"/>
      <c r="K176" s="73"/>
      <c r="L176" s="71"/>
      <c r="M176" s="234"/>
      <c r="N176" s="46"/>
      <c r="O176" s="46"/>
      <c r="P176" s="46"/>
      <c r="Q176" s="46"/>
      <c r="R176" s="46"/>
      <c r="S176" s="46"/>
      <c r="T176" s="94"/>
      <c r="AT176" s="23" t="s">
        <v>134</v>
      </c>
      <c r="AU176" s="23" t="s">
        <v>80</v>
      </c>
    </row>
    <row r="177" spans="2:63" s="10" customFormat="1" ht="29.85" customHeight="1">
      <c r="B177" s="204"/>
      <c r="C177" s="205"/>
      <c r="D177" s="206" t="s">
        <v>69</v>
      </c>
      <c r="E177" s="218" t="s">
        <v>177</v>
      </c>
      <c r="F177" s="218" t="s">
        <v>512</v>
      </c>
      <c r="G177" s="205"/>
      <c r="H177" s="205"/>
      <c r="I177" s="208"/>
      <c r="J177" s="219">
        <f>BK177</f>
        <v>0</v>
      </c>
      <c r="K177" s="205"/>
      <c r="L177" s="210"/>
      <c r="M177" s="211"/>
      <c r="N177" s="212"/>
      <c r="O177" s="212"/>
      <c r="P177" s="213">
        <f>SUM(P178:P226)</f>
        <v>0</v>
      </c>
      <c r="Q177" s="212"/>
      <c r="R177" s="213">
        <f>SUM(R178:R226)</f>
        <v>13.200759999999999</v>
      </c>
      <c r="S177" s="212"/>
      <c r="T177" s="214">
        <f>SUM(T178:T226)</f>
        <v>0.05</v>
      </c>
      <c r="AR177" s="215" t="s">
        <v>78</v>
      </c>
      <c r="AT177" s="216" t="s">
        <v>69</v>
      </c>
      <c r="AU177" s="216" t="s">
        <v>78</v>
      </c>
      <c r="AY177" s="215" t="s">
        <v>123</v>
      </c>
      <c r="BK177" s="217">
        <f>SUM(BK178:BK226)</f>
        <v>0</v>
      </c>
    </row>
    <row r="178" spans="2:65" s="1" customFormat="1" ht="16.5" customHeight="1">
      <c r="B178" s="45"/>
      <c r="C178" s="220" t="s">
        <v>262</v>
      </c>
      <c r="D178" s="220" t="s">
        <v>125</v>
      </c>
      <c r="E178" s="221" t="s">
        <v>513</v>
      </c>
      <c r="F178" s="222" t="s">
        <v>514</v>
      </c>
      <c r="G178" s="223" t="s">
        <v>218</v>
      </c>
      <c r="H178" s="224">
        <v>11</v>
      </c>
      <c r="I178" s="225"/>
      <c r="J178" s="226">
        <f>ROUND(I178*H178,2)</f>
        <v>0</v>
      </c>
      <c r="K178" s="222" t="s">
        <v>21</v>
      </c>
      <c r="L178" s="71"/>
      <c r="M178" s="227" t="s">
        <v>21</v>
      </c>
      <c r="N178" s="228" t="s">
        <v>41</v>
      </c>
      <c r="O178" s="46"/>
      <c r="P178" s="229">
        <f>O178*H178</f>
        <v>0</v>
      </c>
      <c r="Q178" s="229">
        <v>0</v>
      </c>
      <c r="R178" s="229">
        <f>Q178*H178</f>
        <v>0</v>
      </c>
      <c r="S178" s="229">
        <v>0</v>
      </c>
      <c r="T178" s="230">
        <f>S178*H178</f>
        <v>0</v>
      </c>
      <c r="AR178" s="23" t="s">
        <v>130</v>
      </c>
      <c r="AT178" s="23" t="s">
        <v>125</v>
      </c>
      <c r="AU178" s="23" t="s">
        <v>80</v>
      </c>
      <c r="AY178" s="23" t="s">
        <v>123</v>
      </c>
      <c r="BE178" s="231">
        <f>IF(N178="základní",J178,0)</f>
        <v>0</v>
      </c>
      <c r="BF178" s="231">
        <f>IF(N178="snížená",J178,0)</f>
        <v>0</v>
      </c>
      <c r="BG178" s="231">
        <f>IF(N178="zákl. přenesená",J178,0)</f>
        <v>0</v>
      </c>
      <c r="BH178" s="231">
        <f>IF(N178="sníž. přenesená",J178,0)</f>
        <v>0</v>
      </c>
      <c r="BI178" s="231">
        <f>IF(N178="nulová",J178,0)</f>
        <v>0</v>
      </c>
      <c r="BJ178" s="23" t="s">
        <v>78</v>
      </c>
      <c r="BK178" s="231">
        <f>ROUND(I178*H178,2)</f>
        <v>0</v>
      </c>
      <c r="BL178" s="23" t="s">
        <v>130</v>
      </c>
      <c r="BM178" s="23" t="s">
        <v>515</v>
      </c>
    </row>
    <row r="179" spans="2:51" s="12" customFormat="1" ht="13.5">
      <c r="B179" s="246"/>
      <c r="C179" s="247"/>
      <c r="D179" s="232" t="s">
        <v>146</v>
      </c>
      <c r="E179" s="248" t="s">
        <v>21</v>
      </c>
      <c r="F179" s="249" t="s">
        <v>453</v>
      </c>
      <c r="G179" s="247"/>
      <c r="H179" s="248" t="s">
        <v>21</v>
      </c>
      <c r="I179" s="250"/>
      <c r="J179" s="247"/>
      <c r="K179" s="247"/>
      <c r="L179" s="251"/>
      <c r="M179" s="252"/>
      <c r="N179" s="253"/>
      <c r="O179" s="253"/>
      <c r="P179" s="253"/>
      <c r="Q179" s="253"/>
      <c r="R179" s="253"/>
      <c r="S179" s="253"/>
      <c r="T179" s="254"/>
      <c r="AT179" s="255" t="s">
        <v>146</v>
      </c>
      <c r="AU179" s="255" t="s">
        <v>80</v>
      </c>
      <c r="AV179" s="12" t="s">
        <v>78</v>
      </c>
      <c r="AW179" s="12" t="s">
        <v>33</v>
      </c>
      <c r="AX179" s="12" t="s">
        <v>70</v>
      </c>
      <c r="AY179" s="255" t="s">
        <v>123</v>
      </c>
    </row>
    <row r="180" spans="2:51" s="11" customFormat="1" ht="13.5">
      <c r="B180" s="235"/>
      <c r="C180" s="236"/>
      <c r="D180" s="232" t="s">
        <v>146</v>
      </c>
      <c r="E180" s="237" t="s">
        <v>21</v>
      </c>
      <c r="F180" s="238" t="s">
        <v>183</v>
      </c>
      <c r="G180" s="236"/>
      <c r="H180" s="239">
        <v>9</v>
      </c>
      <c r="I180" s="240"/>
      <c r="J180" s="236"/>
      <c r="K180" s="236"/>
      <c r="L180" s="241"/>
      <c r="M180" s="242"/>
      <c r="N180" s="243"/>
      <c r="O180" s="243"/>
      <c r="P180" s="243"/>
      <c r="Q180" s="243"/>
      <c r="R180" s="243"/>
      <c r="S180" s="243"/>
      <c r="T180" s="244"/>
      <c r="AT180" s="245" t="s">
        <v>146</v>
      </c>
      <c r="AU180" s="245" t="s">
        <v>80</v>
      </c>
      <c r="AV180" s="11" t="s">
        <v>80</v>
      </c>
      <c r="AW180" s="11" t="s">
        <v>33</v>
      </c>
      <c r="AX180" s="11" t="s">
        <v>70</v>
      </c>
      <c r="AY180" s="245" t="s">
        <v>123</v>
      </c>
    </row>
    <row r="181" spans="2:51" s="12" customFormat="1" ht="13.5">
      <c r="B181" s="246"/>
      <c r="C181" s="247"/>
      <c r="D181" s="232" t="s">
        <v>146</v>
      </c>
      <c r="E181" s="248" t="s">
        <v>21</v>
      </c>
      <c r="F181" s="249" t="s">
        <v>516</v>
      </c>
      <c r="G181" s="247"/>
      <c r="H181" s="248" t="s">
        <v>21</v>
      </c>
      <c r="I181" s="250"/>
      <c r="J181" s="247"/>
      <c r="K181" s="247"/>
      <c r="L181" s="251"/>
      <c r="M181" s="252"/>
      <c r="N181" s="253"/>
      <c r="O181" s="253"/>
      <c r="P181" s="253"/>
      <c r="Q181" s="253"/>
      <c r="R181" s="253"/>
      <c r="S181" s="253"/>
      <c r="T181" s="254"/>
      <c r="AT181" s="255" t="s">
        <v>146</v>
      </c>
      <c r="AU181" s="255" t="s">
        <v>80</v>
      </c>
      <c r="AV181" s="12" t="s">
        <v>78</v>
      </c>
      <c r="AW181" s="12" t="s">
        <v>33</v>
      </c>
      <c r="AX181" s="12" t="s">
        <v>70</v>
      </c>
      <c r="AY181" s="255" t="s">
        <v>123</v>
      </c>
    </row>
    <row r="182" spans="2:51" s="11" customFormat="1" ht="13.5">
      <c r="B182" s="235"/>
      <c r="C182" s="236"/>
      <c r="D182" s="232" t="s">
        <v>146</v>
      </c>
      <c r="E182" s="237" t="s">
        <v>21</v>
      </c>
      <c r="F182" s="238" t="s">
        <v>80</v>
      </c>
      <c r="G182" s="236"/>
      <c r="H182" s="239">
        <v>2</v>
      </c>
      <c r="I182" s="240"/>
      <c r="J182" s="236"/>
      <c r="K182" s="236"/>
      <c r="L182" s="241"/>
      <c r="M182" s="242"/>
      <c r="N182" s="243"/>
      <c r="O182" s="243"/>
      <c r="P182" s="243"/>
      <c r="Q182" s="243"/>
      <c r="R182" s="243"/>
      <c r="S182" s="243"/>
      <c r="T182" s="244"/>
      <c r="AT182" s="245" t="s">
        <v>146</v>
      </c>
      <c r="AU182" s="245" t="s">
        <v>80</v>
      </c>
      <c r="AV182" s="11" t="s">
        <v>80</v>
      </c>
      <c r="AW182" s="11" t="s">
        <v>33</v>
      </c>
      <c r="AX182" s="11" t="s">
        <v>70</v>
      </c>
      <c r="AY182" s="245" t="s">
        <v>123</v>
      </c>
    </row>
    <row r="183" spans="2:51" s="13" customFormat="1" ht="13.5">
      <c r="B183" s="256"/>
      <c r="C183" s="257"/>
      <c r="D183" s="232" t="s">
        <v>146</v>
      </c>
      <c r="E183" s="258" t="s">
        <v>21</v>
      </c>
      <c r="F183" s="259" t="s">
        <v>161</v>
      </c>
      <c r="G183" s="257"/>
      <c r="H183" s="260">
        <v>11</v>
      </c>
      <c r="I183" s="261"/>
      <c r="J183" s="257"/>
      <c r="K183" s="257"/>
      <c r="L183" s="262"/>
      <c r="M183" s="263"/>
      <c r="N183" s="264"/>
      <c r="O183" s="264"/>
      <c r="P183" s="264"/>
      <c r="Q183" s="264"/>
      <c r="R183" s="264"/>
      <c r="S183" s="264"/>
      <c r="T183" s="265"/>
      <c r="AT183" s="266" t="s">
        <v>146</v>
      </c>
      <c r="AU183" s="266" t="s">
        <v>80</v>
      </c>
      <c r="AV183" s="13" t="s">
        <v>130</v>
      </c>
      <c r="AW183" s="13" t="s">
        <v>33</v>
      </c>
      <c r="AX183" s="13" t="s">
        <v>78</v>
      </c>
      <c r="AY183" s="266" t="s">
        <v>123</v>
      </c>
    </row>
    <row r="184" spans="2:65" s="1" customFormat="1" ht="25.5" customHeight="1">
      <c r="B184" s="45"/>
      <c r="C184" s="220" t="s">
        <v>267</v>
      </c>
      <c r="D184" s="220" t="s">
        <v>125</v>
      </c>
      <c r="E184" s="221" t="s">
        <v>517</v>
      </c>
      <c r="F184" s="222" t="s">
        <v>518</v>
      </c>
      <c r="G184" s="223" t="s">
        <v>233</v>
      </c>
      <c r="H184" s="224">
        <v>2</v>
      </c>
      <c r="I184" s="225"/>
      <c r="J184" s="226">
        <f>ROUND(I184*H184,2)</f>
        <v>0</v>
      </c>
      <c r="K184" s="222" t="s">
        <v>129</v>
      </c>
      <c r="L184" s="71"/>
      <c r="M184" s="227" t="s">
        <v>21</v>
      </c>
      <c r="N184" s="228" t="s">
        <v>41</v>
      </c>
      <c r="O184" s="46"/>
      <c r="P184" s="229">
        <f>O184*H184</f>
        <v>0</v>
      </c>
      <c r="Q184" s="229">
        <v>1E-05</v>
      </c>
      <c r="R184" s="229">
        <f>Q184*H184</f>
        <v>2E-05</v>
      </c>
      <c r="S184" s="229">
        <v>0</v>
      </c>
      <c r="T184" s="230">
        <f>S184*H184</f>
        <v>0</v>
      </c>
      <c r="AR184" s="23" t="s">
        <v>130</v>
      </c>
      <c r="AT184" s="23" t="s">
        <v>125</v>
      </c>
      <c r="AU184" s="23" t="s">
        <v>80</v>
      </c>
      <c r="AY184" s="23" t="s">
        <v>123</v>
      </c>
      <c r="BE184" s="231">
        <f>IF(N184="základní",J184,0)</f>
        <v>0</v>
      </c>
      <c r="BF184" s="231">
        <f>IF(N184="snížená",J184,0)</f>
        <v>0</v>
      </c>
      <c r="BG184" s="231">
        <f>IF(N184="zákl. přenesená",J184,0)</f>
        <v>0</v>
      </c>
      <c r="BH184" s="231">
        <f>IF(N184="sníž. přenesená",J184,0)</f>
        <v>0</v>
      </c>
      <c r="BI184" s="231">
        <f>IF(N184="nulová",J184,0)</f>
        <v>0</v>
      </c>
      <c r="BJ184" s="23" t="s">
        <v>78</v>
      </c>
      <c r="BK184" s="231">
        <f>ROUND(I184*H184,2)</f>
        <v>0</v>
      </c>
      <c r="BL184" s="23" t="s">
        <v>130</v>
      </c>
      <c r="BM184" s="23" t="s">
        <v>519</v>
      </c>
    </row>
    <row r="185" spans="2:51" s="12" customFormat="1" ht="13.5">
      <c r="B185" s="246"/>
      <c r="C185" s="247"/>
      <c r="D185" s="232" t="s">
        <v>146</v>
      </c>
      <c r="E185" s="248" t="s">
        <v>21</v>
      </c>
      <c r="F185" s="249" t="s">
        <v>520</v>
      </c>
      <c r="G185" s="247"/>
      <c r="H185" s="248" t="s">
        <v>21</v>
      </c>
      <c r="I185" s="250"/>
      <c r="J185" s="247"/>
      <c r="K185" s="247"/>
      <c r="L185" s="251"/>
      <c r="M185" s="252"/>
      <c r="N185" s="253"/>
      <c r="O185" s="253"/>
      <c r="P185" s="253"/>
      <c r="Q185" s="253"/>
      <c r="R185" s="253"/>
      <c r="S185" s="253"/>
      <c r="T185" s="254"/>
      <c r="AT185" s="255" t="s">
        <v>146</v>
      </c>
      <c r="AU185" s="255" t="s">
        <v>80</v>
      </c>
      <c r="AV185" s="12" t="s">
        <v>78</v>
      </c>
      <c r="AW185" s="12" t="s">
        <v>33</v>
      </c>
      <c r="AX185" s="12" t="s">
        <v>70</v>
      </c>
      <c r="AY185" s="255" t="s">
        <v>123</v>
      </c>
    </row>
    <row r="186" spans="2:51" s="11" customFormat="1" ht="13.5">
      <c r="B186" s="235"/>
      <c r="C186" s="236"/>
      <c r="D186" s="232" t="s">
        <v>146</v>
      </c>
      <c r="E186" s="237" t="s">
        <v>21</v>
      </c>
      <c r="F186" s="238" t="s">
        <v>80</v>
      </c>
      <c r="G186" s="236"/>
      <c r="H186" s="239">
        <v>2</v>
      </c>
      <c r="I186" s="240"/>
      <c r="J186" s="236"/>
      <c r="K186" s="236"/>
      <c r="L186" s="241"/>
      <c r="M186" s="242"/>
      <c r="N186" s="243"/>
      <c r="O186" s="243"/>
      <c r="P186" s="243"/>
      <c r="Q186" s="243"/>
      <c r="R186" s="243"/>
      <c r="S186" s="243"/>
      <c r="T186" s="244"/>
      <c r="AT186" s="245" t="s">
        <v>146</v>
      </c>
      <c r="AU186" s="245" t="s">
        <v>80</v>
      </c>
      <c r="AV186" s="11" t="s">
        <v>80</v>
      </c>
      <c r="AW186" s="11" t="s">
        <v>33</v>
      </c>
      <c r="AX186" s="11" t="s">
        <v>78</v>
      </c>
      <c r="AY186" s="245" t="s">
        <v>123</v>
      </c>
    </row>
    <row r="187" spans="2:65" s="1" customFormat="1" ht="16.5" customHeight="1">
      <c r="B187" s="45"/>
      <c r="C187" s="267" t="s">
        <v>272</v>
      </c>
      <c r="D187" s="267" t="s">
        <v>225</v>
      </c>
      <c r="E187" s="268" t="s">
        <v>521</v>
      </c>
      <c r="F187" s="269" t="s">
        <v>522</v>
      </c>
      <c r="G187" s="270" t="s">
        <v>233</v>
      </c>
      <c r="H187" s="271">
        <v>2</v>
      </c>
      <c r="I187" s="272"/>
      <c r="J187" s="273">
        <f>ROUND(I187*H187,2)</f>
        <v>0</v>
      </c>
      <c r="K187" s="269" t="s">
        <v>21</v>
      </c>
      <c r="L187" s="274"/>
      <c r="M187" s="275" t="s">
        <v>21</v>
      </c>
      <c r="N187" s="276" t="s">
        <v>41</v>
      </c>
      <c r="O187" s="46"/>
      <c r="P187" s="229">
        <f>O187*H187</f>
        <v>0</v>
      </c>
      <c r="Q187" s="229">
        <v>0.00241</v>
      </c>
      <c r="R187" s="229">
        <f>Q187*H187</f>
        <v>0.00482</v>
      </c>
      <c r="S187" s="229">
        <v>0</v>
      </c>
      <c r="T187" s="230">
        <f>S187*H187</f>
        <v>0</v>
      </c>
      <c r="AR187" s="23" t="s">
        <v>177</v>
      </c>
      <c r="AT187" s="23" t="s">
        <v>225</v>
      </c>
      <c r="AU187" s="23" t="s">
        <v>80</v>
      </c>
      <c r="AY187" s="23" t="s">
        <v>123</v>
      </c>
      <c r="BE187" s="231">
        <f>IF(N187="základní",J187,0)</f>
        <v>0</v>
      </c>
      <c r="BF187" s="231">
        <f>IF(N187="snížená",J187,0)</f>
        <v>0</v>
      </c>
      <c r="BG187" s="231">
        <f>IF(N187="zákl. přenesená",J187,0)</f>
        <v>0</v>
      </c>
      <c r="BH187" s="231">
        <f>IF(N187="sníž. přenesená",J187,0)</f>
        <v>0</v>
      </c>
      <c r="BI187" s="231">
        <f>IF(N187="nulová",J187,0)</f>
        <v>0</v>
      </c>
      <c r="BJ187" s="23" t="s">
        <v>78</v>
      </c>
      <c r="BK187" s="231">
        <f>ROUND(I187*H187,2)</f>
        <v>0</v>
      </c>
      <c r="BL187" s="23" t="s">
        <v>130</v>
      </c>
      <c r="BM187" s="23" t="s">
        <v>523</v>
      </c>
    </row>
    <row r="188" spans="2:65" s="1" customFormat="1" ht="25.5" customHeight="1">
      <c r="B188" s="45"/>
      <c r="C188" s="220" t="s">
        <v>279</v>
      </c>
      <c r="D188" s="220" t="s">
        <v>125</v>
      </c>
      <c r="E188" s="221" t="s">
        <v>524</v>
      </c>
      <c r="F188" s="222" t="s">
        <v>525</v>
      </c>
      <c r="G188" s="223" t="s">
        <v>218</v>
      </c>
      <c r="H188" s="224">
        <v>2</v>
      </c>
      <c r="I188" s="225"/>
      <c r="J188" s="226">
        <f>ROUND(I188*H188,2)</f>
        <v>0</v>
      </c>
      <c r="K188" s="222" t="s">
        <v>129</v>
      </c>
      <c r="L188" s="71"/>
      <c r="M188" s="227" t="s">
        <v>21</v>
      </c>
      <c r="N188" s="228" t="s">
        <v>41</v>
      </c>
      <c r="O188" s="46"/>
      <c r="P188" s="229">
        <f>O188*H188</f>
        <v>0</v>
      </c>
      <c r="Q188" s="229">
        <v>0</v>
      </c>
      <c r="R188" s="229">
        <f>Q188*H188</f>
        <v>0</v>
      </c>
      <c r="S188" s="229">
        <v>0</v>
      </c>
      <c r="T188" s="230">
        <f>S188*H188</f>
        <v>0</v>
      </c>
      <c r="AR188" s="23" t="s">
        <v>130</v>
      </c>
      <c r="AT188" s="23" t="s">
        <v>125</v>
      </c>
      <c r="AU188" s="23" t="s">
        <v>80</v>
      </c>
      <c r="AY188" s="23" t="s">
        <v>123</v>
      </c>
      <c r="BE188" s="231">
        <f>IF(N188="základní",J188,0)</f>
        <v>0</v>
      </c>
      <c r="BF188" s="231">
        <f>IF(N188="snížená",J188,0)</f>
        <v>0</v>
      </c>
      <c r="BG188" s="231">
        <f>IF(N188="zákl. přenesená",J188,0)</f>
        <v>0</v>
      </c>
      <c r="BH188" s="231">
        <f>IF(N188="sníž. přenesená",J188,0)</f>
        <v>0</v>
      </c>
      <c r="BI188" s="231">
        <f>IF(N188="nulová",J188,0)</f>
        <v>0</v>
      </c>
      <c r="BJ188" s="23" t="s">
        <v>78</v>
      </c>
      <c r="BK188" s="231">
        <f>ROUND(I188*H188,2)</f>
        <v>0</v>
      </c>
      <c r="BL188" s="23" t="s">
        <v>130</v>
      </c>
      <c r="BM188" s="23" t="s">
        <v>526</v>
      </c>
    </row>
    <row r="189" spans="2:51" s="11" customFormat="1" ht="13.5">
      <c r="B189" s="235"/>
      <c r="C189" s="236"/>
      <c r="D189" s="232" t="s">
        <v>146</v>
      </c>
      <c r="E189" s="237" t="s">
        <v>21</v>
      </c>
      <c r="F189" s="238" t="s">
        <v>80</v>
      </c>
      <c r="G189" s="236"/>
      <c r="H189" s="239">
        <v>2</v>
      </c>
      <c r="I189" s="240"/>
      <c r="J189" s="236"/>
      <c r="K189" s="236"/>
      <c r="L189" s="241"/>
      <c r="M189" s="242"/>
      <c r="N189" s="243"/>
      <c r="O189" s="243"/>
      <c r="P189" s="243"/>
      <c r="Q189" s="243"/>
      <c r="R189" s="243"/>
      <c r="S189" s="243"/>
      <c r="T189" s="244"/>
      <c r="AT189" s="245" t="s">
        <v>146</v>
      </c>
      <c r="AU189" s="245" t="s">
        <v>80</v>
      </c>
      <c r="AV189" s="11" t="s">
        <v>80</v>
      </c>
      <c r="AW189" s="11" t="s">
        <v>33</v>
      </c>
      <c r="AX189" s="11" t="s">
        <v>78</v>
      </c>
      <c r="AY189" s="245" t="s">
        <v>123</v>
      </c>
    </row>
    <row r="190" spans="2:65" s="1" customFormat="1" ht="16.5" customHeight="1">
      <c r="B190" s="45"/>
      <c r="C190" s="267" t="s">
        <v>291</v>
      </c>
      <c r="D190" s="267" t="s">
        <v>225</v>
      </c>
      <c r="E190" s="268" t="s">
        <v>527</v>
      </c>
      <c r="F190" s="269" t="s">
        <v>528</v>
      </c>
      <c r="G190" s="270" t="s">
        <v>218</v>
      </c>
      <c r="H190" s="271">
        <v>2</v>
      </c>
      <c r="I190" s="272"/>
      <c r="J190" s="273">
        <f>ROUND(I190*H190,2)</f>
        <v>0</v>
      </c>
      <c r="K190" s="269" t="s">
        <v>129</v>
      </c>
      <c r="L190" s="274"/>
      <c r="M190" s="275" t="s">
        <v>21</v>
      </c>
      <c r="N190" s="276" t="s">
        <v>41</v>
      </c>
      <c r="O190" s="46"/>
      <c r="P190" s="229">
        <f>O190*H190</f>
        <v>0</v>
      </c>
      <c r="Q190" s="229">
        <v>0.00065</v>
      </c>
      <c r="R190" s="229">
        <f>Q190*H190</f>
        <v>0.0013</v>
      </c>
      <c r="S190" s="229">
        <v>0</v>
      </c>
      <c r="T190" s="230">
        <f>S190*H190</f>
        <v>0</v>
      </c>
      <c r="AR190" s="23" t="s">
        <v>177</v>
      </c>
      <c r="AT190" s="23" t="s">
        <v>225</v>
      </c>
      <c r="AU190" s="23" t="s">
        <v>80</v>
      </c>
      <c r="AY190" s="23" t="s">
        <v>123</v>
      </c>
      <c r="BE190" s="231">
        <f>IF(N190="základní",J190,0)</f>
        <v>0</v>
      </c>
      <c r="BF190" s="231">
        <f>IF(N190="snížená",J190,0)</f>
        <v>0</v>
      </c>
      <c r="BG190" s="231">
        <f>IF(N190="zákl. přenesená",J190,0)</f>
        <v>0</v>
      </c>
      <c r="BH190" s="231">
        <f>IF(N190="sníž. přenesená",J190,0)</f>
        <v>0</v>
      </c>
      <c r="BI190" s="231">
        <f>IF(N190="nulová",J190,0)</f>
        <v>0</v>
      </c>
      <c r="BJ190" s="23" t="s">
        <v>78</v>
      </c>
      <c r="BK190" s="231">
        <f>ROUND(I190*H190,2)</f>
        <v>0</v>
      </c>
      <c r="BL190" s="23" t="s">
        <v>130</v>
      </c>
      <c r="BM190" s="23" t="s">
        <v>529</v>
      </c>
    </row>
    <row r="191" spans="2:65" s="1" customFormat="1" ht="38.25" customHeight="1">
      <c r="B191" s="45"/>
      <c r="C191" s="220" t="s">
        <v>298</v>
      </c>
      <c r="D191" s="220" t="s">
        <v>125</v>
      </c>
      <c r="E191" s="221" t="s">
        <v>530</v>
      </c>
      <c r="F191" s="222" t="s">
        <v>531</v>
      </c>
      <c r="G191" s="223" t="s">
        <v>218</v>
      </c>
      <c r="H191" s="224">
        <v>8</v>
      </c>
      <c r="I191" s="225"/>
      <c r="J191" s="226">
        <f>ROUND(I191*H191,2)</f>
        <v>0</v>
      </c>
      <c r="K191" s="222" t="s">
        <v>21</v>
      </c>
      <c r="L191" s="71"/>
      <c r="M191" s="227" t="s">
        <v>21</v>
      </c>
      <c r="N191" s="228" t="s">
        <v>41</v>
      </c>
      <c r="O191" s="46"/>
      <c r="P191" s="229">
        <f>O191*H191</f>
        <v>0</v>
      </c>
      <c r="Q191" s="229">
        <v>0</v>
      </c>
      <c r="R191" s="229">
        <f>Q191*H191</f>
        <v>0</v>
      </c>
      <c r="S191" s="229">
        <v>0</v>
      </c>
      <c r="T191" s="230">
        <f>S191*H191</f>
        <v>0</v>
      </c>
      <c r="AR191" s="23" t="s">
        <v>130</v>
      </c>
      <c r="AT191" s="23" t="s">
        <v>125</v>
      </c>
      <c r="AU191" s="23" t="s">
        <v>80</v>
      </c>
      <c r="AY191" s="23" t="s">
        <v>123</v>
      </c>
      <c r="BE191" s="231">
        <f>IF(N191="základní",J191,0)</f>
        <v>0</v>
      </c>
      <c r="BF191" s="231">
        <f>IF(N191="snížená",J191,0)</f>
        <v>0</v>
      </c>
      <c r="BG191" s="231">
        <f>IF(N191="zákl. přenesená",J191,0)</f>
        <v>0</v>
      </c>
      <c r="BH191" s="231">
        <f>IF(N191="sníž. přenesená",J191,0)</f>
        <v>0</v>
      </c>
      <c r="BI191" s="231">
        <f>IF(N191="nulová",J191,0)</f>
        <v>0</v>
      </c>
      <c r="BJ191" s="23" t="s">
        <v>78</v>
      </c>
      <c r="BK191" s="231">
        <f>ROUND(I191*H191,2)</f>
        <v>0</v>
      </c>
      <c r="BL191" s="23" t="s">
        <v>130</v>
      </c>
      <c r="BM191" s="23" t="s">
        <v>532</v>
      </c>
    </row>
    <row r="192" spans="2:65" s="1" customFormat="1" ht="25.5" customHeight="1">
      <c r="B192" s="45"/>
      <c r="C192" s="220" t="s">
        <v>304</v>
      </c>
      <c r="D192" s="220" t="s">
        <v>125</v>
      </c>
      <c r="E192" s="221" t="s">
        <v>533</v>
      </c>
      <c r="F192" s="222" t="s">
        <v>534</v>
      </c>
      <c r="G192" s="223" t="s">
        <v>218</v>
      </c>
      <c r="H192" s="224">
        <v>9</v>
      </c>
      <c r="I192" s="225"/>
      <c r="J192" s="226">
        <f>ROUND(I192*H192,2)</f>
        <v>0</v>
      </c>
      <c r="K192" s="222" t="s">
        <v>170</v>
      </c>
      <c r="L192" s="71"/>
      <c r="M192" s="227" t="s">
        <v>21</v>
      </c>
      <c r="N192" s="228" t="s">
        <v>41</v>
      </c>
      <c r="O192" s="46"/>
      <c r="P192" s="229">
        <f>O192*H192</f>
        <v>0</v>
      </c>
      <c r="Q192" s="229">
        <v>0.3409</v>
      </c>
      <c r="R192" s="229">
        <f>Q192*H192</f>
        <v>3.0681</v>
      </c>
      <c r="S192" s="229">
        <v>0</v>
      </c>
      <c r="T192" s="230">
        <f>S192*H192</f>
        <v>0</v>
      </c>
      <c r="AR192" s="23" t="s">
        <v>130</v>
      </c>
      <c r="AT192" s="23" t="s">
        <v>125</v>
      </c>
      <c r="AU192" s="23" t="s">
        <v>80</v>
      </c>
      <c r="AY192" s="23" t="s">
        <v>123</v>
      </c>
      <c r="BE192" s="231">
        <f>IF(N192="základní",J192,0)</f>
        <v>0</v>
      </c>
      <c r="BF192" s="231">
        <f>IF(N192="snížená",J192,0)</f>
        <v>0</v>
      </c>
      <c r="BG192" s="231">
        <f>IF(N192="zákl. přenesená",J192,0)</f>
        <v>0</v>
      </c>
      <c r="BH192" s="231">
        <f>IF(N192="sníž. přenesená",J192,0)</f>
        <v>0</v>
      </c>
      <c r="BI192" s="231">
        <f>IF(N192="nulová",J192,0)</f>
        <v>0</v>
      </c>
      <c r="BJ192" s="23" t="s">
        <v>78</v>
      </c>
      <c r="BK192" s="231">
        <f>ROUND(I192*H192,2)</f>
        <v>0</v>
      </c>
      <c r="BL192" s="23" t="s">
        <v>130</v>
      </c>
      <c r="BM192" s="23" t="s">
        <v>535</v>
      </c>
    </row>
    <row r="193" spans="2:51" s="12" customFormat="1" ht="13.5">
      <c r="B193" s="246"/>
      <c r="C193" s="247"/>
      <c r="D193" s="232" t="s">
        <v>146</v>
      </c>
      <c r="E193" s="248" t="s">
        <v>21</v>
      </c>
      <c r="F193" s="249" t="s">
        <v>536</v>
      </c>
      <c r="G193" s="247"/>
      <c r="H193" s="248" t="s">
        <v>21</v>
      </c>
      <c r="I193" s="250"/>
      <c r="J193" s="247"/>
      <c r="K193" s="247"/>
      <c r="L193" s="251"/>
      <c r="M193" s="252"/>
      <c r="N193" s="253"/>
      <c r="O193" s="253"/>
      <c r="P193" s="253"/>
      <c r="Q193" s="253"/>
      <c r="R193" s="253"/>
      <c r="S193" s="253"/>
      <c r="T193" s="254"/>
      <c r="AT193" s="255" t="s">
        <v>146</v>
      </c>
      <c r="AU193" s="255" t="s">
        <v>80</v>
      </c>
      <c r="AV193" s="12" t="s">
        <v>78</v>
      </c>
      <c r="AW193" s="12" t="s">
        <v>33</v>
      </c>
      <c r="AX193" s="12" t="s">
        <v>70</v>
      </c>
      <c r="AY193" s="255" t="s">
        <v>123</v>
      </c>
    </row>
    <row r="194" spans="2:51" s="11" customFormat="1" ht="13.5">
      <c r="B194" s="235"/>
      <c r="C194" s="236"/>
      <c r="D194" s="232" t="s">
        <v>146</v>
      </c>
      <c r="E194" s="237" t="s">
        <v>21</v>
      </c>
      <c r="F194" s="238" t="s">
        <v>177</v>
      </c>
      <c r="G194" s="236"/>
      <c r="H194" s="239">
        <v>8</v>
      </c>
      <c r="I194" s="240"/>
      <c r="J194" s="236"/>
      <c r="K194" s="236"/>
      <c r="L194" s="241"/>
      <c r="M194" s="242"/>
      <c r="N194" s="243"/>
      <c r="O194" s="243"/>
      <c r="P194" s="243"/>
      <c r="Q194" s="243"/>
      <c r="R194" s="243"/>
      <c r="S194" s="243"/>
      <c r="T194" s="244"/>
      <c r="AT194" s="245" t="s">
        <v>146</v>
      </c>
      <c r="AU194" s="245" t="s">
        <v>80</v>
      </c>
      <c r="AV194" s="11" t="s">
        <v>80</v>
      </c>
      <c r="AW194" s="11" t="s">
        <v>33</v>
      </c>
      <c r="AX194" s="11" t="s">
        <v>70</v>
      </c>
      <c r="AY194" s="245" t="s">
        <v>123</v>
      </c>
    </row>
    <row r="195" spans="2:51" s="12" customFormat="1" ht="13.5">
      <c r="B195" s="246"/>
      <c r="C195" s="247"/>
      <c r="D195" s="232" t="s">
        <v>146</v>
      </c>
      <c r="E195" s="248" t="s">
        <v>21</v>
      </c>
      <c r="F195" s="249" t="s">
        <v>537</v>
      </c>
      <c r="G195" s="247"/>
      <c r="H195" s="248" t="s">
        <v>21</v>
      </c>
      <c r="I195" s="250"/>
      <c r="J195" s="247"/>
      <c r="K195" s="247"/>
      <c r="L195" s="251"/>
      <c r="M195" s="252"/>
      <c r="N195" s="253"/>
      <c r="O195" s="253"/>
      <c r="P195" s="253"/>
      <c r="Q195" s="253"/>
      <c r="R195" s="253"/>
      <c r="S195" s="253"/>
      <c r="T195" s="254"/>
      <c r="AT195" s="255" t="s">
        <v>146</v>
      </c>
      <c r="AU195" s="255" t="s">
        <v>80</v>
      </c>
      <c r="AV195" s="12" t="s">
        <v>78</v>
      </c>
      <c r="AW195" s="12" t="s">
        <v>33</v>
      </c>
      <c r="AX195" s="12" t="s">
        <v>70</v>
      </c>
      <c r="AY195" s="255" t="s">
        <v>123</v>
      </c>
    </row>
    <row r="196" spans="2:51" s="11" customFormat="1" ht="13.5">
      <c r="B196" s="235"/>
      <c r="C196" s="236"/>
      <c r="D196" s="232" t="s">
        <v>146</v>
      </c>
      <c r="E196" s="237" t="s">
        <v>21</v>
      </c>
      <c r="F196" s="238" t="s">
        <v>78</v>
      </c>
      <c r="G196" s="236"/>
      <c r="H196" s="239">
        <v>1</v>
      </c>
      <c r="I196" s="240"/>
      <c r="J196" s="236"/>
      <c r="K196" s="236"/>
      <c r="L196" s="241"/>
      <c r="M196" s="242"/>
      <c r="N196" s="243"/>
      <c r="O196" s="243"/>
      <c r="P196" s="243"/>
      <c r="Q196" s="243"/>
      <c r="R196" s="243"/>
      <c r="S196" s="243"/>
      <c r="T196" s="244"/>
      <c r="AT196" s="245" t="s">
        <v>146</v>
      </c>
      <c r="AU196" s="245" t="s">
        <v>80</v>
      </c>
      <c r="AV196" s="11" t="s">
        <v>80</v>
      </c>
      <c r="AW196" s="11" t="s">
        <v>33</v>
      </c>
      <c r="AX196" s="11" t="s">
        <v>70</v>
      </c>
      <c r="AY196" s="245" t="s">
        <v>123</v>
      </c>
    </row>
    <row r="197" spans="2:51" s="13" customFormat="1" ht="13.5">
      <c r="B197" s="256"/>
      <c r="C197" s="257"/>
      <c r="D197" s="232" t="s">
        <v>146</v>
      </c>
      <c r="E197" s="258" t="s">
        <v>21</v>
      </c>
      <c r="F197" s="259" t="s">
        <v>161</v>
      </c>
      <c r="G197" s="257"/>
      <c r="H197" s="260">
        <v>9</v>
      </c>
      <c r="I197" s="261"/>
      <c r="J197" s="257"/>
      <c r="K197" s="257"/>
      <c r="L197" s="262"/>
      <c r="M197" s="263"/>
      <c r="N197" s="264"/>
      <c r="O197" s="264"/>
      <c r="P197" s="264"/>
      <c r="Q197" s="264"/>
      <c r="R197" s="264"/>
      <c r="S197" s="264"/>
      <c r="T197" s="265"/>
      <c r="AT197" s="266" t="s">
        <v>146</v>
      </c>
      <c r="AU197" s="266" t="s">
        <v>80</v>
      </c>
      <c r="AV197" s="13" t="s">
        <v>130</v>
      </c>
      <c r="AW197" s="13" t="s">
        <v>33</v>
      </c>
      <c r="AX197" s="13" t="s">
        <v>78</v>
      </c>
      <c r="AY197" s="266" t="s">
        <v>123</v>
      </c>
    </row>
    <row r="198" spans="2:65" s="1" customFormat="1" ht="16.5" customHeight="1">
      <c r="B198" s="45"/>
      <c r="C198" s="267" t="s">
        <v>309</v>
      </c>
      <c r="D198" s="267" t="s">
        <v>225</v>
      </c>
      <c r="E198" s="268" t="s">
        <v>538</v>
      </c>
      <c r="F198" s="269" t="s">
        <v>539</v>
      </c>
      <c r="G198" s="270" t="s">
        <v>218</v>
      </c>
      <c r="H198" s="271">
        <v>9</v>
      </c>
      <c r="I198" s="272"/>
      <c r="J198" s="273">
        <f>ROUND(I198*H198,2)</f>
        <v>0</v>
      </c>
      <c r="K198" s="269" t="s">
        <v>170</v>
      </c>
      <c r="L198" s="274"/>
      <c r="M198" s="275" t="s">
        <v>21</v>
      </c>
      <c r="N198" s="276" t="s">
        <v>41</v>
      </c>
      <c r="O198" s="46"/>
      <c r="P198" s="229">
        <f>O198*H198</f>
        <v>0</v>
      </c>
      <c r="Q198" s="229">
        <v>0.027</v>
      </c>
      <c r="R198" s="229">
        <f>Q198*H198</f>
        <v>0.243</v>
      </c>
      <c r="S198" s="229">
        <v>0</v>
      </c>
      <c r="T198" s="230">
        <f>S198*H198</f>
        <v>0</v>
      </c>
      <c r="AR198" s="23" t="s">
        <v>177</v>
      </c>
      <c r="AT198" s="23" t="s">
        <v>225</v>
      </c>
      <c r="AU198" s="23" t="s">
        <v>80</v>
      </c>
      <c r="AY198" s="23" t="s">
        <v>123</v>
      </c>
      <c r="BE198" s="231">
        <f>IF(N198="základní",J198,0)</f>
        <v>0</v>
      </c>
      <c r="BF198" s="231">
        <f>IF(N198="snížená",J198,0)</f>
        <v>0</v>
      </c>
      <c r="BG198" s="231">
        <f>IF(N198="zákl. přenesená",J198,0)</f>
        <v>0</v>
      </c>
      <c r="BH198" s="231">
        <f>IF(N198="sníž. přenesená",J198,0)</f>
        <v>0</v>
      </c>
      <c r="BI198" s="231">
        <f>IF(N198="nulová",J198,0)</f>
        <v>0</v>
      </c>
      <c r="BJ198" s="23" t="s">
        <v>78</v>
      </c>
      <c r="BK198" s="231">
        <f>ROUND(I198*H198,2)</f>
        <v>0</v>
      </c>
      <c r="BL198" s="23" t="s">
        <v>130</v>
      </c>
      <c r="BM198" s="23" t="s">
        <v>540</v>
      </c>
    </row>
    <row r="199" spans="2:65" s="1" customFormat="1" ht="16.5" customHeight="1">
      <c r="B199" s="45"/>
      <c r="C199" s="267" t="s">
        <v>313</v>
      </c>
      <c r="D199" s="267" t="s">
        <v>225</v>
      </c>
      <c r="E199" s="268" t="s">
        <v>541</v>
      </c>
      <c r="F199" s="269" t="s">
        <v>542</v>
      </c>
      <c r="G199" s="270" t="s">
        <v>218</v>
      </c>
      <c r="H199" s="271">
        <v>9</v>
      </c>
      <c r="I199" s="272"/>
      <c r="J199" s="273">
        <f>ROUND(I199*H199,2)</f>
        <v>0</v>
      </c>
      <c r="K199" s="269" t="s">
        <v>170</v>
      </c>
      <c r="L199" s="274"/>
      <c r="M199" s="275" t="s">
        <v>21</v>
      </c>
      <c r="N199" s="276" t="s">
        <v>41</v>
      </c>
      <c r="O199" s="46"/>
      <c r="P199" s="229">
        <f>O199*H199</f>
        <v>0</v>
      </c>
      <c r="Q199" s="229">
        <v>0.111</v>
      </c>
      <c r="R199" s="229">
        <f>Q199*H199</f>
        <v>0.999</v>
      </c>
      <c r="S199" s="229">
        <v>0</v>
      </c>
      <c r="T199" s="230">
        <f>S199*H199</f>
        <v>0</v>
      </c>
      <c r="AR199" s="23" t="s">
        <v>177</v>
      </c>
      <c r="AT199" s="23" t="s">
        <v>225</v>
      </c>
      <c r="AU199" s="23" t="s">
        <v>80</v>
      </c>
      <c r="AY199" s="23" t="s">
        <v>123</v>
      </c>
      <c r="BE199" s="231">
        <f>IF(N199="základní",J199,0)</f>
        <v>0</v>
      </c>
      <c r="BF199" s="231">
        <f>IF(N199="snížená",J199,0)</f>
        <v>0</v>
      </c>
      <c r="BG199" s="231">
        <f>IF(N199="zákl. přenesená",J199,0)</f>
        <v>0</v>
      </c>
      <c r="BH199" s="231">
        <f>IF(N199="sníž. přenesená",J199,0)</f>
        <v>0</v>
      </c>
      <c r="BI199" s="231">
        <f>IF(N199="nulová",J199,0)</f>
        <v>0</v>
      </c>
      <c r="BJ199" s="23" t="s">
        <v>78</v>
      </c>
      <c r="BK199" s="231">
        <f>ROUND(I199*H199,2)</f>
        <v>0</v>
      </c>
      <c r="BL199" s="23" t="s">
        <v>130</v>
      </c>
      <c r="BM199" s="23" t="s">
        <v>543</v>
      </c>
    </row>
    <row r="200" spans="2:65" s="1" customFormat="1" ht="16.5" customHeight="1">
      <c r="B200" s="45"/>
      <c r="C200" s="267" t="s">
        <v>322</v>
      </c>
      <c r="D200" s="267" t="s">
        <v>225</v>
      </c>
      <c r="E200" s="268" t="s">
        <v>544</v>
      </c>
      <c r="F200" s="269" t="s">
        <v>545</v>
      </c>
      <c r="G200" s="270" t="s">
        <v>218</v>
      </c>
      <c r="H200" s="271">
        <v>1</v>
      </c>
      <c r="I200" s="272"/>
      <c r="J200" s="273">
        <f>ROUND(I200*H200,2)</f>
        <v>0</v>
      </c>
      <c r="K200" s="269" t="s">
        <v>129</v>
      </c>
      <c r="L200" s="274"/>
      <c r="M200" s="275" t="s">
        <v>21</v>
      </c>
      <c r="N200" s="276" t="s">
        <v>41</v>
      </c>
      <c r="O200" s="46"/>
      <c r="P200" s="229">
        <f>O200*H200</f>
        <v>0</v>
      </c>
      <c r="Q200" s="229">
        <v>0.072</v>
      </c>
      <c r="R200" s="229">
        <f>Q200*H200</f>
        <v>0.072</v>
      </c>
      <c r="S200" s="229">
        <v>0</v>
      </c>
      <c r="T200" s="230">
        <f>S200*H200</f>
        <v>0</v>
      </c>
      <c r="AR200" s="23" t="s">
        <v>177</v>
      </c>
      <c r="AT200" s="23" t="s">
        <v>225</v>
      </c>
      <c r="AU200" s="23" t="s">
        <v>80</v>
      </c>
      <c r="AY200" s="23" t="s">
        <v>123</v>
      </c>
      <c r="BE200" s="231">
        <f>IF(N200="základní",J200,0)</f>
        <v>0</v>
      </c>
      <c r="BF200" s="231">
        <f>IF(N200="snížená",J200,0)</f>
        <v>0</v>
      </c>
      <c r="BG200" s="231">
        <f>IF(N200="zákl. přenesená",J200,0)</f>
        <v>0</v>
      </c>
      <c r="BH200" s="231">
        <f>IF(N200="sníž. přenesená",J200,0)</f>
        <v>0</v>
      </c>
      <c r="BI200" s="231">
        <f>IF(N200="nulová",J200,0)</f>
        <v>0</v>
      </c>
      <c r="BJ200" s="23" t="s">
        <v>78</v>
      </c>
      <c r="BK200" s="231">
        <f>ROUND(I200*H200,2)</f>
        <v>0</v>
      </c>
      <c r="BL200" s="23" t="s">
        <v>130</v>
      </c>
      <c r="BM200" s="23" t="s">
        <v>546</v>
      </c>
    </row>
    <row r="201" spans="2:65" s="1" customFormat="1" ht="25.5" customHeight="1">
      <c r="B201" s="45"/>
      <c r="C201" s="267" t="s">
        <v>421</v>
      </c>
      <c r="D201" s="267" t="s">
        <v>225</v>
      </c>
      <c r="E201" s="268" t="s">
        <v>547</v>
      </c>
      <c r="F201" s="269" t="s">
        <v>548</v>
      </c>
      <c r="G201" s="270" t="s">
        <v>218</v>
      </c>
      <c r="H201" s="271">
        <v>1</v>
      </c>
      <c r="I201" s="272"/>
      <c r="J201" s="273">
        <f>ROUND(I201*H201,2)</f>
        <v>0</v>
      </c>
      <c r="K201" s="269" t="s">
        <v>129</v>
      </c>
      <c r="L201" s="274"/>
      <c r="M201" s="275" t="s">
        <v>21</v>
      </c>
      <c r="N201" s="276" t="s">
        <v>41</v>
      </c>
      <c r="O201" s="46"/>
      <c r="P201" s="229">
        <f>O201*H201</f>
        <v>0</v>
      </c>
      <c r="Q201" s="229">
        <v>0.08</v>
      </c>
      <c r="R201" s="229">
        <f>Q201*H201</f>
        <v>0.08</v>
      </c>
      <c r="S201" s="229">
        <v>0</v>
      </c>
      <c r="T201" s="230">
        <f>S201*H201</f>
        <v>0</v>
      </c>
      <c r="AR201" s="23" t="s">
        <v>177</v>
      </c>
      <c r="AT201" s="23" t="s">
        <v>225</v>
      </c>
      <c r="AU201" s="23" t="s">
        <v>80</v>
      </c>
      <c r="AY201" s="23" t="s">
        <v>123</v>
      </c>
      <c r="BE201" s="231">
        <f>IF(N201="základní",J201,0)</f>
        <v>0</v>
      </c>
      <c r="BF201" s="231">
        <f>IF(N201="snížená",J201,0)</f>
        <v>0</v>
      </c>
      <c r="BG201" s="231">
        <f>IF(N201="zákl. přenesená",J201,0)</f>
        <v>0</v>
      </c>
      <c r="BH201" s="231">
        <f>IF(N201="sníž. přenesená",J201,0)</f>
        <v>0</v>
      </c>
      <c r="BI201" s="231">
        <f>IF(N201="nulová",J201,0)</f>
        <v>0</v>
      </c>
      <c r="BJ201" s="23" t="s">
        <v>78</v>
      </c>
      <c r="BK201" s="231">
        <f>ROUND(I201*H201,2)</f>
        <v>0</v>
      </c>
      <c r="BL201" s="23" t="s">
        <v>130</v>
      </c>
      <c r="BM201" s="23" t="s">
        <v>549</v>
      </c>
    </row>
    <row r="202" spans="2:65" s="1" customFormat="1" ht="25.5" customHeight="1">
      <c r="B202" s="45"/>
      <c r="C202" s="220" t="s">
        <v>423</v>
      </c>
      <c r="D202" s="220" t="s">
        <v>125</v>
      </c>
      <c r="E202" s="221" t="s">
        <v>550</v>
      </c>
      <c r="F202" s="222" t="s">
        <v>551</v>
      </c>
      <c r="G202" s="223" t="s">
        <v>218</v>
      </c>
      <c r="H202" s="224">
        <v>9</v>
      </c>
      <c r="I202" s="225"/>
      <c r="J202" s="226">
        <f>ROUND(I202*H202,2)</f>
        <v>0</v>
      </c>
      <c r="K202" s="222" t="s">
        <v>170</v>
      </c>
      <c r="L202" s="71"/>
      <c r="M202" s="227" t="s">
        <v>21</v>
      </c>
      <c r="N202" s="228" t="s">
        <v>41</v>
      </c>
      <c r="O202" s="46"/>
      <c r="P202" s="229">
        <f>O202*H202</f>
        <v>0</v>
      </c>
      <c r="Q202" s="229">
        <v>0.00468</v>
      </c>
      <c r="R202" s="229">
        <f>Q202*H202</f>
        <v>0.042120000000000005</v>
      </c>
      <c r="S202" s="229">
        <v>0</v>
      </c>
      <c r="T202" s="230">
        <f>S202*H202</f>
        <v>0</v>
      </c>
      <c r="AR202" s="23" t="s">
        <v>130</v>
      </c>
      <c r="AT202" s="23" t="s">
        <v>125</v>
      </c>
      <c r="AU202" s="23" t="s">
        <v>80</v>
      </c>
      <c r="AY202" s="23" t="s">
        <v>123</v>
      </c>
      <c r="BE202" s="231">
        <f>IF(N202="základní",J202,0)</f>
        <v>0</v>
      </c>
      <c r="BF202" s="231">
        <f>IF(N202="snížená",J202,0)</f>
        <v>0</v>
      </c>
      <c r="BG202" s="231">
        <f>IF(N202="zákl. přenesená",J202,0)</f>
        <v>0</v>
      </c>
      <c r="BH202" s="231">
        <f>IF(N202="sníž. přenesená",J202,0)</f>
        <v>0</v>
      </c>
      <c r="BI202" s="231">
        <f>IF(N202="nulová",J202,0)</f>
        <v>0</v>
      </c>
      <c r="BJ202" s="23" t="s">
        <v>78</v>
      </c>
      <c r="BK202" s="231">
        <f>ROUND(I202*H202,2)</f>
        <v>0</v>
      </c>
      <c r="BL202" s="23" t="s">
        <v>130</v>
      </c>
      <c r="BM202" s="23" t="s">
        <v>552</v>
      </c>
    </row>
    <row r="203" spans="2:51" s="12" customFormat="1" ht="13.5">
      <c r="B203" s="246"/>
      <c r="C203" s="247"/>
      <c r="D203" s="232" t="s">
        <v>146</v>
      </c>
      <c r="E203" s="248" t="s">
        <v>21</v>
      </c>
      <c r="F203" s="249" t="s">
        <v>536</v>
      </c>
      <c r="G203" s="247"/>
      <c r="H203" s="248" t="s">
        <v>21</v>
      </c>
      <c r="I203" s="250"/>
      <c r="J203" s="247"/>
      <c r="K203" s="247"/>
      <c r="L203" s="251"/>
      <c r="M203" s="252"/>
      <c r="N203" s="253"/>
      <c r="O203" s="253"/>
      <c r="P203" s="253"/>
      <c r="Q203" s="253"/>
      <c r="R203" s="253"/>
      <c r="S203" s="253"/>
      <c r="T203" s="254"/>
      <c r="AT203" s="255" t="s">
        <v>146</v>
      </c>
      <c r="AU203" s="255" t="s">
        <v>80</v>
      </c>
      <c r="AV203" s="12" t="s">
        <v>78</v>
      </c>
      <c r="AW203" s="12" t="s">
        <v>33</v>
      </c>
      <c r="AX203" s="12" t="s">
        <v>70</v>
      </c>
      <c r="AY203" s="255" t="s">
        <v>123</v>
      </c>
    </row>
    <row r="204" spans="2:51" s="11" customFormat="1" ht="13.5">
      <c r="B204" s="235"/>
      <c r="C204" s="236"/>
      <c r="D204" s="232" t="s">
        <v>146</v>
      </c>
      <c r="E204" s="237" t="s">
        <v>21</v>
      </c>
      <c r="F204" s="238" t="s">
        <v>177</v>
      </c>
      <c r="G204" s="236"/>
      <c r="H204" s="239">
        <v>8</v>
      </c>
      <c r="I204" s="240"/>
      <c r="J204" s="236"/>
      <c r="K204" s="236"/>
      <c r="L204" s="241"/>
      <c r="M204" s="242"/>
      <c r="N204" s="243"/>
      <c r="O204" s="243"/>
      <c r="P204" s="243"/>
      <c r="Q204" s="243"/>
      <c r="R204" s="243"/>
      <c r="S204" s="243"/>
      <c r="T204" s="244"/>
      <c r="AT204" s="245" t="s">
        <v>146</v>
      </c>
      <c r="AU204" s="245" t="s">
        <v>80</v>
      </c>
      <c r="AV204" s="11" t="s">
        <v>80</v>
      </c>
      <c r="AW204" s="11" t="s">
        <v>33</v>
      </c>
      <c r="AX204" s="11" t="s">
        <v>70</v>
      </c>
      <c r="AY204" s="245" t="s">
        <v>123</v>
      </c>
    </row>
    <row r="205" spans="2:51" s="12" customFormat="1" ht="13.5">
      <c r="B205" s="246"/>
      <c r="C205" s="247"/>
      <c r="D205" s="232" t="s">
        <v>146</v>
      </c>
      <c r="E205" s="248" t="s">
        <v>21</v>
      </c>
      <c r="F205" s="249" t="s">
        <v>553</v>
      </c>
      <c r="G205" s="247"/>
      <c r="H205" s="248" t="s">
        <v>21</v>
      </c>
      <c r="I205" s="250"/>
      <c r="J205" s="247"/>
      <c r="K205" s="247"/>
      <c r="L205" s="251"/>
      <c r="M205" s="252"/>
      <c r="N205" s="253"/>
      <c r="O205" s="253"/>
      <c r="P205" s="253"/>
      <c r="Q205" s="253"/>
      <c r="R205" s="253"/>
      <c r="S205" s="253"/>
      <c r="T205" s="254"/>
      <c r="AT205" s="255" t="s">
        <v>146</v>
      </c>
      <c r="AU205" s="255" t="s">
        <v>80</v>
      </c>
      <c r="AV205" s="12" t="s">
        <v>78</v>
      </c>
      <c r="AW205" s="12" t="s">
        <v>33</v>
      </c>
      <c r="AX205" s="12" t="s">
        <v>70</v>
      </c>
      <c r="AY205" s="255" t="s">
        <v>123</v>
      </c>
    </row>
    <row r="206" spans="2:51" s="11" customFormat="1" ht="13.5">
      <c r="B206" s="235"/>
      <c r="C206" s="236"/>
      <c r="D206" s="232" t="s">
        <v>146</v>
      </c>
      <c r="E206" s="237" t="s">
        <v>21</v>
      </c>
      <c r="F206" s="238" t="s">
        <v>78</v>
      </c>
      <c r="G206" s="236"/>
      <c r="H206" s="239">
        <v>1</v>
      </c>
      <c r="I206" s="240"/>
      <c r="J206" s="236"/>
      <c r="K206" s="236"/>
      <c r="L206" s="241"/>
      <c r="M206" s="242"/>
      <c r="N206" s="243"/>
      <c r="O206" s="243"/>
      <c r="P206" s="243"/>
      <c r="Q206" s="243"/>
      <c r="R206" s="243"/>
      <c r="S206" s="243"/>
      <c r="T206" s="244"/>
      <c r="AT206" s="245" t="s">
        <v>146</v>
      </c>
      <c r="AU206" s="245" t="s">
        <v>80</v>
      </c>
      <c r="AV206" s="11" t="s">
        <v>80</v>
      </c>
      <c r="AW206" s="11" t="s">
        <v>33</v>
      </c>
      <c r="AX206" s="11" t="s">
        <v>70</v>
      </c>
      <c r="AY206" s="245" t="s">
        <v>123</v>
      </c>
    </row>
    <row r="207" spans="2:51" s="13" customFormat="1" ht="13.5">
      <c r="B207" s="256"/>
      <c r="C207" s="257"/>
      <c r="D207" s="232" t="s">
        <v>146</v>
      </c>
      <c r="E207" s="258" t="s">
        <v>21</v>
      </c>
      <c r="F207" s="259" t="s">
        <v>161</v>
      </c>
      <c r="G207" s="257"/>
      <c r="H207" s="260">
        <v>9</v>
      </c>
      <c r="I207" s="261"/>
      <c r="J207" s="257"/>
      <c r="K207" s="257"/>
      <c r="L207" s="262"/>
      <c r="M207" s="263"/>
      <c r="N207" s="264"/>
      <c r="O207" s="264"/>
      <c r="P207" s="264"/>
      <c r="Q207" s="264"/>
      <c r="R207" s="264"/>
      <c r="S207" s="264"/>
      <c r="T207" s="265"/>
      <c r="AT207" s="266" t="s">
        <v>146</v>
      </c>
      <c r="AU207" s="266" t="s">
        <v>80</v>
      </c>
      <c r="AV207" s="13" t="s">
        <v>130</v>
      </c>
      <c r="AW207" s="13" t="s">
        <v>33</v>
      </c>
      <c r="AX207" s="13" t="s">
        <v>78</v>
      </c>
      <c r="AY207" s="266" t="s">
        <v>123</v>
      </c>
    </row>
    <row r="208" spans="2:65" s="1" customFormat="1" ht="16.5" customHeight="1">
      <c r="B208" s="45"/>
      <c r="C208" s="267" t="s">
        <v>425</v>
      </c>
      <c r="D208" s="267" t="s">
        <v>225</v>
      </c>
      <c r="E208" s="268" t="s">
        <v>554</v>
      </c>
      <c r="F208" s="269" t="s">
        <v>555</v>
      </c>
      <c r="G208" s="270" t="s">
        <v>218</v>
      </c>
      <c r="H208" s="271">
        <v>9</v>
      </c>
      <c r="I208" s="272"/>
      <c r="J208" s="273">
        <f>ROUND(I208*H208,2)</f>
        <v>0</v>
      </c>
      <c r="K208" s="269" t="s">
        <v>170</v>
      </c>
      <c r="L208" s="274"/>
      <c r="M208" s="275" t="s">
        <v>21</v>
      </c>
      <c r="N208" s="276" t="s">
        <v>41</v>
      </c>
      <c r="O208" s="46"/>
      <c r="P208" s="229">
        <f>O208*H208</f>
        <v>0</v>
      </c>
      <c r="Q208" s="229">
        <v>0.006</v>
      </c>
      <c r="R208" s="229">
        <f>Q208*H208</f>
        <v>0.054</v>
      </c>
      <c r="S208" s="229">
        <v>0</v>
      </c>
      <c r="T208" s="230">
        <f>S208*H208</f>
        <v>0</v>
      </c>
      <c r="AR208" s="23" t="s">
        <v>177</v>
      </c>
      <c r="AT208" s="23" t="s">
        <v>225</v>
      </c>
      <c r="AU208" s="23" t="s">
        <v>80</v>
      </c>
      <c r="AY208" s="23" t="s">
        <v>123</v>
      </c>
      <c r="BE208" s="231">
        <f>IF(N208="základní",J208,0)</f>
        <v>0</v>
      </c>
      <c r="BF208" s="231">
        <f>IF(N208="snížená",J208,0)</f>
        <v>0</v>
      </c>
      <c r="BG208" s="231">
        <f>IF(N208="zákl. přenesená",J208,0)</f>
        <v>0</v>
      </c>
      <c r="BH208" s="231">
        <f>IF(N208="sníž. přenesená",J208,0)</f>
        <v>0</v>
      </c>
      <c r="BI208" s="231">
        <f>IF(N208="nulová",J208,0)</f>
        <v>0</v>
      </c>
      <c r="BJ208" s="23" t="s">
        <v>78</v>
      </c>
      <c r="BK208" s="231">
        <f>ROUND(I208*H208,2)</f>
        <v>0</v>
      </c>
      <c r="BL208" s="23" t="s">
        <v>130</v>
      </c>
      <c r="BM208" s="23" t="s">
        <v>556</v>
      </c>
    </row>
    <row r="209" spans="2:65" s="1" customFormat="1" ht="16.5" customHeight="1">
      <c r="B209" s="45"/>
      <c r="C209" s="267" t="s">
        <v>428</v>
      </c>
      <c r="D209" s="267" t="s">
        <v>225</v>
      </c>
      <c r="E209" s="268" t="s">
        <v>557</v>
      </c>
      <c r="F209" s="269" t="s">
        <v>558</v>
      </c>
      <c r="G209" s="270" t="s">
        <v>218</v>
      </c>
      <c r="H209" s="271">
        <v>9</v>
      </c>
      <c r="I209" s="272"/>
      <c r="J209" s="273">
        <f>ROUND(I209*H209,2)</f>
        <v>0</v>
      </c>
      <c r="K209" s="269" t="s">
        <v>170</v>
      </c>
      <c r="L209" s="274"/>
      <c r="M209" s="275" t="s">
        <v>21</v>
      </c>
      <c r="N209" s="276" t="s">
        <v>41</v>
      </c>
      <c r="O209" s="46"/>
      <c r="P209" s="229">
        <f>O209*H209</f>
        <v>0</v>
      </c>
      <c r="Q209" s="229">
        <v>0.058</v>
      </c>
      <c r="R209" s="229">
        <f>Q209*H209</f>
        <v>0.522</v>
      </c>
      <c r="S209" s="229">
        <v>0</v>
      </c>
      <c r="T209" s="230">
        <f>S209*H209</f>
        <v>0</v>
      </c>
      <c r="AR209" s="23" t="s">
        <v>177</v>
      </c>
      <c r="AT209" s="23" t="s">
        <v>225</v>
      </c>
      <c r="AU209" s="23" t="s">
        <v>80</v>
      </c>
      <c r="AY209" s="23" t="s">
        <v>123</v>
      </c>
      <c r="BE209" s="231">
        <f>IF(N209="základní",J209,0)</f>
        <v>0</v>
      </c>
      <c r="BF209" s="231">
        <f>IF(N209="snížená",J209,0)</f>
        <v>0</v>
      </c>
      <c r="BG209" s="231">
        <f>IF(N209="zákl. přenesená",J209,0)</f>
        <v>0</v>
      </c>
      <c r="BH209" s="231">
        <f>IF(N209="sníž. přenesená",J209,0)</f>
        <v>0</v>
      </c>
      <c r="BI209" s="231">
        <f>IF(N209="nulová",J209,0)</f>
        <v>0</v>
      </c>
      <c r="BJ209" s="23" t="s">
        <v>78</v>
      </c>
      <c r="BK209" s="231">
        <f>ROUND(I209*H209,2)</f>
        <v>0</v>
      </c>
      <c r="BL209" s="23" t="s">
        <v>130</v>
      </c>
      <c r="BM209" s="23" t="s">
        <v>559</v>
      </c>
    </row>
    <row r="210" spans="2:51" s="12" customFormat="1" ht="13.5">
      <c r="B210" s="246"/>
      <c r="C210" s="247"/>
      <c r="D210" s="232" t="s">
        <v>146</v>
      </c>
      <c r="E210" s="248" t="s">
        <v>21</v>
      </c>
      <c r="F210" s="249" t="s">
        <v>536</v>
      </c>
      <c r="G210" s="247"/>
      <c r="H210" s="248" t="s">
        <v>21</v>
      </c>
      <c r="I210" s="250"/>
      <c r="J210" s="247"/>
      <c r="K210" s="247"/>
      <c r="L210" s="251"/>
      <c r="M210" s="252"/>
      <c r="N210" s="253"/>
      <c r="O210" s="253"/>
      <c r="P210" s="253"/>
      <c r="Q210" s="253"/>
      <c r="R210" s="253"/>
      <c r="S210" s="253"/>
      <c r="T210" s="254"/>
      <c r="AT210" s="255" t="s">
        <v>146</v>
      </c>
      <c r="AU210" s="255" t="s">
        <v>80</v>
      </c>
      <c r="AV210" s="12" t="s">
        <v>78</v>
      </c>
      <c r="AW210" s="12" t="s">
        <v>33</v>
      </c>
      <c r="AX210" s="12" t="s">
        <v>70</v>
      </c>
      <c r="AY210" s="255" t="s">
        <v>123</v>
      </c>
    </row>
    <row r="211" spans="2:51" s="11" customFormat="1" ht="13.5">
      <c r="B211" s="235"/>
      <c r="C211" s="236"/>
      <c r="D211" s="232" t="s">
        <v>146</v>
      </c>
      <c r="E211" s="237" t="s">
        <v>21</v>
      </c>
      <c r="F211" s="238" t="s">
        <v>177</v>
      </c>
      <c r="G211" s="236"/>
      <c r="H211" s="239">
        <v>8</v>
      </c>
      <c r="I211" s="240"/>
      <c r="J211" s="236"/>
      <c r="K211" s="236"/>
      <c r="L211" s="241"/>
      <c r="M211" s="242"/>
      <c r="N211" s="243"/>
      <c r="O211" s="243"/>
      <c r="P211" s="243"/>
      <c r="Q211" s="243"/>
      <c r="R211" s="243"/>
      <c r="S211" s="243"/>
      <c r="T211" s="244"/>
      <c r="AT211" s="245" t="s">
        <v>146</v>
      </c>
      <c r="AU211" s="245" t="s">
        <v>80</v>
      </c>
      <c r="AV211" s="11" t="s">
        <v>80</v>
      </c>
      <c r="AW211" s="11" t="s">
        <v>33</v>
      </c>
      <c r="AX211" s="11" t="s">
        <v>70</v>
      </c>
      <c r="AY211" s="245" t="s">
        <v>123</v>
      </c>
    </row>
    <row r="212" spans="2:51" s="12" customFormat="1" ht="13.5">
      <c r="B212" s="246"/>
      <c r="C212" s="247"/>
      <c r="D212" s="232" t="s">
        <v>146</v>
      </c>
      <c r="E212" s="248" t="s">
        <v>21</v>
      </c>
      <c r="F212" s="249" t="s">
        <v>553</v>
      </c>
      <c r="G212" s="247"/>
      <c r="H212" s="248" t="s">
        <v>21</v>
      </c>
      <c r="I212" s="250"/>
      <c r="J212" s="247"/>
      <c r="K212" s="247"/>
      <c r="L212" s="251"/>
      <c r="M212" s="252"/>
      <c r="N212" s="253"/>
      <c r="O212" s="253"/>
      <c r="P212" s="253"/>
      <c r="Q212" s="253"/>
      <c r="R212" s="253"/>
      <c r="S212" s="253"/>
      <c r="T212" s="254"/>
      <c r="AT212" s="255" t="s">
        <v>146</v>
      </c>
      <c r="AU212" s="255" t="s">
        <v>80</v>
      </c>
      <c r="AV212" s="12" t="s">
        <v>78</v>
      </c>
      <c r="AW212" s="12" t="s">
        <v>33</v>
      </c>
      <c r="AX212" s="12" t="s">
        <v>70</v>
      </c>
      <c r="AY212" s="255" t="s">
        <v>123</v>
      </c>
    </row>
    <row r="213" spans="2:51" s="11" customFormat="1" ht="13.5">
      <c r="B213" s="235"/>
      <c r="C213" s="236"/>
      <c r="D213" s="232" t="s">
        <v>146</v>
      </c>
      <c r="E213" s="237" t="s">
        <v>21</v>
      </c>
      <c r="F213" s="238" t="s">
        <v>78</v>
      </c>
      <c r="G213" s="236"/>
      <c r="H213" s="239">
        <v>1</v>
      </c>
      <c r="I213" s="240"/>
      <c r="J213" s="236"/>
      <c r="K213" s="236"/>
      <c r="L213" s="241"/>
      <c r="M213" s="242"/>
      <c r="N213" s="243"/>
      <c r="O213" s="243"/>
      <c r="P213" s="243"/>
      <c r="Q213" s="243"/>
      <c r="R213" s="243"/>
      <c r="S213" s="243"/>
      <c r="T213" s="244"/>
      <c r="AT213" s="245" t="s">
        <v>146</v>
      </c>
      <c r="AU213" s="245" t="s">
        <v>80</v>
      </c>
      <c r="AV213" s="11" t="s">
        <v>80</v>
      </c>
      <c r="AW213" s="11" t="s">
        <v>33</v>
      </c>
      <c r="AX213" s="11" t="s">
        <v>70</v>
      </c>
      <c r="AY213" s="245" t="s">
        <v>123</v>
      </c>
    </row>
    <row r="214" spans="2:51" s="13" customFormat="1" ht="13.5">
      <c r="B214" s="256"/>
      <c r="C214" s="257"/>
      <c r="D214" s="232" t="s">
        <v>146</v>
      </c>
      <c r="E214" s="258" t="s">
        <v>21</v>
      </c>
      <c r="F214" s="259" t="s">
        <v>161</v>
      </c>
      <c r="G214" s="257"/>
      <c r="H214" s="260">
        <v>9</v>
      </c>
      <c r="I214" s="261"/>
      <c r="J214" s="257"/>
      <c r="K214" s="257"/>
      <c r="L214" s="262"/>
      <c r="M214" s="263"/>
      <c r="N214" s="264"/>
      <c r="O214" s="264"/>
      <c r="P214" s="264"/>
      <c r="Q214" s="264"/>
      <c r="R214" s="264"/>
      <c r="S214" s="264"/>
      <c r="T214" s="265"/>
      <c r="AT214" s="266" t="s">
        <v>146</v>
      </c>
      <c r="AU214" s="266" t="s">
        <v>80</v>
      </c>
      <c r="AV214" s="13" t="s">
        <v>130</v>
      </c>
      <c r="AW214" s="13" t="s">
        <v>33</v>
      </c>
      <c r="AX214" s="13" t="s">
        <v>78</v>
      </c>
      <c r="AY214" s="266" t="s">
        <v>123</v>
      </c>
    </row>
    <row r="215" spans="2:65" s="1" customFormat="1" ht="16.5" customHeight="1">
      <c r="B215" s="45"/>
      <c r="C215" s="267" t="s">
        <v>560</v>
      </c>
      <c r="D215" s="267" t="s">
        <v>225</v>
      </c>
      <c r="E215" s="268" t="s">
        <v>561</v>
      </c>
      <c r="F215" s="269" t="s">
        <v>562</v>
      </c>
      <c r="G215" s="270" t="s">
        <v>218</v>
      </c>
      <c r="H215" s="271">
        <v>9</v>
      </c>
      <c r="I215" s="272"/>
      <c r="J215" s="273">
        <f>ROUND(I215*H215,2)</f>
        <v>0</v>
      </c>
      <c r="K215" s="269" t="s">
        <v>170</v>
      </c>
      <c r="L215" s="274"/>
      <c r="M215" s="275" t="s">
        <v>21</v>
      </c>
      <c r="N215" s="276" t="s">
        <v>41</v>
      </c>
      <c r="O215" s="46"/>
      <c r="P215" s="229">
        <f>O215*H215</f>
        <v>0</v>
      </c>
      <c r="Q215" s="229">
        <v>0.06</v>
      </c>
      <c r="R215" s="229">
        <f>Q215*H215</f>
        <v>0.54</v>
      </c>
      <c r="S215" s="229">
        <v>0</v>
      </c>
      <c r="T215" s="230">
        <f>S215*H215</f>
        <v>0</v>
      </c>
      <c r="AR215" s="23" t="s">
        <v>177</v>
      </c>
      <c r="AT215" s="23" t="s">
        <v>225</v>
      </c>
      <c r="AU215" s="23" t="s">
        <v>80</v>
      </c>
      <c r="AY215" s="23" t="s">
        <v>123</v>
      </c>
      <c r="BE215" s="231">
        <f>IF(N215="základní",J215,0)</f>
        <v>0</v>
      </c>
      <c r="BF215" s="231">
        <f>IF(N215="snížená",J215,0)</f>
        <v>0</v>
      </c>
      <c r="BG215" s="231">
        <f>IF(N215="zákl. přenesená",J215,0)</f>
        <v>0</v>
      </c>
      <c r="BH215" s="231">
        <f>IF(N215="sníž. přenesená",J215,0)</f>
        <v>0</v>
      </c>
      <c r="BI215" s="231">
        <f>IF(N215="nulová",J215,0)</f>
        <v>0</v>
      </c>
      <c r="BJ215" s="23" t="s">
        <v>78</v>
      </c>
      <c r="BK215" s="231">
        <f>ROUND(I215*H215,2)</f>
        <v>0</v>
      </c>
      <c r="BL215" s="23" t="s">
        <v>130</v>
      </c>
      <c r="BM215" s="23" t="s">
        <v>563</v>
      </c>
    </row>
    <row r="216" spans="2:51" s="12" customFormat="1" ht="13.5">
      <c r="B216" s="246"/>
      <c r="C216" s="247"/>
      <c r="D216" s="232" t="s">
        <v>146</v>
      </c>
      <c r="E216" s="248" t="s">
        <v>21</v>
      </c>
      <c r="F216" s="249" t="s">
        <v>536</v>
      </c>
      <c r="G216" s="247"/>
      <c r="H216" s="248" t="s">
        <v>21</v>
      </c>
      <c r="I216" s="250"/>
      <c r="J216" s="247"/>
      <c r="K216" s="247"/>
      <c r="L216" s="251"/>
      <c r="M216" s="252"/>
      <c r="N216" s="253"/>
      <c r="O216" s="253"/>
      <c r="P216" s="253"/>
      <c r="Q216" s="253"/>
      <c r="R216" s="253"/>
      <c r="S216" s="253"/>
      <c r="T216" s="254"/>
      <c r="AT216" s="255" t="s">
        <v>146</v>
      </c>
      <c r="AU216" s="255" t="s">
        <v>80</v>
      </c>
      <c r="AV216" s="12" t="s">
        <v>78</v>
      </c>
      <c r="AW216" s="12" t="s">
        <v>33</v>
      </c>
      <c r="AX216" s="12" t="s">
        <v>70</v>
      </c>
      <c r="AY216" s="255" t="s">
        <v>123</v>
      </c>
    </row>
    <row r="217" spans="2:51" s="11" customFormat="1" ht="13.5">
      <c r="B217" s="235"/>
      <c r="C217" s="236"/>
      <c r="D217" s="232" t="s">
        <v>146</v>
      </c>
      <c r="E217" s="237" t="s">
        <v>21</v>
      </c>
      <c r="F217" s="238" t="s">
        <v>177</v>
      </c>
      <c r="G217" s="236"/>
      <c r="H217" s="239">
        <v>8</v>
      </c>
      <c r="I217" s="240"/>
      <c r="J217" s="236"/>
      <c r="K217" s="236"/>
      <c r="L217" s="241"/>
      <c r="M217" s="242"/>
      <c r="N217" s="243"/>
      <c r="O217" s="243"/>
      <c r="P217" s="243"/>
      <c r="Q217" s="243"/>
      <c r="R217" s="243"/>
      <c r="S217" s="243"/>
      <c r="T217" s="244"/>
      <c r="AT217" s="245" t="s">
        <v>146</v>
      </c>
      <c r="AU217" s="245" t="s">
        <v>80</v>
      </c>
      <c r="AV217" s="11" t="s">
        <v>80</v>
      </c>
      <c r="AW217" s="11" t="s">
        <v>33</v>
      </c>
      <c r="AX217" s="11" t="s">
        <v>70</v>
      </c>
      <c r="AY217" s="245" t="s">
        <v>123</v>
      </c>
    </row>
    <row r="218" spans="2:51" s="12" customFormat="1" ht="13.5">
      <c r="B218" s="246"/>
      <c r="C218" s="247"/>
      <c r="D218" s="232" t="s">
        <v>146</v>
      </c>
      <c r="E218" s="248" t="s">
        <v>21</v>
      </c>
      <c r="F218" s="249" t="s">
        <v>537</v>
      </c>
      <c r="G218" s="247"/>
      <c r="H218" s="248" t="s">
        <v>21</v>
      </c>
      <c r="I218" s="250"/>
      <c r="J218" s="247"/>
      <c r="K218" s="247"/>
      <c r="L218" s="251"/>
      <c r="M218" s="252"/>
      <c r="N218" s="253"/>
      <c r="O218" s="253"/>
      <c r="P218" s="253"/>
      <c r="Q218" s="253"/>
      <c r="R218" s="253"/>
      <c r="S218" s="253"/>
      <c r="T218" s="254"/>
      <c r="AT218" s="255" t="s">
        <v>146</v>
      </c>
      <c r="AU218" s="255" t="s">
        <v>80</v>
      </c>
      <c r="AV218" s="12" t="s">
        <v>78</v>
      </c>
      <c r="AW218" s="12" t="s">
        <v>33</v>
      </c>
      <c r="AX218" s="12" t="s">
        <v>70</v>
      </c>
      <c r="AY218" s="255" t="s">
        <v>123</v>
      </c>
    </row>
    <row r="219" spans="2:51" s="11" customFormat="1" ht="13.5">
      <c r="B219" s="235"/>
      <c r="C219" s="236"/>
      <c r="D219" s="232" t="s">
        <v>146</v>
      </c>
      <c r="E219" s="237" t="s">
        <v>21</v>
      </c>
      <c r="F219" s="238" t="s">
        <v>78</v>
      </c>
      <c r="G219" s="236"/>
      <c r="H219" s="239">
        <v>1</v>
      </c>
      <c r="I219" s="240"/>
      <c r="J219" s="236"/>
      <c r="K219" s="236"/>
      <c r="L219" s="241"/>
      <c r="M219" s="242"/>
      <c r="N219" s="243"/>
      <c r="O219" s="243"/>
      <c r="P219" s="243"/>
      <c r="Q219" s="243"/>
      <c r="R219" s="243"/>
      <c r="S219" s="243"/>
      <c r="T219" s="244"/>
      <c r="AT219" s="245" t="s">
        <v>146</v>
      </c>
      <c r="AU219" s="245" t="s">
        <v>80</v>
      </c>
      <c r="AV219" s="11" t="s">
        <v>80</v>
      </c>
      <c r="AW219" s="11" t="s">
        <v>33</v>
      </c>
      <c r="AX219" s="11" t="s">
        <v>70</v>
      </c>
      <c r="AY219" s="245" t="s">
        <v>123</v>
      </c>
    </row>
    <row r="220" spans="2:51" s="13" customFormat="1" ht="13.5">
      <c r="B220" s="256"/>
      <c r="C220" s="257"/>
      <c r="D220" s="232" t="s">
        <v>146</v>
      </c>
      <c r="E220" s="258" t="s">
        <v>21</v>
      </c>
      <c r="F220" s="259" t="s">
        <v>161</v>
      </c>
      <c r="G220" s="257"/>
      <c r="H220" s="260">
        <v>9</v>
      </c>
      <c r="I220" s="261"/>
      <c r="J220" s="257"/>
      <c r="K220" s="257"/>
      <c r="L220" s="262"/>
      <c r="M220" s="263"/>
      <c r="N220" s="264"/>
      <c r="O220" s="264"/>
      <c r="P220" s="264"/>
      <c r="Q220" s="264"/>
      <c r="R220" s="264"/>
      <c r="S220" s="264"/>
      <c r="T220" s="265"/>
      <c r="AT220" s="266" t="s">
        <v>146</v>
      </c>
      <c r="AU220" s="266" t="s">
        <v>80</v>
      </c>
      <c r="AV220" s="13" t="s">
        <v>130</v>
      </c>
      <c r="AW220" s="13" t="s">
        <v>33</v>
      </c>
      <c r="AX220" s="13" t="s">
        <v>78</v>
      </c>
      <c r="AY220" s="266" t="s">
        <v>123</v>
      </c>
    </row>
    <row r="221" spans="2:65" s="1" customFormat="1" ht="16.5" customHeight="1">
      <c r="B221" s="45"/>
      <c r="C221" s="220" t="s">
        <v>564</v>
      </c>
      <c r="D221" s="220" t="s">
        <v>125</v>
      </c>
      <c r="E221" s="221" t="s">
        <v>565</v>
      </c>
      <c r="F221" s="222" t="s">
        <v>566</v>
      </c>
      <c r="G221" s="223" t="s">
        <v>218</v>
      </c>
      <c r="H221" s="224">
        <v>1</v>
      </c>
      <c r="I221" s="225"/>
      <c r="J221" s="226">
        <f>ROUND(I221*H221,2)</f>
        <v>0</v>
      </c>
      <c r="K221" s="222" t="s">
        <v>170</v>
      </c>
      <c r="L221" s="71"/>
      <c r="M221" s="227" t="s">
        <v>21</v>
      </c>
      <c r="N221" s="228" t="s">
        <v>41</v>
      </c>
      <c r="O221" s="46"/>
      <c r="P221" s="229">
        <f>O221*H221</f>
        <v>0</v>
      </c>
      <c r="Q221" s="229">
        <v>0</v>
      </c>
      <c r="R221" s="229">
        <f>Q221*H221</f>
        <v>0</v>
      </c>
      <c r="S221" s="229">
        <v>0.05</v>
      </c>
      <c r="T221" s="230">
        <f>S221*H221</f>
        <v>0.05</v>
      </c>
      <c r="AR221" s="23" t="s">
        <v>130</v>
      </c>
      <c r="AT221" s="23" t="s">
        <v>125</v>
      </c>
      <c r="AU221" s="23" t="s">
        <v>80</v>
      </c>
      <c r="AY221" s="23" t="s">
        <v>123</v>
      </c>
      <c r="BE221" s="231">
        <f>IF(N221="základní",J221,0)</f>
        <v>0</v>
      </c>
      <c r="BF221" s="231">
        <f>IF(N221="snížená",J221,0)</f>
        <v>0</v>
      </c>
      <c r="BG221" s="231">
        <f>IF(N221="zákl. přenesená",J221,0)</f>
        <v>0</v>
      </c>
      <c r="BH221" s="231">
        <f>IF(N221="sníž. přenesená",J221,0)</f>
        <v>0</v>
      </c>
      <c r="BI221" s="231">
        <f>IF(N221="nulová",J221,0)</f>
        <v>0</v>
      </c>
      <c r="BJ221" s="23" t="s">
        <v>78</v>
      </c>
      <c r="BK221" s="231">
        <f>ROUND(I221*H221,2)</f>
        <v>0</v>
      </c>
      <c r="BL221" s="23" t="s">
        <v>130</v>
      </c>
      <c r="BM221" s="23" t="s">
        <v>567</v>
      </c>
    </row>
    <row r="222" spans="2:51" s="12" customFormat="1" ht="13.5">
      <c r="B222" s="246"/>
      <c r="C222" s="247"/>
      <c r="D222" s="232" t="s">
        <v>146</v>
      </c>
      <c r="E222" s="248" t="s">
        <v>21</v>
      </c>
      <c r="F222" s="249" t="s">
        <v>568</v>
      </c>
      <c r="G222" s="247"/>
      <c r="H222" s="248" t="s">
        <v>21</v>
      </c>
      <c r="I222" s="250"/>
      <c r="J222" s="247"/>
      <c r="K222" s="247"/>
      <c r="L222" s="251"/>
      <c r="M222" s="252"/>
      <c r="N222" s="253"/>
      <c r="O222" s="253"/>
      <c r="P222" s="253"/>
      <c r="Q222" s="253"/>
      <c r="R222" s="253"/>
      <c r="S222" s="253"/>
      <c r="T222" s="254"/>
      <c r="AT222" s="255" t="s">
        <v>146</v>
      </c>
      <c r="AU222" s="255" t="s">
        <v>80</v>
      </c>
      <c r="AV222" s="12" t="s">
        <v>78</v>
      </c>
      <c r="AW222" s="12" t="s">
        <v>33</v>
      </c>
      <c r="AX222" s="12" t="s">
        <v>70</v>
      </c>
      <c r="AY222" s="255" t="s">
        <v>123</v>
      </c>
    </row>
    <row r="223" spans="2:51" s="11" customFormat="1" ht="13.5">
      <c r="B223" s="235"/>
      <c r="C223" s="236"/>
      <c r="D223" s="232" t="s">
        <v>146</v>
      </c>
      <c r="E223" s="237" t="s">
        <v>21</v>
      </c>
      <c r="F223" s="238" t="s">
        <v>78</v>
      </c>
      <c r="G223" s="236"/>
      <c r="H223" s="239">
        <v>1</v>
      </c>
      <c r="I223" s="240"/>
      <c r="J223" s="236"/>
      <c r="K223" s="236"/>
      <c r="L223" s="241"/>
      <c r="M223" s="242"/>
      <c r="N223" s="243"/>
      <c r="O223" s="243"/>
      <c r="P223" s="243"/>
      <c r="Q223" s="243"/>
      <c r="R223" s="243"/>
      <c r="S223" s="243"/>
      <c r="T223" s="244"/>
      <c r="AT223" s="245" t="s">
        <v>146</v>
      </c>
      <c r="AU223" s="245" t="s">
        <v>80</v>
      </c>
      <c r="AV223" s="11" t="s">
        <v>80</v>
      </c>
      <c r="AW223" s="11" t="s">
        <v>33</v>
      </c>
      <c r="AX223" s="11" t="s">
        <v>70</v>
      </c>
      <c r="AY223" s="245" t="s">
        <v>123</v>
      </c>
    </row>
    <row r="224" spans="2:51" s="13" customFormat="1" ht="13.5">
      <c r="B224" s="256"/>
      <c r="C224" s="257"/>
      <c r="D224" s="232" t="s">
        <v>146</v>
      </c>
      <c r="E224" s="258" t="s">
        <v>21</v>
      </c>
      <c r="F224" s="259" t="s">
        <v>161</v>
      </c>
      <c r="G224" s="257"/>
      <c r="H224" s="260">
        <v>1</v>
      </c>
      <c r="I224" s="261"/>
      <c r="J224" s="257"/>
      <c r="K224" s="257"/>
      <c r="L224" s="262"/>
      <c r="M224" s="263"/>
      <c r="N224" s="264"/>
      <c r="O224" s="264"/>
      <c r="P224" s="264"/>
      <c r="Q224" s="264"/>
      <c r="R224" s="264"/>
      <c r="S224" s="264"/>
      <c r="T224" s="265"/>
      <c r="AT224" s="266" t="s">
        <v>146</v>
      </c>
      <c r="AU224" s="266" t="s">
        <v>80</v>
      </c>
      <c r="AV224" s="13" t="s">
        <v>130</v>
      </c>
      <c r="AW224" s="13" t="s">
        <v>33</v>
      </c>
      <c r="AX224" s="13" t="s">
        <v>78</v>
      </c>
      <c r="AY224" s="266" t="s">
        <v>123</v>
      </c>
    </row>
    <row r="225" spans="2:65" s="1" customFormat="1" ht="16.5" customHeight="1">
      <c r="B225" s="45"/>
      <c r="C225" s="220" t="s">
        <v>569</v>
      </c>
      <c r="D225" s="220" t="s">
        <v>125</v>
      </c>
      <c r="E225" s="221" t="s">
        <v>570</v>
      </c>
      <c r="F225" s="222" t="s">
        <v>571</v>
      </c>
      <c r="G225" s="223" t="s">
        <v>218</v>
      </c>
      <c r="H225" s="224">
        <v>18</v>
      </c>
      <c r="I225" s="225"/>
      <c r="J225" s="226">
        <f>ROUND(I225*H225,2)</f>
        <v>0</v>
      </c>
      <c r="K225" s="222" t="s">
        <v>170</v>
      </c>
      <c r="L225" s="71"/>
      <c r="M225" s="227" t="s">
        <v>21</v>
      </c>
      <c r="N225" s="228" t="s">
        <v>41</v>
      </c>
      <c r="O225" s="46"/>
      <c r="P225" s="229">
        <f>O225*H225</f>
        <v>0</v>
      </c>
      <c r="Q225" s="229">
        <v>0.4208</v>
      </c>
      <c r="R225" s="229">
        <f>Q225*H225</f>
        <v>7.5744</v>
      </c>
      <c r="S225" s="229">
        <v>0</v>
      </c>
      <c r="T225" s="230">
        <f>S225*H225</f>
        <v>0</v>
      </c>
      <c r="AR225" s="23" t="s">
        <v>130</v>
      </c>
      <c r="AT225" s="23" t="s">
        <v>125</v>
      </c>
      <c r="AU225" s="23" t="s">
        <v>80</v>
      </c>
      <c r="AY225" s="23" t="s">
        <v>123</v>
      </c>
      <c r="BE225" s="231">
        <f>IF(N225="základní",J225,0)</f>
        <v>0</v>
      </c>
      <c r="BF225" s="231">
        <f>IF(N225="snížená",J225,0)</f>
        <v>0</v>
      </c>
      <c r="BG225" s="231">
        <f>IF(N225="zákl. přenesená",J225,0)</f>
        <v>0</v>
      </c>
      <c r="BH225" s="231">
        <f>IF(N225="sníž. přenesená",J225,0)</f>
        <v>0</v>
      </c>
      <c r="BI225" s="231">
        <f>IF(N225="nulová",J225,0)</f>
        <v>0</v>
      </c>
      <c r="BJ225" s="23" t="s">
        <v>78</v>
      </c>
      <c r="BK225" s="231">
        <f>ROUND(I225*H225,2)</f>
        <v>0</v>
      </c>
      <c r="BL225" s="23" t="s">
        <v>130</v>
      </c>
      <c r="BM225" s="23" t="s">
        <v>572</v>
      </c>
    </row>
    <row r="226" spans="2:51" s="11" customFormat="1" ht="13.5">
      <c r="B226" s="235"/>
      <c r="C226" s="236"/>
      <c r="D226" s="232" t="s">
        <v>146</v>
      </c>
      <c r="E226" s="237" t="s">
        <v>21</v>
      </c>
      <c r="F226" s="238" t="s">
        <v>238</v>
      </c>
      <c r="G226" s="236"/>
      <c r="H226" s="239">
        <v>18</v>
      </c>
      <c r="I226" s="240"/>
      <c r="J226" s="236"/>
      <c r="K226" s="236"/>
      <c r="L226" s="241"/>
      <c r="M226" s="242"/>
      <c r="N226" s="243"/>
      <c r="O226" s="243"/>
      <c r="P226" s="243"/>
      <c r="Q226" s="243"/>
      <c r="R226" s="243"/>
      <c r="S226" s="243"/>
      <c r="T226" s="244"/>
      <c r="AT226" s="245" t="s">
        <v>146</v>
      </c>
      <c r="AU226" s="245" t="s">
        <v>80</v>
      </c>
      <c r="AV226" s="11" t="s">
        <v>80</v>
      </c>
      <c r="AW226" s="11" t="s">
        <v>33</v>
      </c>
      <c r="AX226" s="11" t="s">
        <v>78</v>
      </c>
      <c r="AY226" s="245" t="s">
        <v>123</v>
      </c>
    </row>
    <row r="227" spans="2:63" s="10" customFormat="1" ht="29.85" customHeight="1">
      <c r="B227" s="204"/>
      <c r="C227" s="205"/>
      <c r="D227" s="206" t="s">
        <v>69</v>
      </c>
      <c r="E227" s="218" t="s">
        <v>183</v>
      </c>
      <c r="F227" s="218" t="s">
        <v>215</v>
      </c>
      <c r="G227" s="205"/>
      <c r="H227" s="205"/>
      <c r="I227" s="208"/>
      <c r="J227" s="219">
        <f>BK227</f>
        <v>0</v>
      </c>
      <c r="K227" s="205"/>
      <c r="L227" s="210"/>
      <c r="M227" s="211"/>
      <c r="N227" s="212"/>
      <c r="O227" s="212"/>
      <c r="P227" s="213">
        <f>SUM(P228:P304)</f>
        <v>0</v>
      </c>
      <c r="Q227" s="212"/>
      <c r="R227" s="213">
        <f>SUM(R228:R304)</f>
        <v>93.972585</v>
      </c>
      <c r="S227" s="212"/>
      <c r="T227" s="214">
        <f>SUM(T228:T304)</f>
        <v>381.14000000000004</v>
      </c>
      <c r="AR227" s="215" t="s">
        <v>78</v>
      </c>
      <c r="AT227" s="216" t="s">
        <v>69</v>
      </c>
      <c r="AU227" s="216" t="s">
        <v>78</v>
      </c>
      <c r="AY227" s="215" t="s">
        <v>123</v>
      </c>
      <c r="BK227" s="217">
        <f>SUM(BK228:BK304)</f>
        <v>0</v>
      </c>
    </row>
    <row r="228" spans="2:65" s="1" customFormat="1" ht="16.5" customHeight="1">
      <c r="B228" s="45"/>
      <c r="C228" s="220" t="s">
        <v>389</v>
      </c>
      <c r="D228" s="220" t="s">
        <v>125</v>
      </c>
      <c r="E228" s="221" t="s">
        <v>216</v>
      </c>
      <c r="F228" s="222" t="s">
        <v>217</v>
      </c>
      <c r="G228" s="223" t="s">
        <v>218</v>
      </c>
      <c r="H228" s="224">
        <v>25</v>
      </c>
      <c r="I228" s="225"/>
      <c r="J228" s="226">
        <f>ROUND(I228*H228,2)</f>
        <v>0</v>
      </c>
      <c r="K228" s="222" t="s">
        <v>129</v>
      </c>
      <c r="L228" s="71"/>
      <c r="M228" s="227" t="s">
        <v>21</v>
      </c>
      <c r="N228" s="228" t="s">
        <v>41</v>
      </c>
      <c r="O228" s="46"/>
      <c r="P228" s="229">
        <f>O228*H228</f>
        <v>0</v>
      </c>
      <c r="Q228" s="229">
        <v>0</v>
      </c>
      <c r="R228" s="229">
        <f>Q228*H228</f>
        <v>0</v>
      </c>
      <c r="S228" s="229">
        <v>0</v>
      </c>
      <c r="T228" s="230">
        <f>S228*H228</f>
        <v>0</v>
      </c>
      <c r="AR228" s="23" t="s">
        <v>130</v>
      </c>
      <c r="AT228" s="23" t="s">
        <v>125</v>
      </c>
      <c r="AU228" s="23" t="s">
        <v>80</v>
      </c>
      <c r="AY228" s="23" t="s">
        <v>123</v>
      </c>
      <c r="BE228" s="231">
        <f>IF(N228="základní",J228,0)</f>
        <v>0</v>
      </c>
      <c r="BF228" s="231">
        <f>IF(N228="snížená",J228,0)</f>
        <v>0</v>
      </c>
      <c r="BG228" s="231">
        <f>IF(N228="zákl. přenesená",J228,0)</f>
        <v>0</v>
      </c>
      <c r="BH228" s="231">
        <f>IF(N228="sníž. přenesená",J228,0)</f>
        <v>0</v>
      </c>
      <c r="BI228" s="231">
        <f>IF(N228="nulová",J228,0)</f>
        <v>0</v>
      </c>
      <c r="BJ228" s="23" t="s">
        <v>78</v>
      </c>
      <c r="BK228" s="231">
        <f>ROUND(I228*H228,2)</f>
        <v>0</v>
      </c>
      <c r="BL228" s="23" t="s">
        <v>130</v>
      </c>
      <c r="BM228" s="23" t="s">
        <v>573</v>
      </c>
    </row>
    <row r="229" spans="2:47" s="1" customFormat="1" ht="13.5">
      <c r="B229" s="45"/>
      <c r="C229" s="73"/>
      <c r="D229" s="232" t="s">
        <v>132</v>
      </c>
      <c r="E229" s="73"/>
      <c r="F229" s="233" t="s">
        <v>220</v>
      </c>
      <c r="G229" s="73"/>
      <c r="H229" s="73"/>
      <c r="I229" s="190"/>
      <c r="J229" s="73"/>
      <c r="K229" s="73"/>
      <c r="L229" s="71"/>
      <c r="M229" s="234"/>
      <c r="N229" s="46"/>
      <c r="O229" s="46"/>
      <c r="P229" s="46"/>
      <c r="Q229" s="46"/>
      <c r="R229" s="46"/>
      <c r="S229" s="46"/>
      <c r="T229" s="94"/>
      <c r="AT229" s="23" t="s">
        <v>132</v>
      </c>
      <c r="AU229" s="23" t="s">
        <v>80</v>
      </c>
    </row>
    <row r="230" spans="2:51" s="12" customFormat="1" ht="13.5">
      <c r="B230" s="246"/>
      <c r="C230" s="247"/>
      <c r="D230" s="232" t="s">
        <v>146</v>
      </c>
      <c r="E230" s="248" t="s">
        <v>21</v>
      </c>
      <c r="F230" s="249" t="s">
        <v>221</v>
      </c>
      <c r="G230" s="247"/>
      <c r="H230" s="248" t="s">
        <v>21</v>
      </c>
      <c r="I230" s="250"/>
      <c r="J230" s="247"/>
      <c r="K230" s="247"/>
      <c r="L230" s="251"/>
      <c r="M230" s="252"/>
      <c r="N230" s="253"/>
      <c r="O230" s="253"/>
      <c r="P230" s="253"/>
      <c r="Q230" s="253"/>
      <c r="R230" s="253"/>
      <c r="S230" s="253"/>
      <c r="T230" s="254"/>
      <c r="AT230" s="255" t="s">
        <v>146</v>
      </c>
      <c r="AU230" s="255" t="s">
        <v>80</v>
      </c>
      <c r="AV230" s="12" t="s">
        <v>78</v>
      </c>
      <c r="AW230" s="12" t="s">
        <v>33</v>
      </c>
      <c r="AX230" s="12" t="s">
        <v>70</v>
      </c>
      <c r="AY230" s="255" t="s">
        <v>123</v>
      </c>
    </row>
    <row r="231" spans="2:51" s="11" customFormat="1" ht="13.5">
      <c r="B231" s="235"/>
      <c r="C231" s="236"/>
      <c r="D231" s="232" t="s">
        <v>146</v>
      </c>
      <c r="E231" s="237" t="s">
        <v>21</v>
      </c>
      <c r="F231" s="238" t="s">
        <v>272</v>
      </c>
      <c r="G231" s="236"/>
      <c r="H231" s="239">
        <v>25</v>
      </c>
      <c r="I231" s="240"/>
      <c r="J231" s="236"/>
      <c r="K231" s="236"/>
      <c r="L231" s="241"/>
      <c r="M231" s="242"/>
      <c r="N231" s="243"/>
      <c r="O231" s="243"/>
      <c r="P231" s="243"/>
      <c r="Q231" s="243"/>
      <c r="R231" s="243"/>
      <c r="S231" s="243"/>
      <c r="T231" s="244"/>
      <c r="AT231" s="245" t="s">
        <v>146</v>
      </c>
      <c r="AU231" s="245" t="s">
        <v>80</v>
      </c>
      <c r="AV231" s="11" t="s">
        <v>80</v>
      </c>
      <c r="AW231" s="11" t="s">
        <v>33</v>
      </c>
      <c r="AX231" s="11" t="s">
        <v>78</v>
      </c>
      <c r="AY231" s="245" t="s">
        <v>123</v>
      </c>
    </row>
    <row r="232" spans="2:65" s="1" customFormat="1" ht="16.5" customHeight="1">
      <c r="B232" s="45"/>
      <c r="C232" s="267" t="s">
        <v>574</v>
      </c>
      <c r="D232" s="267" t="s">
        <v>225</v>
      </c>
      <c r="E232" s="268" t="s">
        <v>226</v>
      </c>
      <c r="F232" s="269" t="s">
        <v>227</v>
      </c>
      <c r="G232" s="270" t="s">
        <v>218</v>
      </c>
      <c r="H232" s="271">
        <v>25</v>
      </c>
      <c r="I232" s="272"/>
      <c r="J232" s="273">
        <f>ROUND(I232*H232,2)</f>
        <v>0</v>
      </c>
      <c r="K232" s="269" t="s">
        <v>129</v>
      </c>
      <c r="L232" s="274"/>
      <c r="M232" s="275" t="s">
        <v>21</v>
      </c>
      <c r="N232" s="276" t="s">
        <v>41</v>
      </c>
      <c r="O232" s="46"/>
      <c r="P232" s="229">
        <f>O232*H232</f>
        <v>0</v>
      </c>
      <c r="Q232" s="229">
        <v>0.00145</v>
      </c>
      <c r="R232" s="229">
        <f>Q232*H232</f>
        <v>0.03625</v>
      </c>
      <c r="S232" s="229">
        <v>0</v>
      </c>
      <c r="T232" s="230">
        <f>S232*H232</f>
        <v>0</v>
      </c>
      <c r="AR232" s="23" t="s">
        <v>177</v>
      </c>
      <c r="AT232" s="23" t="s">
        <v>225</v>
      </c>
      <c r="AU232" s="23" t="s">
        <v>80</v>
      </c>
      <c r="AY232" s="23" t="s">
        <v>123</v>
      </c>
      <c r="BE232" s="231">
        <f>IF(N232="základní",J232,0)</f>
        <v>0</v>
      </c>
      <c r="BF232" s="231">
        <f>IF(N232="snížená",J232,0)</f>
        <v>0</v>
      </c>
      <c r="BG232" s="231">
        <f>IF(N232="zákl. přenesená",J232,0)</f>
        <v>0</v>
      </c>
      <c r="BH232" s="231">
        <f>IF(N232="sníž. přenesená",J232,0)</f>
        <v>0</v>
      </c>
      <c r="BI232" s="231">
        <f>IF(N232="nulová",J232,0)</f>
        <v>0</v>
      </c>
      <c r="BJ232" s="23" t="s">
        <v>78</v>
      </c>
      <c r="BK232" s="231">
        <f>ROUND(I232*H232,2)</f>
        <v>0</v>
      </c>
      <c r="BL232" s="23" t="s">
        <v>130</v>
      </c>
      <c r="BM232" s="23" t="s">
        <v>575</v>
      </c>
    </row>
    <row r="233" spans="2:65" s="1" customFormat="1" ht="25.5" customHeight="1">
      <c r="B233" s="45"/>
      <c r="C233" s="220" t="s">
        <v>222</v>
      </c>
      <c r="D233" s="220" t="s">
        <v>125</v>
      </c>
      <c r="E233" s="221" t="s">
        <v>576</v>
      </c>
      <c r="F233" s="222" t="s">
        <v>577</v>
      </c>
      <c r="G233" s="223" t="s">
        <v>218</v>
      </c>
      <c r="H233" s="224">
        <v>1</v>
      </c>
      <c r="I233" s="225"/>
      <c r="J233" s="226">
        <f>ROUND(I233*H233,2)</f>
        <v>0</v>
      </c>
      <c r="K233" s="222" t="s">
        <v>129</v>
      </c>
      <c r="L233" s="71"/>
      <c r="M233" s="227" t="s">
        <v>21</v>
      </c>
      <c r="N233" s="228" t="s">
        <v>41</v>
      </c>
      <c r="O233" s="46"/>
      <c r="P233" s="229">
        <f>O233*H233</f>
        <v>0</v>
      </c>
      <c r="Q233" s="229">
        <v>0.0007</v>
      </c>
      <c r="R233" s="229">
        <f>Q233*H233</f>
        <v>0.0007</v>
      </c>
      <c r="S233" s="229">
        <v>0</v>
      </c>
      <c r="T233" s="230">
        <f>S233*H233</f>
        <v>0</v>
      </c>
      <c r="AR233" s="23" t="s">
        <v>130</v>
      </c>
      <c r="AT233" s="23" t="s">
        <v>125</v>
      </c>
      <c r="AU233" s="23" t="s">
        <v>80</v>
      </c>
      <c r="AY233" s="23" t="s">
        <v>123</v>
      </c>
      <c r="BE233" s="231">
        <f>IF(N233="základní",J233,0)</f>
        <v>0</v>
      </c>
      <c r="BF233" s="231">
        <f>IF(N233="snížená",J233,0)</f>
        <v>0</v>
      </c>
      <c r="BG233" s="231">
        <f>IF(N233="zákl. přenesená",J233,0)</f>
        <v>0</v>
      </c>
      <c r="BH233" s="231">
        <f>IF(N233="sníž. přenesená",J233,0)</f>
        <v>0</v>
      </c>
      <c r="BI233" s="231">
        <f>IF(N233="nulová",J233,0)</f>
        <v>0</v>
      </c>
      <c r="BJ233" s="23" t="s">
        <v>78</v>
      </c>
      <c r="BK233" s="231">
        <f>ROUND(I233*H233,2)</f>
        <v>0</v>
      </c>
      <c r="BL233" s="23" t="s">
        <v>130</v>
      </c>
      <c r="BM233" s="23" t="s">
        <v>578</v>
      </c>
    </row>
    <row r="234" spans="2:47" s="1" customFormat="1" ht="13.5">
      <c r="B234" s="45"/>
      <c r="C234" s="73"/>
      <c r="D234" s="232" t="s">
        <v>132</v>
      </c>
      <c r="E234" s="73"/>
      <c r="F234" s="233" t="s">
        <v>579</v>
      </c>
      <c r="G234" s="73"/>
      <c r="H234" s="73"/>
      <c r="I234" s="190"/>
      <c r="J234" s="73"/>
      <c r="K234" s="73"/>
      <c r="L234" s="71"/>
      <c r="M234" s="234"/>
      <c r="N234" s="46"/>
      <c r="O234" s="46"/>
      <c r="P234" s="46"/>
      <c r="Q234" s="46"/>
      <c r="R234" s="46"/>
      <c r="S234" s="46"/>
      <c r="T234" s="94"/>
      <c r="AT234" s="23" t="s">
        <v>132</v>
      </c>
      <c r="AU234" s="23" t="s">
        <v>80</v>
      </c>
    </row>
    <row r="235" spans="2:65" s="1" customFormat="1" ht="16.5" customHeight="1">
      <c r="B235" s="45"/>
      <c r="C235" s="267" t="s">
        <v>580</v>
      </c>
      <c r="D235" s="267" t="s">
        <v>225</v>
      </c>
      <c r="E235" s="268" t="s">
        <v>581</v>
      </c>
      <c r="F235" s="269" t="s">
        <v>582</v>
      </c>
      <c r="G235" s="270" t="s">
        <v>218</v>
      </c>
      <c r="H235" s="271">
        <v>1</v>
      </c>
      <c r="I235" s="272"/>
      <c r="J235" s="273">
        <f>ROUND(I235*H235,2)</f>
        <v>0</v>
      </c>
      <c r="K235" s="269" t="s">
        <v>129</v>
      </c>
      <c r="L235" s="274"/>
      <c r="M235" s="275" t="s">
        <v>21</v>
      </c>
      <c r="N235" s="276" t="s">
        <v>41</v>
      </c>
      <c r="O235" s="46"/>
      <c r="P235" s="229">
        <f>O235*H235</f>
        <v>0</v>
      </c>
      <c r="Q235" s="229">
        <v>0.0025</v>
      </c>
      <c r="R235" s="229">
        <f>Q235*H235</f>
        <v>0.0025</v>
      </c>
      <c r="S235" s="229">
        <v>0</v>
      </c>
      <c r="T235" s="230">
        <f>S235*H235</f>
        <v>0</v>
      </c>
      <c r="AR235" s="23" t="s">
        <v>177</v>
      </c>
      <c r="AT235" s="23" t="s">
        <v>225</v>
      </c>
      <c r="AU235" s="23" t="s">
        <v>80</v>
      </c>
      <c r="AY235" s="23" t="s">
        <v>123</v>
      </c>
      <c r="BE235" s="231">
        <f>IF(N235="základní",J235,0)</f>
        <v>0</v>
      </c>
      <c r="BF235" s="231">
        <f>IF(N235="snížená",J235,0)</f>
        <v>0</v>
      </c>
      <c r="BG235" s="231">
        <f>IF(N235="zákl. přenesená",J235,0)</f>
        <v>0</v>
      </c>
      <c r="BH235" s="231">
        <f>IF(N235="sníž. přenesená",J235,0)</f>
        <v>0</v>
      </c>
      <c r="BI235" s="231">
        <f>IF(N235="nulová",J235,0)</f>
        <v>0</v>
      </c>
      <c r="BJ235" s="23" t="s">
        <v>78</v>
      </c>
      <c r="BK235" s="231">
        <f>ROUND(I235*H235,2)</f>
        <v>0</v>
      </c>
      <c r="BL235" s="23" t="s">
        <v>130</v>
      </c>
      <c r="BM235" s="23" t="s">
        <v>583</v>
      </c>
    </row>
    <row r="236" spans="2:65" s="1" customFormat="1" ht="16.5" customHeight="1">
      <c r="B236" s="45"/>
      <c r="C236" s="220" t="s">
        <v>584</v>
      </c>
      <c r="D236" s="220" t="s">
        <v>125</v>
      </c>
      <c r="E236" s="221" t="s">
        <v>585</v>
      </c>
      <c r="F236" s="222" t="s">
        <v>586</v>
      </c>
      <c r="G236" s="223" t="s">
        <v>218</v>
      </c>
      <c r="H236" s="224">
        <v>1</v>
      </c>
      <c r="I236" s="225"/>
      <c r="J236" s="226">
        <f>ROUND(I236*H236,2)</f>
        <v>0</v>
      </c>
      <c r="K236" s="222" t="s">
        <v>129</v>
      </c>
      <c r="L236" s="71"/>
      <c r="M236" s="227" t="s">
        <v>21</v>
      </c>
      <c r="N236" s="228" t="s">
        <v>41</v>
      </c>
      <c r="O236" s="46"/>
      <c r="P236" s="229">
        <f>O236*H236</f>
        <v>0</v>
      </c>
      <c r="Q236" s="229">
        <v>0.11241</v>
      </c>
      <c r="R236" s="229">
        <f>Q236*H236</f>
        <v>0.11241</v>
      </c>
      <c r="S236" s="229">
        <v>0</v>
      </c>
      <c r="T236" s="230">
        <f>S236*H236</f>
        <v>0</v>
      </c>
      <c r="AR236" s="23" t="s">
        <v>130</v>
      </c>
      <c r="AT236" s="23" t="s">
        <v>125</v>
      </c>
      <c r="AU236" s="23" t="s">
        <v>80</v>
      </c>
      <c r="AY236" s="23" t="s">
        <v>123</v>
      </c>
      <c r="BE236" s="231">
        <f>IF(N236="základní",J236,0)</f>
        <v>0</v>
      </c>
      <c r="BF236" s="231">
        <f>IF(N236="snížená",J236,0)</f>
        <v>0</v>
      </c>
      <c r="BG236" s="231">
        <f>IF(N236="zákl. přenesená",J236,0)</f>
        <v>0</v>
      </c>
      <c r="BH236" s="231">
        <f>IF(N236="sníž. přenesená",J236,0)</f>
        <v>0</v>
      </c>
      <c r="BI236" s="231">
        <f>IF(N236="nulová",J236,0)</f>
        <v>0</v>
      </c>
      <c r="BJ236" s="23" t="s">
        <v>78</v>
      </c>
      <c r="BK236" s="231">
        <f>ROUND(I236*H236,2)</f>
        <v>0</v>
      </c>
      <c r="BL236" s="23" t="s">
        <v>130</v>
      </c>
      <c r="BM236" s="23" t="s">
        <v>587</v>
      </c>
    </row>
    <row r="237" spans="2:47" s="1" customFormat="1" ht="13.5">
      <c r="B237" s="45"/>
      <c r="C237" s="73"/>
      <c r="D237" s="232" t="s">
        <v>132</v>
      </c>
      <c r="E237" s="73"/>
      <c r="F237" s="233" t="s">
        <v>588</v>
      </c>
      <c r="G237" s="73"/>
      <c r="H237" s="73"/>
      <c r="I237" s="190"/>
      <c r="J237" s="73"/>
      <c r="K237" s="73"/>
      <c r="L237" s="71"/>
      <c r="M237" s="234"/>
      <c r="N237" s="46"/>
      <c r="O237" s="46"/>
      <c r="P237" s="46"/>
      <c r="Q237" s="46"/>
      <c r="R237" s="46"/>
      <c r="S237" s="46"/>
      <c r="T237" s="94"/>
      <c r="AT237" s="23" t="s">
        <v>132</v>
      </c>
      <c r="AU237" s="23" t="s">
        <v>80</v>
      </c>
    </row>
    <row r="238" spans="2:65" s="1" customFormat="1" ht="16.5" customHeight="1">
      <c r="B238" s="45"/>
      <c r="C238" s="267" t="s">
        <v>589</v>
      </c>
      <c r="D238" s="267" t="s">
        <v>225</v>
      </c>
      <c r="E238" s="268" t="s">
        <v>590</v>
      </c>
      <c r="F238" s="269" t="s">
        <v>591</v>
      </c>
      <c r="G238" s="270" t="s">
        <v>218</v>
      </c>
      <c r="H238" s="271">
        <v>1</v>
      </c>
      <c r="I238" s="272"/>
      <c r="J238" s="273">
        <f>ROUND(I238*H238,2)</f>
        <v>0</v>
      </c>
      <c r="K238" s="269" t="s">
        <v>129</v>
      </c>
      <c r="L238" s="274"/>
      <c r="M238" s="275" t="s">
        <v>21</v>
      </c>
      <c r="N238" s="276" t="s">
        <v>41</v>
      </c>
      <c r="O238" s="46"/>
      <c r="P238" s="229">
        <f>O238*H238</f>
        <v>0</v>
      </c>
      <c r="Q238" s="229">
        <v>0.0061</v>
      </c>
      <c r="R238" s="229">
        <f>Q238*H238</f>
        <v>0.0061</v>
      </c>
      <c r="S238" s="229">
        <v>0</v>
      </c>
      <c r="T238" s="230">
        <f>S238*H238</f>
        <v>0</v>
      </c>
      <c r="AR238" s="23" t="s">
        <v>177</v>
      </c>
      <c r="AT238" s="23" t="s">
        <v>225</v>
      </c>
      <c r="AU238" s="23" t="s">
        <v>80</v>
      </c>
      <c r="AY238" s="23" t="s">
        <v>123</v>
      </c>
      <c r="BE238" s="231">
        <f>IF(N238="základní",J238,0)</f>
        <v>0</v>
      </c>
      <c r="BF238" s="231">
        <f>IF(N238="snížená",J238,0)</f>
        <v>0</v>
      </c>
      <c r="BG238" s="231">
        <f>IF(N238="zákl. přenesená",J238,0)</f>
        <v>0</v>
      </c>
      <c r="BH238" s="231">
        <f>IF(N238="sníž. přenesená",J238,0)</f>
        <v>0</v>
      </c>
      <c r="BI238" s="231">
        <f>IF(N238="nulová",J238,0)</f>
        <v>0</v>
      </c>
      <c r="BJ238" s="23" t="s">
        <v>78</v>
      </c>
      <c r="BK238" s="231">
        <f>ROUND(I238*H238,2)</f>
        <v>0</v>
      </c>
      <c r="BL238" s="23" t="s">
        <v>130</v>
      </c>
      <c r="BM238" s="23" t="s">
        <v>592</v>
      </c>
    </row>
    <row r="239" spans="2:65" s="1" customFormat="1" ht="16.5" customHeight="1">
      <c r="B239" s="45"/>
      <c r="C239" s="267" t="s">
        <v>593</v>
      </c>
      <c r="D239" s="267" t="s">
        <v>225</v>
      </c>
      <c r="E239" s="268" t="s">
        <v>594</v>
      </c>
      <c r="F239" s="269" t="s">
        <v>595</v>
      </c>
      <c r="G239" s="270" t="s">
        <v>218</v>
      </c>
      <c r="H239" s="271">
        <v>1</v>
      </c>
      <c r="I239" s="272"/>
      <c r="J239" s="273">
        <f>ROUND(I239*H239,2)</f>
        <v>0</v>
      </c>
      <c r="K239" s="269" t="s">
        <v>129</v>
      </c>
      <c r="L239" s="274"/>
      <c r="M239" s="275" t="s">
        <v>21</v>
      </c>
      <c r="N239" s="276" t="s">
        <v>41</v>
      </c>
      <c r="O239" s="46"/>
      <c r="P239" s="229">
        <f>O239*H239</f>
        <v>0</v>
      </c>
      <c r="Q239" s="229">
        <v>0.003</v>
      </c>
      <c r="R239" s="229">
        <f>Q239*H239</f>
        <v>0.003</v>
      </c>
      <c r="S239" s="229">
        <v>0</v>
      </c>
      <c r="T239" s="230">
        <f>S239*H239</f>
        <v>0</v>
      </c>
      <c r="AR239" s="23" t="s">
        <v>177</v>
      </c>
      <c r="AT239" s="23" t="s">
        <v>225</v>
      </c>
      <c r="AU239" s="23" t="s">
        <v>80</v>
      </c>
      <c r="AY239" s="23" t="s">
        <v>123</v>
      </c>
      <c r="BE239" s="231">
        <f>IF(N239="základní",J239,0)</f>
        <v>0</v>
      </c>
      <c r="BF239" s="231">
        <f>IF(N239="snížená",J239,0)</f>
        <v>0</v>
      </c>
      <c r="BG239" s="231">
        <f>IF(N239="zákl. přenesená",J239,0)</f>
        <v>0</v>
      </c>
      <c r="BH239" s="231">
        <f>IF(N239="sníž. přenesená",J239,0)</f>
        <v>0</v>
      </c>
      <c r="BI239" s="231">
        <f>IF(N239="nulová",J239,0)</f>
        <v>0</v>
      </c>
      <c r="BJ239" s="23" t="s">
        <v>78</v>
      </c>
      <c r="BK239" s="231">
        <f>ROUND(I239*H239,2)</f>
        <v>0</v>
      </c>
      <c r="BL239" s="23" t="s">
        <v>130</v>
      </c>
      <c r="BM239" s="23" t="s">
        <v>596</v>
      </c>
    </row>
    <row r="240" spans="2:65" s="1" customFormat="1" ht="25.5" customHeight="1">
      <c r="B240" s="45"/>
      <c r="C240" s="220" t="s">
        <v>597</v>
      </c>
      <c r="D240" s="220" t="s">
        <v>125</v>
      </c>
      <c r="E240" s="221" t="s">
        <v>231</v>
      </c>
      <c r="F240" s="222" t="s">
        <v>232</v>
      </c>
      <c r="G240" s="223" t="s">
        <v>233</v>
      </c>
      <c r="H240" s="224">
        <v>1675</v>
      </c>
      <c r="I240" s="225"/>
      <c r="J240" s="226">
        <f>ROUND(I240*H240,2)</f>
        <v>0</v>
      </c>
      <c r="K240" s="222" t="s">
        <v>129</v>
      </c>
      <c r="L240" s="71"/>
      <c r="M240" s="227" t="s">
        <v>21</v>
      </c>
      <c r="N240" s="228" t="s">
        <v>41</v>
      </c>
      <c r="O240" s="46"/>
      <c r="P240" s="229">
        <f>O240*H240</f>
        <v>0</v>
      </c>
      <c r="Q240" s="229">
        <v>0.00033</v>
      </c>
      <c r="R240" s="229">
        <f>Q240*H240</f>
        <v>0.55275</v>
      </c>
      <c r="S240" s="229">
        <v>0</v>
      </c>
      <c r="T240" s="230">
        <f>S240*H240</f>
        <v>0</v>
      </c>
      <c r="AR240" s="23" t="s">
        <v>130</v>
      </c>
      <c r="AT240" s="23" t="s">
        <v>125</v>
      </c>
      <c r="AU240" s="23" t="s">
        <v>80</v>
      </c>
      <c r="AY240" s="23" t="s">
        <v>123</v>
      </c>
      <c r="BE240" s="231">
        <f>IF(N240="základní",J240,0)</f>
        <v>0</v>
      </c>
      <c r="BF240" s="231">
        <f>IF(N240="snížená",J240,0)</f>
        <v>0</v>
      </c>
      <c r="BG240" s="231">
        <f>IF(N240="zákl. přenesená",J240,0)</f>
        <v>0</v>
      </c>
      <c r="BH240" s="231">
        <f>IF(N240="sníž. přenesená",J240,0)</f>
        <v>0</v>
      </c>
      <c r="BI240" s="231">
        <f>IF(N240="nulová",J240,0)</f>
        <v>0</v>
      </c>
      <c r="BJ240" s="23" t="s">
        <v>78</v>
      </c>
      <c r="BK240" s="231">
        <f>ROUND(I240*H240,2)</f>
        <v>0</v>
      </c>
      <c r="BL240" s="23" t="s">
        <v>130</v>
      </c>
      <c r="BM240" s="23" t="s">
        <v>598</v>
      </c>
    </row>
    <row r="241" spans="2:47" s="1" customFormat="1" ht="13.5">
      <c r="B241" s="45"/>
      <c r="C241" s="73"/>
      <c r="D241" s="232" t="s">
        <v>132</v>
      </c>
      <c r="E241" s="73"/>
      <c r="F241" s="233" t="s">
        <v>235</v>
      </c>
      <c r="G241" s="73"/>
      <c r="H241" s="73"/>
      <c r="I241" s="190"/>
      <c r="J241" s="73"/>
      <c r="K241" s="73"/>
      <c r="L241" s="71"/>
      <c r="M241" s="234"/>
      <c r="N241" s="46"/>
      <c r="O241" s="46"/>
      <c r="P241" s="46"/>
      <c r="Q241" s="46"/>
      <c r="R241" s="46"/>
      <c r="S241" s="46"/>
      <c r="T241" s="94"/>
      <c r="AT241" s="23" t="s">
        <v>132</v>
      </c>
      <c r="AU241" s="23" t="s">
        <v>80</v>
      </c>
    </row>
    <row r="242" spans="2:51" s="12" customFormat="1" ht="13.5">
      <c r="B242" s="246"/>
      <c r="C242" s="247"/>
      <c r="D242" s="232" t="s">
        <v>146</v>
      </c>
      <c r="E242" s="248" t="s">
        <v>21</v>
      </c>
      <c r="F242" s="249" t="s">
        <v>599</v>
      </c>
      <c r="G242" s="247"/>
      <c r="H242" s="248" t="s">
        <v>21</v>
      </c>
      <c r="I242" s="250"/>
      <c r="J242" s="247"/>
      <c r="K242" s="247"/>
      <c r="L242" s="251"/>
      <c r="M242" s="252"/>
      <c r="N242" s="253"/>
      <c r="O242" s="253"/>
      <c r="P242" s="253"/>
      <c r="Q242" s="253"/>
      <c r="R242" s="253"/>
      <c r="S242" s="253"/>
      <c r="T242" s="254"/>
      <c r="AT242" s="255" t="s">
        <v>146</v>
      </c>
      <c r="AU242" s="255" t="s">
        <v>80</v>
      </c>
      <c r="AV242" s="12" t="s">
        <v>78</v>
      </c>
      <c r="AW242" s="12" t="s">
        <v>33</v>
      </c>
      <c r="AX242" s="12" t="s">
        <v>70</v>
      </c>
      <c r="AY242" s="255" t="s">
        <v>123</v>
      </c>
    </row>
    <row r="243" spans="2:51" s="11" customFormat="1" ht="13.5">
      <c r="B243" s="235"/>
      <c r="C243" s="236"/>
      <c r="D243" s="232" t="s">
        <v>146</v>
      </c>
      <c r="E243" s="237" t="s">
        <v>21</v>
      </c>
      <c r="F243" s="238" t="s">
        <v>600</v>
      </c>
      <c r="G243" s="236"/>
      <c r="H243" s="239">
        <v>1675</v>
      </c>
      <c r="I243" s="240"/>
      <c r="J243" s="236"/>
      <c r="K243" s="236"/>
      <c r="L243" s="241"/>
      <c r="M243" s="242"/>
      <c r="N243" s="243"/>
      <c r="O243" s="243"/>
      <c r="P243" s="243"/>
      <c r="Q243" s="243"/>
      <c r="R243" s="243"/>
      <c r="S243" s="243"/>
      <c r="T243" s="244"/>
      <c r="AT243" s="245" t="s">
        <v>146</v>
      </c>
      <c r="AU243" s="245" t="s">
        <v>80</v>
      </c>
      <c r="AV243" s="11" t="s">
        <v>80</v>
      </c>
      <c r="AW243" s="11" t="s">
        <v>33</v>
      </c>
      <c r="AX243" s="11" t="s">
        <v>70</v>
      </c>
      <c r="AY243" s="245" t="s">
        <v>123</v>
      </c>
    </row>
    <row r="244" spans="2:51" s="13" customFormat="1" ht="13.5">
      <c r="B244" s="256"/>
      <c r="C244" s="257"/>
      <c r="D244" s="232" t="s">
        <v>146</v>
      </c>
      <c r="E244" s="258" t="s">
        <v>21</v>
      </c>
      <c r="F244" s="259" t="s">
        <v>161</v>
      </c>
      <c r="G244" s="257"/>
      <c r="H244" s="260">
        <v>1675</v>
      </c>
      <c r="I244" s="261"/>
      <c r="J244" s="257"/>
      <c r="K244" s="257"/>
      <c r="L244" s="262"/>
      <c r="M244" s="263"/>
      <c r="N244" s="264"/>
      <c r="O244" s="264"/>
      <c r="P244" s="264"/>
      <c r="Q244" s="264"/>
      <c r="R244" s="264"/>
      <c r="S244" s="264"/>
      <c r="T244" s="265"/>
      <c r="AT244" s="266" t="s">
        <v>146</v>
      </c>
      <c r="AU244" s="266" t="s">
        <v>80</v>
      </c>
      <c r="AV244" s="13" t="s">
        <v>130</v>
      </c>
      <c r="AW244" s="13" t="s">
        <v>33</v>
      </c>
      <c r="AX244" s="13" t="s">
        <v>78</v>
      </c>
      <c r="AY244" s="266" t="s">
        <v>123</v>
      </c>
    </row>
    <row r="245" spans="2:65" s="1" customFormat="1" ht="25.5" customHeight="1">
      <c r="B245" s="45"/>
      <c r="C245" s="220" t="s">
        <v>601</v>
      </c>
      <c r="D245" s="220" t="s">
        <v>125</v>
      </c>
      <c r="E245" s="221" t="s">
        <v>385</v>
      </c>
      <c r="F245" s="222" t="s">
        <v>386</v>
      </c>
      <c r="G245" s="223" t="s">
        <v>233</v>
      </c>
      <c r="H245" s="224">
        <v>46</v>
      </c>
      <c r="I245" s="225"/>
      <c r="J245" s="226">
        <f>ROUND(I245*H245,2)</f>
        <v>0</v>
      </c>
      <c r="K245" s="222" t="s">
        <v>129</v>
      </c>
      <c r="L245" s="71"/>
      <c r="M245" s="227" t="s">
        <v>21</v>
      </c>
      <c r="N245" s="228" t="s">
        <v>41</v>
      </c>
      <c r="O245" s="46"/>
      <c r="P245" s="229">
        <f>O245*H245</f>
        <v>0</v>
      </c>
      <c r="Q245" s="229">
        <v>0.00065</v>
      </c>
      <c r="R245" s="229">
        <f>Q245*H245</f>
        <v>0.0299</v>
      </c>
      <c r="S245" s="229">
        <v>0</v>
      </c>
      <c r="T245" s="230">
        <f>S245*H245</f>
        <v>0</v>
      </c>
      <c r="AR245" s="23" t="s">
        <v>130</v>
      </c>
      <c r="AT245" s="23" t="s">
        <v>125</v>
      </c>
      <c r="AU245" s="23" t="s">
        <v>80</v>
      </c>
      <c r="AY245" s="23" t="s">
        <v>123</v>
      </c>
      <c r="BE245" s="231">
        <f>IF(N245="základní",J245,0)</f>
        <v>0</v>
      </c>
      <c r="BF245" s="231">
        <f>IF(N245="snížená",J245,0)</f>
        <v>0</v>
      </c>
      <c r="BG245" s="231">
        <f>IF(N245="zákl. přenesená",J245,0)</f>
        <v>0</v>
      </c>
      <c r="BH245" s="231">
        <f>IF(N245="sníž. přenesená",J245,0)</f>
        <v>0</v>
      </c>
      <c r="BI245" s="231">
        <f>IF(N245="nulová",J245,0)</f>
        <v>0</v>
      </c>
      <c r="BJ245" s="23" t="s">
        <v>78</v>
      </c>
      <c r="BK245" s="231">
        <f>ROUND(I245*H245,2)</f>
        <v>0</v>
      </c>
      <c r="BL245" s="23" t="s">
        <v>130</v>
      </c>
      <c r="BM245" s="23" t="s">
        <v>602</v>
      </c>
    </row>
    <row r="246" spans="2:47" s="1" customFormat="1" ht="13.5">
      <c r="B246" s="45"/>
      <c r="C246" s="73"/>
      <c r="D246" s="232" t="s">
        <v>132</v>
      </c>
      <c r="E246" s="73"/>
      <c r="F246" s="233" t="s">
        <v>235</v>
      </c>
      <c r="G246" s="73"/>
      <c r="H246" s="73"/>
      <c r="I246" s="190"/>
      <c r="J246" s="73"/>
      <c r="K246" s="73"/>
      <c r="L246" s="71"/>
      <c r="M246" s="234"/>
      <c r="N246" s="46"/>
      <c r="O246" s="46"/>
      <c r="P246" s="46"/>
      <c r="Q246" s="46"/>
      <c r="R246" s="46"/>
      <c r="S246" s="46"/>
      <c r="T246" s="94"/>
      <c r="AT246" s="23" t="s">
        <v>132</v>
      </c>
      <c r="AU246" s="23" t="s">
        <v>80</v>
      </c>
    </row>
    <row r="247" spans="2:51" s="12" customFormat="1" ht="13.5">
      <c r="B247" s="246"/>
      <c r="C247" s="247"/>
      <c r="D247" s="232" t="s">
        <v>146</v>
      </c>
      <c r="E247" s="248" t="s">
        <v>21</v>
      </c>
      <c r="F247" s="249" t="s">
        <v>599</v>
      </c>
      <c r="G247" s="247"/>
      <c r="H247" s="248" t="s">
        <v>21</v>
      </c>
      <c r="I247" s="250"/>
      <c r="J247" s="247"/>
      <c r="K247" s="247"/>
      <c r="L247" s="251"/>
      <c r="M247" s="252"/>
      <c r="N247" s="253"/>
      <c r="O247" s="253"/>
      <c r="P247" s="253"/>
      <c r="Q247" s="253"/>
      <c r="R247" s="253"/>
      <c r="S247" s="253"/>
      <c r="T247" s="254"/>
      <c r="AT247" s="255" t="s">
        <v>146</v>
      </c>
      <c r="AU247" s="255" t="s">
        <v>80</v>
      </c>
      <c r="AV247" s="12" t="s">
        <v>78</v>
      </c>
      <c r="AW247" s="12" t="s">
        <v>33</v>
      </c>
      <c r="AX247" s="12" t="s">
        <v>70</v>
      </c>
      <c r="AY247" s="255" t="s">
        <v>123</v>
      </c>
    </row>
    <row r="248" spans="2:51" s="11" customFormat="1" ht="13.5">
      <c r="B248" s="235"/>
      <c r="C248" s="236"/>
      <c r="D248" s="232" t="s">
        <v>146</v>
      </c>
      <c r="E248" s="237" t="s">
        <v>21</v>
      </c>
      <c r="F248" s="238" t="s">
        <v>593</v>
      </c>
      <c r="G248" s="236"/>
      <c r="H248" s="239">
        <v>46</v>
      </c>
      <c r="I248" s="240"/>
      <c r="J248" s="236"/>
      <c r="K248" s="236"/>
      <c r="L248" s="241"/>
      <c r="M248" s="242"/>
      <c r="N248" s="243"/>
      <c r="O248" s="243"/>
      <c r="P248" s="243"/>
      <c r="Q248" s="243"/>
      <c r="R248" s="243"/>
      <c r="S248" s="243"/>
      <c r="T248" s="244"/>
      <c r="AT248" s="245" t="s">
        <v>146</v>
      </c>
      <c r="AU248" s="245" t="s">
        <v>80</v>
      </c>
      <c r="AV248" s="11" t="s">
        <v>80</v>
      </c>
      <c r="AW248" s="11" t="s">
        <v>33</v>
      </c>
      <c r="AX248" s="11" t="s">
        <v>78</v>
      </c>
      <c r="AY248" s="245" t="s">
        <v>123</v>
      </c>
    </row>
    <row r="249" spans="2:65" s="1" customFormat="1" ht="25.5" customHeight="1">
      <c r="B249" s="45"/>
      <c r="C249" s="220" t="s">
        <v>603</v>
      </c>
      <c r="D249" s="220" t="s">
        <v>125</v>
      </c>
      <c r="E249" s="221" t="s">
        <v>239</v>
      </c>
      <c r="F249" s="222" t="s">
        <v>240</v>
      </c>
      <c r="G249" s="223" t="s">
        <v>233</v>
      </c>
      <c r="H249" s="224">
        <v>233</v>
      </c>
      <c r="I249" s="225"/>
      <c r="J249" s="226">
        <f>ROUND(I249*H249,2)</f>
        <v>0</v>
      </c>
      <c r="K249" s="222" t="s">
        <v>129</v>
      </c>
      <c r="L249" s="71"/>
      <c r="M249" s="227" t="s">
        <v>21</v>
      </c>
      <c r="N249" s="228" t="s">
        <v>41</v>
      </c>
      <c r="O249" s="46"/>
      <c r="P249" s="229">
        <f>O249*H249</f>
        <v>0</v>
      </c>
      <c r="Q249" s="229">
        <v>0.00038</v>
      </c>
      <c r="R249" s="229">
        <f>Q249*H249</f>
        <v>0.08854000000000001</v>
      </c>
      <c r="S249" s="229">
        <v>0</v>
      </c>
      <c r="T249" s="230">
        <f>S249*H249</f>
        <v>0</v>
      </c>
      <c r="AR249" s="23" t="s">
        <v>130</v>
      </c>
      <c r="AT249" s="23" t="s">
        <v>125</v>
      </c>
      <c r="AU249" s="23" t="s">
        <v>80</v>
      </c>
      <c r="AY249" s="23" t="s">
        <v>123</v>
      </c>
      <c r="BE249" s="231">
        <f>IF(N249="základní",J249,0)</f>
        <v>0</v>
      </c>
      <c r="BF249" s="231">
        <f>IF(N249="snížená",J249,0)</f>
        <v>0</v>
      </c>
      <c r="BG249" s="231">
        <f>IF(N249="zákl. přenesená",J249,0)</f>
        <v>0</v>
      </c>
      <c r="BH249" s="231">
        <f>IF(N249="sníž. přenesená",J249,0)</f>
        <v>0</v>
      </c>
      <c r="BI249" s="231">
        <f>IF(N249="nulová",J249,0)</f>
        <v>0</v>
      </c>
      <c r="BJ249" s="23" t="s">
        <v>78</v>
      </c>
      <c r="BK249" s="231">
        <f>ROUND(I249*H249,2)</f>
        <v>0</v>
      </c>
      <c r="BL249" s="23" t="s">
        <v>130</v>
      </c>
      <c r="BM249" s="23" t="s">
        <v>604</v>
      </c>
    </row>
    <row r="250" spans="2:47" s="1" customFormat="1" ht="13.5">
      <c r="B250" s="45"/>
      <c r="C250" s="73"/>
      <c r="D250" s="232" t="s">
        <v>132</v>
      </c>
      <c r="E250" s="73"/>
      <c r="F250" s="233" t="s">
        <v>235</v>
      </c>
      <c r="G250" s="73"/>
      <c r="H250" s="73"/>
      <c r="I250" s="190"/>
      <c r="J250" s="73"/>
      <c r="K250" s="73"/>
      <c r="L250" s="71"/>
      <c r="M250" s="234"/>
      <c r="N250" s="46"/>
      <c r="O250" s="46"/>
      <c r="P250" s="46"/>
      <c r="Q250" s="46"/>
      <c r="R250" s="46"/>
      <c r="S250" s="46"/>
      <c r="T250" s="94"/>
      <c r="AT250" s="23" t="s">
        <v>132</v>
      </c>
      <c r="AU250" s="23" t="s">
        <v>80</v>
      </c>
    </row>
    <row r="251" spans="2:51" s="12" customFormat="1" ht="13.5">
      <c r="B251" s="246"/>
      <c r="C251" s="247"/>
      <c r="D251" s="232" t="s">
        <v>146</v>
      </c>
      <c r="E251" s="248" t="s">
        <v>21</v>
      </c>
      <c r="F251" s="249" t="s">
        <v>605</v>
      </c>
      <c r="G251" s="247"/>
      <c r="H251" s="248" t="s">
        <v>21</v>
      </c>
      <c r="I251" s="250"/>
      <c r="J251" s="247"/>
      <c r="K251" s="247"/>
      <c r="L251" s="251"/>
      <c r="M251" s="252"/>
      <c r="N251" s="253"/>
      <c r="O251" s="253"/>
      <c r="P251" s="253"/>
      <c r="Q251" s="253"/>
      <c r="R251" s="253"/>
      <c r="S251" s="253"/>
      <c r="T251" s="254"/>
      <c r="AT251" s="255" t="s">
        <v>146</v>
      </c>
      <c r="AU251" s="255" t="s">
        <v>80</v>
      </c>
      <c r="AV251" s="12" t="s">
        <v>78</v>
      </c>
      <c r="AW251" s="12" t="s">
        <v>33</v>
      </c>
      <c r="AX251" s="12" t="s">
        <v>70</v>
      </c>
      <c r="AY251" s="255" t="s">
        <v>123</v>
      </c>
    </row>
    <row r="252" spans="2:51" s="11" customFormat="1" ht="13.5">
      <c r="B252" s="235"/>
      <c r="C252" s="236"/>
      <c r="D252" s="232" t="s">
        <v>146</v>
      </c>
      <c r="E252" s="237" t="s">
        <v>21</v>
      </c>
      <c r="F252" s="238" t="s">
        <v>606</v>
      </c>
      <c r="G252" s="236"/>
      <c r="H252" s="239">
        <v>178</v>
      </c>
      <c r="I252" s="240"/>
      <c r="J252" s="236"/>
      <c r="K252" s="236"/>
      <c r="L252" s="241"/>
      <c r="M252" s="242"/>
      <c r="N252" s="243"/>
      <c r="O252" s="243"/>
      <c r="P252" s="243"/>
      <c r="Q252" s="243"/>
      <c r="R252" s="243"/>
      <c r="S252" s="243"/>
      <c r="T252" s="244"/>
      <c r="AT252" s="245" t="s">
        <v>146</v>
      </c>
      <c r="AU252" s="245" t="s">
        <v>80</v>
      </c>
      <c r="AV252" s="11" t="s">
        <v>80</v>
      </c>
      <c r="AW252" s="11" t="s">
        <v>33</v>
      </c>
      <c r="AX252" s="11" t="s">
        <v>70</v>
      </c>
      <c r="AY252" s="245" t="s">
        <v>123</v>
      </c>
    </row>
    <row r="253" spans="2:51" s="12" customFormat="1" ht="13.5">
      <c r="B253" s="246"/>
      <c r="C253" s="247"/>
      <c r="D253" s="232" t="s">
        <v>146</v>
      </c>
      <c r="E253" s="248" t="s">
        <v>21</v>
      </c>
      <c r="F253" s="249" t="s">
        <v>393</v>
      </c>
      <c r="G253" s="247"/>
      <c r="H253" s="248" t="s">
        <v>21</v>
      </c>
      <c r="I253" s="250"/>
      <c r="J253" s="247"/>
      <c r="K253" s="247"/>
      <c r="L253" s="251"/>
      <c r="M253" s="252"/>
      <c r="N253" s="253"/>
      <c r="O253" s="253"/>
      <c r="P253" s="253"/>
      <c r="Q253" s="253"/>
      <c r="R253" s="253"/>
      <c r="S253" s="253"/>
      <c r="T253" s="254"/>
      <c r="AT253" s="255" t="s">
        <v>146</v>
      </c>
      <c r="AU253" s="255" t="s">
        <v>80</v>
      </c>
      <c r="AV253" s="12" t="s">
        <v>78</v>
      </c>
      <c r="AW253" s="12" t="s">
        <v>33</v>
      </c>
      <c r="AX253" s="12" t="s">
        <v>70</v>
      </c>
      <c r="AY253" s="255" t="s">
        <v>123</v>
      </c>
    </row>
    <row r="254" spans="2:51" s="11" customFormat="1" ht="13.5">
      <c r="B254" s="235"/>
      <c r="C254" s="236"/>
      <c r="D254" s="232" t="s">
        <v>146</v>
      </c>
      <c r="E254" s="237" t="s">
        <v>21</v>
      </c>
      <c r="F254" s="238" t="s">
        <v>607</v>
      </c>
      <c r="G254" s="236"/>
      <c r="H254" s="239">
        <v>55</v>
      </c>
      <c r="I254" s="240"/>
      <c r="J254" s="236"/>
      <c r="K254" s="236"/>
      <c r="L254" s="241"/>
      <c r="M254" s="242"/>
      <c r="N254" s="243"/>
      <c r="O254" s="243"/>
      <c r="P254" s="243"/>
      <c r="Q254" s="243"/>
      <c r="R254" s="243"/>
      <c r="S254" s="243"/>
      <c r="T254" s="244"/>
      <c r="AT254" s="245" t="s">
        <v>146</v>
      </c>
      <c r="AU254" s="245" t="s">
        <v>80</v>
      </c>
      <c r="AV254" s="11" t="s">
        <v>80</v>
      </c>
      <c r="AW254" s="11" t="s">
        <v>33</v>
      </c>
      <c r="AX254" s="11" t="s">
        <v>70</v>
      </c>
      <c r="AY254" s="245" t="s">
        <v>123</v>
      </c>
    </row>
    <row r="255" spans="2:51" s="13" customFormat="1" ht="13.5">
      <c r="B255" s="256"/>
      <c r="C255" s="257"/>
      <c r="D255" s="232" t="s">
        <v>146</v>
      </c>
      <c r="E255" s="258" t="s">
        <v>21</v>
      </c>
      <c r="F255" s="259" t="s">
        <v>161</v>
      </c>
      <c r="G255" s="257"/>
      <c r="H255" s="260">
        <v>233</v>
      </c>
      <c r="I255" s="261"/>
      <c r="J255" s="257"/>
      <c r="K255" s="257"/>
      <c r="L255" s="262"/>
      <c r="M255" s="263"/>
      <c r="N255" s="264"/>
      <c r="O255" s="264"/>
      <c r="P255" s="264"/>
      <c r="Q255" s="264"/>
      <c r="R255" s="264"/>
      <c r="S255" s="264"/>
      <c r="T255" s="265"/>
      <c r="AT255" s="266" t="s">
        <v>146</v>
      </c>
      <c r="AU255" s="266" t="s">
        <v>80</v>
      </c>
      <c r="AV255" s="13" t="s">
        <v>130</v>
      </c>
      <c r="AW255" s="13" t="s">
        <v>33</v>
      </c>
      <c r="AX255" s="13" t="s">
        <v>78</v>
      </c>
      <c r="AY255" s="266" t="s">
        <v>123</v>
      </c>
    </row>
    <row r="256" spans="2:65" s="1" customFormat="1" ht="25.5" customHeight="1">
      <c r="B256" s="45"/>
      <c r="C256" s="220" t="s">
        <v>608</v>
      </c>
      <c r="D256" s="220" t="s">
        <v>125</v>
      </c>
      <c r="E256" s="221" t="s">
        <v>394</v>
      </c>
      <c r="F256" s="222" t="s">
        <v>395</v>
      </c>
      <c r="G256" s="223" t="s">
        <v>128</v>
      </c>
      <c r="H256" s="224">
        <v>10.5</v>
      </c>
      <c r="I256" s="225"/>
      <c r="J256" s="226">
        <f>ROUND(I256*H256,2)</f>
        <v>0</v>
      </c>
      <c r="K256" s="222" t="s">
        <v>129</v>
      </c>
      <c r="L256" s="71"/>
      <c r="M256" s="227" t="s">
        <v>21</v>
      </c>
      <c r="N256" s="228" t="s">
        <v>41</v>
      </c>
      <c r="O256" s="46"/>
      <c r="P256" s="229">
        <f>O256*H256</f>
        <v>0</v>
      </c>
      <c r="Q256" s="229">
        <v>0.0026</v>
      </c>
      <c r="R256" s="229">
        <f>Q256*H256</f>
        <v>0.027299999999999998</v>
      </c>
      <c r="S256" s="229">
        <v>0</v>
      </c>
      <c r="T256" s="230">
        <f>S256*H256</f>
        <v>0</v>
      </c>
      <c r="AR256" s="23" t="s">
        <v>130</v>
      </c>
      <c r="AT256" s="23" t="s">
        <v>125</v>
      </c>
      <c r="AU256" s="23" t="s">
        <v>80</v>
      </c>
      <c r="AY256" s="23" t="s">
        <v>123</v>
      </c>
      <c r="BE256" s="231">
        <f>IF(N256="základní",J256,0)</f>
        <v>0</v>
      </c>
      <c r="BF256" s="231">
        <f>IF(N256="snížená",J256,0)</f>
        <v>0</v>
      </c>
      <c r="BG256" s="231">
        <f>IF(N256="zákl. přenesená",J256,0)</f>
        <v>0</v>
      </c>
      <c r="BH256" s="231">
        <f>IF(N256="sníž. přenesená",J256,0)</f>
        <v>0</v>
      </c>
      <c r="BI256" s="231">
        <f>IF(N256="nulová",J256,0)</f>
        <v>0</v>
      </c>
      <c r="BJ256" s="23" t="s">
        <v>78</v>
      </c>
      <c r="BK256" s="231">
        <f>ROUND(I256*H256,2)</f>
        <v>0</v>
      </c>
      <c r="BL256" s="23" t="s">
        <v>130</v>
      </c>
      <c r="BM256" s="23" t="s">
        <v>609</v>
      </c>
    </row>
    <row r="257" spans="2:47" s="1" customFormat="1" ht="13.5">
      <c r="B257" s="45"/>
      <c r="C257" s="73"/>
      <c r="D257" s="232" t="s">
        <v>132</v>
      </c>
      <c r="E257" s="73"/>
      <c r="F257" s="233" t="s">
        <v>235</v>
      </c>
      <c r="G257" s="73"/>
      <c r="H257" s="73"/>
      <c r="I257" s="190"/>
      <c r="J257" s="73"/>
      <c r="K257" s="73"/>
      <c r="L257" s="71"/>
      <c r="M257" s="234"/>
      <c r="N257" s="46"/>
      <c r="O257" s="46"/>
      <c r="P257" s="46"/>
      <c r="Q257" s="46"/>
      <c r="R257" s="46"/>
      <c r="S257" s="46"/>
      <c r="T257" s="94"/>
      <c r="AT257" s="23" t="s">
        <v>132</v>
      </c>
      <c r="AU257" s="23" t="s">
        <v>80</v>
      </c>
    </row>
    <row r="258" spans="2:51" s="12" customFormat="1" ht="13.5">
      <c r="B258" s="246"/>
      <c r="C258" s="247"/>
      <c r="D258" s="232" t="s">
        <v>146</v>
      </c>
      <c r="E258" s="248" t="s">
        <v>21</v>
      </c>
      <c r="F258" s="249" t="s">
        <v>610</v>
      </c>
      <c r="G258" s="247"/>
      <c r="H258" s="248" t="s">
        <v>21</v>
      </c>
      <c r="I258" s="250"/>
      <c r="J258" s="247"/>
      <c r="K258" s="247"/>
      <c r="L258" s="251"/>
      <c r="M258" s="252"/>
      <c r="N258" s="253"/>
      <c r="O258" s="253"/>
      <c r="P258" s="253"/>
      <c r="Q258" s="253"/>
      <c r="R258" s="253"/>
      <c r="S258" s="253"/>
      <c r="T258" s="254"/>
      <c r="AT258" s="255" t="s">
        <v>146</v>
      </c>
      <c r="AU258" s="255" t="s">
        <v>80</v>
      </c>
      <c r="AV258" s="12" t="s">
        <v>78</v>
      </c>
      <c r="AW258" s="12" t="s">
        <v>33</v>
      </c>
      <c r="AX258" s="12" t="s">
        <v>70</v>
      </c>
      <c r="AY258" s="255" t="s">
        <v>123</v>
      </c>
    </row>
    <row r="259" spans="2:51" s="11" customFormat="1" ht="13.5">
      <c r="B259" s="235"/>
      <c r="C259" s="236"/>
      <c r="D259" s="232" t="s">
        <v>146</v>
      </c>
      <c r="E259" s="237" t="s">
        <v>21</v>
      </c>
      <c r="F259" s="238" t="s">
        <v>611</v>
      </c>
      <c r="G259" s="236"/>
      <c r="H259" s="239">
        <v>10.5</v>
      </c>
      <c r="I259" s="240"/>
      <c r="J259" s="236"/>
      <c r="K259" s="236"/>
      <c r="L259" s="241"/>
      <c r="M259" s="242"/>
      <c r="N259" s="243"/>
      <c r="O259" s="243"/>
      <c r="P259" s="243"/>
      <c r="Q259" s="243"/>
      <c r="R259" s="243"/>
      <c r="S259" s="243"/>
      <c r="T259" s="244"/>
      <c r="AT259" s="245" t="s">
        <v>146</v>
      </c>
      <c r="AU259" s="245" t="s">
        <v>80</v>
      </c>
      <c r="AV259" s="11" t="s">
        <v>80</v>
      </c>
      <c r="AW259" s="11" t="s">
        <v>33</v>
      </c>
      <c r="AX259" s="11" t="s">
        <v>78</v>
      </c>
      <c r="AY259" s="245" t="s">
        <v>123</v>
      </c>
    </row>
    <row r="260" spans="2:65" s="1" customFormat="1" ht="25.5" customHeight="1">
      <c r="B260" s="45"/>
      <c r="C260" s="220" t="s">
        <v>612</v>
      </c>
      <c r="D260" s="220" t="s">
        <v>125</v>
      </c>
      <c r="E260" s="221" t="s">
        <v>243</v>
      </c>
      <c r="F260" s="222" t="s">
        <v>244</v>
      </c>
      <c r="G260" s="223" t="s">
        <v>233</v>
      </c>
      <c r="H260" s="224">
        <v>1954</v>
      </c>
      <c r="I260" s="225"/>
      <c r="J260" s="226">
        <f>ROUND(I260*H260,2)</f>
        <v>0</v>
      </c>
      <c r="K260" s="222" t="s">
        <v>129</v>
      </c>
      <c r="L260" s="71"/>
      <c r="M260" s="227" t="s">
        <v>21</v>
      </c>
      <c r="N260" s="228" t="s">
        <v>41</v>
      </c>
      <c r="O260" s="46"/>
      <c r="P260" s="229">
        <f>O260*H260</f>
        <v>0</v>
      </c>
      <c r="Q260" s="229">
        <v>0</v>
      </c>
      <c r="R260" s="229">
        <f>Q260*H260</f>
        <v>0</v>
      </c>
      <c r="S260" s="229">
        <v>0</v>
      </c>
      <c r="T260" s="230">
        <f>S260*H260</f>
        <v>0</v>
      </c>
      <c r="AR260" s="23" t="s">
        <v>130</v>
      </c>
      <c r="AT260" s="23" t="s">
        <v>125</v>
      </c>
      <c r="AU260" s="23" t="s">
        <v>80</v>
      </c>
      <c r="AY260" s="23" t="s">
        <v>123</v>
      </c>
      <c r="BE260" s="231">
        <f>IF(N260="základní",J260,0)</f>
        <v>0</v>
      </c>
      <c r="BF260" s="231">
        <f>IF(N260="snížená",J260,0)</f>
        <v>0</v>
      </c>
      <c r="BG260" s="231">
        <f>IF(N260="zákl. přenesená",J260,0)</f>
        <v>0</v>
      </c>
      <c r="BH260" s="231">
        <f>IF(N260="sníž. přenesená",J260,0)</f>
        <v>0</v>
      </c>
      <c r="BI260" s="231">
        <f>IF(N260="nulová",J260,0)</f>
        <v>0</v>
      </c>
      <c r="BJ260" s="23" t="s">
        <v>78</v>
      </c>
      <c r="BK260" s="231">
        <f>ROUND(I260*H260,2)</f>
        <v>0</v>
      </c>
      <c r="BL260" s="23" t="s">
        <v>130</v>
      </c>
      <c r="BM260" s="23" t="s">
        <v>613</v>
      </c>
    </row>
    <row r="261" spans="2:47" s="1" customFormat="1" ht="13.5">
      <c r="B261" s="45"/>
      <c r="C261" s="73"/>
      <c r="D261" s="232" t="s">
        <v>132</v>
      </c>
      <c r="E261" s="73"/>
      <c r="F261" s="233" t="s">
        <v>246</v>
      </c>
      <c r="G261" s="73"/>
      <c r="H261" s="73"/>
      <c r="I261" s="190"/>
      <c r="J261" s="73"/>
      <c r="K261" s="73"/>
      <c r="L261" s="71"/>
      <c r="M261" s="234"/>
      <c r="N261" s="46"/>
      <c r="O261" s="46"/>
      <c r="P261" s="46"/>
      <c r="Q261" s="46"/>
      <c r="R261" s="46"/>
      <c r="S261" s="46"/>
      <c r="T261" s="94"/>
      <c r="AT261" s="23" t="s">
        <v>132</v>
      </c>
      <c r="AU261" s="23" t="s">
        <v>80</v>
      </c>
    </row>
    <row r="262" spans="2:51" s="12" customFormat="1" ht="13.5">
      <c r="B262" s="246"/>
      <c r="C262" s="247"/>
      <c r="D262" s="232" t="s">
        <v>146</v>
      </c>
      <c r="E262" s="248" t="s">
        <v>21</v>
      </c>
      <c r="F262" s="249" t="s">
        <v>236</v>
      </c>
      <c r="G262" s="247"/>
      <c r="H262" s="248" t="s">
        <v>21</v>
      </c>
      <c r="I262" s="250"/>
      <c r="J262" s="247"/>
      <c r="K262" s="247"/>
      <c r="L262" s="251"/>
      <c r="M262" s="252"/>
      <c r="N262" s="253"/>
      <c r="O262" s="253"/>
      <c r="P262" s="253"/>
      <c r="Q262" s="253"/>
      <c r="R262" s="253"/>
      <c r="S262" s="253"/>
      <c r="T262" s="254"/>
      <c r="AT262" s="255" t="s">
        <v>146</v>
      </c>
      <c r="AU262" s="255" t="s">
        <v>80</v>
      </c>
      <c r="AV262" s="12" t="s">
        <v>78</v>
      </c>
      <c r="AW262" s="12" t="s">
        <v>33</v>
      </c>
      <c r="AX262" s="12" t="s">
        <v>70</v>
      </c>
      <c r="AY262" s="255" t="s">
        <v>123</v>
      </c>
    </row>
    <row r="263" spans="2:51" s="11" customFormat="1" ht="13.5">
      <c r="B263" s="235"/>
      <c r="C263" s="236"/>
      <c r="D263" s="232" t="s">
        <v>146</v>
      </c>
      <c r="E263" s="237" t="s">
        <v>21</v>
      </c>
      <c r="F263" s="238" t="s">
        <v>600</v>
      </c>
      <c r="G263" s="236"/>
      <c r="H263" s="239">
        <v>1675</v>
      </c>
      <c r="I263" s="240"/>
      <c r="J263" s="236"/>
      <c r="K263" s="236"/>
      <c r="L263" s="241"/>
      <c r="M263" s="242"/>
      <c r="N263" s="243"/>
      <c r="O263" s="243"/>
      <c r="P263" s="243"/>
      <c r="Q263" s="243"/>
      <c r="R263" s="243"/>
      <c r="S263" s="243"/>
      <c r="T263" s="244"/>
      <c r="AT263" s="245" t="s">
        <v>146</v>
      </c>
      <c r="AU263" s="245" t="s">
        <v>80</v>
      </c>
      <c r="AV263" s="11" t="s">
        <v>80</v>
      </c>
      <c r="AW263" s="11" t="s">
        <v>33</v>
      </c>
      <c r="AX263" s="11" t="s">
        <v>70</v>
      </c>
      <c r="AY263" s="245" t="s">
        <v>123</v>
      </c>
    </row>
    <row r="264" spans="2:51" s="12" customFormat="1" ht="13.5">
      <c r="B264" s="246"/>
      <c r="C264" s="247"/>
      <c r="D264" s="232" t="s">
        <v>146</v>
      </c>
      <c r="E264" s="248" t="s">
        <v>21</v>
      </c>
      <c r="F264" s="249" t="s">
        <v>605</v>
      </c>
      <c r="G264" s="247"/>
      <c r="H264" s="248" t="s">
        <v>21</v>
      </c>
      <c r="I264" s="250"/>
      <c r="J264" s="247"/>
      <c r="K264" s="247"/>
      <c r="L264" s="251"/>
      <c r="M264" s="252"/>
      <c r="N264" s="253"/>
      <c r="O264" s="253"/>
      <c r="P264" s="253"/>
      <c r="Q264" s="253"/>
      <c r="R264" s="253"/>
      <c r="S264" s="253"/>
      <c r="T264" s="254"/>
      <c r="AT264" s="255" t="s">
        <v>146</v>
      </c>
      <c r="AU264" s="255" t="s">
        <v>80</v>
      </c>
      <c r="AV264" s="12" t="s">
        <v>78</v>
      </c>
      <c r="AW264" s="12" t="s">
        <v>33</v>
      </c>
      <c r="AX264" s="12" t="s">
        <v>70</v>
      </c>
      <c r="AY264" s="255" t="s">
        <v>123</v>
      </c>
    </row>
    <row r="265" spans="2:51" s="11" customFormat="1" ht="13.5">
      <c r="B265" s="235"/>
      <c r="C265" s="236"/>
      <c r="D265" s="232" t="s">
        <v>146</v>
      </c>
      <c r="E265" s="237" t="s">
        <v>21</v>
      </c>
      <c r="F265" s="238" t="s">
        <v>606</v>
      </c>
      <c r="G265" s="236"/>
      <c r="H265" s="239">
        <v>178</v>
      </c>
      <c r="I265" s="240"/>
      <c r="J265" s="236"/>
      <c r="K265" s="236"/>
      <c r="L265" s="241"/>
      <c r="M265" s="242"/>
      <c r="N265" s="243"/>
      <c r="O265" s="243"/>
      <c r="P265" s="243"/>
      <c r="Q265" s="243"/>
      <c r="R265" s="243"/>
      <c r="S265" s="243"/>
      <c r="T265" s="244"/>
      <c r="AT265" s="245" t="s">
        <v>146</v>
      </c>
      <c r="AU265" s="245" t="s">
        <v>80</v>
      </c>
      <c r="AV265" s="11" t="s">
        <v>80</v>
      </c>
      <c r="AW265" s="11" t="s">
        <v>33</v>
      </c>
      <c r="AX265" s="11" t="s">
        <v>70</v>
      </c>
      <c r="AY265" s="245" t="s">
        <v>123</v>
      </c>
    </row>
    <row r="266" spans="2:51" s="12" customFormat="1" ht="13.5">
      <c r="B266" s="246"/>
      <c r="C266" s="247"/>
      <c r="D266" s="232" t="s">
        <v>146</v>
      </c>
      <c r="E266" s="248" t="s">
        <v>21</v>
      </c>
      <c r="F266" s="249" t="s">
        <v>388</v>
      </c>
      <c r="G266" s="247"/>
      <c r="H266" s="248" t="s">
        <v>21</v>
      </c>
      <c r="I266" s="250"/>
      <c r="J266" s="247"/>
      <c r="K266" s="247"/>
      <c r="L266" s="251"/>
      <c r="M266" s="252"/>
      <c r="N266" s="253"/>
      <c r="O266" s="253"/>
      <c r="P266" s="253"/>
      <c r="Q266" s="253"/>
      <c r="R266" s="253"/>
      <c r="S266" s="253"/>
      <c r="T266" s="254"/>
      <c r="AT266" s="255" t="s">
        <v>146</v>
      </c>
      <c r="AU266" s="255" t="s">
        <v>80</v>
      </c>
      <c r="AV266" s="12" t="s">
        <v>78</v>
      </c>
      <c r="AW266" s="12" t="s">
        <v>33</v>
      </c>
      <c r="AX266" s="12" t="s">
        <v>70</v>
      </c>
      <c r="AY266" s="255" t="s">
        <v>123</v>
      </c>
    </row>
    <row r="267" spans="2:51" s="11" customFormat="1" ht="13.5">
      <c r="B267" s="235"/>
      <c r="C267" s="236"/>
      <c r="D267" s="232" t="s">
        <v>146</v>
      </c>
      <c r="E267" s="237" t="s">
        <v>21</v>
      </c>
      <c r="F267" s="238" t="s">
        <v>593</v>
      </c>
      <c r="G267" s="236"/>
      <c r="H267" s="239">
        <v>46</v>
      </c>
      <c r="I267" s="240"/>
      <c r="J267" s="236"/>
      <c r="K267" s="236"/>
      <c r="L267" s="241"/>
      <c r="M267" s="242"/>
      <c r="N267" s="243"/>
      <c r="O267" s="243"/>
      <c r="P267" s="243"/>
      <c r="Q267" s="243"/>
      <c r="R267" s="243"/>
      <c r="S267" s="243"/>
      <c r="T267" s="244"/>
      <c r="AT267" s="245" t="s">
        <v>146</v>
      </c>
      <c r="AU267" s="245" t="s">
        <v>80</v>
      </c>
      <c r="AV267" s="11" t="s">
        <v>80</v>
      </c>
      <c r="AW267" s="11" t="s">
        <v>33</v>
      </c>
      <c r="AX267" s="11" t="s">
        <v>70</v>
      </c>
      <c r="AY267" s="245" t="s">
        <v>123</v>
      </c>
    </row>
    <row r="268" spans="2:51" s="12" customFormat="1" ht="13.5">
      <c r="B268" s="246"/>
      <c r="C268" s="247"/>
      <c r="D268" s="232" t="s">
        <v>146</v>
      </c>
      <c r="E268" s="248" t="s">
        <v>21</v>
      </c>
      <c r="F268" s="249" t="s">
        <v>393</v>
      </c>
      <c r="G268" s="247"/>
      <c r="H268" s="248" t="s">
        <v>21</v>
      </c>
      <c r="I268" s="250"/>
      <c r="J268" s="247"/>
      <c r="K268" s="247"/>
      <c r="L268" s="251"/>
      <c r="M268" s="252"/>
      <c r="N268" s="253"/>
      <c r="O268" s="253"/>
      <c r="P268" s="253"/>
      <c r="Q268" s="253"/>
      <c r="R268" s="253"/>
      <c r="S268" s="253"/>
      <c r="T268" s="254"/>
      <c r="AT268" s="255" t="s">
        <v>146</v>
      </c>
      <c r="AU268" s="255" t="s">
        <v>80</v>
      </c>
      <c r="AV268" s="12" t="s">
        <v>78</v>
      </c>
      <c r="AW268" s="12" t="s">
        <v>33</v>
      </c>
      <c r="AX268" s="12" t="s">
        <v>70</v>
      </c>
      <c r="AY268" s="255" t="s">
        <v>123</v>
      </c>
    </row>
    <row r="269" spans="2:51" s="11" customFormat="1" ht="13.5">
      <c r="B269" s="235"/>
      <c r="C269" s="236"/>
      <c r="D269" s="232" t="s">
        <v>146</v>
      </c>
      <c r="E269" s="237" t="s">
        <v>21</v>
      </c>
      <c r="F269" s="238" t="s">
        <v>607</v>
      </c>
      <c r="G269" s="236"/>
      <c r="H269" s="239">
        <v>55</v>
      </c>
      <c r="I269" s="240"/>
      <c r="J269" s="236"/>
      <c r="K269" s="236"/>
      <c r="L269" s="241"/>
      <c r="M269" s="242"/>
      <c r="N269" s="243"/>
      <c r="O269" s="243"/>
      <c r="P269" s="243"/>
      <c r="Q269" s="243"/>
      <c r="R269" s="243"/>
      <c r="S269" s="243"/>
      <c r="T269" s="244"/>
      <c r="AT269" s="245" t="s">
        <v>146</v>
      </c>
      <c r="AU269" s="245" t="s">
        <v>80</v>
      </c>
      <c r="AV269" s="11" t="s">
        <v>80</v>
      </c>
      <c r="AW269" s="11" t="s">
        <v>33</v>
      </c>
      <c r="AX269" s="11" t="s">
        <v>70</v>
      </c>
      <c r="AY269" s="245" t="s">
        <v>123</v>
      </c>
    </row>
    <row r="270" spans="2:51" s="13" customFormat="1" ht="13.5">
      <c r="B270" s="256"/>
      <c r="C270" s="257"/>
      <c r="D270" s="232" t="s">
        <v>146</v>
      </c>
      <c r="E270" s="258" t="s">
        <v>21</v>
      </c>
      <c r="F270" s="259" t="s">
        <v>161</v>
      </c>
      <c r="G270" s="257"/>
      <c r="H270" s="260">
        <v>1954</v>
      </c>
      <c r="I270" s="261"/>
      <c r="J270" s="257"/>
      <c r="K270" s="257"/>
      <c r="L270" s="262"/>
      <c r="M270" s="263"/>
      <c r="N270" s="264"/>
      <c r="O270" s="264"/>
      <c r="P270" s="264"/>
      <c r="Q270" s="264"/>
      <c r="R270" s="264"/>
      <c r="S270" s="264"/>
      <c r="T270" s="265"/>
      <c r="AT270" s="266" t="s">
        <v>146</v>
      </c>
      <c r="AU270" s="266" t="s">
        <v>80</v>
      </c>
      <c r="AV270" s="13" t="s">
        <v>130</v>
      </c>
      <c r="AW270" s="13" t="s">
        <v>33</v>
      </c>
      <c r="AX270" s="13" t="s">
        <v>78</v>
      </c>
      <c r="AY270" s="266" t="s">
        <v>123</v>
      </c>
    </row>
    <row r="271" spans="2:65" s="1" customFormat="1" ht="25.5" customHeight="1">
      <c r="B271" s="45"/>
      <c r="C271" s="220" t="s">
        <v>614</v>
      </c>
      <c r="D271" s="220" t="s">
        <v>125</v>
      </c>
      <c r="E271" s="221" t="s">
        <v>400</v>
      </c>
      <c r="F271" s="222" t="s">
        <v>401</v>
      </c>
      <c r="G271" s="223" t="s">
        <v>128</v>
      </c>
      <c r="H271" s="224">
        <v>10.5</v>
      </c>
      <c r="I271" s="225"/>
      <c r="J271" s="226">
        <f>ROUND(I271*H271,2)</f>
        <v>0</v>
      </c>
      <c r="K271" s="222" t="s">
        <v>129</v>
      </c>
      <c r="L271" s="71"/>
      <c r="M271" s="227" t="s">
        <v>21</v>
      </c>
      <c r="N271" s="228" t="s">
        <v>41</v>
      </c>
      <c r="O271" s="46"/>
      <c r="P271" s="229">
        <f>O271*H271</f>
        <v>0</v>
      </c>
      <c r="Q271" s="229">
        <v>1E-05</v>
      </c>
      <c r="R271" s="229">
        <f>Q271*H271</f>
        <v>0.000105</v>
      </c>
      <c r="S271" s="229">
        <v>0</v>
      </c>
      <c r="T271" s="230">
        <f>S271*H271</f>
        <v>0</v>
      </c>
      <c r="AR271" s="23" t="s">
        <v>130</v>
      </c>
      <c r="AT271" s="23" t="s">
        <v>125</v>
      </c>
      <c r="AU271" s="23" t="s">
        <v>80</v>
      </c>
      <c r="AY271" s="23" t="s">
        <v>123</v>
      </c>
      <c r="BE271" s="231">
        <f>IF(N271="základní",J271,0)</f>
        <v>0</v>
      </c>
      <c r="BF271" s="231">
        <f>IF(N271="snížená",J271,0)</f>
        <v>0</v>
      </c>
      <c r="BG271" s="231">
        <f>IF(N271="zákl. přenesená",J271,0)</f>
        <v>0</v>
      </c>
      <c r="BH271" s="231">
        <f>IF(N271="sníž. přenesená",J271,0)</f>
        <v>0</v>
      </c>
      <c r="BI271" s="231">
        <f>IF(N271="nulová",J271,0)</f>
        <v>0</v>
      </c>
      <c r="BJ271" s="23" t="s">
        <v>78</v>
      </c>
      <c r="BK271" s="231">
        <f>ROUND(I271*H271,2)</f>
        <v>0</v>
      </c>
      <c r="BL271" s="23" t="s">
        <v>130</v>
      </c>
      <c r="BM271" s="23" t="s">
        <v>615</v>
      </c>
    </row>
    <row r="272" spans="2:47" s="1" customFormat="1" ht="13.5">
      <c r="B272" s="45"/>
      <c r="C272" s="73"/>
      <c r="D272" s="232" t="s">
        <v>132</v>
      </c>
      <c r="E272" s="73"/>
      <c r="F272" s="233" t="s">
        <v>246</v>
      </c>
      <c r="G272" s="73"/>
      <c r="H272" s="73"/>
      <c r="I272" s="190"/>
      <c r="J272" s="73"/>
      <c r="K272" s="73"/>
      <c r="L272" s="71"/>
      <c r="M272" s="234"/>
      <c r="N272" s="46"/>
      <c r="O272" s="46"/>
      <c r="P272" s="46"/>
      <c r="Q272" s="46"/>
      <c r="R272" s="46"/>
      <c r="S272" s="46"/>
      <c r="T272" s="94"/>
      <c r="AT272" s="23" t="s">
        <v>132</v>
      </c>
      <c r="AU272" s="23" t="s">
        <v>80</v>
      </c>
    </row>
    <row r="273" spans="2:51" s="12" customFormat="1" ht="13.5">
      <c r="B273" s="246"/>
      <c r="C273" s="247"/>
      <c r="D273" s="232" t="s">
        <v>146</v>
      </c>
      <c r="E273" s="248" t="s">
        <v>21</v>
      </c>
      <c r="F273" s="249" t="s">
        <v>616</v>
      </c>
      <c r="G273" s="247"/>
      <c r="H273" s="248" t="s">
        <v>21</v>
      </c>
      <c r="I273" s="250"/>
      <c r="J273" s="247"/>
      <c r="K273" s="247"/>
      <c r="L273" s="251"/>
      <c r="M273" s="252"/>
      <c r="N273" s="253"/>
      <c r="O273" s="253"/>
      <c r="P273" s="253"/>
      <c r="Q273" s="253"/>
      <c r="R273" s="253"/>
      <c r="S273" s="253"/>
      <c r="T273" s="254"/>
      <c r="AT273" s="255" t="s">
        <v>146</v>
      </c>
      <c r="AU273" s="255" t="s">
        <v>80</v>
      </c>
      <c r="AV273" s="12" t="s">
        <v>78</v>
      </c>
      <c r="AW273" s="12" t="s">
        <v>33</v>
      </c>
      <c r="AX273" s="12" t="s">
        <v>70</v>
      </c>
      <c r="AY273" s="255" t="s">
        <v>123</v>
      </c>
    </row>
    <row r="274" spans="2:51" s="11" customFormat="1" ht="13.5">
      <c r="B274" s="235"/>
      <c r="C274" s="236"/>
      <c r="D274" s="232" t="s">
        <v>146</v>
      </c>
      <c r="E274" s="237" t="s">
        <v>21</v>
      </c>
      <c r="F274" s="238" t="s">
        <v>611</v>
      </c>
      <c r="G274" s="236"/>
      <c r="H274" s="239">
        <v>10.5</v>
      </c>
      <c r="I274" s="240"/>
      <c r="J274" s="236"/>
      <c r="K274" s="236"/>
      <c r="L274" s="241"/>
      <c r="M274" s="242"/>
      <c r="N274" s="243"/>
      <c r="O274" s="243"/>
      <c r="P274" s="243"/>
      <c r="Q274" s="243"/>
      <c r="R274" s="243"/>
      <c r="S274" s="243"/>
      <c r="T274" s="244"/>
      <c r="AT274" s="245" t="s">
        <v>146</v>
      </c>
      <c r="AU274" s="245" t="s">
        <v>80</v>
      </c>
      <c r="AV274" s="11" t="s">
        <v>80</v>
      </c>
      <c r="AW274" s="11" t="s">
        <v>33</v>
      </c>
      <c r="AX274" s="11" t="s">
        <v>78</v>
      </c>
      <c r="AY274" s="245" t="s">
        <v>123</v>
      </c>
    </row>
    <row r="275" spans="2:65" s="1" customFormat="1" ht="51" customHeight="1">
      <c r="B275" s="45"/>
      <c r="C275" s="220" t="s">
        <v>617</v>
      </c>
      <c r="D275" s="220" t="s">
        <v>125</v>
      </c>
      <c r="E275" s="221" t="s">
        <v>618</v>
      </c>
      <c r="F275" s="222" t="s">
        <v>619</v>
      </c>
      <c r="G275" s="223" t="s">
        <v>233</v>
      </c>
      <c r="H275" s="224">
        <v>23</v>
      </c>
      <c r="I275" s="225"/>
      <c r="J275" s="226">
        <f>ROUND(I275*H275,2)</f>
        <v>0</v>
      </c>
      <c r="K275" s="222" t="s">
        <v>21</v>
      </c>
      <c r="L275" s="71"/>
      <c r="M275" s="227" t="s">
        <v>21</v>
      </c>
      <c r="N275" s="228" t="s">
        <v>41</v>
      </c>
      <c r="O275" s="46"/>
      <c r="P275" s="229">
        <f>O275*H275</f>
        <v>0</v>
      </c>
      <c r="Q275" s="229">
        <v>0.08978</v>
      </c>
      <c r="R275" s="229">
        <f>Q275*H275</f>
        <v>2.06494</v>
      </c>
      <c r="S275" s="229">
        <v>0</v>
      </c>
      <c r="T275" s="230">
        <f>S275*H275</f>
        <v>0</v>
      </c>
      <c r="AR275" s="23" t="s">
        <v>130</v>
      </c>
      <c r="AT275" s="23" t="s">
        <v>125</v>
      </c>
      <c r="AU275" s="23" t="s">
        <v>80</v>
      </c>
      <c r="AY275" s="23" t="s">
        <v>123</v>
      </c>
      <c r="BE275" s="231">
        <f>IF(N275="základní",J275,0)</f>
        <v>0</v>
      </c>
      <c r="BF275" s="231">
        <f>IF(N275="snížená",J275,0)</f>
        <v>0</v>
      </c>
      <c r="BG275" s="231">
        <f>IF(N275="zákl. přenesená",J275,0)</f>
        <v>0</v>
      </c>
      <c r="BH275" s="231">
        <f>IF(N275="sníž. přenesená",J275,0)</f>
        <v>0</v>
      </c>
      <c r="BI275" s="231">
        <f>IF(N275="nulová",J275,0)</f>
        <v>0</v>
      </c>
      <c r="BJ275" s="23" t="s">
        <v>78</v>
      </c>
      <c r="BK275" s="231">
        <f>ROUND(I275*H275,2)</f>
        <v>0</v>
      </c>
      <c r="BL275" s="23" t="s">
        <v>130</v>
      </c>
      <c r="BM275" s="23" t="s">
        <v>620</v>
      </c>
    </row>
    <row r="276" spans="2:47" s="1" customFormat="1" ht="13.5">
      <c r="B276" s="45"/>
      <c r="C276" s="73"/>
      <c r="D276" s="232" t="s">
        <v>134</v>
      </c>
      <c r="E276" s="73"/>
      <c r="F276" s="233" t="s">
        <v>621</v>
      </c>
      <c r="G276" s="73"/>
      <c r="H276" s="73"/>
      <c r="I276" s="190"/>
      <c r="J276" s="73"/>
      <c r="K276" s="73"/>
      <c r="L276" s="71"/>
      <c r="M276" s="234"/>
      <c r="N276" s="46"/>
      <c r="O276" s="46"/>
      <c r="P276" s="46"/>
      <c r="Q276" s="46"/>
      <c r="R276" s="46"/>
      <c r="S276" s="46"/>
      <c r="T276" s="94"/>
      <c r="AT276" s="23" t="s">
        <v>134</v>
      </c>
      <c r="AU276" s="23" t="s">
        <v>80</v>
      </c>
    </row>
    <row r="277" spans="2:51" s="11" customFormat="1" ht="13.5">
      <c r="B277" s="235"/>
      <c r="C277" s="236"/>
      <c r="D277" s="232" t="s">
        <v>146</v>
      </c>
      <c r="E277" s="236"/>
      <c r="F277" s="238" t="s">
        <v>622</v>
      </c>
      <c r="G277" s="236"/>
      <c r="H277" s="239">
        <v>23</v>
      </c>
      <c r="I277" s="240"/>
      <c r="J277" s="236"/>
      <c r="K277" s="236"/>
      <c r="L277" s="241"/>
      <c r="M277" s="242"/>
      <c r="N277" s="243"/>
      <c r="O277" s="243"/>
      <c r="P277" s="243"/>
      <c r="Q277" s="243"/>
      <c r="R277" s="243"/>
      <c r="S277" s="243"/>
      <c r="T277" s="244"/>
      <c r="AT277" s="245" t="s">
        <v>146</v>
      </c>
      <c r="AU277" s="245" t="s">
        <v>80</v>
      </c>
      <c r="AV277" s="11" t="s">
        <v>80</v>
      </c>
      <c r="AW277" s="11" t="s">
        <v>6</v>
      </c>
      <c r="AX277" s="11" t="s">
        <v>78</v>
      </c>
      <c r="AY277" s="245" t="s">
        <v>123</v>
      </c>
    </row>
    <row r="278" spans="2:65" s="1" customFormat="1" ht="25.5" customHeight="1">
      <c r="B278" s="45"/>
      <c r="C278" s="220" t="s">
        <v>623</v>
      </c>
      <c r="D278" s="220" t="s">
        <v>125</v>
      </c>
      <c r="E278" s="221" t="s">
        <v>249</v>
      </c>
      <c r="F278" s="222" t="s">
        <v>250</v>
      </c>
      <c r="G278" s="223" t="s">
        <v>128</v>
      </c>
      <c r="H278" s="224">
        <v>1002</v>
      </c>
      <c r="I278" s="225"/>
      <c r="J278" s="226">
        <f>ROUND(I278*H278,2)</f>
        <v>0</v>
      </c>
      <c r="K278" s="222" t="s">
        <v>170</v>
      </c>
      <c r="L278" s="71"/>
      <c r="M278" s="227" t="s">
        <v>21</v>
      </c>
      <c r="N278" s="228" t="s">
        <v>41</v>
      </c>
      <c r="O278" s="46"/>
      <c r="P278" s="229">
        <f>O278*H278</f>
        <v>0</v>
      </c>
      <c r="Q278" s="229">
        <v>0.00198</v>
      </c>
      <c r="R278" s="229">
        <f>Q278*H278</f>
        <v>1.98396</v>
      </c>
      <c r="S278" s="229">
        <v>0</v>
      </c>
      <c r="T278" s="230">
        <f>S278*H278</f>
        <v>0</v>
      </c>
      <c r="AR278" s="23" t="s">
        <v>130</v>
      </c>
      <c r="AT278" s="23" t="s">
        <v>125</v>
      </c>
      <c r="AU278" s="23" t="s">
        <v>80</v>
      </c>
      <c r="AY278" s="23" t="s">
        <v>123</v>
      </c>
      <c r="BE278" s="231">
        <f>IF(N278="základní",J278,0)</f>
        <v>0</v>
      </c>
      <c r="BF278" s="231">
        <f>IF(N278="snížená",J278,0)</f>
        <v>0</v>
      </c>
      <c r="BG278" s="231">
        <f>IF(N278="zákl. přenesená",J278,0)</f>
        <v>0</v>
      </c>
      <c r="BH278" s="231">
        <f>IF(N278="sníž. přenesená",J278,0)</f>
        <v>0</v>
      </c>
      <c r="BI278" s="231">
        <f>IF(N278="nulová",J278,0)</f>
        <v>0</v>
      </c>
      <c r="BJ278" s="23" t="s">
        <v>78</v>
      </c>
      <c r="BK278" s="231">
        <f>ROUND(I278*H278,2)</f>
        <v>0</v>
      </c>
      <c r="BL278" s="23" t="s">
        <v>130</v>
      </c>
      <c r="BM278" s="23" t="s">
        <v>624</v>
      </c>
    </row>
    <row r="279" spans="2:47" s="1" customFormat="1" ht="13.5">
      <c r="B279" s="45"/>
      <c r="C279" s="73"/>
      <c r="D279" s="232" t="s">
        <v>134</v>
      </c>
      <c r="E279" s="73"/>
      <c r="F279" s="233" t="s">
        <v>252</v>
      </c>
      <c r="G279" s="73"/>
      <c r="H279" s="73"/>
      <c r="I279" s="190"/>
      <c r="J279" s="73"/>
      <c r="K279" s="73"/>
      <c r="L279" s="71"/>
      <c r="M279" s="234"/>
      <c r="N279" s="46"/>
      <c r="O279" s="46"/>
      <c r="P279" s="46"/>
      <c r="Q279" s="46"/>
      <c r="R279" s="46"/>
      <c r="S279" s="46"/>
      <c r="T279" s="94"/>
      <c r="AT279" s="23" t="s">
        <v>134</v>
      </c>
      <c r="AU279" s="23" t="s">
        <v>80</v>
      </c>
    </row>
    <row r="280" spans="2:51" s="11" customFormat="1" ht="13.5">
      <c r="B280" s="235"/>
      <c r="C280" s="236"/>
      <c r="D280" s="232" t="s">
        <v>146</v>
      </c>
      <c r="E280" s="237" t="s">
        <v>21</v>
      </c>
      <c r="F280" s="238" t="s">
        <v>481</v>
      </c>
      <c r="G280" s="236"/>
      <c r="H280" s="239">
        <v>1002</v>
      </c>
      <c r="I280" s="240"/>
      <c r="J280" s="236"/>
      <c r="K280" s="236"/>
      <c r="L280" s="241"/>
      <c r="M280" s="242"/>
      <c r="N280" s="243"/>
      <c r="O280" s="243"/>
      <c r="P280" s="243"/>
      <c r="Q280" s="243"/>
      <c r="R280" s="243"/>
      <c r="S280" s="243"/>
      <c r="T280" s="244"/>
      <c r="AT280" s="245" t="s">
        <v>146</v>
      </c>
      <c r="AU280" s="245" t="s">
        <v>80</v>
      </c>
      <c r="AV280" s="11" t="s">
        <v>80</v>
      </c>
      <c r="AW280" s="11" t="s">
        <v>33</v>
      </c>
      <c r="AX280" s="11" t="s">
        <v>78</v>
      </c>
      <c r="AY280" s="245" t="s">
        <v>123</v>
      </c>
    </row>
    <row r="281" spans="2:65" s="1" customFormat="1" ht="38.25" customHeight="1">
      <c r="B281" s="45"/>
      <c r="C281" s="220" t="s">
        <v>607</v>
      </c>
      <c r="D281" s="220" t="s">
        <v>125</v>
      </c>
      <c r="E281" s="221" t="s">
        <v>254</v>
      </c>
      <c r="F281" s="222" t="s">
        <v>255</v>
      </c>
      <c r="G281" s="223" t="s">
        <v>233</v>
      </c>
      <c r="H281" s="224">
        <v>85</v>
      </c>
      <c r="I281" s="225"/>
      <c r="J281" s="226">
        <f>ROUND(I281*H281,2)</f>
        <v>0</v>
      </c>
      <c r="K281" s="222" t="s">
        <v>170</v>
      </c>
      <c r="L281" s="71"/>
      <c r="M281" s="227" t="s">
        <v>21</v>
      </c>
      <c r="N281" s="228" t="s">
        <v>41</v>
      </c>
      <c r="O281" s="46"/>
      <c r="P281" s="229">
        <f>O281*H281</f>
        <v>0</v>
      </c>
      <c r="Q281" s="229">
        <v>0.00061</v>
      </c>
      <c r="R281" s="229">
        <f>Q281*H281</f>
        <v>0.05185</v>
      </c>
      <c r="S281" s="229">
        <v>0</v>
      </c>
      <c r="T281" s="230">
        <f>S281*H281</f>
        <v>0</v>
      </c>
      <c r="AR281" s="23" t="s">
        <v>130</v>
      </c>
      <c r="AT281" s="23" t="s">
        <v>125</v>
      </c>
      <c r="AU281" s="23" t="s">
        <v>80</v>
      </c>
      <c r="AY281" s="23" t="s">
        <v>123</v>
      </c>
      <c r="BE281" s="231">
        <f>IF(N281="základní",J281,0)</f>
        <v>0</v>
      </c>
      <c r="BF281" s="231">
        <f>IF(N281="snížená",J281,0)</f>
        <v>0</v>
      </c>
      <c r="BG281" s="231">
        <f>IF(N281="zákl. přenesená",J281,0)</f>
        <v>0</v>
      </c>
      <c r="BH281" s="231">
        <f>IF(N281="sníž. přenesená",J281,0)</f>
        <v>0</v>
      </c>
      <c r="BI281" s="231">
        <f>IF(N281="nulová",J281,0)</f>
        <v>0</v>
      </c>
      <c r="BJ281" s="23" t="s">
        <v>78</v>
      </c>
      <c r="BK281" s="231">
        <f>ROUND(I281*H281,2)</f>
        <v>0</v>
      </c>
      <c r="BL281" s="23" t="s">
        <v>130</v>
      </c>
      <c r="BM281" s="23" t="s">
        <v>625</v>
      </c>
    </row>
    <row r="282" spans="2:65" s="1" customFormat="1" ht="38.25" customHeight="1">
      <c r="B282" s="45"/>
      <c r="C282" s="220" t="s">
        <v>626</v>
      </c>
      <c r="D282" s="220" t="s">
        <v>125</v>
      </c>
      <c r="E282" s="221" t="s">
        <v>627</v>
      </c>
      <c r="F282" s="222" t="s">
        <v>628</v>
      </c>
      <c r="G282" s="223" t="s">
        <v>233</v>
      </c>
      <c r="H282" s="224">
        <v>223</v>
      </c>
      <c r="I282" s="225"/>
      <c r="J282" s="226">
        <f>ROUND(I282*H282,2)</f>
        <v>0</v>
      </c>
      <c r="K282" s="222" t="s">
        <v>129</v>
      </c>
      <c r="L282" s="71"/>
      <c r="M282" s="227" t="s">
        <v>21</v>
      </c>
      <c r="N282" s="228" t="s">
        <v>41</v>
      </c>
      <c r="O282" s="46"/>
      <c r="P282" s="229">
        <f>O282*H282</f>
        <v>0</v>
      </c>
      <c r="Q282" s="229">
        <v>0.16371</v>
      </c>
      <c r="R282" s="229">
        <f>Q282*H282</f>
        <v>36.507329999999996</v>
      </c>
      <c r="S282" s="229">
        <v>0</v>
      </c>
      <c r="T282" s="230">
        <f>S282*H282</f>
        <v>0</v>
      </c>
      <c r="AR282" s="23" t="s">
        <v>130</v>
      </c>
      <c r="AT282" s="23" t="s">
        <v>125</v>
      </c>
      <c r="AU282" s="23" t="s">
        <v>80</v>
      </c>
      <c r="AY282" s="23" t="s">
        <v>123</v>
      </c>
      <c r="BE282" s="231">
        <f>IF(N282="základní",J282,0)</f>
        <v>0</v>
      </c>
      <c r="BF282" s="231">
        <f>IF(N282="snížená",J282,0)</f>
        <v>0</v>
      </c>
      <c r="BG282" s="231">
        <f>IF(N282="zákl. přenesená",J282,0)</f>
        <v>0</v>
      </c>
      <c r="BH282" s="231">
        <f>IF(N282="sníž. přenesená",J282,0)</f>
        <v>0</v>
      </c>
      <c r="BI282" s="231">
        <f>IF(N282="nulová",J282,0)</f>
        <v>0</v>
      </c>
      <c r="BJ282" s="23" t="s">
        <v>78</v>
      </c>
      <c r="BK282" s="231">
        <f>ROUND(I282*H282,2)</f>
        <v>0</v>
      </c>
      <c r="BL282" s="23" t="s">
        <v>130</v>
      </c>
      <c r="BM282" s="23" t="s">
        <v>629</v>
      </c>
    </row>
    <row r="283" spans="2:47" s="1" customFormat="1" ht="13.5">
      <c r="B283" s="45"/>
      <c r="C283" s="73"/>
      <c r="D283" s="232" t="s">
        <v>132</v>
      </c>
      <c r="E283" s="73"/>
      <c r="F283" s="233" t="s">
        <v>630</v>
      </c>
      <c r="G283" s="73"/>
      <c r="H283" s="73"/>
      <c r="I283" s="190"/>
      <c r="J283" s="73"/>
      <c r="K283" s="73"/>
      <c r="L283" s="71"/>
      <c r="M283" s="234"/>
      <c r="N283" s="46"/>
      <c r="O283" s="46"/>
      <c r="P283" s="46"/>
      <c r="Q283" s="46"/>
      <c r="R283" s="46"/>
      <c r="S283" s="46"/>
      <c r="T283" s="94"/>
      <c r="AT283" s="23" t="s">
        <v>132</v>
      </c>
      <c r="AU283" s="23" t="s">
        <v>80</v>
      </c>
    </row>
    <row r="284" spans="2:51" s="12" customFormat="1" ht="13.5">
      <c r="B284" s="246"/>
      <c r="C284" s="247"/>
      <c r="D284" s="232" t="s">
        <v>146</v>
      </c>
      <c r="E284" s="248" t="s">
        <v>21</v>
      </c>
      <c r="F284" s="249" t="s">
        <v>631</v>
      </c>
      <c r="G284" s="247"/>
      <c r="H284" s="248" t="s">
        <v>21</v>
      </c>
      <c r="I284" s="250"/>
      <c r="J284" s="247"/>
      <c r="K284" s="247"/>
      <c r="L284" s="251"/>
      <c r="M284" s="252"/>
      <c r="N284" s="253"/>
      <c r="O284" s="253"/>
      <c r="P284" s="253"/>
      <c r="Q284" s="253"/>
      <c r="R284" s="253"/>
      <c r="S284" s="253"/>
      <c r="T284" s="254"/>
      <c r="AT284" s="255" t="s">
        <v>146</v>
      </c>
      <c r="AU284" s="255" t="s">
        <v>80</v>
      </c>
      <c r="AV284" s="12" t="s">
        <v>78</v>
      </c>
      <c r="AW284" s="12" t="s">
        <v>33</v>
      </c>
      <c r="AX284" s="12" t="s">
        <v>70</v>
      </c>
      <c r="AY284" s="255" t="s">
        <v>123</v>
      </c>
    </row>
    <row r="285" spans="2:51" s="11" customFormat="1" ht="13.5">
      <c r="B285" s="235"/>
      <c r="C285" s="236"/>
      <c r="D285" s="232" t="s">
        <v>146</v>
      </c>
      <c r="E285" s="237" t="s">
        <v>21</v>
      </c>
      <c r="F285" s="238" t="s">
        <v>632</v>
      </c>
      <c r="G285" s="236"/>
      <c r="H285" s="239">
        <v>181</v>
      </c>
      <c r="I285" s="240"/>
      <c r="J285" s="236"/>
      <c r="K285" s="236"/>
      <c r="L285" s="241"/>
      <c r="M285" s="242"/>
      <c r="N285" s="243"/>
      <c r="O285" s="243"/>
      <c r="P285" s="243"/>
      <c r="Q285" s="243"/>
      <c r="R285" s="243"/>
      <c r="S285" s="243"/>
      <c r="T285" s="244"/>
      <c r="AT285" s="245" t="s">
        <v>146</v>
      </c>
      <c r="AU285" s="245" t="s">
        <v>80</v>
      </c>
      <c r="AV285" s="11" t="s">
        <v>80</v>
      </c>
      <c r="AW285" s="11" t="s">
        <v>33</v>
      </c>
      <c r="AX285" s="11" t="s">
        <v>70</v>
      </c>
      <c r="AY285" s="245" t="s">
        <v>123</v>
      </c>
    </row>
    <row r="286" spans="2:51" s="12" customFormat="1" ht="13.5">
      <c r="B286" s="246"/>
      <c r="C286" s="247"/>
      <c r="D286" s="232" t="s">
        <v>146</v>
      </c>
      <c r="E286" s="248" t="s">
        <v>21</v>
      </c>
      <c r="F286" s="249" t="s">
        <v>633</v>
      </c>
      <c r="G286" s="247"/>
      <c r="H286" s="248" t="s">
        <v>21</v>
      </c>
      <c r="I286" s="250"/>
      <c r="J286" s="247"/>
      <c r="K286" s="247"/>
      <c r="L286" s="251"/>
      <c r="M286" s="252"/>
      <c r="N286" s="253"/>
      <c r="O286" s="253"/>
      <c r="P286" s="253"/>
      <c r="Q286" s="253"/>
      <c r="R286" s="253"/>
      <c r="S286" s="253"/>
      <c r="T286" s="254"/>
      <c r="AT286" s="255" t="s">
        <v>146</v>
      </c>
      <c r="AU286" s="255" t="s">
        <v>80</v>
      </c>
      <c r="AV286" s="12" t="s">
        <v>78</v>
      </c>
      <c r="AW286" s="12" t="s">
        <v>33</v>
      </c>
      <c r="AX286" s="12" t="s">
        <v>70</v>
      </c>
      <c r="AY286" s="255" t="s">
        <v>123</v>
      </c>
    </row>
    <row r="287" spans="2:51" s="11" customFormat="1" ht="13.5">
      <c r="B287" s="235"/>
      <c r="C287" s="236"/>
      <c r="D287" s="232" t="s">
        <v>146</v>
      </c>
      <c r="E287" s="237" t="s">
        <v>21</v>
      </c>
      <c r="F287" s="238" t="s">
        <v>222</v>
      </c>
      <c r="G287" s="236"/>
      <c r="H287" s="239">
        <v>42</v>
      </c>
      <c r="I287" s="240"/>
      <c r="J287" s="236"/>
      <c r="K287" s="236"/>
      <c r="L287" s="241"/>
      <c r="M287" s="242"/>
      <c r="N287" s="243"/>
      <c r="O287" s="243"/>
      <c r="P287" s="243"/>
      <c r="Q287" s="243"/>
      <c r="R287" s="243"/>
      <c r="S287" s="243"/>
      <c r="T287" s="244"/>
      <c r="AT287" s="245" t="s">
        <v>146</v>
      </c>
      <c r="AU287" s="245" t="s">
        <v>80</v>
      </c>
      <c r="AV287" s="11" t="s">
        <v>80</v>
      </c>
      <c r="AW287" s="11" t="s">
        <v>33</v>
      </c>
      <c r="AX287" s="11" t="s">
        <v>70</v>
      </c>
      <c r="AY287" s="245" t="s">
        <v>123</v>
      </c>
    </row>
    <row r="288" spans="2:51" s="13" customFormat="1" ht="13.5">
      <c r="B288" s="256"/>
      <c r="C288" s="257"/>
      <c r="D288" s="232" t="s">
        <v>146</v>
      </c>
      <c r="E288" s="258" t="s">
        <v>21</v>
      </c>
      <c r="F288" s="259" t="s">
        <v>161</v>
      </c>
      <c r="G288" s="257"/>
      <c r="H288" s="260">
        <v>223</v>
      </c>
      <c r="I288" s="261"/>
      <c r="J288" s="257"/>
      <c r="K288" s="257"/>
      <c r="L288" s="262"/>
      <c r="M288" s="263"/>
      <c r="N288" s="264"/>
      <c r="O288" s="264"/>
      <c r="P288" s="264"/>
      <c r="Q288" s="264"/>
      <c r="R288" s="264"/>
      <c r="S288" s="264"/>
      <c r="T288" s="265"/>
      <c r="AT288" s="266" t="s">
        <v>146</v>
      </c>
      <c r="AU288" s="266" t="s">
        <v>80</v>
      </c>
      <c r="AV288" s="13" t="s">
        <v>130</v>
      </c>
      <c r="AW288" s="13" t="s">
        <v>33</v>
      </c>
      <c r="AX288" s="13" t="s">
        <v>78</v>
      </c>
      <c r="AY288" s="266" t="s">
        <v>123</v>
      </c>
    </row>
    <row r="289" spans="2:65" s="1" customFormat="1" ht="16.5" customHeight="1">
      <c r="B289" s="45"/>
      <c r="C289" s="267" t="s">
        <v>634</v>
      </c>
      <c r="D289" s="267" t="s">
        <v>225</v>
      </c>
      <c r="E289" s="268" t="s">
        <v>635</v>
      </c>
      <c r="F289" s="269" t="s">
        <v>631</v>
      </c>
      <c r="G289" s="270" t="s">
        <v>233</v>
      </c>
      <c r="H289" s="271">
        <v>181</v>
      </c>
      <c r="I289" s="272"/>
      <c r="J289" s="273">
        <f>ROUND(I289*H289,2)</f>
        <v>0</v>
      </c>
      <c r="K289" s="269" t="s">
        <v>129</v>
      </c>
      <c r="L289" s="274"/>
      <c r="M289" s="275" t="s">
        <v>21</v>
      </c>
      <c r="N289" s="276" t="s">
        <v>41</v>
      </c>
      <c r="O289" s="46"/>
      <c r="P289" s="229">
        <f>O289*H289</f>
        <v>0</v>
      </c>
      <c r="Q289" s="229">
        <v>0.25755</v>
      </c>
      <c r="R289" s="229">
        <f>Q289*H289</f>
        <v>46.616550000000004</v>
      </c>
      <c r="S289" s="229">
        <v>0</v>
      </c>
      <c r="T289" s="230">
        <f>S289*H289</f>
        <v>0</v>
      </c>
      <c r="AR289" s="23" t="s">
        <v>177</v>
      </c>
      <c r="AT289" s="23" t="s">
        <v>225</v>
      </c>
      <c r="AU289" s="23" t="s">
        <v>80</v>
      </c>
      <c r="AY289" s="23" t="s">
        <v>123</v>
      </c>
      <c r="BE289" s="231">
        <f>IF(N289="základní",J289,0)</f>
        <v>0</v>
      </c>
      <c r="BF289" s="231">
        <f>IF(N289="snížená",J289,0)</f>
        <v>0</v>
      </c>
      <c r="BG289" s="231">
        <f>IF(N289="zákl. přenesená",J289,0)</f>
        <v>0</v>
      </c>
      <c r="BH289" s="231">
        <f>IF(N289="sníž. přenesená",J289,0)</f>
        <v>0</v>
      </c>
      <c r="BI289" s="231">
        <f>IF(N289="nulová",J289,0)</f>
        <v>0</v>
      </c>
      <c r="BJ289" s="23" t="s">
        <v>78</v>
      </c>
      <c r="BK289" s="231">
        <f>ROUND(I289*H289,2)</f>
        <v>0</v>
      </c>
      <c r="BL289" s="23" t="s">
        <v>130</v>
      </c>
      <c r="BM289" s="23" t="s">
        <v>636</v>
      </c>
    </row>
    <row r="290" spans="2:65" s="1" customFormat="1" ht="114.75" customHeight="1">
      <c r="B290" s="45"/>
      <c r="C290" s="267" t="s">
        <v>637</v>
      </c>
      <c r="D290" s="267" t="s">
        <v>225</v>
      </c>
      <c r="E290" s="268" t="s">
        <v>638</v>
      </c>
      <c r="F290" s="269" t="s">
        <v>639</v>
      </c>
      <c r="G290" s="270" t="s">
        <v>233</v>
      </c>
      <c r="H290" s="271">
        <v>42</v>
      </c>
      <c r="I290" s="272"/>
      <c r="J290" s="273">
        <f>ROUND(I290*H290,2)</f>
        <v>0</v>
      </c>
      <c r="K290" s="269" t="s">
        <v>129</v>
      </c>
      <c r="L290" s="274"/>
      <c r="M290" s="275" t="s">
        <v>21</v>
      </c>
      <c r="N290" s="276" t="s">
        <v>41</v>
      </c>
      <c r="O290" s="46"/>
      <c r="P290" s="229">
        <f>O290*H290</f>
        <v>0</v>
      </c>
      <c r="Q290" s="229">
        <v>0.133</v>
      </c>
      <c r="R290" s="229">
        <f>Q290*H290</f>
        <v>5.586</v>
      </c>
      <c r="S290" s="229">
        <v>0</v>
      </c>
      <c r="T290" s="230">
        <f>S290*H290</f>
        <v>0</v>
      </c>
      <c r="AR290" s="23" t="s">
        <v>177</v>
      </c>
      <c r="AT290" s="23" t="s">
        <v>225</v>
      </c>
      <c r="AU290" s="23" t="s">
        <v>80</v>
      </c>
      <c r="AY290" s="23" t="s">
        <v>123</v>
      </c>
      <c r="BE290" s="231">
        <f>IF(N290="základní",J290,0)</f>
        <v>0</v>
      </c>
      <c r="BF290" s="231">
        <f>IF(N290="snížená",J290,0)</f>
        <v>0</v>
      </c>
      <c r="BG290" s="231">
        <f>IF(N290="zákl. přenesená",J290,0)</f>
        <v>0</v>
      </c>
      <c r="BH290" s="231">
        <f>IF(N290="sníž. přenesená",J290,0)</f>
        <v>0</v>
      </c>
      <c r="BI290" s="231">
        <f>IF(N290="nulová",J290,0)</f>
        <v>0</v>
      </c>
      <c r="BJ290" s="23" t="s">
        <v>78</v>
      </c>
      <c r="BK290" s="231">
        <f>ROUND(I290*H290,2)</f>
        <v>0</v>
      </c>
      <c r="BL290" s="23" t="s">
        <v>130</v>
      </c>
      <c r="BM290" s="23" t="s">
        <v>640</v>
      </c>
    </row>
    <row r="291" spans="2:65" s="1" customFormat="1" ht="38.25" customHeight="1">
      <c r="B291" s="45"/>
      <c r="C291" s="267" t="s">
        <v>641</v>
      </c>
      <c r="D291" s="267" t="s">
        <v>225</v>
      </c>
      <c r="E291" s="268" t="s">
        <v>642</v>
      </c>
      <c r="F291" s="269" t="s">
        <v>643</v>
      </c>
      <c r="G291" s="270" t="s">
        <v>644</v>
      </c>
      <c r="H291" s="271">
        <v>84</v>
      </c>
      <c r="I291" s="272"/>
      <c r="J291" s="273">
        <f>ROUND(I291*H291,2)</f>
        <v>0</v>
      </c>
      <c r="K291" s="269" t="s">
        <v>129</v>
      </c>
      <c r="L291" s="274"/>
      <c r="M291" s="275" t="s">
        <v>21</v>
      </c>
      <c r="N291" s="276" t="s">
        <v>41</v>
      </c>
      <c r="O291" s="46"/>
      <c r="P291" s="229">
        <f>O291*H291</f>
        <v>0</v>
      </c>
      <c r="Q291" s="229">
        <v>0.0036</v>
      </c>
      <c r="R291" s="229">
        <f>Q291*H291</f>
        <v>0.3024</v>
      </c>
      <c r="S291" s="229">
        <v>0</v>
      </c>
      <c r="T291" s="230">
        <f>S291*H291</f>
        <v>0</v>
      </c>
      <c r="AR291" s="23" t="s">
        <v>177</v>
      </c>
      <c r="AT291" s="23" t="s">
        <v>225</v>
      </c>
      <c r="AU291" s="23" t="s">
        <v>80</v>
      </c>
      <c r="AY291" s="23" t="s">
        <v>123</v>
      </c>
      <c r="BE291" s="231">
        <f>IF(N291="základní",J291,0)</f>
        <v>0</v>
      </c>
      <c r="BF291" s="231">
        <f>IF(N291="snížená",J291,0)</f>
        <v>0</v>
      </c>
      <c r="BG291" s="231">
        <f>IF(N291="zákl. přenesená",J291,0)</f>
        <v>0</v>
      </c>
      <c r="BH291" s="231">
        <f>IF(N291="sníž. přenesená",J291,0)</f>
        <v>0</v>
      </c>
      <c r="BI291" s="231">
        <f>IF(N291="nulová",J291,0)</f>
        <v>0</v>
      </c>
      <c r="BJ291" s="23" t="s">
        <v>78</v>
      </c>
      <c r="BK291" s="231">
        <f>ROUND(I291*H291,2)</f>
        <v>0</v>
      </c>
      <c r="BL291" s="23" t="s">
        <v>130</v>
      </c>
      <c r="BM291" s="23" t="s">
        <v>645</v>
      </c>
    </row>
    <row r="292" spans="2:65" s="1" customFormat="1" ht="63.75" customHeight="1">
      <c r="B292" s="45"/>
      <c r="C292" s="220" t="s">
        <v>646</v>
      </c>
      <c r="D292" s="220" t="s">
        <v>125</v>
      </c>
      <c r="E292" s="221" t="s">
        <v>258</v>
      </c>
      <c r="F292" s="222" t="s">
        <v>259</v>
      </c>
      <c r="G292" s="223" t="s">
        <v>233</v>
      </c>
      <c r="H292" s="224">
        <v>600</v>
      </c>
      <c r="I292" s="225"/>
      <c r="J292" s="226">
        <f>ROUND(I292*H292,2)</f>
        <v>0</v>
      </c>
      <c r="K292" s="222" t="s">
        <v>129</v>
      </c>
      <c r="L292" s="71"/>
      <c r="M292" s="227" t="s">
        <v>21</v>
      </c>
      <c r="N292" s="228" t="s">
        <v>41</v>
      </c>
      <c r="O292" s="46"/>
      <c r="P292" s="229">
        <f>O292*H292</f>
        <v>0</v>
      </c>
      <c r="Q292" s="229">
        <v>0</v>
      </c>
      <c r="R292" s="229">
        <f>Q292*H292</f>
        <v>0</v>
      </c>
      <c r="S292" s="229">
        <v>0.194</v>
      </c>
      <c r="T292" s="230">
        <f>S292*H292</f>
        <v>116.4</v>
      </c>
      <c r="AR292" s="23" t="s">
        <v>130</v>
      </c>
      <c r="AT292" s="23" t="s">
        <v>125</v>
      </c>
      <c r="AU292" s="23" t="s">
        <v>80</v>
      </c>
      <c r="AY292" s="23" t="s">
        <v>123</v>
      </c>
      <c r="BE292" s="231">
        <f>IF(N292="základní",J292,0)</f>
        <v>0</v>
      </c>
      <c r="BF292" s="231">
        <f>IF(N292="snížená",J292,0)</f>
        <v>0</v>
      </c>
      <c r="BG292" s="231">
        <f>IF(N292="zákl. přenesená",J292,0)</f>
        <v>0</v>
      </c>
      <c r="BH292" s="231">
        <f>IF(N292="sníž. přenesená",J292,0)</f>
        <v>0</v>
      </c>
      <c r="BI292" s="231">
        <f>IF(N292="nulová",J292,0)</f>
        <v>0</v>
      </c>
      <c r="BJ292" s="23" t="s">
        <v>78</v>
      </c>
      <c r="BK292" s="231">
        <f>ROUND(I292*H292,2)</f>
        <v>0</v>
      </c>
      <c r="BL292" s="23" t="s">
        <v>130</v>
      </c>
      <c r="BM292" s="23" t="s">
        <v>647</v>
      </c>
    </row>
    <row r="293" spans="2:47" s="1" customFormat="1" ht="13.5">
      <c r="B293" s="45"/>
      <c r="C293" s="73"/>
      <c r="D293" s="232" t="s">
        <v>132</v>
      </c>
      <c r="E293" s="73"/>
      <c r="F293" s="233" t="s">
        <v>261</v>
      </c>
      <c r="G293" s="73"/>
      <c r="H293" s="73"/>
      <c r="I293" s="190"/>
      <c r="J293" s="73"/>
      <c r="K293" s="73"/>
      <c r="L293" s="71"/>
      <c r="M293" s="234"/>
      <c r="N293" s="46"/>
      <c r="O293" s="46"/>
      <c r="P293" s="46"/>
      <c r="Q293" s="46"/>
      <c r="R293" s="46"/>
      <c r="S293" s="46"/>
      <c r="T293" s="94"/>
      <c r="AT293" s="23" t="s">
        <v>132</v>
      </c>
      <c r="AU293" s="23" t="s">
        <v>80</v>
      </c>
    </row>
    <row r="294" spans="2:65" s="1" customFormat="1" ht="51" customHeight="1">
      <c r="B294" s="45"/>
      <c r="C294" s="220" t="s">
        <v>648</v>
      </c>
      <c r="D294" s="220" t="s">
        <v>125</v>
      </c>
      <c r="E294" s="221" t="s">
        <v>263</v>
      </c>
      <c r="F294" s="222" t="s">
        <v>264</v>
      </c>
      <c r="G294" s="223" t="s">
        <v>233</v>
      </c>
      <c r="H294" s="224">
        <v>148</v>
      </c>
      <c r="I294" s="225"/>
      <c r="J294" s="226">
        <f>ROUND(I294*H294,2)</f>
        <v>0</v>
      </c>
      <c r="K294" s="222" t="s">
        <v>129</v>
      </c>
      <c r="L294" s="71"/>
      <c r="M294" s="227" t="s">
        <v>21</v>
      </c>
      <c r="N294" s="228" t="s">
        <v>41</v>
      </c>
      <c r="O294" s="46"/>
      <c r="P294" s="229">
        <f>O294*H294</f>
        <v>0</v>
      </c>
      <c r="Q294" s="229">
        <v>0</v>
      </c>
      <c r="R294" s="229">
        <f>Q294*H294</f>
        <v>0</v>
      </c>
      <c r="S294" s="229">
        <v>0.065</v>
      </c>
      <c r="T294" s="230">
        <f>S294*H294</f>
        <v>9.620000000000001</v>
      </c>
      <c r="AR294" s="23" t="s">
        <v>130</v>
      </c>
      <c r="AT294" s="23" t="s">
        <v>125</v>
      </c>
      <c r="AU294" s="23" t="s">
        <v>80</v>
      </c>
      <c r="AY294" s="23" t="s">
        <v>123</v>
      </c>
      <c r="BE294" s="231">
        <f>IF(N294="základní",J294,0)</f>
        <v>0</v>
      </c>
      <c r="BF294" s="231">
        <f>IF(N294="snížená",J294,0)</f>
        <v>0</v>
      </c>
      <c r="BG294" s="231">
        <f>IF(N294="zákl. přenesená",J294,0)</f>
        <v>0</v>
      </c>
      <c r="BH294" s="231">
        <f>IF(N294="sníž. přenesená",J294,0)</f>
        <v>0</v>
      </c>
      <c r="BI294" s="231">
        <f>IF(N294="nulová",J294,0)</f>
        <v>0</v>
      </c>
      <c r="BJ294" s="23" t="s">
        <v>78</v>
      </c>
      <c r="BK294" s="231">
        <f>ROUND(I294*H294,2)</f>
        <v>0</v>
      </c>
      <c r="BL294" s="23" t="s">
        <v>130</v>
      </c>
      <c r="BM294" s="23" t="s">
        <v>649</v>
      </c>
    </row>
    <row r="295" spans="2:47" s="1" customFormat="1" ht="13.5">
      <c r="B295" s="45"/>
      <c r="C295" s="73"/>
      <c r="D295" s="232" t="s">
        <v>132</v>
      </c>
      <c r="E295" s="73"/>
      <c r="F295" s="233" t="s">
        <v>266</v>
      </c>
      <c r="G295" s="73"/>
      <c r="H295" s="73"/>
      <c r="I295" s="190"/>
      <c r="J295" s="73"/>
      <c r="K295" s="73"/>
      <c r="L295" s="71"/>
      <c r="M295" s="234"/>
      <c r="N295" s="46"/>
      <c r="O295" s="46"/>
      <c r="P295" s="46"/>
      <c r="Q295" s="46"/>
      <c r="R295" s="46"/>
      <c r="S295" s="46"/>
      <c r="T295" s="94"/>
      <c r="AT295" s="23" t="s">
        <v>132</v>
      </c>
      <c r="AU295" s="23" t="s">
        <v>80</v>
      </c>
    </row>
    <row r="296" spans="2:65" s="1" customFormat="1" ht="38.25" customHeight="1">
      <c r="B296" s="45"/>
      <c r="C296" s="220" t="s">
        <v>650</v>
      </c>
      <c r="D296" s="220" t="s">
        <v>125</v>
      </c>
      <c r="E296" s="221" t="s">
        <v>268</v>
      </c>
      <c r="F296" s="222" t="s">
        <v>269</v>
      </c>
      <c r="G296" s="223" t="s">
        <v>128</v>
      </c>
      <c r="H296" s="224">
        <v>6680</v>
      </c>
      <c r="I296" s="225"/>
      <c r="J296" s="226">
        <f>ROUND(I296*H296,2)</f>
        <v>0</v>
      </c>
      <c r="K296" s="222" t="s">
        <v>129</v>
      </c>
      <c r="L296" s="71"/>
      <c r="M296" s="227" t="s">
        <v>21</v>
      </c>
      <c r="N296" s="228" t="s">
        <v>41</v>
      </c>
      <c r="O296" s="46"/>
      <c r="P296" s="229">
        <f>O296*H296</f>
        <v>0</v>
      </c>
      <c r="Q296" s="229">
        <v>0</v>
      </c>
      <c r="R296" s="229">
        <f>Q296*H296</f>
        <v>0</v>
      </c>
      <c r="S296" s="229">
        <v>0.02</v>
      </c>
      <c r="T296" s="230">
        <f>S296*H296</f>
        <v>133.6</v>
      </c>
      <c r="AR296" s="23" t="s">
        <v>130</v>
      </c>
      <c r="AT296" s="23" t="s">
        <v>125</v>
      </c>
      <c r="AU296" s="23" t="s">
        <v>80</v>
      </c>
      <c r="AY296" s="23" t="s">
        <v>123</v>
      </c>
      <c r="BE296" s="231">
        <f>IF(N296="základní",J296,0)</f>
        <v>0</v>
      </c>
      <c r="BF296" s="231">
        <f>IF(N296="snížená",J296,0)</f>
        <v>0</v>
      </c>
      <c r="BG296" s="231">
        <f>IF(N296="zákl. přenesená",J296,0)</f>
        <v>0</v>
      </c>
      <c r="BH296" s="231">
        <f>IF(N296="sníž. přenesená",J296,0)</f>
        <v>0</v>
      </c>
      <c r="BI296" s="231">
        <f>IF(N296="nulová",J296,0)</f>
        <v>0</v>
      </c>
      <c r="BJ296" s="23" t="s">
        <v>78</v>
      </c>
      <c r="BK296" s="231">
        <f>ROUND(I296*H296,2)</f>
        <v>0</v>
      </c>
      <c r="BL296" s="23" t="s">
        <v>130</v>
      </c>
      <c r="BM296" s="23" t="s">
        <v>651</v>
      </c>
    </row>
    <row r="297" spans="2:47" s="1" customFormat="1" ht="13.5">
      <c r="B297" s="45"/>
      <c r="C297" s="73"/>
      <c r="D297" s="232" t="s">
        <v>132</v>
      </c>
      <c r="E297" s="73"/>
      <c r="F297" s="233" t="s">
        <v>271</v>
      </c>
      <c r="G297" s="73"/>
      <c r="H297" s="73"/>
      <c r="I297" s="190"/>
      <c r="J297" s="73"/>
      <c r="K297" s="73"/>
      <c r="L297" s="71"/>
      <c r="M297" s="234"/>
      <c r="N297" s="46"/>
      <c r="O297" s="46"/>
      <c r="P297" s="46"/>
      <c r="Q297" s="46"/>
      <c r="R297" s="46"/>
      <c r="S297" s="46"/>
      <c r="T297" s="94"/>
      <c r="AT297" s="23" t="s">
        <v>132</v>
      </c>
      <c r="AU297" s="23" t="s">
        <v>80</v>
      </c>
    </row>
    <row r="298" spans="2:65" s="1" customFormat="1" ht="51" customHeight="1">
      <c r="B298" s="45"/>
      <c r="C298" s="220" t="s">
        <v>652</v>
      </c>
      <c r="D298" s="220" t="s">
        <v>125</v>
      </c>
      <c r="E298" s="221" t="s">
        <v>273</v>
      </c>
      <c r="F298" s="222" t="s">
        <v>274</v>
      </c>
      <c r="G298" s="223" t="s">
        <v>128</v>
      </c>
      <c r="H298" s="224">
        <v>345</v>
      </c>
      <c r="I298" s="225"/>
      <c r="J298" s="226">
        <f>ROUND(I298*H298,2)</f>
        <v>0</v>
      </c>
      <c r="K298" s="222" t="s">
        <v>129</v>
      </c>
      <c r="L298" s="71"/>
      <c r="M298" s="227" t="s">
        <v>21</v>
      </c>
      <c r="N298" s="228" t="s">
        <v>41</v>
      </c>
      <c r="O298" s="46"/>
      <c r="P298" s="229">
        <f>O298*H298</f>
        <v>0</v>
      </c>
      <c r="Q298" s="229">
        <v>0</v>
      </c>
      <c r="R298" s="229">
        <f>Q298*H298</f>
        <v>0</v>
      </c>
      <c r="S298" s="229">
        <v>0.126</v>
      </c>
      <c r="T298" s="230">
        <f>S298*H298</f>
        <v>43.47</v>
      </c>
      <c r="AR298" s="23" t="s">
        <v>130</v>
      </c>
      <c r="AT298" s="23" t="s">
        <v>125</v>
      </c>
      <c r="AU298" s="23" t="s">
        <v>80</v>
      </c>
      <c r="AY298" s="23" t="s">
        <v>123</v>
      </c>
      <c r="BE298" s="231">
        <f>IF(N298="základní",J298,0)</f>
        <v>0</v>
      </c>
      <c r="BF298" s="231">
        <f>IF(N298="snížená",J298,0)</f>
        <v>0</v>
      </c>
      <c r="BG298" s="231">
        <f>IF(N298="zákl. přenesená",J298,0)</f>
        <v>0</v>
      </c>
      <c r="BH298" s="231">
        <f>IF(N298="sníž. přenesená",J298,0)</f>
        <v>0</v>
      </c>
      <c r="BI298" s="231">
        <f>IF(N298="nulová",J298,0)</f>
        <v>0</v>
      </c>
      <c r="BJ298" s="23" t="s">
        <v>78</v>
      </c>
      <c r="BK298" s="231">
        <f>ROUND(I298*H298,2)</f>
        <v>0</v>
      </c>
      <c r="BL298" s="23" t="s">
        <v>130</v>
      </c>
      <c r="BM298" s="23" t="s">
        <v>653</v>
      </c>
    </row>
    <row r="299" spans="2:47" s="1" customFormat="1" ht="13.5">
      <c r="B299" s="45"/>
      <c r="C299" s="73"/>
      <c r="D299" s="232" t="s">
        <v>132</v>
      </c>
      <c r="E299" s="73"/>
      <c r="F299" s="233" t="s">
        <v>276</v>
      </c>
      <c r="G299" s="73"/>
      <c r="H299" s="73"/>
      <c r="I299" s="190"/>
      <c r="J299" s="73"/>
      <c r="K299" s="73"/>
      <c r="L299" s="71"/>
      <c r="M299" s="234"/>
      <c r="N299" s="46"/>
      <c r="O299" s="46"/>
      <c r="P299" s="46"/>
      <c r="Q299" s="46"/>
      <c r="R299" s="46"/>
      <c r="S299" s="46"/>
      <c r="T299" s="94"/>
      <c r="AT299" s="23" t="s">
        <v>132</v>
      </c>
      <c r="AU299" s="23" t="s">
        <v>80</v>
      </c>
    </row>
    <row r="300" spans="2:65" s="1" customFormat="1" ht="51" customHeight="1">
      <c r="B300" s="45"/>
      <c r="C300" s="220" t="s">
        <v>654</v>
      </c>
      <c r="D300" s="220" t="s">
        <v>125</v>
      </c>
      <c r="E300" s="221" t="s">
        <v>655</v>
      </c>
      <c r="F300" s="222" t="s">
        <v>656</v>
      </c>
      <c r="G300" s="223" t="s">
        <v>233</v>
      </c>
      <c r="H300" s="224">
        <v>223</v>
      </c>
      <c r="I300" s="225"/>
      <c r="J300" s="226">
        <f>ROUND(I300*H300,2)</f>
        <v>0</v>
      </c>
      <c r="K300" s="222" t="s">
        <v>129</v>
      </c>
      <c r="L300" s="71"/>
      <c r="M300" s="227" t="s">
        <v>21</v>
      </c>
      <c r="N300" s="228" t="s">
        <v>41</v>
      </c>
      <c r="O300" s="46"/>
      <c r="P300" s="229">
        <f>O300*H300</f>
        <v>0</v>
      </c>
      <c r="Q300" s="229">
        <v>0</v>
      </c>
      <c r="R300" s="229">
        <f>Q300*H300</f>
        <v>0</v>
      </c>
      <c r="S300" s="229">
        <v>0.35</v>
      </c>
      <c r="T300" s="230">
        <f>S300*H300</f>
        <v>78.05</v>
      </c>
      <c r="AR300" s="23" t="s">
        <v>130</v>
      </c>
      <c r="AT300" s="23" t="s">
        <v>125</v>
      </c>
      <c r="AU300" s="23" t="s">
        <v>80</v>
      </c>
      <c r="AY300" s="23" t="s">
        <v>123</v>
      </c>
      <c r="BE300" s="231">
        <f>IF(N300="základní",J300,0)</f>
        <v>0</v>
      </c>
      <c r="BF300" s="231">
        <f>IF(N300="snížená",J300,0)</f>
        <v>0</v>
      </c>
      <c r="BG300" s="231">
        <f>IF(N300="zákl. přenesená",J300,0)</f>
        <v>0</v>
      </c>
      <c r="BH300" s="231">
        <f>IF(N300="sníž. přenesená",J300,0)</f>
        <v>0</v>
      </c>
      <c r="BI300" s="231">
        <f>IF(N300="nulová",J300,0)</f>
        <v>0</v>
      </c>
      <c r="BJ300" s="23" t="s">
        <v>78</v>
      </c>
      <c r="BK300" s="231">
        <f>ROUND(I300*H300,2)</f>
        <v>0</v>
      </c>
      <c r="BL300" s="23" t="s">
        <v>130</v>
      </c>
      <c r="BM300" s="23" t="s">
        <v>657</v>
      </c>
    </row>
    <row r="301" spans="2:47" s="1" customFormat="1" ht="13.5">
      <c r="B301" s="45"/>
      <c r="C301" s="73"/>
      <c r="D301" s="232" t="s">
        <v>132</v>
      </c>
      <c r="E301" s="73"/>
      <c r="F301" s="233" t="s">
        <v>658</v>
      </c>
      <c r="G301" s="73"/>
      <c r="H301" s="73"/>
      <c r="I301" s="190"/>
      <c r="J301" s="73"/>
      <c r="K301" s="73"/>
      <c r="L301" s="71"/>
      <c r="M301" s="234"/>
      <c r="N301" s="46"/>
      <c r="O301" s="46"/>
      <c r="P301" s="46"/>
      <c r="Q301" s="46"/>
      <c r="R301" s="46"/>
      <c r="S301" s="46"/>
      <c r="T301" s="94"/>
      <c r="AT301" s="23" t="s">
        <v>132</v>
      </c>
      <c r="AU301" s="23" t="s">
        <v>80</v>
      </c>
    </row>
    <row r="302" spans="2:65" s="1" customFormat="1" ht="51" customHeight="1">
      <c r="B302" s="45"/>
      <c r="C302" s="220" t="s">
        <v>659</v>
      </c>
      <c r="D302" s="220" t="s">
        <v>125</v>
      </c>
      <c r="E302" s="221" t="s">
        <v>660</v>
      </c>
      <c r="F302" s="222" t="s">
        <v>661</v>
      </c>
      <c r="G302" s="223" t="s">
        <v>128</v>
      </c>
      <c r="H302" s="224">
        <v>39.75</v>
      </c>
      <c r="I302" s="225"/>
      <c r="J302" s="226">
        <f>ROUND(I302*H302,2)</f>
        <v>0</v>
      </c>
      <c r="K302" s="222" t="s">
        <v>129</v>
      </c>
      <c r="L302" s="71"/>
      <c r="M302" s="227" t="s">
        <v>21</v>
      </c>
      <c r="N302" s="228" t="s">
        <v>41</v>
      </c>
      <c r="O302" s="46"/>
      <c r="P302" s="229">
        <f>O302*H302</f>
        <v>0</v>
      </c>
      <c r="Q302" s="229">
        <v>0</v>
      </c>
      <c r="R302" s="229">
        <f>Q302*H302</f>
        <v>0</v>
      </c>
      <c r="S302" s="229">
        <v>0</v>
      </c>
      <c r="T302" s="230">
        <f>S302*H302</f>
        <v>0</v>
      </c>
      <c r="AR302" s="23" t="s">
        <v>130</v>
      </c>
      <c r="AT302" s="23" t="s">
        <v>125</v>
      </c>
      <c r="AU302" s="23" t="s">
        <v>80</v>
      </c>
      <c r="AY302" s="23" t="s">
        <v>123</v>
      </c>
      <c r="BE302" s="231">
        <f>IF(N302="základní",J302,0)</f>
        <v>0</v>
      </c>
      <c r="BF302" s="231">
        <f>IF(N302="snížená",J302,0)</f>
        <v>0</v>
      </c>
      <c r="BG302" s="231">
        <f>IF(N302="zákl. přenesená",J302,0)</f>
        <v>0</v>
      </c>
      <c r="BH302" s="231">
        <f>IF(N302="sníž. přenesená",J302,0)</f>
        <v>0</v>
      </c>
      <c r="BI302" s="231">
        <f>IF(N302="nulová",J302,0)</f>
        <v>0</v>
      </c>
      <c r="BJ302" s="23" t="s">
        <v>78</v>
      </c>
      <c r="BK302" s="231">
        <f>ROUND(I302*H302,2)</f>
        <v>0</v>
      </c>
      <c r="BL302" s="23" t="s">
        <v>130</v>
      </c>
      <c r="BM302" s="23" t="s">
        <v>662</v>
      </c>
    </row>
    <row r="303" spans="2:47" s="1" customFormat="1" ht="13.5">
      <c r="B303" s="45"/>
      <c r="C303" s="73"/>
      <c r="D303" s="232" t="s">
        <v>134</v>
      </c>
      <c r="E303" s="73"/>
      <c r="F303" s="233" t="s">
        <v>663</v>
      </c>
      <c r="G303" s="73"/>
      <c r="H303" s="73"/>
      <c r="I303" s="190"/>
      <c r="J303" s="73"/>
      <c r="K303" s="73"/>
      <c r="L303" s="71"/>
      <c r="M303" s="234"/>
      <c r="N303" s="46"/>
      <c r="O303" s="46"/>
      <c r="P303" s="46"/>
      <c r="Q303" s="46"/>
      <c r="R303" s="46"/>
      <c r="S303" s="46"/>
      <c r="T303" s="94"/>
      <c r="AT303" s="23" t="s">
        <v>134</v>
      </c>
      <c r="AU303" s="23" t="s">
        <v>80</v>
      </c>
    </row>
    <row r="304" spans="2:51" s="11" customFormat="1" ht="13.5">
      <c r="B304" s="235"/>
      <c r="C304" s="236"/>
      <c r="D304" s="232" t="s">
        <v>146</v>
      </c>
      <c r="E304" s="236"/>
      <c r="F304" s="238" t="s">
        <v>502</v>
      </c>
      <c r="G304" s="236"/>
      <c r="H304" s="239">
        <v>39.75</v>
      </c>
      <c r="I304" s="240"/>
      <c r="J304" s="236"/>
      <c r="K304" s="236"/>
      <c r="L304" s="241"/>
      <c r="M304" s="242"/>
      <c r="N304" s="243"/>
      <c r="O304" s="243"/>
      <c r="P304" s="243"/>
      <c r="Q304" s="243"/>
      <c r="R304" s="243"/>
      <c r="S304" s="243"/>
      <c r="T304" s="244"/>
      <c r="AT304" s="245" t="s">
        <v>146</v>
      </c>
      <c r="AU304" s="245" t="s">
        <v>80</v>
      </c>
      <c r="AV304" s="11" t="s">
        <v>80</v>
      </c>
      <c r="AW304" s="11" t="s">
        <v>6</v>
      </c>
      <c r="AX304" s="11" t="s">
        <v>78</v>
      </c>
      <c r="AY304" s="245" t="s">
        <v>123</v>
      </c>
    </row>
    <row r="305" spans="2:63" s="10" customFormat="1" ht="29.85" customHeight="1">
      <c r="B305" s="204"/>
      <c r="C305" s="205"/>
      <c r="D305" s="206" t="s">
        <v>69</v>
      </c>
      <c r="E305" s="218" t="s">
        <v>277</v>
      </c>
      <c r="F305" s="218" t="s">
        <v>278</v>
      </c>
      <c r="G305" s="205"/>
      <c r="H305" s="205"/>
      <c r="I305" s="208"/>
      <c r="J305" s="219">
        <f>BK305</f>
        <v>0</v>
      </c>
      <c r="K305" s="205"/>
      <c r="L305" s="210"/>
      <c r="M305" s="211"/>
      <c r="N305" s="212"/>
      <c r="O305" s="212"/>
      <c r="P305" s="213">
        <f>SUM(P306:P350)</f>
        <v>0</v>
      </c>
      <c r="Q305" s="212"/>
      <c r="R305" s="213">
        <f>SUM(R306:R350)</f>
        <v>0</v>
      </c>
      <c r="S305" s="212"/>
      <c r="T305" s="214">
        <f>SUM(T306:T350)</f>
        <v>0</v>
      </c>
      <c r="AR305" s="215" t="s">
        <v>78</v>
      </c>
      <c r="AT305" s="216" t="s">
        <v>69</v>
      </c>
      <c r="AU305" s="216" t="s">
        <v>78</v>
      </c>
      <c r="AY305" s="215" t="s">
        <v>123</v>
      </c>
      <c r="BK305" s="217">
        <f>SUM(BK306:BK350)</f>
        <v>0</v>
      </c>
    </row>
    <row r="306" spans="2:65" s="1" customFormat="1" ht="25.5" customHeight="1">
      <c r="B306" s="45"/>
      <c r="C306" s="220" t="s">
        <v>664</v>
      </c>
      <c r="D306" s="220" t="s">
        <v>125</v>
      </c>
      <c r="E306" s="221" t="s">
        <v>280</v>
      </c>
      <c r="F306" s="222" t="s">
        <v>281</v>
      </c>
      <c r="G306" s="223" t="s">
        <v>282</v>
      </c>
      <c r="H306" s="224">
        <v>1635.48</v>
      </c>
      <c r="I306" s="225"/>
      <c r="J306" s="226">
        <f>ROUND(I306*H306,2)</f>
        <v>0</v>
      </c>
      <c r="K306" s="222" t="s">
        <v>129</v>
      </c>
      <c r="L306" s="71"/>
      <c r="M306" s="227" t="s">
        <v>21</v>
      </c>
      <c r="N306" s="228" t="s">
        <v>41</v>
      </c>
      <c r="O306" s="46"/>
      <c r="P306" s="229">
        <f>O306*H306</f>
        <v>0</v>
      </c>
      <c r="Q306" s="229">
        <v>0</v>
      </c>
      <c r="R306" s="229">
        <f>Q306*H306</f>
        <v>0</v>
      </c>
      <c r="S306" s="229">
        <v>0</v>
      </c>
      <c r="T306" s="230">
        <f>S306*H306</f>
        <v>0</v>
      </c>
      <c r="AR306" s="23" t="s">
        <v>130</v>
      </c>
      <c r="AT306" s="23" t="s">
        <v>125</v>
      </c>
      <c r="AU306" s="23" t="s">
        <v>80</v>
      </c>
      <c r="AY306" s="23" t="s">
        <v>123</v>
      </c>
      <c r="BE306" s="231">
        <f>IF(N306="základní",J306,0)</f>
        <v>0</v>
      </c>
      <c r="BF306" s="231">
        <f>IF(N306="snížená",J306,0)</f>
        <v>0</v>
      </c>
      <c r="BG306" s="231">
        <f>IF(N306="zákl. přenesená",J306,0)</f>
        <v>0</v>
      </c>
      <c r="BH306" s="231">
        <f>IF(N306="sníž. přenesená",J306,0)</f>
        <v>0</v>
      </c>
      <c r="BI306" s="231">
        <f>IF(N306="nulová",J306,0)</f>
        <v>0</v>
      </c>
      <c r="BJ306" s="23" t="s">
        <v>78</v>
      </c>
      <c r="BK306" s="231">
        <f>ROUND(I306*H306,2)</f>
        <v>0</v>
      </c>
      <c r="BL306" s="23" t="s">
        <v>130</v>
      </c>
      <c r="BM306" s="23" t="s">
        <v>665</v>
      </c>
    </row>
    <row r="307" spans="2:47" s="1" customFormat="1" ht="13.5">
      <c r="B307" s="45"/>
      <c r="C307" s="73"/>
      <c r="D307" s="232" t="s">
        <v>132</v>
      </c>
      <c r="E307" s="73"/>
      <c r="F307" s="233" t="s">
        <v>284</v>
      </c>
      <c r="G307" s="73"/>
      <c r="H307" s="73"/>
      <c r="I307" s="190"/>
      <c r="J307" s="73"/>
      <c r="K307" s="73"/>
      <c r="L307" s="71"/>
      <c r="M307" s="234"/>
      <c r="N307" s="46"/>
      <c r="O307" s="46"/>
      <c r="P307" s="46"/>
      <c r="Q307" s="46"/>
      <c r="R307" s="46"/>
      <c r="S307" s="46"/>
      <c r="T307" s="94"/>
      <c r="AT307" s="23" t="s">
        <v>132</v>
      </c>
      <c r="AU307" s="23" t="s">
        <v>80</v>
      </c>
    </row>
    <row r="308" spans="2:51" s="12" customFormat="1" ht="13.5">
      <c r="B308" s="246"/>
      <c r="C308" s="247"/>
      <c r="D308" s="232" t="s">
        <v>146</v>
      </c>
      <c r="E308" s="248" t="s">
        <v>21</v>
      </c>
      <c r="F308" s="249" t="s">
        <v>666</v>
      </c>
      <c r="G308" s="247"/>
      <c r="H308" s="248" t="s">
        <v>21</v>
      </c>
      <c r="I308" s="250"/>
      <c r="J308" s="247"/>
      <c r="K308" s="247"/>
      <c r="L308" s="251"/>
      <c r="M308" s="252"/>
      <c r="N308" s="253"/>
      <c r="O308" s="253"/>
      <c r="P308" s="253"/>
      <c r="Q308" s="253"/>
      <c r="R308" s="253"/>
      <c r="S308" s="253"/>
      <c r="T308" s="254"/>
      <c r="AT308" s="255" t="s">
        <v>146</v>
      </c>
      <c r="AU308" s="255" t="s">
        <v>80</v>
      </c>
      <c r="AV308" s="12" t="s">
        <v>78</v>
      </c>
      <c r="AW308" s="12" t="s">
        <v>33</v>
      </c>
      <c r="AX308" s="12" t="s">
        <v>70</v>
      </c>
      <c r="AY308" s="255" t="s">
        <v>123</v>
      </c>
    </row>
    <row r="309" spans="2:51" s="11" customFormat="1" ht="13.5">
      <c r="B309" s="235"/>
      <c r="C309" s="236"/>
      <c r="D309" s="232" t="s">
        <v>146</v>
      </c>
      <c r="E309" s="237" t="s">
        <v>21</v>
      </c>
      <c r="F309" s="238" t="s">
        <v>667</v>
      </c>
      <c r="G309" s="236"/>
      <c r="H309" s="239">
        <v>1710</v>
      </c>
      <c r="I309" s="240"/>
      <c r="J309" s="236"/>
      <c r="K309" s="236"/>
      <c r="L309" s="241"/>
      <c r="M309" s="242"/>
      <c r="N309" s="243"/>
      <c r="O309" s="243"/>
      <c r="P309" s="243"/>
      <c r="Q309" s="243"/>
      <c r="R309" s="243"/>
      <c r="S309" s="243"/>
      <c r="T309" s="244"/>
      <c r="AT309" s="245" t="s">
        <v>146</v>
      </c>
      <c r="AU309" s="245" t="s">
        <v>80</v>
      </c>
      <c r="AV309" s="11" t="s">
        <v>80</v>
      </c>
      <c r="AW309" s="11" t="s">
        <v>33</v>
      </c>
      <c r="AX309" s="11" t="s">
        <v>70</v>
      </c>
      <c r="AY309" s="245" t="s">
        <v>123</v>
      </c>
    </row>
    <row r="310" spans="2:51" s="12" customFormat="1" ht="13.5">
      <c r="B310" s="246"/>
      <c r="C310" s="247"/>
      <c r="D310" s="232" t="s">
        <v>146</v>
      </c>
      <c r="E310" s="248" t="s">
        <v>21</v>
      </c>
      <c r="F310" s="249" t="s">
        <v>668</v>
      </c>
      <c r="G310" s="247"/>
      <c r="H310" s="248" t="s">
        <v>21</v>
      </c>
      <c r="I310" s="250"/>
      <c r="J310" s="247"/>
      <c r="K310" s="247"/>
      <c r="L310" s="251"/>
      <c r="M310" s="252"/>
      <c r="N310" s="253"/>
      <c r="O310" s="253"/>
      <c r="P310" s="253"/>
      <c r="Q310" s="253"/>
      <c r="R310" s="253"/>
      <c r="S310" s="253"/>
      <c r="T310" s="254"/>
      <c r="AT310" s="255" t="s">
        <v>146</v>
      </c>
      <c r="AU310" s="255" t="s">
        <v>80</v>
      </c>
      <c r="AV310" s="12" t="s">
        <v>78</v>
      </c>
      <c r="AW310" s="12" t="s">
        <v>33</v>
      </c>
      <c r="AX310" s="12" t="s">
        <v>70</v>
      </c>
      <c r="AY310" s="255" t="s">
        <v>123</v>
      </c>
    </row>
    <row r="311" spans="2:51" s="11" customFormat="1" ht="13.5">
      <c r="B311" s="235"/>
      <c r="C311" s="236"/>
      <c r="D311" s="232" t="s">
        <v>146</v>
      </c>
      <c r="E311" s="237" t="s">
        <v>21</v>
      </c>
      <c r="F311" s="238" t="s">
        <v>669</v>
      </c>
      <c r="G311" s="236"/>
      <c r="H311" s="239">
        <v>-74.52</v>
      </c>
      <c r="I311" s="240"/>
      <c r="J311" s="236"/>
      <c r="K311" s="236"/>
      <c r="L311" s="241"/>
      <c r="M311" s="242"/>
      <c r="N311" s="243"/>
      <c r="O311" s="243"/>
      <c r="P311" s="243"/>
      <c r="Q311" s="243"/>
      <c r="R311" s="243"/>
      <c r="S311" s="243"/>
      <c r="T311" s="244"/>
      <c r="AT311" s="245" t="s">
        <v>146</v>
      </c>
      <c r="AU311" s="245" t="s">
        <v>80</v>
      </c>
      <c r="AV311" s="11" t="s">
        <v>80</v>
      </c>
      <c r="AW311" s="11" t="s">
        <v>33</v>
      </c>
      <c r="AX311" s="11" t="s">
        <v>70</v>
      </c>
      <c r="AY311" s="245" t="s">
        <v>123</v>
      </c>
    </row>
    <row r="312" spans="2:51" s="13" customFormat="1" ht="13.5">
      <c r="B312" s="256"/>
      <c r="C312" s="257"/>
      <c r="D312" s="232" t="s">
        <v>146</v>
      </c>
      <c r="E312" s="258" t="s">
        <v>21</v>
      </c>
      <c r="F312" s="259" t="s">
        <v>161</v>
      </c>
      <c r="G312" s="257"/>
      <c r="H312" s="260">
        <v>1635.48</v>
      </c>
      <c r="I312" s="261"/>
      <c r="J312" s="257"/>
      <c r="K312" s="257"/>
      <c r="L312" s="262"/>
      <c r="M312" s="263"/>
      <c r="N312" s="264"/>
      <c r="O312" s="264"/>
      <c r="P312" s="264"/>
      <c r="Q312" s="264"/>
      <c r="R312" s="264"/>
      <c r="S312" s="264"/>
      <c r="T312" s="265"/>
      <c r="AT312" s="266" t="s">
        <v>146</v>
      </c>
      <c r="AU312" s="266" t="s">
        <v>80</v>
      </c>
      <c r="AV312" s="13" t="s">
        <v>130</v>
      </c>
      <c r="AW312" s="13" t="s">
        <v>33</v>
      </c>
      <c r="AX312" s="13" t="s">
        <v>78</v>
      </c>
      <c r="AY312" s="266" t="s">
        <v>123</v>
      </c>
    </row>
    <row r="313" spans="2:65" s="1" customFormat="1" ht="25.5" customHeight="1">
      <c r="B313" s="45"/>
      <c r="C313" s="220" t="s">
        <v>670</v>
      </c>
      <c r="D313" s="220" t="s">
        <v>125</v>
      </c>
      <c r="E313" s="221" t="s">
        <v>292</v>
      </c>
      <c r="F313" s="222" t="s">
        <v>415</v>
      </c>
      <c r="G313" s="223" t="s">
        <v>282</v>
      </c>
      <c r="H313" s="224">
        <v>289.93</v>
      </c>
      <c r="I313" s="225"/>
      <c r="J313" s="226">
        <f>ROUND(I313*H313,2)</f>
        <v>0</v>
      </c>
      <c r="K313" s="222" t="s">
        <v>129</v>
      </c>
      <c r="L313" s="71"/>
      <c r="M313" s="227" t="s">
        <v>21</v>
      </c>
      <c r="N313" s="228" t="s">
        <v>41</v>
      </c>
      <c r="O313" s="46"/>
      <c r="P313" s="229">
        <f>O313*H313</f>
        <v>0</v>
      </c>
      <c r="Q313" s="229">
        <v>0</v>
      </c>
      <c r="R313" s="229">
        <f>Q313*H313</f>
        <v>0</v>
      </c>
      <c r="S313" s="229">
        <v>0</v>
      </c>
      <c r="T313" s="230">
        <f>S313*H313</f>
        <v>0</v>
      </c>
      <c r="AR313" s="23" t="s">
        <v>130</v>
      </c>
      <c r="AT313" s="23" t="s">
        <v>125</v>
      </c>
      <c r="AU313" s="23" t="s">
        <v>80</v>
      </c>
      <c r="AY313" s="23" t="s">
        <v>123</v>
      </c>
      <c r="BE313" s="231">
        <f>IF(N313="základní",J313,0)</f>
        <v>0</v>
      </c>
      <c r="BF313" s="231">
        <f>IF(N313="snížená",J313,0)</f>
        <v>0</v>
      </c>
      <c r="BG313" s="231">
        <f>IF(N313="zákl. přenesená",J313,0)</f>
        <v>0</v>
      </c>
      <c r="BH313" s="231">
        <f>IF(N313="sníž. přenesená",J313,0)</f>
        <v>0</v>
      </c>
      <c r="BI313" s="231">
        <f>IF(N313="nulová",J313,0)</f>
        <v>0</v>
      </c>
      <c r="BJ313" s="23" t="s">
        <v>78</v>
      </c>
      <c r="BK313" s="231">
        <f>ROUND(I313*H313,2)</f>
        <v>0</v>
      </c>
      <c r="BL313" s="23" t="s">
        <v>130</v>
      </c>
      <c r="BM313" s="23" t="s">
        <v>671</v>
      </c>
    </row>
    <row r="314" spans="2:47" s="1" customFormat="1" ht="13.5">
      <c r="B314" s="45"/>
      <c r="C314" s="73"/>
      <c r="D314" s="232" t="s">
        <v>132</v>
      </c>
      <c r="E314" s="73"/>
      <c r="F314" s="233" t="s">
        <v>295</v>
      </c>
      <c r="G314" s="73"/>
      <c r="H314" s="73"/>
      <c r="I314" s="190"/>
      <c r="J314" s="73"/>
      <c r="K314" s="73"/>
      <c r="L314" s="71"/>
      <c r="M314" s="234"/>
      <c r="N314" s="46"/>
      <c r="O314" s="46"/>
      <c r="P314" s="46"/>
      <c r="Q314" s="46"/>
      <c r="R314" s="46"/>
      <c r="S314" s="46"/>
      <c r="T314" s="94"/>
      <c r="AT314" s="23" t="s">
        <v>132</v>
      </c>
      <c r="AU314" s="23" t="s">
        <v>80</v>
      </c>
    </row>
    <row r="315" spans="2:51" s="12" customFormat="1" ht="13.5">
      <c r="B315" s="246"/>
      <c r="C315" s="247"/>
      <c r="D315" s="232" t="s">
        <v>146</v>
      </c>
      <c r="E315" s="248" t="s">
        <v>21</v>
      </c>
      <c r="F315" s="249" t="s">
        <v>672</v>
      </c>
      <c r="G315" s="247"/>
      <c r="H315" s="248" t="s">
        <v>21</v>
      </c>
      <c r="I315" s="250"/>
      <c r="J315" s="247"/>
      <c r="K315" s="247"/>
      <c r="L315" s="251"/>
      <c r="M315" s="252"/>
      <c r="N315" s="253"/>
      <c r="O315" s="253"/>
      <c r="P315" s="253"/>
      <c r="Q315" s="253"/>
      <c r="R315" s="253"/>
      <c r="S315" s="253"/>
      <c r="T315" s="254"/>
      <c r="AT315" s="255" t="s">
        <v>146</v>
      </c>
      <c r="AU315" s="255" t="s">
        <v>80</v>
      </c>
      <c r="AV315" s="12" t="s">
        <v>78</v>
      </c>
      <c r="AW315" s="12" t="s">
        <v>33</v>
      </c>
      <c r="AX315" s="12" t="s">
        <v>70</v>
      </c>
      <c r="AY315" s="255" t="s">
        <v>123</v>
      </c>
    </row>
    <row r="316" spans="2:51" s="11" customFormat="1" ht="13.5">
      <c r="B316" s="235"/>
      <c r="C316" s="236"/>
      <c r="D316" s="232" t="s">
        <v>146</v>
      </c>
      <c r="E316" s="237" t="s">
        <v>21</v>
      </c>
      <c r="F316" s="238" t="s">
        <v>673</v>
      </c>
      <c r="G316" s="236"/>
      <c r="H316" s="239">
        <v>211.88</v>
      </c>
      <c r="I316" s="240"/>
      <c r="J316" s="236"/>
      <c r="K316" s="236"/>
      <c r="L316" s="241"/>
      <c r="M316" s="242"/>
      <c r="N316" s="243"/>
      <c r="O316" s="243"/>
      <c r="P316" s="243"/>
      <c r="Q316" s="243"/>
      <c r="R316" s="243"/>
      <c r="S316" s="243"/>
      <c r="T316" s="244"/>
      <c r="AT316" s="245" t="s">
        <v>146</v>
      </c>
      <c r="AU316" s="245" t="s">
        <v>80</v>
      </c>
      <c r="AV316" s="11" t="s">
        <v>80</v>
      </c>
      <c r="AW316" s="11" t="s">
        <v>33</v>
      </c>
      <c r="AX316" s="11" t="s">
        <v>70</v>
      </c>
      <c r="AY316" s="245" t="s">
        <v>123</v>
      </c>
    </row>
    <row r="317" spans="2:51" s="12" customFormat="1" ht="13.5">
      <c r="B317" s="246"/>
      <c r="C317" s="247"/>
      <c r="D317" s="232" t="s">
        <v>146</v>
      </c>
      <c r="E317" s="248" t="s">
        <v>21</v>
      </c>
      <c r="F317" s="249" t="s">
        <v>674</v>
      </c>
      <c r="G317" s="247"/>
      <c r="H317" s="248" t="s">
        <v>21</v>
      </c>
      <c r="I317" s="250"/>
      <c r="J317" s="247"/>
      <c r="K317" s="247"/>
      <c r="L317" s="251"/>
      <c r="M317" s="252"/>
      <c r="N317" s="253"/>
      <c r="O317" s="253"/>
      <c r="P317" s="253"/>
      <c r="Q317" s="253"/>
      <c r="R317" s="253"/>
      <c r="S317" s="253"/>
      <c r="T317" s="254"/>
      <c r="AT317" s="255" t="s">
        <v>146</v>
      </c>
      <c r="AU317" s="255" t="s">
        <v>80</v>
      </c>
      <c r="AV317" s="12" t="s">
        <v>78</v>
      </c>
      <c r="AW317" s="12" t="s">
        <v>33</v>
      </c>
      <c r="AX317" s="12" t="s">
        <v>70</v>
      </c>
      <c r="AY317" s="255" t="s">
        <v>123</v>
      </c>
    </row>
    <row r="318" spans="2:51" s="11" customFormat="1" ht="13.5">
      <c r="B318" s="235"/>
      <c r="C318" s="236"/>
      <c r="D318" s="232" t="s">
        <v>146</v>
      </c>
      <c r="E318" s="237" t="s">
        <v>21</v>
      </c>
      <c r="F318" s="238" t="s">
        <v>675</v>
      </c>
      <c r="G318" s="236"/>
      <c r="H318" s="239">
        <v>78.05</v>
      </c>
      <c r="I318" s="240"/>
      <c r="J318" s="236"/>
      <c r="K318" s="236"/>
      <c r="L318" s="241"/>
      <c r="M318" s="242"/>
      <c r="N318" s="243"/>
      <c r="O318" s="243"/>
      <c r="P318" s="243"/>
      <c r="Q318" s="243"/>
      <c r="R318" s="243"/>
      <c r="S318" s="243"/>
      <c r="T318" s="244"/>
      <c r="AT318" s="245" t="s">
        <v>146</v>
      </c>
      <c r="AU318" s="245" t="s">
        <v>80</v>
      </c>
      <c r="AV318" s="11" t="s">
        <v>80</v>
      </c>
      <c r="AW318" s="11" t="s">
        <v>33</v>
      </c>
      <c r="AX318" s="11" t="s">
        <v>70</v>
      </c>
      <c r="AY318" s="245" t="s">
        <v>123</v>
      </c>
    </row>
    <row r="319" spans="2:51" s="13" customFormat="1" ht="13.5">
      <c r="B319" s="256"/>
      <c r="C319" s="257"/>
      <c r="D319" s="232" t="s">
        <v>146</v>
      </c>
      <c r="E319" s="258" t="s">
        <v>21</v>
      </c>
      <c r="F319" s="259" t="s">
        <v>161</v>
      </c>
      <c r="G319" s="257"/>
      <c r="H319" s="260">
        <v>289.93</v>
      </c>
      <c r="I319" s="261"/>
      <c r="J319" s="257"/>
      <c r="K319" s="257"/>
      <c r="L319" s="262"/>
      <c r="M319" s="263"/>
      <c r="N319" s="264"/>
      <c r="O319" s="264"/>
      <c r="P319" s="264"/>
      <c r="Q319" s="264"/>
      <c r="R319" s="264"/>
      <c r="S319" s="264"/>
      <c r="T319" s="265"/>
      <c r="AT319" s="266" t="s">
        <v>146</v>
      </c>
      <c r="AU319" s="266" t="s">
        <v>80</v>
      </c>
      <c r="AV319" s="13" t="s">
        <v>130</v>
      </c>
      <c r="AW319" s="13" t="s">
        <v>33</v>
      </c>
      <c r="AX319" s="13" t="s">
        <v>78</v>
      </c>
      <c r="AY319" s="266" t="s">
        <v>123</v>
      </c>
    </row>
    <row r="320" spans="2:65" s="1" customFormat="1" ht="38.25" customHeight="1">
      <c r="B320" s="45"/>
      <c r="C320" s="220" t="s">
        <v>676</v>
      </c>
      <c r="D320" s="220" t="s">
        <v>125</v>
      </c>
      <c r="E320" s="221" t="s">
        <v>299</v>
      </c>
      <c r="F320" s="222" t="s">
        <v>300</v>
      </c>
      <c r="G320" s="223" t="s">
        <v>282</v>
      </c>
      <c r="H320" s="224">
        <v>5508.67</v>
      </c>
      <c r="I320" s="225"/>
      <c r="J320" s="226">
        <f>ROUND(I320*H320,2)</f>
        <v>0</v>
      </c>
      <c r="K320" s="222" t="s">
        <v>129</v>
      </c>
      <c r="L320" s="71"/>
      <c r="M320" s="227" t="s">
        <v>21</v>
      </c>
      <c r="N320" s="228" t="s">
        <v>41</v>
      </c>
      <c r="O320" s="46"/>
      <c r="P320" s="229">
        <f>O320*H320</f>
        <v>0</v>
      </c>
      <c r="Q320" s="229">
        <v>0</v>
      </c>
      <c r="R320" s="229">
        <f>Q320*H320</f>
        <v>0</v>
      </c>
      <c r="S320" s="229">
        <v>0</v>
      </c>
      <c r="T320" s="230">
        <f>S320*H320</f>
        <v>0</v>
      </c>
      <c r="AR320" s="23" t="s">
        <v>130</v>
      </c>
      <c r="AT320" s="23" t="s">
        <v>125</v>
      </c>
      <c r="AU320" s="23" t="s">
        <v>80</v>
      </c>
      <c r="AY320" s="23" t="s">
        <v>123</v>
      </c>
      <c r="BE320" s="231">
        <f>IF(N320="základní",J320,0)</f>
        <v>0</v>
      </c>
      <c r="BF320" s="231">
        <f>IF(N320="snížená",J320,0)</f>
        <v>0</v>
      </c>
      <c r="BG320" s="231">
        <f>IF(N320="zákl. přenesená",J320,0)</f>
        <v>0</v>
      </c>
      <c r="BH320" s="231">
        <f>IF(N320="sníž. přenesená",J320,0)</f>
        <v>0</v>
      </c>
      <c r="BI320" s="231">
        <f>IF(N320="nulová",J320,0)</f>
        <v>0</v>
      </c>
      <c r="BJ320" s="23" t="s">
        <v>78</v>
      </c>
      <c r="BK320" s="231">
        <f>ROUND(I320*H320,2)</f>
        <v>0</v>
      </c>
      <c r="BL320" s="23" t="s">
        <v>130</v>
      </c>
      <c r="BM320" s="23" t="s">
        <v>677</v>
      </c>
    </row>
    <row r="321" spans="2:47" s="1" customFormat="1" ht="13.5">
      <c r="B321" s="45"/>
      <c r="C321" s="73"/>
      <c r="D321" s="232" t="s">
        <v>132</v>
      </c>
      <c r="E321" s="73"/>
      <c r="F321" s="233" t="s">
        <v>295</v>
      </c>
      <c r="G321" s="73"/>
      <c r="H321" s="73"/>
      <c r="I321" s="190"/>
      <c r="J321" s="73"/>
      <c r="K321" s="73"/>
      <c r="L321" s="71"/>
      <c r="M321" s="234"/>
      <c r="N321" s="46"/>
      <c r="O321" s="46"/>
      <c r="P321" s="46"/>
      <c r="Q321" s="46"/>
      <c r="R321" s="46"/>
      <c r="S321" s="46"/>
      <c r="T321" s="94"/>
      <c r="AT321" s="23" t="s">
        <v>132</v>
      </c>
      <c r="AU321" s="23" t="s">
        <v>80</v>
      </c>
    </row>
    <row r="322" spans="2:47" s="1" customFormat="1" ht="13.5">
      <c r="B322" s="45"/>
      <c r="C322" s="73"/>
      <c r="D322" s="232" t="s">
        <v>134</v>
      </c>
      <c r="E322" s="73"/>
      <c r="F322" s="233" t="s">
        <v>302</v>
      </c>
      <c r="G322" s="73"/>
      <c r="H322" s="73"/>
      <c r="I322" s="190"/>
      <c r="J322" s="73"/>
      <c r="K322" s="73"/>
      <c r="L322" s="71"/>
      <c r="M322" s="234"/>
      <c r="N322" s="46"/>
      <c r="O322" s="46"/>
      <c r="P322" s="46"/>
      <c r="Q322" s="46"/>
      <c r="R322" s="46"/>
      <c r="S322" s="46"/>
      <c r="T322" s="94"/>
      <c r="AT322" s="23" t="s">
        <v>134</v>
      </c>
      <c r="AU322" s="23" t="s">
        <v>80</v>
      </c>
    </row>
    <row r="323" spans="2:51" s="12" customFormat="1" ht="13.5">
      <c r="B323" s="246"/>
      <c r="C323" s="247"/>
      <c r="D323" s="232" t="s">
        <v>146</v>
      </c>
      <c r="E323" s="248" t="s">
        <v>21</v>
      </c>
      <c r="F323" s="249" t="s">
        <v>672</v>
      </c>
      <c r="G323" s="247"/>
      <c r="H323" s="248" t="s">
        <v>21</v>
      </c>
      <c r="I323" s="250"/>
      <c r="J323" s="247"/>
      <c r="K323" s="247"/>
      <c r="L323" s="251"/>
      <c r="M323" s="252"/>
      <c r="N323" s="253"/>
      <c r="O323" s="253"/>
      <c r="P323" s="253"/>
      <c r="Q323" s="253"/>
      <c r="R323" s="253"/>
      <c r="S323" s="253"/>
      <c r="T323" s="254"/>
      <c r="AT323" s="255" t="s">
        <v>146</v>
      </c>
      <c r="AU323" s="255" t="s">
        <v>80</v>
      </c>
      <c r="AV323" s="12" t="s">
        <v>78</v>
      </c>
      <c r="AW323" s="12" t="s">
        <v>33</v>
      </c>
      <c r="AX323" s="12" t="s">
        <v>70</v>
      </c>
      <c r="AY323" s="255" t="s">
        <v>123</v>
      </c>
    </row>
    <row r="324" spans="2:51" s="11" customFormat="1" ht="13.5">
      <c r="B324" s="235"/>
      <c r="C324" s="236"/>
      <c r="D324" s="232" t="s">
        <v>146</v>
      </c>
      <c r="E324" s="237" t="s">
        <v>21</v>
      </c>
      <c r="F324" s="238" t="s">
        <v>673</v>
      </c>
      <c r="G324" s="236"/>
      <c r="H324" s="239">
        <v>211.88</v>
      </c>
      <c r="I324" s="240"/>
      <c r="J324" s="236"/>
      <c r="K324" s="236"/>
      <c r="L324" s="241"/>
      <c r="M324" s="242"/>
      <c r="N324" s="243"/>
      <c r="O324" s="243"/>
      <c r="P324" s="243"/>
      <c r="Q324" s="243"/>
      <c r="R324" s="243"/>
      <c r="S324" s="243"/>
      <c r="T324" s="244"/>
      <c r="AT324" s="245" t="s">
        <v>146</v>
      </c>
      <c r="AU324" s="245" t="s">
        <v>80</v>
      </c>
      <c r="AV324" s="11" t="s">
        <v>80</v>
      </c>
      <c r="AW324" s="11" t="s">
        <v>33</v>
      </c>
      <c r="AX324" s="11" t="s">
        <v>70</v>
      </c>
      <c r="AY324" s="245" t="s">
        <v>123</v>
      </c>
    </row>
    <row r="325" spans="2:51" s="12" customFormat="1" ht="13.5">
      <c r="B325" s="246"/>
      <c r="C325" s="247"/>
      <c r="D325" s="232" t="s">
        <v>146</v>
      </c>
      <c r="E325" s="248" t="s">
        <v>21</v>
      </c>
      <c r="F325" s="249" t="s">
        <v>674</v>
      </c>
      <c r="G325" s="247"/>
      <c r="H325" s="248" t="s">
        <v>21</v>
      </c>
      <c r="I325" s="250"/>
      <c r="J325" s="247"/>
      <c r="K325" s="247"/>
      <c r="L325" s="251"/>
      <c r="M325" s="252"/>
      <c r="N325" s="253"/>
      <c r="O325" s="253"/>
      <c r="P325" s="253"/>
      <c r="Q325" s="253"/>
      <c r="R325" s="253"/>
      <c r="S325" s="253"/>
      <c r="T325" s="254"/>
      <c r="AT325" s="255" t="s">
        <v>146</v>
      </c>
      <c r="AU325" s="255" t="s">
        <v>80</v>
      </c>
      <c r="AV325" s="12" t="s">
        <v>78</v>
      </c>
      <c r="AW325" s="12" t="s">
        <v>33</v>
      </c>
      <c r="AX325" s="12" t="s">
        <v>70</v>
      </c>
      <c r="AY325" s="255" t="s">
        <v>123</v>
      </c>
    </row>
    <row r="326" spans="2:51" s="11" customFormat="1" ht="13.5">
      <c r="B326" s="235"/>
      <c r="C326" s="236"/>
      <c r="D326" s="232" t="s">
        <v>146</v>
      </c>
      <c r="E326" s="237" t="s">
        <v>21</v>
      </c>
      <c r="F326" s="238" t="s">
        <v>675</v>
      </c>
      <c r="G326" s="236"/>
      <c r="H326" s="239">
        <v>78.05</v>
      </c>
      <c r="I326" s="240"/>
      <c r="J326" s="236"/>
      <c r="K326" s="236"/>
      <c r="L326" s="241"/>
      <c r="M326" s="242"/>
      <c r="N326" s="243"/>
      <c r="O326" s="243"/>
      <c r="P326" s="243"/>
      <c r="Q326" s="243"/>
      <c r="R326" s="243"/>
      <c r="S326" s="243"/>
      <c r="T326" s="244"/>
      <c r="AT326" s="245" t="s">
        <v>146</v>
      </c>
      <c r="AU326" s="245" t="s">
        <v>80</v>
      </c>
      <c r="AV326" s="11" t="s">
        <v>80</v>
      </c>
      <c r="AW326" s="11" t="s">
        <v>33</v>
      </c>
      <c r="AX326" s="11" t="s">
        <v>70</v>
      </c>
      <c r="AY326" s="245" t="s">
        <v>123</v>
      </c>
    </row>
    <row r="327" spans="2:51" s="13" customFormat="1" ht="13.5">
      <c r="B327" s="256"/>
      <c r="C327" s="257"/>
      <c r="D327" s="232" t="s">
        <v>146</v>
      </c>
      <c r="E327" s="258" t="s">
        <v>21</v>
      </c>
      <c r="F327" s="259" t="s">
        <v>161</v>
      </c>
      <c r="G327" s="257"/>
      <c r="H327" s="260">
        <v>289.93</v>
      </c>
      <c r="I327" s="261"/>
      <c r="J327" s="257"/>
      <c r="K327" s="257"/>
      <c r="L327" s="262"/>
      <c r="M327" s="263"/>
      <c r="N327" s="264"/>
      <c r="O327" s="264"/>
      <c r="P327" s="264"/>
      <c r="Q327" s="264"/>
      <c r="R327" s="264"/>
      <c r="S327" s="264"/>
      <c r="T327" s="265"/>
      <c r="AT327" s="266" t="s">
        <v>146</v>
      </c>
      <c r="AU327" s="266" t="s">
        <v>80</v>
      </c>
      <c r="AV327" s="13" t="s">
        <v>130</v>
      </c>
      <c r="AW327" s="13" t="s">
        <v>33</v>
      </c>
      <c r="AX327" s="13" t="s">
        <v>78</v>
      </c>
      <c r="AY327" s="266" t="s">
        <v>123</v>
      </c>
    </row>
    <row r="328" spans="2:51" s="11" customFormat="1" ht="13.5">
      <c r="B328" s="235"/>
      <c r="C328" s="236"/>
      <c r="D328" s="232" t="s">
        <v>146</v>
      </c>
      <c r="E328" s="236"/>
      <c r="F328" s="238" t="s">
        <v>678</v>
      </c>
      <c r="G328" s="236"/>
      <c r="H328" s="239">
        <v>5508.67</v>
      </c>
      <c r="I328" s="240"/>
      <c r="J328" s="236"/>
      <c r="K328" s="236"/>
      <c r="L328" s="241"/>
      <c r="M328" s="242"/>
      <c r="N328" s="243"/>
      <c r="O328" s="243"/>
      <c r="P328" s="243"/>
      <c r="Q328" s="243"/>
      <c r="R328" s="243"/>
      <c r="S328" s="243"/>
      <c r="T328" s="244"/>
      <c r="AT328" s="245" t="s">
        <v>146</v>
      </c>
      <c r="AU328" s="245" t="s">
        <v>80</v>
      </c>
      <c r="AV328" s="11" t="s">
        <v>80</v>
      </c>
      <c r="AW328" s="11" t="s">
        <v>6</v>
      </c>
      <c r="AX328" s="11" t="s">
        <v>78</v>
      </c>
      <c r="AY328" s="245" t="s">
        <v>123</v>
      </c>
    </row>
    <row r="329" spans="2:65" s="1" customFormat="1" ht="25.5" customHeight="1">
      <c r="B329" s="45"/>
      <c r="C329" s="220" t="s">
        <v>679</v>
      </c>
      <c r="D329" s="220" t="s">
        <v>125</v>
      </c>
      <c r="E329" s="221" t="s">
        <v>680</v>
      </c>
      <c r="F329" s="222" t="s">
        <v>681</v>
      </c>
      <c r="G329" s="223" t="s">
        <v>282</v>
      </c>
      <c r="H329" s="224">
        <v>78.05</v>
      </c>
      <c r="I329" s="225"/>
      <c r="J329" s="226">
        <f>ROUND(I329*H329,2)</f>
        <v>0</v>
      </c>
      <c r="K329" s="222" t="s">
        <v>129</v>
      </c>
      <c r="L329" s="71"/>
      <c r="M329" s="227" t="s">
        <v>21</v>
      </c>
      <c r="N329" s="228" t="s">
        <v>41</v>
      </c>
      <c r="O329" s="46"/>
      <c r="P329" s="229">
        <f>O329*H329</f>
        <v>0</v>
      </c>
      <c r="Q329" s="229">
        <v>0</v>
      </c>
      <c r="R329" s="229">
        <f>Q329*H329</f>
        <v>0</v>
      </c>
      <c r="S329" s="229">
        <v>0</v>
      </c>
      <c r="T329" s="230">
        <f>S329*H329</f>
        <v>0</v>
      </c>
      <c r="AR329" s="23" t="s">
        <v>130</v>
      </c>
      <c r="AT329" s="23" t="s">
        <v>125</v>
      </c>
      <c r="AU329" s="23" t="s">
        <v>80</v>
      </c>
      <c r="AY329" s="23" t="s">
        <v>123</v>
      </c>
      <c r="BE329" s="231">
        <f>IF(N329="základní",J329,0)</f>
        <v>0</v>
      </c>
      <c r="BF329" s="231">
        <f>IF(N329="snížená",J329,0)</f>
        <v>0</v>
      </c>
      <c r="BG329" s="231">
        <f>IF(N329="zákl. přenesená",J329,0)</f>
        <v>0</v>
      </c>
      <c r="BH329" s="231">
        <f>IF(N329="sníž. přenesená",J329,0)</f>
        <v>0</v>
      </c>
      <c r="BI329" s="231">
        <f>IF(N329="nulová",J329,0)</f>
        <v>0</v>
      </c>
      <c r="BJ329" s="23" t="s">
        <v>78</v>
      </c>
      <c r="BK329" s="231">
        <f>ROUND(I329*H329,2)</f>
        <v>0</v>
      </c>
      <c r="BL329" s="23" t="s">
        <v>130</v>
      </c>
      <c r="BM329" s="23" t="s">
        <v>682</v>
      </c>
    </row>
    <row r="330" spans="2:47" s="1" customFormat="1" ht="13.5">
      <c r="B330" s="45"/>
      <c r="C330" s="73"/>
      <c r="D330" s="232" t="s">
        <v>132</v>
      </c>
      <c r="E330" s="73"/>
      <c r="F330" s="233" t="s">
        <v>308</v>
      </c>
      <c r="G330" s="73"/>
      <c r="H330" s="73"/>
      <c r="I330" s="190"/>
      <c r="J330" s="73"/>
      <c r="K330" s="73"/>
      <c r="L330" s="71"/>
      <c r="M330" s="234"/>
      <c r="N330" s="46"/>
      <c r="O330" s="46"/>
      <c r="P330" s="46"/>
      <c r="Q330" s="46"/>
      <c r="R330" s="46"/>
      <c r="S330" s="46"/>
      <c r="T330" s="94"/>
      <c r="AT330" s="23" t="s">
        <v>132</v>
      </c>
      <c r="AU330" s="23" t="s">
        <v>80</v>
      </c>
    </row>
    <row r="331" spans="2:65" s="1" customFormat="1" ht="25.5" customHeight="1">
      <c r="B331" s="45"/>
      <c r="C331" s="220" t="s">
        <v>683</v>
      </c>
      <c r="D331" s="220" t="s">
        <v>125</v>
      </c>
      <c r="E331" s="221" t="s">
        <v>305</v>
      </c>
      <c r="F331" s="222" t="s">
        <v>306</v>
      </c>
      <c r="G331" s="223" t="s">
        <v>282</v>
      </c>
      <c r="H331" s="224">
        <v>211.88</v>
      </c>
      <c r="I331" s="225"/>
      <c r="J331" s="226">
        <f>ROUND(I331*H331,2)</f>
        <v>0</v>
      </c>
      <c r="K331" s="222" t="s">
        <v>129</v>
      </c>
      <c r="L331" s="71"/>
      <c r="M331" s="227" t="s">
        <v>21</v>
      </c>
      <c r="N331" s="228" t="s">
        <v>41</v>
      </c>
      <c r="O331" s="46"/>
      <c r="P331" s="229">
        <f>O331*H331</f>
        <v>0</v>
      </c>
      <c r="Q331" s="229">
        <v>0</v>
      </c>
      <c r="R331" s="229">
        <f>Q331*H331</f>
        <v>0</v>
      </c>
      <c r="S331" s="229">
        <v>0</v>
      </c>
      <c r="T331" s="230">
        <f>S331*H331</f>
        <v>0</v>
      </c>
      <c r="AR331" s="23" t="s">
        <v>130</v>
      </c>
      <c r="AT331" s="23" t="s">
        <v>125</v>
      </c>
      <c r="AU331" s="23" t="s">
        <v>80</v>
      </c>
      <c r="AY331" s="23" t="s">
        <v>123</v>
      </c>
      <c r="BE331" s="231">
        <f>IF(N331="základní",J331,0)</f>
        <v>0</v>
      </c>
      <c r="BF331" s="231">
        <f>IF(N331="snížená",J331,0)</f>
        <v>0</v>
      </c>
      <c r="BG331" s="231">
        <f>IF(N331="zákl. přenesená",J331,0)</f>
        <v>0</v>
      </c>
      <c r="BH331" s="231">
        <f>IF(N331="sníž. přenesená",J331,0)</f>
        <v>0</v>
      </c>
      <c r="BI331" s="231">
        <f>IF(N331="nulová",J331,0)</f>
        <v>0</v>
      </c>
      <c r="BJ331" s="23" t="s">
        <v>78</v>
      </c>
      <c r="BK331" s="231">
        <f>ROUND(I331*H331,2)</f>
        <v>0</v>
      </c>
      <c r="BL331" s="23" t="s">
        <v>130</v>
      </c>
      <c r="BM331" s="23" t="s">
        <v>684</v>
      </c>
    </row>
    <row r="332" spans="2:47" s="1" customFormat="1" ht="13.5">
      <c r="B332" s="45"/>
      <c r="C332" s="73"/>
      <c r="D332" s="232" t="s">
        <v>132</v>
      </c>
      <c r="E332" s="73"/>
      <c r="F332" s="233" t="s">
        <v>308</v>
      </c>
      <c r="G332" s="73"/>
      <c r="H332" s="73"/>
      <c r="I332" s="190"/>
      <c r="J332" s="73"/>
      <c r="K332" s="73"/>
      <c r="L332" s="71"/>
      <c r="M332" s="234"/>
      <c r="N332" s="46"/>
      <c r="O332" s="46"/>
      <c r="P332" s="46"/>
      <c r="Q332" s="46"/>
      <c r="R332" s="46"/>
      <c r="S332" s="46"/>
      <c r="T332" s="94"/>
      <c r="AT332" s="23" t="s">
        <v>132</v>
      </c>
      <c r="AU332" s="23" t="s">
        <v>80</v>
      </c>
    </row>
    <row r="333" spans="2:65" s="1" customFormat="1" ht="16.5" customHeight="1">
      <c r="B333" s="45"/>
      <c r="C333" s="220" t="s">
        <v>685</v>
      </c>
      <c r="D333" s="220" t="s">
        <v>125</v>
      </c>
      <c r="E333" s="221" t="s">
        <v>310</v>
      </c>
      <c r="F333" s="222" t="s">
        <v>311</v>
      </c>
      <c r="G333" s="223" t="s">
        <v>282</v>
      </c>
      <c r="H333" s="224">
        <v>1635.48</v>
      </c>
      <c r="I333" s="225"/>
      <c r="J333" s="226">
        <f>ROUND(I333*H333,2)</f>
        <v>0</v>
      </c>
      <c r="K333" s="222" t="s">
        <v>21</v>
      </c>
      <c r="L333" s="71"/>
      <c r="M333" s="227" t="s">
        <v>21</v>
      </c>
      <c r="N333" s="228" t="s">
        <v>41</v>
      </c>
      <c r="O333" s="46"/>
      <c r="P333" s="229">
        <f>O333*H333</f>
        <v>0</v>
      </c>
      <c r="Q333" s="229">
        <v>0</v>
      </c>
      <c r="R333" s="229">
        <f>Q333*H333</f>
        <v>0</v>
      </c>
      <c r="S333" s="229">
        <v>0</v>
      </c>
      <c r="T333" s="230">
        <f>S333*H333</f>
        <v>0</v>
      </c>
      <c r="AR333" s="23" t="s">
        <v>130</v>
      </c>
      <c r="AT333" s="23" t="s">
        <v>125</v>
      </c>
      <c r="AU333" s="23" t="s">
        <v>80</v>
      </c>
      <c r="AY333" s="23" t="s">
        <v>123</v>
      </c>
      <c r="BE333" s="231">
        <f>IF(N333="základní",J333,0)</f>
        <v>0</v>
      </c>
      <c r="BF333" s="231">
        <f>IF(N333="snížená",J333,0)</f>
        <v>0</v>
      </c>
      <c r="BG333" s="231">
        <f>IF(N333="zákl. přenesená",J333,0)</f>
        <v>0</v>
      </c>
      <c r="BH333" s="231">
        <f>IF(N333="sníž. přenesená",J333,0)</f>
        <v>0</v>
      </c>
      <c r="BI333" s="231">
        <f>IF(N333="nulová",J333,0)</f>
        <v>0</v>
      </c>
      <c r="BJ333" s="23" t="s">
        <v>78</v>
      </c>
      <c r="BK333" s="231">
        <f>ROUND(I333*H333,2)</f>
        <v>0</v>
      </c>
      <c r="BL333" s="23" t="s">
        <v>130</v>
      </c>
      <c r="BM333" s="23" t="s">
        <v>686</v>
      </c>
    </row>
    <row r="334" spans="2:47" s="1" customFormat="1" ht="13.5">
      <c r="B334" s="45"/>
      <c r="C334" s="73"/>
      <c r="D334" s="232" t="s">
        <v>132</v>
      </c>
      <c r="E334" s="73"/>
      <c r="F334" s="233" t="s">
        <v>308</v>
      </c>
      <c r="G334" s="73"/>
      <c r="H334" s="73"/>
      <c r="I334" s="190"/>
      <c r="J334" s="73"/>
      <c r="K334" s="73"/>
      <c r="L334" s="71"/>
      <c r="M334" s="234"/>
      <c r="N334" s="46"/>
      <c r="O334" s="46"/>
      <c r="P334" s="46"/>
      <c r="Q334" s="46"/>
      <c r="R334" s="46"/>
      <c r="S334" s="46"/>
      <c r="T334" s="94"/>
      <c r="AT334" s="23" t="s">
        <v>132</v>
      </c>
      <c r="AU334" s="23" t="s">
        <v>80</v>
      </c>
    </row>
    <row r="335" spans="2:65" s="1" customFormat="1" ht="25.5" customHeight="1">
      <c r="B335" s="45"/>
      <c r="C335" s="220" t="s">
        <v>687</v>
      </c>
      <c r="D335" s="220" t="s">
        <v>125</v>
      </c>
      <c r="E335" s="221" t="s">
        <v>314</v>
      </c>
      <c r="F335" s="222" t="s">
        <v>315</v>
      </c>
      <c r="G335" s="223" t="s">
        <v>282</v>
      </c>
      <c r="H335" s="224">
        <v>730.26</v>
      </c>
      <c r="I335" s="225"/>
      <c r="J335" s="226">
        <f>ROUND(I335*H335,2)</f>
        <v>0</v>
      </c>
      <c r="K335" s="222" t="s">
        <v>129</v>
      </c>
      <c r="L335" s="71"/>
      <c r="M335" s="227" t="s">
        <v>21</v>
      </c>
      <c r="N335" s="228" t="s">
        <v>41</v>
      </c>
      <c r="O335" s="46"/>
      <c r="P335" s="229">
        <f>O335*H335</f>
        <v>0</v>
      </c>
      <c r="Q335" s="229">
        <v>0</v>
      </c>
      <c r="R335" s="229">
        <f>Q335*H335</f>
        <v>0</v>
      </c>
      <c r="S335" s="229">
        <v>0</v>
      </c>
      <c r="T335" s="230">
        <f>S335*H335</f>
        <v>0</v>
      </c>
      <c r="AR335" s="23" t="s">
        <v>130</v>
      </c>
      <c r="AT335" s="23" t="s">
        <v>125</v>
      </c>
      <c r="AU335" s="23" t="s">
        <v>80</v>
      </c>
      <c r="AY335" s="23" t="s">
        <v>123</v>
      </c>
      <c r="BE335" s="231">
        <f>IF(N335="základní",J335,0)</f>
        <v>0</v>
      </c>
      <c r="BF335" s="231">
        <f>IF(N335="snížená",J335,0)</f>
        <v>0</v>
      </c>
      <c r="BG335" s="231">
        <f>IF(N335="zákl. přenesená",J335,0)</f>
        <v>0</v>
      </c>
      <c r="BH335" s="231">
        <f>IF(N335="sníž. přenesená",J335,0)</f>
        <v>0</v>
      </c>
      <c r="BI335" s="231">
        <f>IF(N335="nulová",J335,0)</f>
        <v>0</v>
      </c>
      <c r="BJ335" s="23" t="s">
        <v>78</v>
      </c>
      <c r="BK335" s="231">
        <f>ROUND(I335*H335,2)</f>
        <v>0</v>
      </c>
      <c r="BL335" s="23" t="s">
        <v>130</v>
      </c>
      <c r="BM335" s="23" t="s">
        <v>688</v>
      </c>
    </row>
    <row r="336" spans="2:47" s="1" customFormat="1" ht="13.5">
      <c r="B336" s="45"/>
      <c r="C336" s="73"/>
      <c r="D336" s="232" t="s">
        <v>132</v>
      </c>
      <c r="E336" s="73"/>
      <c r="F336" s="233" t="s">
        <v>308</v>
      </c>
      <c r="G336" s="73"/>
      <c r="H336" s="73"/>
      <c r="I336" s="190"/>
      <c r="J336" s="73"/>
      <c r="K336" s="73"/>
      <c r="L336" s="71"/>
      <c r="M336" s="234"/>
      <c r="N336" s="46"/>
      <c r="O336" s="46"/>
      <c r="P336" s="46"/>
      <c r="Q336" s="46"/>
      <c r="R336" s="46"/>
      <c r="S336" s="46"/>
      <c r="T336" s="94"/>
      <c r="AT336" s="23" t="s">
        <v>132</v>
      </c>
      <c r="AU336" s="23" t="s">
        <v>80</v>
      </c>
    </row>
    <row r="337" spans="2:51" s="12" customFormat="1" ht="13.5">
      <c r="B337" s="246"/>
      <c r="C337" s="247"/>
      <c r="D337" s="232" t="s">
        <v>146</v>
      </c>
      <c r="E337" s="248" t="s">
        <v>21</v>
      </c>
      <c r="F337" s="249" t="s">
        <v>338</v>
      </c>
      <c r="G337" s="247"/>
      <c r="H337" s="248" t="s">
        <v>21</v>
      </c>
      <c r="I337" s="250"/>
      <c r="J337" s="247"/>
      <c r="K337" s="247"/>
      <c r="L337" s="251"/>
      <c r="M337" s="252"/>
      <c r="N337" s="253"/>
      <c r="O337" s="253"/>
      <c r="P337" s="253"/>
      <c r="Q337" s="253"/>
      <c r="R337" s="253"/>
      <c r="S337" s="253"/>
      <c r="T337" s="254"/>
      <c r="AT337" s="255" t="s">
        <v>146</v>
      </c>
      <c r="AU337" s="255" t="s">
        <v>80</v>
      </c>
      <c r="AV337" s="12" t="s">
        <v>78</v>
      </c>
      <c r="AW337" s="12" t="s">
        <v>33</v>
      </c>
      <c r="AX337" s="12" t="s">
        <v>70</v>
      </c>
      <c r="AY337" s="255" t="s">
        <v>123</v>
      </c>
    </row>
    <row r="338" spans="2:51" s="11" customFormat="1" ht="13.5">
      <c r="B338" s="235"/>
      <c r="C338" s="236"/>
      <c r="D338" s="232" t="s">
        <v>146</v>
      </c>
      <c r="E338" s="237" t="s">
        <v>21</v>
      </c>
      <c r="F338" s="238" t="s">
        <v>450</v>
      </c>
      <c r="G338" s="236"/>
      <c r="H338" s="239">
        <v>100.2</v>
      </c>
      <c r="I338" s="240"/>
      <c r="J338" s="236"/>
      <c r="K338" s="236"/>
      <c r="L338" s="241"/>
      <c r="M338" s="242"/>
      <c r="N338" s="243"/>
      <c r="O338" s="243"/>
      <c r="P338" s="243"/>
      <c r="Q338" s="243"/>
      <c r="R338" s="243"/>
      <c r="S338" s="243"/>
      <c r="T338" s="244"/>
      <c r="AT338" s="245" t="s">
        <v>146</v>
      </c>
      <c r="AU338" s="245" t="s">
        <v>80</v>
      </c>
      <c r="AV338" s="11" t="s">
        <v>80</v>
      </c>
      <c r="AW338" s="11" t="s">
        <v>33</v>
      </c>
      <c r="AX338" s="11" t="s">
        <v>70</v>
      </c>
      <c r="AY338" s="245" t="s">
        <v>123</v>
      </c>
    </row>
    <row r="339" spans="2:51" s="12" customFormat="1" ht="13.5">
      <c r="B339" s="246"/>
      <c r="C339" s="247"/>
      <c r="D339" s="232" t="s">
        <v>146</v>
      </c>
      <c r="E339" s="248" t="s">
        <v>21</v>
      </c>
      <c r="F339" s="249" t="s">
        <v>152</v>
      </c>
      <c r="G339" s="247"/>
      <c r="H339" s="248" t="s">
        <v>21</v>
      </c>
      <c r="I339" s="250"/>
      <c r="J339" s="247"/>
      <c r="K339" s="247"/>
      <c r="L339" s="251"/>
      <c r="M339" s="252"/>
      <c r="N339" s="253"/>
      <c r="O339" s="253"/>
      <c r="P339" s="253"/>
      <c r="Q339" s="253"/>
      <c r="R339" s="253"/>
      <c r="S339" s="253"/>
      <c r="T339" s="254"/>
      <c r="AT339" s="255" t="s">
        <v>146</v>
      </c>
      <c r="AU339" s="255" t="s">
        <v>80</v>
      </c>
      <c r="AV339" s="12" t="s">
        <v>78</v>
      </c>
      <c r="AW339" s="12" t="s">
        <v>33</v>
      </c>
      <c r="AX339" s="12" t="s">
        <v>70</v>
      </c>
      <c r="AY339" s="255" t="s">
        <v>123</v>
      </c>
    </row>
    <row r="340" spans="2:51" s="11" customFormat="1" ht="13.5">
      <c r="B340" s="235"/>
      <c r="C340" s="236"/>
      <c r="D340" s="232" t="s">
        <v>146</v>
      </c>
      <c r="E340" s="237" t="s">
        <v>21</v>
      </c>
      <c r="F340" s="238" t="s">
        <v>451</v>
      </c>
      <c r="G340" s="236"/>
      <c r="H340" s="239">
        <v>43.48</v>
      </c>
      <c r="I340" s="240"/>
      <c r="J340" s="236"/>
      <c r="K340" s="236"/>
      <c r="L340" s="241"/>
      <c r="M340" s="242"/>
      <c r="N340" s="243"/>
      <c r="O340" s="243"/>
      <c r="P340" s="243"/>
      <c r="Q340" s="243"/>
      <c r="R340" s="243"/>
      <c r="S340" s="243"/>
      <c r="T340" s="244"/>
      <c r="AT340" s="245" t="s">
        <v>146</v>
      </c>
      <c r="AU340" s="245" t="s">
        <v>80</v>
      </c>
      <c r="AV340" s="11" t="s">
        <v>80</v>
      </c>
      <c r="AW340" s="11" t="s">
        <v>33</v>
      </c>
      <c r="AX340" s="11" t="s">
        <v>70</v>
      </c>
      <c r="AY340" s="245" t="s">
        <v>123</v>
      </c>
    </row>
    <row r="341" spans="2:51" s="12" customFormat="1" ht="13.5">
      <c r="B341" s="246"/>
      <c r="C341" s="247"/>
      <c r="D341" s="232" t="s">
        <v>146</v>
      </c>
      <c r="E341" s="248" t="s">
        <v>21</v>
      </c>
      <c r="F341" s="249" t="s">
        <v>340</v>
      </c>
      <c r="G341" s="247"/>
      <c r="H341" s="248" t="s">
        <v>21</v>
      </c>
      <c r="I341" s="250"/>
      <c r="J341" s="247"/>
      <c r="K341" s="247"/>
      <c r="L341" s="251"/>
      <c r="M341" s="252"/>
      <c r="N341" s="253"/>
      <c r="O341" s="253"/>
      <c r="P341" s="253"/>
      <c r="Q341" s="253"/>
      <c r="R341" s="253"/>
      <c r="S341" s="253"/>
      <c r="T341" s="254"/>
      <c r="AT341" s="255" t="s">
        <v>146</v>
      </c>
      <c r="AU341" s="255" t="s">
        <v>80</v>
      </c>
      <c r="AV341" s="12" t="s">
        <v>78</v>
      </c>
      <c r="AW341" s="12" t="s">
        <v>33</v>
      </c>
      <c r="AX341" s="12" t="s">
        <v>70</v>
      </c>
      <c r="AY341" s="255" t="s">
        <v>123</v>
      </c>
    </row>
    <row r="342" spans="2:51" s="11" customFormat="1" ht="13.5">
      <c r="B342" s="235"/>
      <c r="C342" s="236"/>
      <c r="D342" s="232" t="s">
        <v>146</v>
      </c>
      <c r="E342" s="237" t="s">
        <v>21</v>
      </c>
      <c r="F342" s="238" t="s">
        <v>452</v>
      </c>
      <c r="G342" s="236"/>
      <c r="H342" s="239">
        <v>116.4</v>
      </c>
      <c r="I342" s="240"/>
      <c r="J342" s="236"/>
      <c r="K342" s="236"/>
      <c r="L342" s="241"/>
      <c r="M342" s="242"/>
      <c r="N342" s="243"/>
      <c r="O342" s="243"/>
      <c r="P342" s="243"/>
      <c r="Q342" s="243"/>
      <c r="R342" s="243"/>
      <c r="S342" s="243"/>
      <c r="T342" s="244"/>
      <c r="AT342" s="245" t="s">
        <v>146</v>
      </c>
      <c r="AU342" s="245" t="s">
        <v>80</v>
      </c>
      <c r="AV342" s="11" t="s">
        <v>80</v>
      </c>
      <c r="AW342" s="11" t="s">
        <v>33</v>
      </c>
      <c r="AX342" s="11" t="s">
        <v>70</v>
      </c>
      <c r="AY342" s="245" t="s">
        <v>123</v>
      </c>
    </row>
    <row r="343" spans="2:51" s="12" customFormat="1" ht="13.5">
      <c r="B343" s="246"/>
      <c r="C343" s="247"/>
      <c r="D343" s="232" t="s">
        <v>146</v>
      </c>
      <c r="E343" s="248" t="s">
        <v>21</v>
      </c>
      <c r="F343" s="249" t="s">
        <v>453</v>
      </c>
      <c r="G343" s="247"/>
      <c r="H343" s="248" t="s">
        <v>21</v>
      </c>
      <c r="I343" s="250"/>
      <c r="J343" s="247"/>
      <c r="K343" s="247"/>
      <c r="L343" s="251"/>
      <c r="M343" s="252"/>
      <c r="N343" s="253"/>
      <c r="O343" s="253"/>
      <c r="P343" s="253"/>
      <c r="Q343" s="253"/>
      <c r="R343" s="253"/>
      <c r="S343" s="253"/>
      <c r="T343" s="254"/>
      <c r="AT343" s="255" t="s">
        <v>146</v>
      </c>
      <c r="AU343" s="255" t="s">
        <v>80</v>
      </c>
      <c r="AV343" s="12" t="s">
        <v>78</v>
      </c>
      <c r="AW343" s="12" t="s">
        <v>33</v>
      </c>
      <c r="AX343" s="12" t="s">
        <v>70</v>
      </c>
      <c r="AY343" s="255" t="s">
        <v>123</v>
      </c>
    </row>
    <row r="344" spans="2:51" s="11" customFormat="1" ht="13.5">
      <c r="B344" s="235"/>
      <c r="C344" s="236"/>
      <c r="D344" s="232" t="s">
        <v>146</v>
      </c>
      <c r="E344" s="237" t="s">
        <v>21</v>
      </c>
      <c r="F344" s="238" t="s">
        <v>454</v>
      </c>
      <c r="G344" s="236"/>
      <c r="H344" s="239">
        <v>2.4</v>
      </c>
      <c r="I344" s="240"/>
      <c r="J344" s="236"/>
      <c r="K344" s="236"/>
      <c r="L344" s="241"/>
      <c r="M344" s="242"/>
      <c r="N344" s="243"/>
      <c r="O344" s="243"/>
      <c r="P344" s="243"/>
      <c r="Q344" s="243"/>
      <c r="R344" s="243"/>
      <c r="S344" s="243"/>
      <c r="T344" s="244"/>
      <c r="AT344" s="245" t="s">
        <v>146</v>
      </c>
      <c r="AU344" s="245" t="s">
        <v>80</v>
      </c>
      <c r="AV344" s="11" t="s">
        <v>80</v>
      </c>
      <c r="AW344" s="11" t="s">
        <v>33</v>
      </c>
      <c r="AX344" s="11" t="s">
        <v>70</v>
      </c>
      <c r="AY344" s="245" t="s">
        <v>123</v>
      </c>
    </row>
    <row r="345" spans="2:51" s="12" customFormat="1" ht="13.5">
      <c r="B345" s="246"/>
      <c r="C345" s="247"/>
      <c r="D345" s="232" t="s">
        <v>146</v>
      </c>
      <c r="E345" s="248" t="s">
        <v>21</v>
      </c>
      <c r="F345" s="249" t="s">
        <v>157</v>
      </c>
      <c r="G345" s="247"/>
      <c r="H345" s="248" t="s">
        <v>21</v>
      </c>
      <c r="I345" s="250"/>
      <c r="J345" s="247"/>
      <c r="K345" s="247"/>
      <c r="L345" s="251"/>
      <c r="M345" s="252"/>
      <c r="N345" s="253"/>
      <c r="O345" s="253"/>
      <c r="P345" s="253"/>
      <c r="Q345" s="253"/>
      <c r="R345" s="253"/>
      <c r="S345" s="253"/>
      <c r="T345" s="254"/>
      <c r="AT345" s="255" t="s">
        <v>146</v>
      </c>
      <c r="AU345" s="255" t="s">
        <v>80</v>
      </c>
      <c r="AV345" s="12" t="s">
        <v>78</v>
      </c>
      <c r="AW345" s="12" t="s">
        <v>33</v>
      </c>
      <c r="AX345" s="12" t="s">
        <v>70</v>
      </c>
      <c r="AY345" s="255" t="s">
        <v>123</v>
      </c>
    </row>
    <row r="346" spans="2:51" s="11" customFormat="1" ht="13.5">
      <c r="B346" s="235"/>
      <c r="C346" s="236"/>
      <c r="D346" s="232" t="s">
        <v>146</v>
      </c>
      <c r="E346" s="237" t="s">
        <v>21</v>
      </c>
      <c r="F346" s="238" t="s">
        <v>455</v>
      </c>
      <c r="G346" s="236"/>
      <c r="H346" s="239">
        <v>133.6</v>
      </c>
      <c r="I346" s="240"/>
      <c r="J346" s="236"/>
      <c r="K346" s="236"/>
      <c r="L346" s="241"/>
      <c r="M346" s="242"/>
      <c r="N346" s="243"/>
      <c r="O346" s="243"/>
      <c r="P346" s="243"/>
      <c r="Q346" s="243"/>
      <c r="R346" s="243"/>
      <c r="S346" s="243"/>
      <c r="T346" s="244"/>
      <c r="AT346" s="245" t="s">
        <v>146</v>
      </c>
      <c r="AU346" s="245" t="s">
        <v>80</v>
      </c>
      <c r="AV346" s="11" t="s">
        <v>80</v>
      </c>
      <c r="AW346" s="11" t="s">
        <v>33</v>
      </c>
      <c r="AX346" s="11" t="s">
        <v>70</v>
      </c>
      <c r="AY346" s="245" t="s">
        <v>123</v>
      </c>
    </row>
    <row r="347" spans="2:51" s="12" customFormat="1" ht="13.5">
      <c r="B347" s="246"/>
      <c r="C347" s="247"/>
      <c r="D347" s="232" t="s">
        <v>146</v>
      </c>
      <c r="E347" s="248" t="s">
        <v>21</v>
      </c>
      <c r="F347" s="249" t="s">
        <v>159</v>
      </c>
      <c r="G347" s="247"/>
      <c r="H347" s="248" t="s">
        <v>21</v>
      </c>
      <c r="I347" s="250"/>
      <c r="J347" s="247"/>
      <c r="K347" s="247"/>
      <c r="L347" s="251"/>
      <c r="M347" s="252"/>
      <c r="N347" s="253"/>
      <c r="O347" s="253"/>
      <c r="P347" s="253"/>
      <c r="Q347" s="253"/>
      <c r="R347" s="253"/>
      <c r="S347" s="253"/>
      <c r="T347" s="254"/>
      <c r="AT347" s="255" t="s">
        <v>146</v>
      </c>
      <c r="AU347" s="255" t="s">
        <v>80</v>
      </c>
      <c r="AV347" s="12" t="s">
        <v>78</v>
      </c>
      <c r="AW347" s="12" t="s">
        <v>33</v>
      </c>
      <c r="AX347" s="12" t="s">
        <v>70</v>
      </c>
      <c r="AY347" s="255" t="s">
        <v>123</v>
      </c>
    </row>
    <row r="348" spans="2:51" s="11" customFormat="1" ht="13.5">
      <c r="B348" s="235"/>
      <c r="C348" s="236"/>
      <c r="D348" s="232" t="s">
        <v>146</v>
      </c>
      <c r="E348" s="237" t="s">
        <v>21</v>
      </c>
      <c r="F348" s="238" t="s">
        <v>456</v>
      </c>
      <c r="G348" s="236"/>
      <c r="H348" s="239">
        <v>9.62</v>
      </c>
      <c r="I348" s="240"/>
      <c r="J348" s="236"/>
      <c r="K348" s="236"/>
      <c r="L348" s="241"/>
      <c r="M348" s="242"/>
      <c r="N348" s="243"/>
      <c r="O348" s="243"/>
      <c r="P348" s="243"/>
      <c r="Q348" s="243"/>
      <c r="R348" s="243"/>
      <c r="S348" s="243"/>
      <c r="T348" s="244"/>
      <c r="AT348" s="245" t="s">
        <v>146</v>
      </c>
      <c r="AU348" s="245" t="s">
        <v>80</v>
      </c>
      <c r="AV348" s="11" t="s">
        <v>80</v>
      </c>
      <c r="AW348" s="11" t="s">
        <v>33</v>
      </c>
      <c r="AX348" s="11" t="s">
        <v>70</v>
      </c>
      <c r="AY348" s="245" t="s">
        <v>123</v>
      </c>
    </row>
    <row r="349" spans="2:51" s="13" customFormat="1" ht="13.5">
      <c r="B349" s="256"/>
      <c r="C349" s="257"/>
      <c r="D349" s="232" t="s">
        <v>146</v>
      </c>
      <c r="E349" s="258" t="s">
        <v>21</v>
      </c>
      <c r="F349" s="259" t="s">
        <v>161</v>
      </c>
      <c r="G349" s="257"/>
      <c r="H349" s="260">
        <v>405.7</v>
      </c>
      <c r="I349" s="261"/>
      <c r="J349" s="257"/>
      <c r="K349" s="257"/>
      <c r="L349" s="262"/>
      <c r="M349" s="263"/>
      <c r="N349" s="264"/>
      <c r="O349" s="264"/>
      <c r="P349" s="264"/>
      <c r="Q349" s="264"/>
      <c r="R349" s="264"/>
      <c r="S349" s="264"/>
      <c r="T349" s="265"/>
      <c r="AT349" s="266" t="s">
        <v>146</v>
      </c>
      <c r="AU349" s="266" t="s">
        <v>80</v>
      </c>
      <c r="AV349" s="13" t="s">
        <v>130</v>
      </c>
      <c r="AW349" s="13" t="s">
        <v>33</v>
      </c>
      <c r="AX349" s="13" t="s">
        <v>78</v>
      </c>
      <c r="AY349" s="266" t="s">
        <v>123</v>
      </c>
    </row>
    <row r="350" spans="2:51" s="11" customFormat="1" ht="13.5">
      <c r="B350" s="235"/>
      <c r="C350" s="236"/>
      <c r="D350" s="232" t="s">
        <v>146</v>
      </c>
      <c r="E350" s="236"/>
      <c r="F350" s="238" t="s">
        <v>689</v>
      </c>
      <c r="G350" s="236"/>
      <c r="H350" s="239">
        <v>730.26</v>
      </c>
      <c r="I350" s="240"/>
      <c r="J350" s="236"/>
      <c r="K350" s="236"/>
      <c r="L350" s="241"/>
      <c r="M350" s="242"/>
      <c r="N350" s="243"/>
      <c r="O350" s="243"/>
      <c r="P350" s="243"/>
      <c r="Q350" s="243"/>
      <c r="R350" s="243"/>
      <c r="S350" s="243"/>
      <c r="T350" s="244"/>
      <c r="AT350" s="245" t="s">
        <v>146</v>
      </c>
      <c r="AU350" s="245" t="s">
        <v>80</v>
      </c>
      <c r="AV350" s="11" t="s">
        <v>80</v>
      </c>
      <c r="AW350" s="11" t="s">
        <v>6</v>
      </c>
      <c r="AX350" s="11" t="s">
        <v>78</v>
      </c>
      <c r="AY350" s="245" t="s">
        <v>123</v>
      </c>
    </row>
    <row r="351" spans="2:63" s="10" customFormat="1" ht="37.4" customHeight="1">
      <c r="B351" s="204"/>
      <c r="C351" s="205"/>
      <c r="D351" s="206" t="s">
        <v>69</v>
      </c>
      <c r="E351" s="207" t="s">
        <v>318</v>
      </c>
      <c r="F351" s="207" t="s">
        <v>319</v>
      </c>
      <c r="G351" s="205"/>
      <c r="H351" s="205"/>
      <c r="I351" s="208"/>
      <c r="J351" s="209">
        <f>BK351</f>
        <v>0</v>
      </c>
      <c r="K351" s="205"/>
      <c r="L351" s="210"/>
      <c r="M351" s="211"/>
      <c r="N351" s="212"/>
      <c r="O351" s="212"/>
      <c r="P351" s="213">
        <f>P352</f>
        <v>0</v>
      </c>
      <c r="Q351" s="212"/>
      <c r="R351" s="213">
        <f>R352</f>
        <v>0</v>
      </c>
      <c r="S351" s="212"/>
      <c r="T351" s="214">
        <f>T352</f>
        <v>0</v>
      </c>
      <c r="AR351" s="215" t="s">
        <v>162</v>
      </c>
      <c r="AT351" s="216" t="s">
        <v>69</v>
      </c>
      <c r="AU351" s="216" t="s">
        <v>70</v>
      </c>
      <c r="AY351" s="215" t="s">
        <v>123</v>
      </c>
      <c r="BK351" s="217">
        <f>BK352</f>
        <v>0</v>
      </c>
    </row>
    <row r="352" spans="2:63" s="10" customFormat="1" ht="19.9" customHeight="1">
      <c r="B352" s="204"/>
      <c r="C352" s="205"/>
      <c r="D352" s="206" t="s">
        <v>69</v>
      </c>
      <c r="E352" s="218" t="s">
        <v>320</v>
      </c>
      <c r="F352" s="218" t="s">
        <v>321</v>
      </c>
      <c r="G352" s="205"/>
      <c r="H352" s="205"/>
      <c r="I352" s="208"/>
      <c r="J352" s="219">
        <f>BK352</f>
        <v>0</v>
      </c>
      <c r="K352" s="205"/>
      <c r="L352" s="210"/>
      <c r="M352" s="211"/>
      <c r="N352" s="212"/>
      <c r="O352" s="212"/>
      <c r="P352" s="213">
        <f>SUM(P353:P354)</f>
        <v>0</v>
      </c>
      <c r="Q352" s="212"/>
      <c r="R352" s="213">
        <f>SUM(R353:R354)</f>
        <v>0</v>
      </c>
      <c r="S352" s="212"/>
      <c r="T352" s="214">
        <f>SUM(T353:T354)</f>
        <v>0</v>
      </c>
      <c r="AR352" s="215" t="s">
        <v>162</v>
      </c>
      <c r="AT352" s="216" t="s">
        <v>69</v>
      </c>
      <c r="AU352" s="216" t="s">
        <v>78</v>
      </c>
      <c r="AY352" s="215" t="s">
        <v>123</v>
      </c>
      <c r="BK352" s="217">
        <f>SUM(BK353:BK354)</f>
        <v>0</v>
      </c>
    </row>
    <row r="353" spans="2:65" s="1" customFormat="1" ht="16.5" customHeight="1">
      <c r="B353" s="45"/>
      <c r="C353" s="220" t="s">
        <v>690</v>
      </c>
      <c r="D353" s="220" t="s">
        <v>125</v>
      </c>
      <c r="E353" s="221" t="s">
        <v>323</v>
      </c>
      <c r="F353" s="222" t="s">
        <v>324</v>
      </c>
      <c r="G353" s="223" t="s">
        <v>325</v>
      </c>
      <c r="H353" s="224">
        <v>1</v>
      </c>
      <c r="I353" s="225"/>
      <c r="J353" s="226">
        <f>ROUND(I353*H353,2)</f>
        <v>0</v>
      </c>
      <c r="K353" s="222" t="s">
        <v>129</v>
      </c>
      <c r="L353" s="71"/>
      <c r="M353" s="227" t="s">
        <v>21</v>
      </c>
      <c r="N353" s="228" t="s">
        <v>41</v>
      </c>
      <c r="O353" s="46"/>
      <c r="P353" s="229">
        <f>O353*H353</f>
        <v>0</v>
      </c>
      <c r="Q353" s="229">
        <v>0</v>
      </c>
      <c r="R353" s="229">
        <f>Q353*H353</f>
        <v>0</v>
      </c>
      <c r="S353" s="229">
        <v>0</v>
      </c>
      <c r="T353" s="230">
        <f>S353*H353</f>
        <v>0</v>
      </c>
      <c r="AR353" s="23" t="s">
        <v>326</v>
      </c>
      <c r="AT353" s="23" t="s">
        <v>125</v>
      </c>
      <c r="AU353" s="23" t="s">
        <v>80</v>
      </c>
      <c r="AY353" s="23" t="s">
        <v>123</v>
      </c>
      <c r="BE353" s="231">
        <f>IF(N353="základní",J353,0)</f>
        <v>0</v>
      </c>
      <c r="BF353" s="231">
        <f>IF(N353="snížená",J353,0)</f>
        <v>0</v>
      </c>
      <c r="BG353" s="231">
        <f>IF(N353="zákl. přenesená",J353,0)</f>
        <v>0</v>
      </c>
      <c r="BH353" s="231">
        <f>IF(N353="sníž. přenesená",J353,0)</f>
        <v>0</v>
      </c>
      <c r="BI353" s="231">
        <f>IF(N353="nulová",J353,0)</f>
        <v>0</v>
      </c>
      <c r="BJ353" s="23" t="s">
        <v>78</v>
      </c>
      <c r="BK353" s="231">
        <f>ROUND(I353*H353,2)</f>
        <v>0</v>
      </c>
      <c r="BL353" s="23" t="s">
        <v>326</v>
      </c>
      <c r="BM353" s="23" t="s">
        <v>691</v>
      </c>
    </row>
    <row r="354" spans="2:47" s="1" customFormat="1" ht="13.5">
      <c r="B354" s="45"/>
      <c r="C354" s="73"/>
      <c r="D354" s="232" t="s">
        <v>134</v>
      </c>
      <c r="E354" s="73"/>
      <c r="F354" s="233" t="s">
        <v>692</v>
      </c>
      <c r="G354" s="73"/>
      <c r="H354" s="73"/>
      <c r="I354" s="190"/>
      <c r="J354" s="73"/>
      <c r="K354" s="73"/>
      <c r="L354" s="71"/>
      <c r="M354" s="277"/>
      <c r="N354" s="278"/>
      <c r="O354" s="278"/>
      <c r="P354" s="278"/>
      <c r="Q354" s="278"/>
      <c r="R354" s="278"/>
      <c r="S354" s="278"/>
      <c r="T354" s="279"/>
      <c r="AT354" s="23" t="s">
        <v>134</v>
      </c>
      <c r="AU354" s="23" t="s">
        <v>80</v>
      </c>
    </row>
    <row r="355" spans="2:12" s="1" customFormat="1" ht="6.95" customHeight="1">
      <c r="B355" s="66"/>
      <c r="C355" s="67"/>
      <c r="D355" s="67"/>
      <c r="E355" s="67"/>
      <c r="F355" s="67"/>
      <c r="G355" s="67"/>
      <c r="H355" s="67"/>
      <c r="I355" s="165"/>
      <c r="J355" s="67"/>
      <c r="K355" s="67"/>
      <c r="L355" s="71"/>
    </row>
  </sheetData>
  <sheetProtection password="CC35" sheet="1" objects="1" scenarios="1" formatColumns="0" formatRows="0" autoFilter="0"/>
  <autoFilter ref="C84:K354"/>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0" customWidth="1"/>
    <col min="2" max="2" width="1.66796875" style="280" customWidth="1"/>
    <col min="3" max="4" width="5" style="280" customWidth="1"/>
    <col min="5" max="5" width="11.66015625" style="280" customWidth="1"/>
    <col min="6" max="6" width="9.16015625" style="280" customWidth="1"/>
    <col min="7" max="7" width="5" style="280" customWidth="1"/>
    <col min="8" max="8" width="77.83203125" style="280" customWidth="1"/>
    <col min="9" max="10" width="20" style="280" customWidth="1"/>
    <col min="11" max="11" width="1.66796875" style="280" customWidth="1"/>
  </cols>
  <sheetData>
    <row r="1" ht="37.5" customHeight="1"/>
    <row r="2" spans="2:11" ht="7.5" customHeight="1">
      <c r="B2" s="281"/>
      <c r="C2" s="282"/>
      <c r="D2" s="282"/>
      <c r="E2" s="282"/>
      <c r="F2" s="282"/>
      <c r="G2" s="282"/>
      <c r="H2" s="282"/>
      <c r="I2" s="282"/>
      <c r="J2" s="282"/>
      <c r="K2" s="283"/>
    </row>
    <row r="3" spans="2:11" s="14" customFormat="1" ht="45" customHeight="1">
      <c r="B3" s="284"/>
      <c r="C3" s="285" t="s">
        <v>693</v>
      </c>
      <c r="D3" s="285"/>
      <c r="E3" s="285"/>
      <c r="F3" s="285"/>
      <c r="G3" s="285"/>
      <c r="H3" s="285"/>
      <c r="I3" s="285"/>
      <c r="J3" s="285"/>
      <c r="K3" s="286"/>
    </row>
    <row r="4" spans="2:11" ht="25.5" customHeight="1">
      <c r="B4" s="287"/>
      <c r="C4" s="288" t="s">
        <v>694</v>
      </c>
      <c r="D4" s="288"/>
      <c r="E4" s="288"/>
      <c r="F4" s="288"/>
      <c r="G4" s="288"/>
      <c r="H4" s="288"/>
      <c r="I4" s="288"/>
      <c r="J4" s="288"/>
      <c r="K4" s="289"/>
    </row>
    <row r="5" spans="2:11" ht="5.25" customHeight="1">
      <c r="B5" s="287"/>
      <c r="C5" s="290"/>
      <c r="D5" s="290"/>
      <c r="E5" s="290"/>
      <c r="F5" s="290"/>
      <c r="G5" s="290"/>
      <c r="H5" s="290"/>
      <c r="I5" s="290"/>
      <c r="J5" s="290"/>
      <c r="K5" s="289"/>
    </row>
    <row r="6" spans="2:11" ht="15" customHeight="1">
      <c r="B6" s="287"/>
      <c r="C6" s="291" t="s">
        <v>695</v>
      </c>
      <c r="D6" s="291"/>
      <c r="E6" s="291"/>
      <c r="F6" s="291"/>
      <c r="G6" s="291"/>
      <c r="H6" s="291"/>
      <c r="I6" s="291"/>
      <c r="J6" s="291"/>
      <c r="K6" s="289"/>
    </row>
    <row r="7" spans="2:11" ht="15" customHeight="1">
      <c r="B7" s="292"/>
      <c r="C7" s="291" t="s">
        <v>696</v>
      </c>
      <c r="D7" s="291"/>
      <c r="E7" s="291"/>
      <c r="F7" s="291"/>
      <c r="G7" s="291"/>
      <c r="H7" s="291"/>
      <c r="I7" s="291"/>
      <c r="J7" s="291"/>
      <c r="K7" s="289"/>
    </row>
    <row r="8" spans="2:11" ht="12.75" customHeight="1">
      <c r="B8" s="292"/>
      <c r="C8" s="291"/>
      <c r="D8" s="291"/>
      <c r="E8" s="291"/>
      <c r="F8" s="291"/>
      <c r="G8" s="291"/>
      <c r="H8" s="291"/>
      <c r="I8" s="291"/>
      <c r="J8" s="291"/>
      <c r="K8" s="289"/>
    </row>
    <row r="9" spans="2:11" ht="15" customHeight="1">
      <c r="B9" s="292"/>
      <c r="C9" s="291" t="s">
        <v>697</v>
      </c>
      <c r="D9" s="291"/>
      <c r="E9" s="291"/>
      <c r="F9" s="291"/>
      <c r="G9" s="291"/>
      <c r="H9" s="291"/>
      <c r="I9" s="291"/>
      <c r="J9" s="291"/>
      <c r="K9" s="289"/>
    </row>
    <row r="10" spans="2:11" ht="15" customHeight="1">
      <c r="B10" s="292"/>
      <c r="C10" s="291"/>
      <c r="D10" s="291" t="s">
        <v>698</v>
      </c>
      <c r="E10" s="291"/>
      <c r="F10" s="291"/>
      <c r="G10" s="291"/>
      <c r="H10" s="291"/>
      <c r="I10" s="291"/>
      <c r="J10" s="291"/>
      <c r="K10" s="289"/>
    </row>
    <row r="11" spans="2:11" ht="15" customHeight="1">
      <c r="B11" s="292"/>
      <c r="C11" s="293"/>
      <c r="D11" s="291" t="s">
        <v>699</v>
      </c>
      <c r="E11" s="291"/>
      <c r="F11" s="291"/>
      <c r="G11" s="291"/>
      <c r="H11" s="291"/>
      <c r="I11" s="291"/>
      <c r="J11" s="291"/>
      <c r="K11" s="289"/>
    </row>
    <row r="12" spans="2:11" ht="12.75" customHeight="1">
      <c r="B12" s="292"/>
      <c r="C12" s="293"/>
      <c r="D12" s="293"/>
      <c r="E12" s="293"/>
      <c r="F12" s="293"/>
      <c r="G12" s="293"/>
      <c r="H12" s="293"/>
      <c r="I12" s="293"/>
      <c r="J12" s="293"/>
      <c r="K12" s="289"/>
    </row>
    <row r="13" spans="2:11" ht="15" customHeight="1">
      <c r="B13" s="292"/>
      <c r="C13" s="293"/>
      <c r="D13" s="291" t="s">
        <v>700</v>
      </c>
      <c r="E13" s="291"/>
      <c r="F13" s="291"/>
      <c r="G13" s="291"/>
      <c r="H13" s="291"/>
      <c r="I13" s="291"/>
      <c r="J13" s="291"/>
      <c r="K13" s="289"/>
    </row>
    <row r="14" spans="2:11" ht="15" customHeight="1">
      <c r="B14" s="292"/>
      <c r="C14" s="293"/>
      <c r="D14" s="291" t="s">
        <v>701</v>
      </c>
      <c r="E14" s="291"/>
      <c r="F14" s="291"/>
      <c r="G14" s="291"/>
      <c r="H14" s="291"/>
      <c r="I14" s="291"/>
      <c r="J14" s="291"/>
      <c r="K14" s="289"/>
    </row>
    <row r="15" spans="2:11" ht="15" customHeight="1">
      <c r="B15" s="292"/>
      <c r="C15" s="293"/>
      <c r="D15" s="291" t="s">
        <v>702</v>
      </c>
      <c r="E15" s="291"/>
      <c r="F15" s="291"/>
      <c r="G15" s="291"/>
      <c r="H15" s="291"/>
      <c r="I15" s="291"/>
      <c r="J15" s="291"/>
      <c r="K15" s="289"/>
    </row>
    <row r="16" spans="2:11" ht="15" customHeight="1">
      <c r="B16" s="292"/>
      <c r="C16" s="293"/>
      <c r="D16" s="293"/>
      <c r="E16" s="294" t="s">
        <v>77</v>
      </c>
      <c r="F16" s="291" t="s">
        <v>703</v>
      </c>
      <c r="G16" s="291"/>
      <c r="H16" s="291"/>
      <c r="I16" s="291"/>
      <c r="J16" s="291"/>
      <c r="K16" s="289"/>
    </row>
    <row r="17" spans="2:11" ht="15" customHeight="1">
      <c r="B17" s="292"/>
      <c r="C17" s="293"/>
      <c r="D17" s="293"/>
      <c r="E17" s="294" t="s">
        <v>704</v>
      </c>
      <c r="F17" s="291" t="s">
        <v>705</v>
      </c>
      <c r="G17" s="291"/>
      <c r="H17" s="291"/>
      <c r="I17" s="291"/>
      <c r="J17" s="291"/>
      <c r="K17" s="289"/>
    </row>
    <row r="18" spans="2:11" ht="15" customHeight="1">
      <c r="B18" s="292"/>
      <c r="C18" s="293"/>
      <c r="D18" s="293"/>
      <c r="E18" s="294" t="s">
        <v>706</v>
      </c>
      <c r="F18" s="291" t="s">
        <v>707</v>
      </c>
      <c r="G18" s="291"/>
      <c r="H18" s="291"/>
      <c r="I18" s="291"/>
      <c r="J18" s="291"/>
      <c r="K18" s="289"/>
    </row>
    <row r="19" spans="2:11" ht="15" customHeight="1">
      <c r="B19" s="292"/>
      <c r="C19" s="293"/>
      <c r="D19" s="293"/>
      <c r="E19" s="294" t="s">
        <v>708</v>
      </c>
      <c r="F19" s="291" t="s">
        <v>709</v>
      </c>
      <c r="G19" s="291"/>
      <c r="H19" s="291"/>
      <c r="I19" s="291"/>
      <c r="J19" s="291"/>
      <c r="K19" s="289"/>
    </row>
    <row r="20" spans="2:11" ht="15" customHeight="1">
      <c r="B20" s="292"/>
      <c r="C20" s="293"/>
      <c r="D20" s="293"/>
      <c r="E20" s="294" t="s">
        <v>710</v>
      </c>
      <c r="F20" s="291" t="s">
        <v>711</v>
      </c>
      <c r="G20" s="291"/>
      <c r="H20" s="291"/>
      <c r="I20" s="291"/>
      <c r="J20" s="291"/>
      <c r="K20" s="289"/>
    </row>
    <row r="21" spans="2:11" ht="15" customHeight="1">
      <c r="B21" s="292"/>
      <c r="C21" s="293"/>
      <c r="D21" s="293"/>
      <c r="E21" s="294" t="s">
        <v>712</v>
      </c>
      <c r="F21" s="291" t="s">
        <v>713</v>
      </c>
      <c r="G21" s="291"/>
      <c r="H21" s="291"/>
      <c r="I21" s="291"/>
      <c r="J21" s="291"/>
      <c r="K21" s="289"/>
    </row>
    <row r="22" spans="2:11" ht="12.75" customHeight="1">
      <c r="B22" s="292"/>
      <c r="C22" s="293"/>
      <c r="D22" s="293"/>
      <c r="E22" s="293"/>
      <c r="F22" s="293"/>
      <c r="G22" s="293"/>
      <c r="H22" s="293"/>
      <c r="I22" s="293"/>
      <c r="J22" s="293"/>
      <c r="K22" s="289"/>
    </row>
    <row r="23" spans="2:11" ht="15" customHeight="1">
      <c r="B23" s="292"/>
      <c r="C23" s="291" t="s">
        <v>714</v>
      </c>
      <c r="D23" s="291"/>
      <c r="E23" s="291"/>
      <c r="F23" s="291"/>
      <c r="G23" s="291"/>
      <c r="H23" s="291"/>
      <c r="I23" s="291"/>
      <c r="J23" s="291"/>
      <c r="K23" s="289"/>
    </row>
    <row r="24" spans="2:11" ht="15" customHeight="1">
      <c r="B24" s="292"/>
      <c r="C24" s="291" t="s">
        <v>715</v>
      </c>
      <c r="D24" s="291"/>
      <c r="E24" s="291"/>
      <c r="F24" s="291"/>
      <c r="G24" s="291"/>
      <c r="H24" s="291"/>
      <c r="I24" s="291"/>
      <c r="J24" s="291"/>
      <c r="K24" s="289"/>
    </row>
    <row r="25" spans="2:11" ht="15" customHeight="1">
      <c r="B25" s="292"/>
      <c r="C25" s="291"/>
      <c r="D25" s="291" t="s">
        <v>716</v>
      </c>
      <c r="E25" s="291"/>
      <c r="F25" s="291"/>
      <c r="G25" s="291"/>
      <c r="H25" s="291"/>
      <c r="I25" s="291"/>
      <c r="J25" s="291"/>
      <c r="K25" s="289"/>
    </row>
    <row r="26" spans="2:11" ht="15" customHeight="1">
      <c r="B26" s="292"/>
      <c r="C26" s="293"/>
      <c r="D26" s="291" t="s">
        <v>717</v>
      </c>
      <c r="E26" s="291"/>
      <c r="F26" s="291"/>
      <c r="G26" s="291"/>
      <c r="H26" s="291"/>
      <c r="I26" s="291"/>
      <c r="J26" s="291"/>
      <c r="K26" s="289"/>
    </row>
    <row r="27" spans="2:11" ht="12.75" customHeight="1">
      <c r="B27" s="292"/>
      <c r="C27" s="293"/>
      <c r="D27" s="293"/>
      <c r="E27" s="293"/>
      <c r="F27" s="293"/>
      <c r="G27" s="293"/>
      <c r="H27" s="293"/>
      <c r="I27" s="293"/>
      <c r="J27" s="293"/>
      <c r="K27" s="289"/>
    </row>
    <row r="28" spans="2:11" ht="15" customHeight="1">
      <c r="B28" s="292"/>
      <c r="C28" s="293"/>
      <c r="D28" s="291" t="s">
        <v>718</v>
      </c>
      <c r="E28" s="291"/>
      <c r="F28" s="291"/>
      <c r="G28" s="291"/>
      <c r="H28" s="291"/>
      <c r="I28" s="291"/>
      <c r="J28" s="291"/>
      <c r="K28" s="289"/>
    </row>
    <row r="29" spans="2:11" ht="15" customHeight="1">
      <c r="B29" s="292"/>
      <c r="C29" s="293"/>
      <c r="D29" s="291" t="s">
        <v>719</v>
      </c>
      <c r="E29" s="291"/>
      <c r="F29" s="291"/>
      <c r="G29" s="291"/>
      <c r="H29" s="291"/>
      <c r="I29" s="291"/>
      <c r="J29" s="291"/>
      <c r="K29" s="289"/>
    </row>
    <row r="30" spans="2:11" ht="12.75" customHeight="1">
      <c r="B30" s="292"/>
      <c r="C30" s="293"/>
      <c r="D30" s="293"/>
      <c r="E30" s="293"/>
      <c r="F30" s="293"/>
      <c r="G30" s="293"/>
      <c r="H30" s="293"/>
      <c r="I30" s="293"/>
      <c r="J30" s="293"/>
      <c r="K30" s="289"/>
    </row>
    <row r="31" spans="2:11" ht="15" customHeight="1">
      <c r="B31" s="292"/>
      <c r="C31" s="293"/>
      <c r="D31" s="291" t="s">
        <v>720</v>
      </c>
      <c r="E31" s="291"/>
      <c r="F31" s="291"/>
      <c r="G31" s="291"/>
      <c r="H31" s="291"/>
      <c r="I31" s="291"/>
      <c r="J31" s="291"/>
      <c r="K31" s="289"/>
    </row>
    <row r="32" spans="2:11" ht="15" customHeight="1">
      <c r="B32" s="292"/>
      <c r="C32" s="293"/>
      <c r="D32" s="291" t="s">
        <v>721</v>
      </c>
      <c r="E32" s="291"/>
      <c r="F32" s="291"/>
      <c r="G32" s="291"/>
      <c r="H32" s="291"/>
      <c r="I32" s="291"/>
      <c r="J32" s="291"/>
      <c r="K32" s="289"/>
    </row>
    <row r="33" spans="2:11" ht="15" customHeight="1">
      <c r="B33" s="292"/>
      <c r="C33" s="293"/>
      <c r="D33" s="291" t="s">
        <v>722</v>
      </c>
      <c r="E33" s="291"/>
      <c r="F33" s="291"/>
      <c r="G33" s="291"/>
      <c r="H33" s="291"/>
      <c r="I33" s="291"/>
      <c r="J33" s="291"/>
      <c r="K33" s="289"/>
    </row>
    <row r="34" spans="2:11" ht="15" customHeight="1">
      <c r="B34" s="292"/>
      <c r="C34" s="293"/>
      <c r="D34" s="291"/>
      <c r="E34" s="295" t="s">
        <v>108</v>
      </c>
      <c r="F34" s="291"/>
      <c r="G34" s="291" t="s">
        <v>723</v>
      </c>
      <c r="H34" s="291"/>
      <c r="I34" s="291"/>
      <c r="J34" s="291"/>
      <c r="K34" s="289"/>
    </row>
    <row r="35" spans="2:11" ht="30.75" customHeight="1">
      <c r="B35" s="292"/>
      <c r="C35" s="293"/>
      <c r="D35" s="291"/>
      <c r="E35" s="295" t="s">
        <v>724</v>
      </c>
      <c r="F35" s="291"/>
      <c r="G35" s="291" t="s">
        <v>725</v>
      </c>
      <c r="H35" s="291"/>
      <c r="I35" s="291"/>
      <c r="J35" s="291"/>
      <c r="K35" s="289"/>
    </row>
    <row r="36" spans="2:11" ht="15" customHeight="1">
      <c r="B36" s="292"/>
      <c r="C36" s="293"/>
      <c r="D36" s="291"/>
      <c r="E36" s="295" t="s">
        <v>51</v>
      </c>
      <c r="F36" s="291"/>
      <c r="G36" s="291" t="s">
        <v>726</v>
      </c>
      <c r="H36" s="291"/>
      <c r="I36" s="291"/>
      <c r="J36" s="291"/>
      <c r="K36" s="289"/>
    </row>
    <row r="37" spans="2:11" ht="15" customHeight="1">
      <c r="B37" s="292"/>
      <c r="C37" s="293"/>
      <c r="D37" s="291"/>
      <c r="E37" s="295" t="s">
        <v>109</v>
      </c>
      <c r="F37" s="291"/>
      <c r="G37" s="291" t="s">
        <v>727</v>
      </c>
      <c r="H37" s="291"/>
      <c r="I37" s="291"/>
      <c r="J37" s="291"/>
      <c r="K37" s="289"/>
    </row>
    <row r="38" spans="2:11" ht="15" customHeight="1">
      <c r="B38" s="292"/>
      <c r="C38" s="293"/>
      <c r="D38" s="291"/>
      <c r="E38" s="295" t="s">
        <v>110</v>
      </c>
      <c r="F38" s="291"/>
      <c r="G38" s="291" t="s">
        <v>728</v>
      </c>
      <c r="H38" s="291"/>
      <c r="I38" s="291"/>
      <c r="J38" s="291"/>
      <c r="K38" s="289"/>
    </row>
    <row r="39" spans="2:11" ht="15" customHeight="1">
      <c r="B39" s="292"/>
      <c r="C39" s="293"/>
      <c r="D39" s="291"/>
      <c r="E39" s="295" t="s">
        <v>111</v>
      </c>
      <c r="F39" s="291"/>
      <c r="G39" s="291" t="s">
        <v>729</v>
      </c>
      <c r="H39" s="291"/>
      <c r="I39" s="291"/>
      <c r="J39" s="291"/>
      <c r="K39" s="289"/>
    </row>
    <row r="40" spans="2:11" ht="15" customHeight="1">
      <c r="B40" s="292"/>
      <c r="C40" s="293"/>
      <c r="D40" s="291"/>
      <c r="E40" s="295" t="s">
        <v>730</v>
      </c>
      <c r="F40" s="291"/>
      <c r="G40" s="291" t="s">
        <v>731</v>
      </c>
      <c r="H40" s="291"/>
      <c r="I40" s="291"/>
      <c r="J40" s="291"/>
      <c r="K40" s="289"/>
    </row>
    <row r="41" spans="2:11" ht="15" customHeight="1">
      <c r="B41" s="292"/>
      <c r="C41" s="293"/>
      <c r="D41" s="291"/>
      <c r="E41" s="295"/>
      <c r="F41" s="291"/>
      <c r="G41" s="291" t="s">
        <v>732</v>
      </c>
      <c r="H41" s="291"/>
      <c r="I41" s="291"/>
      <c r="J41" s="291"/>
      <c r="K41" s="289"/>
    </row>
    <row r="42" spans="2:11" ht="15" customHeight="1">
      <c r="B42" s="292"/>
      <c r="C42" s="293"/>
      <c r="D42" s="291"/>
      <c r="E42" s="295" t="s">
        <v>733</v>
      </c>
      <c r="F42" s="291"/>
      <c r="G42" s="291" t="s">
        <v>734</v>
      </c>
      <c r="H42" s="291"/>
      <c r="I42" s="291"/>
      <c r="J42" s="291"/>
      <c r="K42" s="289"/>
    </row>
    <row r="43" spans="2:11" ht="15" customHeight="1">
      <c r="B43" s="292"/>
      <c r="C43" s="293"/>
      <c r="D43" s="291"/>
      <c r="E43" s="295" t="s">
        <v>113</v>
      </c>
      <c r="F43" s="291"/>
      <c r="G43" s="291" t="s">
        <v>735</v>
      </c>
      <c r="H43" s="291"/>
      <c r="I43" s="291"/>
      <c r="J43" s="291"/>
      <c r="K43" s="289"/>
    </row>
    <row r="44" spans="2:11" ht="12.75" customHeight="1">
      <c r="B44" s="292"/>
      <c r="C44" s="293"/>
      <c r="D44" s="291"/>
      <c r="E44" s="291"/>
      <c r="F44" s="291"/>
      <c r="G44" s="291"/>
      <c r="H44" s="291"/>
      <c r="I44" s="291"/>
      <c r="J44" s="291"/>
      <c r="K44" s="289"/>
    </row>
    <row r="45" spans="2:11" ht="15" customHeight="1">
      <c r="B45" s="292"/>
      <c r="C45" s="293"/>
      <c r="D45" s="291" t="s">
        <v>736</v>
      </c>
      <c r="E45" s="291"/>
      <c r="F45" s="291"/>
      <c r="G45" s="291"/>
      <c r="H45" s="291"/>
      <c r="I45" s="291"/>
      <c r="J45" s="291"/>
      <c r="K45" s="289"/>
    </row>
    <row r="46" spans="2:11" ht="15" customHeight="1">
      <c r="B46" s="292"/>
      <c r="C46" s="293"/>
      <c r="D46" s="293"/>
      <c r="E46" s="291" t="s">
        <v>737</v>
      </c>
      <c r="F46" s="291"/>
      <c r="G46" s="291"/>
      <c r="H46" s="291"/>
      <c r="I46" s="291"/>
      <c r="J46" s="291"/>
      <c r="K46" s="289"/>
    </row>
    <row r="47" spans="2:11" ht="15" customHeight="1">
      <c r="B47" s="292"/>
      <c r="C47" s="293"/>
      <c r="D47" s="293"/>
      <c r="E47" s="291" t="s">
        <v>738</v>
      </c>
      <c r="F47" s="291"/>
      <c r="G47" s="291"/>
      <c r="H47" s="291"/>
      <c r="I47" s="291"/>
      <c r="J47" s="291"/>
      <c r="K47" s="289"/>
    </row>
    <row r="48" spans="2:11" ht="15" customHeight="1">
      <c r="B48" s="292"/>
      <c r="C48" s="293"/>
      <c r="D48" s="293"/>
      <c r="E48" s="291" t="s">
        <v>739</v>
      </c>
      <c r="F48" s="291"/>
      <c r="G48" s="291"/>
      <c r="H48" s="291"/>
      <c r="I48" s="291"/>
      <c r="J48" s="291"/>
      <c r="K48" s="289"/>
    </row>
    <row r="49" spans="2:11" ht="15" customHeight="1">
      <c r="B49" s="292"/>
      <c r="C49" s="293"/>
      <c r="D49" s="291" t="s">
        <v>740</v>
      </c>
      <c r="E49" s="291"/>
      <c r="F49" s="291"/>
      <c r="G49" s="291"/>
      <c r="H49" s="291"/>
      <c r="I49" s="291"/>
      <c r="J49" s="291"/>
      <c r="K49" s="289"/>
    </row>
    <row r="50" spans="2:11" ht="25.5" customHeight="1">
      <c r="B50" s="287"/>
      <c r="C50" s="288" t="s">
        <v>741</v>
      </c>
      <c r="D50" s="288"/>
      <c r="E50" s="288"/>
      <c r="F50" s="288"/>
      <c r="G50" s="288"/>
      <c r="H50" s="288"/>
      <c r="I50" s="288"/>
      <c r="J50" s="288"/>
      <c r="K50" s="289"/>
    </row>
    <row r="51" spans="2:11" ht="5.25" customHeight="1">
      <c r="B51" s="287"/>
      <c r="C51" s="290"/>
      <c r="D51" s="290"/>
      <c r="E51" s="290"/>
      <c r="F51" s="290"/>
      <c r="G51" s="290"/>
      <c r="H51" s="290"/>
      <c r="I51" s="290"/>
      <c r="J51" s="290"/>
      <c r="K51" s="289"/>
    </row>
    <row r="52" spans="2:11" ht="15" customHeight="1">
      <c r="B52" s="287"/>
      <c r="C52" s="291" t="s">
        <v>742</v>
      </c>
      <c r="D52" s="291"/>
      <c r="E52" s="291"/>
      <c r="F52" s="291"/>
      <c r="G52" s="291"/>
      <c r="H52" s="291"/>
      <c r="I52" s="291"/>
      <c r="J52" s="291"/>
      <c r="K52" s="289"/>
    </row>
    <row r="53" spans="2:11" ht="15" customHeight="1">
      <c r="B53" s="287"/>
      <c r="C53" s="291" t="s">
        <v>743</v>
      </c>
      <c r="D53" s="291"/>
      <c r="E53" s="291"/>
      <c r="F53" s="291"/>
      <c r="G53" s="291"/>
      <c r="H53" s="291"/>
      <c r="I53" s="291"/>
      <c r="J53" s="291"/>
      <c r="K53" s="289"/>
    </row>
    <row r="54" spans="2:11" ht="12.75" customHeight="1">
      <c r="B54" s="287"/>
      <c r="C54" s="291"/>
      <c r="D54" s="291"/>
      <c r="E54" s="291"/>
      <c r="F54" s="291"/>
      <c r="G54" s="291"/>
      <c r="H54" s="291"/>
      <c r="I54" s="291"/>
      <c r="J54" s="291"/>
      <c r="K54" s="289"/>
    </row>
    <row r="55" spans="2:11" ht="15" customHeight="1">
      <c r="B55" s="287"/>
      <c r="C55" s="291" t="s">
        <v>744</v>
      </c>
      <c r="D55" s="291"/>
      <c r="E55" s="291"/>
      <c r="F55" s="291"/>
      <c r="G55" s="291"/>
      <c r="H55" s="291"/>
      <c r="I55" s="291"/>
      <c r="J55" s="291"/>
      <c r="K55" s="289"/>
    </row>
    <row r="56" spans="2:11" ht="15" customHeight="1">
      <c r="B56" s="287"/>
      <c r="C56" s="293"/>
      <c r="D56" s="291" t="s">
        <v>745</v>
      </c>
      <c r="E56" s="291"/>
      <c r="F56" s="291"/>
      <c r="G56" s="291"/>
      <c r="H56" s="291"/>
      <c r="I56" s="291"/>
      <c r="J56" s="291"/>
      <c r="K56" s="289"/>
    </row>
    <row r="57" spans="2:11" ht="15" customHeight="1">
      <c r="B57" s="287"/>
      <c r="C57" s="293"/>
      <c r="D57" s="291" t="s">
        <v>746</v>
      </c>
      <c r="E57" s="291"/>
      <c r="F57" s="291"/>
      <c r="G57" s="291"/>
      <c r="H57" s="291"/>
      <c r="I57" s="291"/>
      <c r="J57" s="291"/>
      <c r="K57" s="289"/>
    </row>
    <row r="58" spans="2:11" ht="15" customHeight="1">
      <c r="B58" s="287"/>
      <c r="C58" s="293"/>
      <c r="D58" s="291" t="s">
        <v>747</v>
      </c>
      <c r="E58" s="291"/>
      <c r="F58" s="291"/>
      <c r="G58" s="291"/>
      <c r="H58" s="291"/>
      <c r="I58" s="291"/>
      <c r="J58" s="291"/>
      <c r="K58" s="289"/>
    </row>
    <row r="59" spans="2:11" ht="15" customHeight="1">
      <c r="B59" s="287"/>
      <c r="C59" s="293"/>
      <c r="D59" s="291" t="s">
        <v>748</v>
      </c>
      <c r="E59" s="291"/>
      <c r="F59" s="291"/>
      <c r="G59" s="291"/>
      <c r="H59" s="291"/>
      <c r="I59" s="291"/>
      <c r="J59" s="291"/>
      <c r="K59" s="289"/>
    </row>
    <row r="60" spans="2:11" ht="15" customHeight="1">
      <c r="B60" s="287"/>
      <c r="C60" s="293"/>
      <c r="D60" s="296" t="s">
        <v>749</v>
      </c>
      <c r="E60" s="296"/>
      <c r="F60" s="296"/>
      <c r="G60" s="296"/>
      <c r="H60" s="296"/>
      <c r="I60" s="296"/>
      <c r="J60" s="296"/>
      <c r="K60" s="289"/>
    </row>
    <row r="61" spans="2:11" ht="15" customHeight="1">
      <c r="B61" s="287"/>
      <c r="C61" s="293"/>
      <c r="D61" s="291" t="s">
        <v>750</v>
      </c>
      <c r="E61" s="291"/>
      <c r="F61" s="291"/>
      <c r="G61" s="291"/>
      <c r="H61" s="291"/>
      <c r="I61" s="291"/>
      <c r="J61" s="291"/>
      <c r="K61" s="289"/>
    </row>
    <row r="62" spans="2:11" ht="12.75" customHeight="1">
      <c r="B62" s="287"/>
      <c r="C62" s="293"/>
      <c r="D62" s="293"/>
      <c r="E62" s="297"/>
      <c r="F62" s="293"/>
      <c r="G62" s="293"/>
      <c r="H62" s="293"/>
      <c r="I62" s="293"/>
      <c r="J62" s="293"/>
      <c r="K62" s="289"/>
    </row>
    <row r="63" spans="2:11" ht="15" customHeight="1">
      <c r="B63" s="287"/>
      <c r="C63" s="293"/>
      <c r="D63" s="291" t="s">
        <v>751</v>
      </c>
      <c r="E63" s="291"/>
      <c r="F63" s="291"/>
      <c r="G63" s="291"/>
      <c r="H63" s="291"/>
      <c r="I63" s="291"/>
      <c r="J63" s="291"/>
      <c r="K63" s="289"/>
    </row>
    <row r="64" spans="2:11" ht="15" customHeight="1">
      <c r="B64" s="287"/>
      <c r="C64" s="293"/>
      <c r="D64" s="296" t="s">
        <v>752</v>
      </c>
      <c r="E64" s="296"/>
      <c r="F64" s="296"/>
      <c r="G64" s="296"/>
      <c r="H64" s="296"/>
      <c r="I64" s="296"/>
      <c r="J64" s="296"/>
      <c r="K64" s="289"/>
    </row>
    <row r="65" spans="2:11" ht="15" customHeight="1">
      <c r="B65" s="287"/>
      <c r="C65" s="293"/>
      <c r="D65" s="291" t="s">
        <v>753</v>
      </c>
      <c r="E65" s="291"/>
      <c r="F65" s="291"/>
      <c r="G65" s="291"/>
      <c r="H65" s="291"/>
      <c r="I65" s="291"/>
      <c r="J65" s="291"/>
      <c r="K65" s="289"/>
    </row>
    <row r="66" spans="2:11" ht="15" customHeight="1">
      <c r="B66" s="287"/>
      <c r="C66" s="293"/>
      <c r="D66" s="291" t="s">
        <v>754</v>
      </c>
      <c r="E66" s="291"/>
      <c r="F66" s="291"/>
      <c r="G66" s="291"/>
      <c r="H66" s="291"/>
      <c r="I66" s="291"/>
      <c r="J66" s="291"/>
      <c r="K66" s="289"/>
    </row>
    <row r="67" spans="2:11" ht="15" customHeight="1">
      <c r="B67" s="287"/>
      <c r="C67" s="293"/>
      <c r="D67" s="291" t="s">
        <v>755</v>
      </c>
      <c r="E67" s="291"/>
      <c r="F67" s="291"/>
      <c r="G67" s="291"/>
      <c r="H67" s="291"/>
      <c r="I67" s="291"/>
      <c r="J67" s="291"/>
      <c r="K67" s="289"/>
    </row>
    <row r="68" spans="2:11" ht="15" customHeight="1">
      <c r="B68" s="287"/>
      <c r="C68" s="293"/>
      <c r="D68" s="291" t="s">
        <v>756</v>
      </c>
      <c r="E68" s="291"/>
      <c r="F68" s="291"/>
      <c r="G68" s="291"/>
      <c r="H68" s="291"/>
      <c r="I68" s="291"/>
      <c r="J68" s="291"/>
      <c r="K68" s="289"/>
    </row>
    <row r="69" spans="2:11" ht="12.75" customHeight="1">
      <c r="B69" s="298"/>
      <c r="C69" s="299"/>
      <c r="D69" s="299"/>
      <c r="E69" s="299"/>
      <c r="F69" s="299"/>
      <c r="G69" s="299"/>
      <c r="H69" s="299"/>
      <c r="I69" s="299"/>
      <c r="J69" s="299"/>
      <c r="K69" s="300"/>
    </row>
    <row r="70" spans="2:11" ht="18.75" customHeight="1">
      <c r="B70" s="301"/>
      <c r="C70" s="301"/>
      <c r="D70" s="301"/>
      <c r="E70" s="301"/>
      <c r="F70" s="301"/>
      <c r="G70" s="301"/>
      <c r="H70" s="301"/>
      <c r="I70" s="301"/>
      <c r="J70" s="301"/>
      <c r="K70" s="302"/>
    </row>
    <row r="71" spans="2:11" ht="18.75" customHeight="1">
      <c r="B71" s="302"/>
      <c r="C71" s="302"/>
      <c r="D71" s="302"/>
      <c r="E71" s="302"/>
      <c r="F71" s="302"/>
      <c r="G71" s="302"/>
      <c r="H71" s="302"/>
      <c r="I71" s="302"/>
      <c r="J71" s="302"/>
      <c r="K71" s="302"/>
    </row>
    <row r="72" spans="2:11" ht="7.5" customHeight="1">
      <c r="B72" s="303"/>
      <c r="C72" s="304"/>
      <c r="D72" s="304"/>
      <c r="E72" s="304"/>
      <c r="F72" s="304"/>
      <c r="G72" s="304"/>
      <c r="H72" s="304"/>
      <c r="I72" s="304"/>
      <c r="J72" s="304"/>
      <c r="K72" s="305"/>
    </row>
    <row r="73" spans="2:11" ht="45" customHeight="1">
      <c r="B73" s="306"/>
      <c r="C73" s="307" t="s">
        <v>91</v>
      </c>
      <c r="D73" s="307"/>
      <c r="E73" s="307"/>
      <c r="F73" s="307"/>
      <c r="G73" s="307"/>
      <c r="H73" s="307"/>
      <c r="I73" s="307"/>
      <c r="J73" s="307"/>
      <c r="K73" s="308"/>
    </row>
    <row r="74" spans="2:11" ht="17.25" customHeight="1">
      <c r="B74" s="306"/>
      <c r="C74" s="309" t="s">
        <v>757</v>
      </c>
      <c r="D74" s="309"/>
      <c r="E74" s="309"/>
      <c r="F74" s="309" t="s">
        <v>758</v>
      </c>
      <c r="G74" s="310"/>
      <c r="H74" s="309" t="s">
        <v>109</v>
      </c>
      <c r="I74" s="309" t="s">
        <v>55</v>
      </c>
      <c r="J74" s="309" t="s">
        <v>759</v>
      </c>
      <c r="K74" s="308"/>
    </row>
    <row r="75" spans="2:11" ht="17.25" customHeight="1">
      <c r="B75" s="306"/>
      <c r="C75" s="311" t="s">
        <v>760</v>
      </c>
      <c r="D75" s="311"/>
      <c r="E75" s="311"/>
      <c r="F75" s="312" t="s">
        <v>761</v>
      </c>
      <c r="G75" s="313"/>
      <c r="H75" s="311"/>
      <c r="I75" s="311"/>
      <c r="J75" s="311" t="s">
        <v>762</v>
      </c>
      <c r="K75" s="308"/>
    </row>
    <row r="76" spans="2:11" ht="5.25" customHeight="1">
      <c r="B76" s="306"/>
      <c r="C76" s="314"/>
      <c r="D76" s="314"/>
      <c r="E76" s="314"/>
      <c r="F76" s="314"/>
      <c r="G76" s="315"/>
      <c r="H76" s="314"/>
      <c r="I76" s="314"/>
      <c r="J76" s="314"/>
      <c r="K76" s="308"/>
    </row>
    <row r="77" spans="2:11" ht="15" customHeight="1">
      <c r="B77" s="306"/>
      <c r="C77" s="295" t="s">
        <v>51</v>
      </c>
      <c r="D77" s="314"/>
      <c r="E77" s="314"/>
      <c r="F77" s="316" t="s">
        <v>763</v>
      </c>
      <c r="G77" s="315"/>
      <c r="H77" s="295" t="s">
        <v>764</v>
      </c>
      <c r="I77" s="295" t="s">
        <v>765</v>
      </c>
      <c r="J77" s="295">
        <v>20</v>
      </c>
      <c r="K77" s="308"/>
    </row>
    <row r="78" spans="2:11" ht="15" customHeight="1">
      <c r="B78" s="306"/>
      <c r="C78" s="295" t="s">
        <v>766</v>
      </c>
      <c r="D78" s="295"/>
      <c r="E78" s="295"/>
      <c r="F78" s="316" t="s">
        <v>763</v>
      </c>
      <c r="G78" s="315"/>
      <c r="H78" s="295" t="s">
        <v>767</v>
      </c>
      <c r="I78" s="295" t="s">
        <v>765</v>
      </c>
      <c r="J78" s="295">
        <v>120</v>
      </c>
      <c r="K78" s="308"/>
    </row>
    <row r="79" spans="2:11" ht="15" customHeight="1">
      <c r="B79" s="317"/>
      <c r="C79" s="295" t="s">
        <v>768</v>
      </c>
      <c r="D79" s="295"/>
      <c r="E79" s="295"/>
      <c r="F79" s="316" t="s">
        <v>769</v>
      </c>
      <c r="G79" s="315"/>
      <c r="H79" s="295" t="s">
        <v>770</v>
      </c>
      <c r="I79" s="295" t="s">
        <v>765</v>
      </c>
      <c r="J79" s="295">
        <v>50</v>
      </c>
      <c r="K79" s="308"/>
    </row>
    <row r="80" spans="2:11" ht="15" customHeight="1">
      <c r="B80" s="317"/>
      <c r="C80" s="295" t="s">
        <v>771</v>
      </c>
      <c r="D80" s="295"/>
      <c r="E80" s="295"/>
      <c r="F80" s="316" t="s">
        <v>763</v>
      </c>
      <c r="G80" s="315"/>
      <c r="H80" s="295" t="s">
        <v>772</v>
      </c>
      <c r="I80" s="295" t="s">
        <v>773</v>
      </c>
      <c r="J80" s="295"/>
      <c r="K80" s="308"/>
    </row>
    <row r="81" spans="2:11" ht="15" customHeight="1">
      <c r="B81" s="317"/>
      <c r="C81" s="318" t="s">
        <v>774</v>
      </c>
      <c r="D81" s="318"/>
      <c r="E81" s="318"/>
      <c r="F81" s="319" t="s">
        <v>769</v>
      </c>
      <c r="G81" s="318"/>
      <c r="H81" s="318" t="s">
        <v>775</v>
      </c>
      <c r="I81" s="318" t="s">
        <v>765</v>
      </c>
      <c r="J81" s="318">
        <v>15</v>
      </c>
      <c r="K81" s="308"/>
    </row>
    <row r="82" spans="2:11" ht="15" customHeight="1">
      <c r="B82" s="317"/>
      <c r="C82" s="318" t="s">
        <v>776</v>
      </c>
      <c r="D82" s="318"/>
      <c r="E82" s="318"/>
      <c r="F82" s="319" t="s">
        <v>769</v>
      </c>
      <c r="G82" s="318"/>
      <c r="H82" s="318" t="s">
        <v>777</v>
      </c>
      <c r="I82" s="318" t="s">
        <v>765</v>
      </c>
      <c r="J82" s="318">
        <v>15</v>
      </c>
      <c r="K82" s="308"/>
    </row>
    <row r="83" spans="2:11" ht="15" customHeight="1">
      <c r="B83" s="317"/>
      <c r="C83" s="318" t="s">
        <v>778</v>
      </c>
      <c r="D83" s="318"/>
      <c r="E83" s="318"/>
      <c r="F83" s="319" t="s">
        <v>769</v>
      </c>
      <c r="G83" s="318"/>
      <c r="H83" s="318" t="s">
        <v>779</v>
      </c>
      <c r="I83" s="318" t="s">
        <v>765</v>
      </c>
      <c r="J83" s="318">
        <v>20</v>
      </c>
      <c r="K83" s="308"/>
    </row>
    <row r="84" spans="2:11" ht="15" customHeight="1">
      <c r="B84" s="317"/>
      <c r="C84" s="318" t="s">
        <v>780</v>
      </c>
      <c r="D84" s="318"/>
      <c r="E84" s="318"/>
      <c r="F84" s="319" t="s">
        <v>769</v>
      </c>
      <c r="G84" s="318"/>
      <c r="H84" s="318" t="s">
        <v>781</v>
      </c>
      <c r="I84" s="318" t="s">
        <v>765</v>
      </c>
      <c r="J84" s="318">
        <v>20</v>
      </c>
      <c r="K84" s="308"/>
    </row>
    <row r="85" spans="2:11" ht="15" customHeight="1">
      <c r="B85" s="317"/>
      <c r="C85" s="295" t="s">
        <v>782</v>
      </c>
      <c r="D85" s="295"/>
      <c r="E85" s="295"/>
      <c r="F85" s="316" t="s">
        <v>769</v>
      </c>
      <c r="G85" s="315"/>
      <c r="H85" s="295" t="s">
        <v>783</v>
      </c>
      <c r="I85" s="295" t="s">
        <v>765</v>
      </c>
      <c r="J85" s="295">
        <v>50</v>
      </c>
      <c r="K85" s="308"/>
    </row>
    <row r="86" spans="2:11" ht="15" customHeight="1">
      <c r="B86" s="317"/>
      <c r="C86" s="295" t="s">
        <v>784</v>
      </c>
      <c r="D86" s="295"/>
      <c r="E86" s="295"/>
      <c r="F86" s="316" t="s">
        <v>769</v>
      </c>
      <c r="G86" s="315"/>
      <c r="H86" s="295" t="s">
        <v>785</v>
      </c>
      <c r="I86" s="295" t="s">
        <v>765</v>
      </c>
      <c r="J86" s="295">
        <v>20</v>
      </c>
      <c r="K86" s="308"/>
    </row>
    <row r="87" spans="2:11" ht="15" customHeight="1">
      <c r="B87" s="317"/>
      <c r="C87" s="295" t="s">
        <v>786</v>
      </c>
      <c r="D87" s="295"/>
      <c r="E87" s="295"/>
      <c r="F87" s="316" t="s">
        <v>769</v>
      </c>
      <c r="G87" s="315"/>
      <c r="H87" s="295" t="s">
        <v>787</v>
      </c>
      <c r="I87" s="295" t="s">
        <v>765</v>
      </c>
      <c r="J87" s="295">
        <v>20</v>
      </c>
      <c r="K87" s="308"/>
    </row>
    <row r="88" spans="2:11" ht="15" customHeight="1">
      <c r="B88" s="317"/>
      <c r="C88" s="295" t="s">
        <v>788</v>
      </c>
      <c r="D88" s="295"/>
      <c r="E88" s="295"/>
      <c r="F88" s="316" t="s">
        <v>769</v>
      </c>
      <c r="G88" s="315"/>
      <c r="H88" s="295" t="s">
        <v>789</v>
      </c>
      <c r="I88" s="295" t="s">
        <v>765</v>
      </c>
      <c r="J88" s="295">
        <v>50</v>
      </c>
      <c r="K88" s="308"/>
    </row>
    <row r="89" spans="2:11" ht="15" customHeight="1">
      <c r="B89" s="317"/>
      <c r="C89" s="295" t="s">
        <v>790</v>
      </c>
      <c r="D89" s="295"/>
      <c r="E89" s="295"/>
      <c r="F89" s="316" t="s">
        <v>769</v>
      </c>
      <c r="G89" s="315"/>
      <c r="H89" s="295" t="s">
        <v>790</v>
      </c>
      <c r="I89" s="295" t="s">
        <v>765</v>
      </c>
      <c r="J89" s="295">
        <v>50</v>
      </c>
      <c r="K89" s="308"/>
    </row>
    <row r="90" spans="2:11" ht="15" customHeight="1">
      <c r="B90" s="317"/>
      <c r="C90" s="295" t="s">
        <v>114</v>
      </c>
      <c r="D90" s="295"/>
      <c r="E90" s="295"/>
      <c r="F90" s="316" t="s">
        <v>769</v>
      </c>
      <c r="G90" s="315"/>
      <c r="H90" s="295" t="s">
        <v>791</v>
      </c>
      <c r="I90" s="295" t="s">
        <v>765</v>
      </c>
      <c r="J90" s="295">
        <v>255</v>
      </c>
      <c r="K90" s="308"/>
    </row>
    <row r="91" spans="2:11" ht="15" customHeight="1">
      <c r="B91" s="317"/>
      <c r="C91" s="295" t="s">
        <v>792</v>
      </c>
      <c r="D91" s="295"/>
      <c r="E91" s="295"/>
      <c r="F91" s="316" t="s">
        <v>763</v>
      </c>
      <c r="G91" s="315"/>
      <c r="H91" s="295" t="s">
        <v>793</v>
      </c>
      <c r="I91" s="295" t="s">
        <v>794</v>
      </c>
      <c r="J91" s="295"/>
      <c r="K91" s="308"/>
    </row>
    <row r="92" spans="2:11" ht="15" customHeight="1">
      <c r="B92" s="317"/>
      <c r="C92" s="295" t="s">
        <v>795</v>
      </c>
      <c r="D92" s="295"/>
      <c r="E92" s="295"/>
      <c r="F92" s="316" t="s">
        <v>763</v>
      </c>
      <c r="G92" s="315"/>
      <c r="H92" s="295" t="s">
        <v>796</v>
      </c>
      <c r="I92" s="295" t="s">
        <v>797</v>
      </c>
      <c r="J92" s="295"/>
      <c r="K92" s="308"/>
    </row>
    <row r="93" spans="2:11" ht="15" customHeight="1">
      <c r="B93" s="317"/>
      <c r="C93" s="295" t="s">
        <v>798</v>
      </c>
      <c r="D93" s="295"/>
      <c r="E93" s="295"/>
      <c r="F93" s="316" t="s">
        <v>763</v>
      </c>
      <c r="G93" s="315"/>
      <c r="H93" s="295" t="s">
        <v>798</v>
      </c>
      <c r="I93" s="295" t="s">
        <v>797</v>
      </c>
      <c r="J93" s="295"/>
      <c r="K93" s="308"/>
    </row>
    <row r="94" spans="2:11" ht="15" customHeight="1">
      <c r="B94" s="317"/>
      <c r="C94" s="295" t="s">
        <v>36</v>
      </c>
      <c r="D94" s="295"/>
      <c r="E94" s="295"/>
      <c r="F94" s="316" t="s">
        <v>763</v>
      </c>
      <c r="G94" s="315"/>
      <c r="H94" s="295" t="s">
        <v>799</v>
      </c>
      <c r="I94" s="295" t="s">
        <v>797</v>
      </c>
      <c r="J94" s="295"/>
      <c r="K94" s="308"/>
    </row>
    <row r="95" spans="2:11" ht="15" customHeight="1">
      <c r="B95" s="317"/>
      <c r="C95" s="295" t="s">
        <v>46</v>
      </c>
      <c r="D95" s="295"/>
      <c r="E95" s="295"/>
      <c r="F95" s="316" t="s">
        <v>763</v>
      </c>
      <c r="G95" s="315"/>
      <c r="H95" s="295" t="s">
        <v>800</v>
      </c>
      <c r="I95" s="295" t="s">
        <v>797</v>
      </c>
      <c r="J95" s="295"/>
      <c r="K95" s="308"/>
    </row>
    <row r="96" spans="2:11" ht="15" customHeight="1">
      <c r="B96" s="320"/>
      <c r="C96" s="321"/>
      <c r="D96" s="321"/>
      <c r="E96" s="321"/>
      <c r="F96" s="321"/>
      <c r="G96" s="321"/>
      <c r="H96" s="321"/>
      <c r="I96" s="321"/>
      <c r="J96" s="321"/>
      <c r="K96" s="322"/>
    </row>
    <row r="97" spans="2:11" ht="18.75" customHeight="1">
      <c r="B97" s="323"/>
      <c r="C97" s="324"/>
      <c r="D97" s="324"/>
      <c r="E97" s="324"/>
      <c r="F97" s="324"/>
      <c r="G97" s="324"/>
      <c r="H97" s="324"/>
      <c r="I97" s="324"/>
      <c r="J97" s="324"/>
      <c r="K97" s="323"/>
    </row>
    <row r="98" spans="2:11" ht="18.75" customHeight="1">
      <c r="B98" s="302"/>
      <c r="C98" s="302"/>
      <c r="D98" s="302"/>
      <c r="E98" s="302"/>
      <c r="F98" s="302"/>
      <c r="G98" s="302"/>
      <c r="H98" s="302"/>
      <c r="I98" s="302"/>
      <c r="J98" s="302"/>
      <c r="K98" s="302"/>
    </row>
    <row r="99" spans="2:11" ht="7.5" customHeight="1">
      <c r="B99" s="303"/>
      <c r="C99" s="304"/>
      <c r="D99" s="304"/>
      <c r="E99" s="304"/>
      <c r="F99" s="304"/>
      <c r="G99" s="304"/>
      <c r="H99" s="304"/>
      <c r="I99" s="304"/>
      <c r="J99" s="304"/>
      <c r="K99" s="305"/>
    </row>
    <row r="100" spans="2:11" ht="45" customHeight="1">
      <c r="B100" s="306"/>
      <c r="C100" s="307" t="s">
        <v>801</v>
      </c>
      <c r="D100" s="307"/>
      <c r="E100" s="307"/>
      <c r="F100" s="307"/>
      <c r="G100" s="307"/>
      <c r="H100" s="307"/>
      <c r="I100" s="307"/>
      <c r="J100" s="307"/>
      <c r="K100" s="308"/>
    </row>
    <row r="101" spans="2:11" ht="17.25" customHeight="1">
      <c r="B101" s="306"/>
      <c r="C101" s="309" t="s">
        <v>757</v>
      </c>
      <c r="D101" s="309"/>
      <c r="E101" s="309"/>
      <c r="F101" s="309" t="s">
        <v>758</v>
      </c>
      <c r="G101" s="310"/>
      <c r="H101" s="309" t="s">
        <v>109</v>
      </c>
      <c r="I101" s="309" t="s">
        <v>55</v>
      </c>
      <c r="J101" s="309" t="s">
        <v>759</v>
      </c>
      <c r="K101" s="308"/>
    </row>
    <row r="102" spans="2:11" ht="17.25" customHeight="1">
      <c r="B102" s="306"/>
      <c r="C102" s="311" t="s">
        <v>760</v>
      </c>
      <c r="D102" s="311"/>
      <c r="E102" s="311"/>
      <c r="F102" s="312" t="s">
        <v>761</v>
      </c>
      <c r="G102" s="313"/>
      <c r="H102" s="311"/>
      <c r="I102" s="311"/>
      <c r="J102" s="311" t="s">
        <v>762</v>
      </c>
      <c r="K102" s="308"/>
    </row>
    <row r="103" spans="2:11" ht="5.25" customHeight="1">
      <c r="B103" s="306"/>
      <c r="C103" s="309"/>
      <c r="D103" s="309"/>
      <c r="E103" s="309"/>
      <c r="F103" s="309"/>
      <c r="G103" s="325"/>
      <c r="H103" s="309"/>
      <c r="I103" s="309"/>
      <c r="J103" s="309"/>
      <c r="K103" s="308"/>
    </row>
    <row r="104" spans="2:11" ht="15" customHeight="1">
      <c r="B104" s="306"/>
      <c r="C104" s="295" t="s">
        <v>51</v>
      </c>
      <c r="D104" s="314"/>
      <c r="E104" s="314"/>
      <c r="F104" s="316" t="s">
        <v>763</v>
      </c>
      <c r="G104" s="325"/>
      <c r="H104" s="295" t="s">
        <v>802</v>
      </c>
      <c r="I104" s="295" t="s">
        <v>765</v>
      </c>
      <c r="J104" s="295">
        <v>20</v>
      </c>
      <c r="K104" s="308"/>
    </row>
    <row r="105" spans="2:11" ht="15" customHeight="1">
      <c r="B105" s="306"/>
      <c r="C105" s="295" t="s">
        <v>766</v>
      </c>
      <c r="D105" s="295"/>
      <c r="E105" s="295"/>
      <c r="F105" s="316" t="s">
        <v>763</v>
      </c>
      <c r="G105" s="295"/>
      <c r="H105" s="295" t="s">
        <v>802</v>
      </c>
      <c r="I105" s="295" t="s">
        <v>765</v>
      </c>
      <c r="J105" s="295">
        <v>120</v>
      </c>
      <c r="K105" s="308"/>
    </row>
    <row r="106" spans="2:11" ht="15" customHeight="1">
      <c r="B106" s="317"/>
      <c r="C106" s="295" t="s">
        <v>768</v>
      </c>
      <c r="D106" s="295"/>
      <c r="E106" s="295"/>
      <c r="F106" s="316" t="s">
        <v>769</v>
      </c>
      <c r="G106" s="295"/>
      <c r="H106" s="295" t="s">
        <v>802</v>
      </c>
      <c r="I106" s="295" t="s">
        <v>765</v>
      </c>
      <c r="J106" s="295">
        <v>50</v>
      </c>
      <c r="K106" s="308"/>
    </row>
    <row r="107" spans="2:11" ht="15" customHeight="1">
      <c r="B107" s="317"/>
      <c r="C107" s="295" t="s">
        <v>771</v>
      </c>
      <c r="D107" s="295"/>
      <c r="E107" s="295"/>
      <c r="F107" s="316" t="s">
        <v>763</v>
      </c>
      <c r="G107" s="295"/>
      <c r="H107" s="295" t="s">
        <v>802</v>
      </c>
      <c r="I107" s="295" t="s">
        <v>773</v>
      </c>
      <c r="J107" s="295"/>
      <c r="K107" s="308"/>
    </row>
    <row r="108" spans="2:11" ht="15" customHeight="1">
      <c r="B108" s="317"/>
      <c r="C108" s="295" t="s">
        <v>782</v>
      </c>
      <c r="D108" s="295"/>
      <c r="E108" s="295"/>
      <c r="F108" s="316" t="s">
        <v>769</v>
      </c>
      <c r="G108" s="295"/>
      <c r="H108" s="295" t="s">
        <v>802</v>
      </c>
      <c r="I108" s="295" t="s">
        <v>765</v>
      </c>
      <c r="J108" s="295">
        <v>50</v>
      </c>
      <c r="K108" s="308"/>
    </row>
    <row r="109" spans="2:11" ht="15" customHeight="1">
      <c r="B109" s="317"/>
      <c r="C109" s="295" t="s">
        <v>790</v>
      </c>
      <c r="D109" s="295"/>
      <c r="E109" s="295"/>
      <c r="F109" s="316" t="s">
        <v>769</v>
      </c>
      <c r="G109" s="295"/>
      <c r="H109" s="295" t="s">
        <v>802</v>
      </c>
      <c r="I109" s="295" t="s">
        <v>765</v>
      </c>
      <c r="J109" s="295">
        <v>50</v>
      </c>
      <c r="K109" s="308"/>
    </row>
    <row r="110" spans="2:11" ht="15" customHeight="1">
      <c r="B110" s="317"/>
      <c r="C110" s="295" t="s">
        <v>788</v>
      </c>
      <c r="D110" s="295"/>
      <c r="E110" s="295"/>
      <c r="F110" s="316" t="s">
        <v>769</v>
      </c>
      <c r="G110" s="295"/>
      <c r="H110" s="295" t="s">
        <v>802</v>
      </c>
      <c r="I110" s="295" t="s">
        <v>765</v>
      </c>
      <c r="J110" s="295">
        <v>50</v>
      </c>
      <c r="K110" s="308"/>
    </row>
    <row r="111" spans="2:11" ht="15" customHeight="1">
      <c r="B111" s="317"/>
      <c r="C111" s="295" t="s">
        <v>51</v>
      </c>
      <c r="D111" s="295"/>
      <c r="E111" s="295"/>
      <c r="F111" s="316" t="s">
        <v>763</v>
      </c>
      <c r="G111" s="295"/>
      <c r="H111" s="295" t="s">
        <v>803</v>
      </c>
      <c r="I111" s="295" t="s">
        <v>765</v>
      </c>
      <c r="J111" s="295">
        <v>20</v>
      </c>
      <c r="K111" s="308"/>
    </row>
    <row r="112" spans="2:11" ht="15" customHeight="1">
      <c r="B112" s="317"/>
      <c r="C112" s="295" t="s">
        <v>804</v>
      </c>
      <c r="D112" s="295"/>
      <c r="E112" s="295"/>
      <c r="F112" s="316" t="s">
        <v>763</v>
      </c>
      <c r="G112" s="295"/>
      <c r="H112" s="295" t="s">
        <v>805</v>
      </c>
      <c r="I112" s="295" t="s">
        <v>765</v>
      </c>
      <c r="J112" s="295">
        <v>120</v>
      </c>
      <c r="K112" s="308"/>
    </row>
    <row r="113" spans="2:11" ht="15" customHeight="1">
      <c r="B113" s="317"/>
      <c r="C113" s="295" t="s">
        <v>36</v>
      </c>
      <c r="D113" s="295"/>
      <c r="E113" s="295"/>
      <c r="F113" s="316" t="s">
        <v>763</v>
      </c>
      <c r="G113" s="295"/>
      <c r="H113" s="295" t="s">
        <v>806</v>
      </c>
      <c r="I113" s="295" t="s">
        <v>797</v>
      </c>
      <c r="J113" s="295"/>
      <c r="K113" s="308"/>
    </row>
    <row r="114" spans="2:11" ht="15" customHeight="1">
      <c r="B114" s="317"/>
      <c r="C114" s="295" t="s">
        <v>46</v>
      </c>
      <c r="D114" s="295"/>
      <c r="E114" s="295"/>
      <c r="F114" s="316" t="s">
        <v>763</v>
      </c>
      <c r="G114" s="295"/>
      <c r="H114" s="295" t="s">
        <v>807</v>
      </c>
      <c r="I114" s="295" t="s">
        <v>797</v>
      </c>
      <c r="J114" s="295"/>
      <c r="K114" s="308"/>
    </row>
    <row r="115" spans="2:11" ht="15" customHeight="1">
      <c r="B115" s="317"/>
      <c r="C115" s="295" t="s">
        <v>55</v>
      </c>
      <c r="D115" s="295"/>
      <c r="E115" s="295"/>
      <c r="F115" s="316" t="s">
        <v>763</v>
      </c>
      <c r="G115" s="295"/>
      <c r="H115" s="295" t="s">
        <v>808</v>
      </c>
      <c r="I115" s="295" t="s">
        <v>809</v>
      </c>
      <c r="J115" s="295"/>
      <c r="K115" s="308"/>
    </row>
    <row r="116" spans="2:11" ht="15" customHeight="1">
      <c r="B116" s="320"/>
      <c r="C116" s="326"/>
      <c r="D116" s="326"/>
      <c r="E116" s="326"/>
      <c r="F116" s="326"/>
      <c r="G116" s="326"/>
      <c r="H116" s="326"/>
      <c r="I116" s="326"/>
      <c r="J116" s="326"/>
      <c r="K116" s="322"/>
    </row>
    <row r="117" spans="2:11" ht="18.75" customHeight="1">
      <c r="B117" s="327"/>
      <c r="C117" s="291"/>
      <c r="D117" s="291"/>
      <c r="E117" s="291"/>
      <c r="F117" s="328"/>
      <c r="G117" s="291"/>
      <c r="H117" s="291"/>
      <c r="I117" s="291"/>
      <c r="J117" s="291"/>
      <c r="K117" s="327"/>
    </row>
    <row r="118" spans="2:11" ht="18.75" customHeight="1">
      <c r="B118" s="302"/>
      <c r="C118" s="302"/>
      <c r="D118" s="302"/>
      <c r="E118" s="302"/>
      <c r="F118" s="302"/>
      <c r="G118" s="302"/>
      <c r="H118" s="302"/>
      <c r="I118" s="302"/>
      <c r="J118" s="302"/>
      <c r="K118" s="302"/>
    </row>
    <row r="119" spans="2:11" ht="7.5" customHeight="1">
      <c r="B119" s="329"/>
      <c r="C119" s="330"/>
      <c r="D119" s="330"/>
      <c r="E119" s="330"/>
      <c r="F119" s="330"/>
      <c r="G119" s="330"/>
      <c r="H119" s="330"/>
      <c r="I119" s="330"/>
      <c r="J119" s="330"/>
      <c r="K119" s="331"/>
    </row>
    <row r="120" spans="2:11" ht="45" customHeight="1">
      <c r="B120" s="332"/>
      <c r="C120" s="285" t="s">
        <v>810</v>
      </c>
      <c r="D120" s="285"/>
      <c r="E120" s="285"/>
      <c r="F120" s="285"/>
      <c r="G120" s="285"/>
      <c r="H120" s="285"/>
      <c r="I120" s="285"/>
      <c r="J120" s="285"/>
      <c r="K120" s="333"/>
    </row>
    <row r="121" spans="2:11" ht="17.25" customHeight="1">
      <c r="B121" s="334"/>
      <c r="C121" s="309" t="s">
        <v>757</v>
      </c>
      <c r="D121" s="309"/>
      <c r="E121" s="309"/>
      <c r="F121" s="309" t="s">
        <v>758</v>
      </c>
      <c r="G121" s="310"/>
      <c r="H121" s="309" t="s">
        <v>109</v>
      </c>
      <c r="I121" s="309" t="s">
        <v>55</v>
      </c>
      <c r="J121" s="309" t="s">
        <v>759</v>
      </c>
      <c r="K121" s="335"/>
    </row>
    <row r="122" spans="2:11" ht="17.25" customHeight="1">
      <c r="B122" s="334"/>
      <c r="C122" s="311" t="s">
        <v>760</v>
      </c>
      <c r="D122" s="311"/>
      <c r="E122" s="311"/>
      <c r="F122" s="312" t="s">
        <v>761</v>
      </c>
      <c r="G122" s="313"/>
      <c r="H122" s="311"/>
      <c r="I122" s="311"/>
      <c r="J122" s="311" t="s">
        <v>762</v>
      </c>
      <c r="K122" s="335"/>
    </row>
    <row r="123" spans="2:11" ht="5.25" customHeight="1">
      <c r="B123" s="336"/>
      <c r="C123" s="314"/>
      <c r="D123" s="314"/>
      <c r="E123" s="314"/>
      <c r="F123" s="314"/>
      <c r="G123" s="295"/>
      <c r="H123" s="314"/>
      <c r="I123" s="314"/>
      <c r="J123" s="314"/>
      <c r="K123" s="337"/>
    </row>
    <row r="124" spans="2:11" ht="15" customHeight="1">
      <c r="B124" s="336"/>
      <c r="C124" s="295" t="s">
        <v>766</v>
      </c>
      <c r="D124" s="314"/>
      <c r="E124" s="314"/>
      <c r="F124" s="316" t="s">
        <v>763</v>
      </c>
      <c r="G124" s="295"/>
      <c r="H124" s="295" t="s">
        <v>802</v>
      </c>
      <c r="I124" s="295" t="s">
        <v>765</v>
      </c>
      <c r="J124" s="295">
        <v>120</v>
      </c>
      <c r="K124" s="338"/>
    </row>
    <row r="125" spans="2:11" ht="15" customHeight="1">
      <c r="B125" s="336"/>
      <c r="C125" s="295" t="s">
        <v>811</v>
      </c>
      <c r="D125" s="295"/>
      <c r="E125" s="295"/>
      <c r="F125" s="316" t="s">
        <v>763</v>
      </c>
      <c r="G125" s="295"/>
      <c r="H125" s="295" t="s">
        <v>812</v>
      </c>
      <c r="I125" s="295" t="s">
        <v>765</v>
      </c>
      <c r="J125" s="295" t="s">
        <v>813</v>
      </c>
      <c r="K125" s="338"/>
    </row>
    <row r="126" spans="2:11" ht="15" customHeight="1">
      <c r="B126" s="336"/>
      <c r="C126" s="295" t="s">
        <v>712</v>
      </c>
      <c r="D126" s="295"/>
      <c r="E126" s="295"/>
      <c r="F126" s="316" t="s">
        <v>763</v>
      </c>
      <c r="G126" s="295"/>
      <c r="H126" s="295" t="s">
        <v>814</v>
      </c>
      <c r="I126" s="295" t="s">
        <v>765</v>
      </c>
      <c r="J126" s="295" t="s">
        <v>813</v>
      </c>
      <c r="K126" s="338"/>
    </row>
    <row r="127" spans="2:11" ht="15" customHeight="1">
      <c r="B127" s="336"/>
      <c r="C127" s="295" t="s">
        <v>774</v>
      </c>
      <c r="D127" s="295"/>
      <c r="E127" s="295"/>
      <c r="F127" s="316" t="s">
        <v>769</v>
      </c>
      <c r="G127" s="295"/>
      <c r="H127" s="295" t="s">
        <v>775</v>
      </c>
      <c r="I127" s="295" t="s">
        <v>765</v>
      </c>
      <c r="J127" s="295">
        <v>15</v>
      </c>
      <c r="K127" s="338"/>
    </row>
    <row r="128" spans="2:11" ht="15" customHeight="1">
      <c r="B128" s="336"/>
      <c r="C128" s="318" t="s">
        <v>776</v>
      </c>
      <c r="D128" s="318"/>
      <c r="E128" s="318"/>
      <c r="F128" s="319" t="s">
        <v>769</v>
      </c>
      <c r="G128" s="318"/>
      <c r="H128" s="318" t="s">
        <v>777</v>
      </c>
      <c r="I128" s="318" t="s">
        <v>765</v>
      </c>
      <c r="J128" s="318">
        <v>15</v>
      </c>
      <c r="K128" s="338"/>
    </row>
    <row r="129" spans="2:11" ht="15" customHeight="1">
      <c r="B129" s="336"/>
      <c r="C129" s="318" t="s">
        <v>778</v>
      </c>
      <c r="D129" s="318"/>
      <c r="E129" s="318"/>
      <c r="F129" s="319" t="s">
        <v>769</v>
      </c>
      <c r="G129" s="318"/>
      <c r="H129" s="318" t="s">
        <v>779</v>
      </c>
      <c r="I129" s="318" t="s">
        <v>765</v>
      </c>
      <c r="J129" s="318">
        <v>20</v>
      </c>
      <c r="K129" s="338"/>
    </row>
    <row r="130" spans="2:11" ht="15" customHeight="1">
      <c r="B130" s="336"/>
      <c r="C130" s="318" t="s">
        <v>780</v>
      </c>
      <c r="D130" s="318"/>
      <c r="E130" s="318"/>
      <c r="F130" s="319" t="s">
        <v>769</v>
      </c>
      <c r="G130" s="318"/>
      <c r="H130" s="318" t="s">
        <v>781</v>
      </c>
      <c r="I130" s="318" t="s">
        <v>765</v>
      </c>
      <c r="J130" s="318">
        <v>20</v>
      </c>
      <c r="K130" s="338"/>
    </row>
    <row r="131" spans="2:11" ht="15" customHeight="1">
      <c r="B131" s="336"/>
      <c r="C131" s="295" t="s">
        <v>768</v>
      </c>
      <c r="D131" s="295"/>
      <c r="E131" s="295"/>
      <c r="F131" s="316" t="s">
        <v>769</v>
      </c>
      <c r="G131" s="295"/>
      <c r="H131" s="295" t="s">
        <v>802</v>
      </c>
      <c r="I131" s="295" t="s">
        <v>765</v>
      </c>
      <c r="J131" s="295">
        <v>50</v>
      </c>
      <c r="K131" s="338"/>
    </row>
    <row r="132" spans="2:11" ht="15" customHeight="1">
      <c r="B132" s="336"/>
      <c r="C132" s="295" t="s">
        <v>782</v>
      </c>
      <c r="D132" s="295"/>
      <c r="E132" s="295"/>
      <c r="F132" s="316" t="s">
        <v>769</v>
      </c>
      <c r="G132" s="295"/>
      <c r="H132" s="295" t="s">
        <v>802</v>
      </c>
      <c r="I132" s="295" t="s">
        <v>765</v>
      </c>
      <c r="J132" s="295">
        <v>50</v>
      </c>
      <c r="K132" s="338"/>
    </row>
    <row r="133" spans="2:11" ht="15" customHeight="1">
      <c r="B133" s="336"/>
      <c r="C133" s="295" t="s">
        <v>788</v>
      </c>
      <c r="D133" s="295"/>
      <c r="E133" s="295"/>
      <c r="F133" s="316" t="s">
        <v>769</v>
      </c>
      <c r="G133" s="295"/>
      <c r="H133" s="295" t="s">
        <v>802</v>
      </c>
      <c r="I133" s="295" t="s">
        <v>765</v>
      </c>
      <c r="J133" s="295">
        <v>50</v>
      </c>
      <c r="K133" s="338"/>
    </row>
    <row r="134" spans="2:11" ht="15" customHeight="1">
      <c r="B134" s="336"/>
      <c r="C134" s="295" t="s">
        <v>790</v>
      </c>
      <c r="D134" s="295"/>
      <c r="E134" s="295"/>
      <c r="F134" s="316" t="s">
        <v>769</v>
      </c>
      <c r="G134" s="295"/>
      <c r="H134" s="295" t="s">
        <v>802</v>
      </c>
      <c r="I134" s="295" t="s">
        <v>765</v>
      </c>
      <c r="J134" s="295">
        <v>50</v>
      </c>
      <c r="K134" s="338"/>
    </row>
    <row r="135" spans="2:11" ht="15" customHeight="1">
      <c r="B135" s="336"/>
      <c r="C135" s="295" t="s">
        <v>114</v>
      </c>
      <c r="D135" s="295"/>
      <c r="E135" s="295"/>
      <c r="F135" s="316" t="s">
        <v>769</v>
      </c>
      <c r="G135" s="295"/>
      <c r="H135" s="295" t="s">
        <v>815</v>
      </c>
      <c r="I135" s="295" t="s">
        <v>765</v>
      </c>
      <c r="J135" s="295">
        <v>255</v>
      </c>
      <c r="K135" s="338"/>
    </row>
    <row r="136" spans="2:11" ht="15" customHeight="1">
      <c r="B136" s="336"/>
      <c r="C136" s="295" t="s">
        <v>792</v>
      </c>
      <c r="D136" s="295"/>
      <c r="E136" s="295"/>
      <c r="F136" s="316" t="s">
        <v>763</v>
      </c>
      <c r="G136" s="295"/>
      <c r="H136" s="295" t="s">
        <v>816</v>
      </c>
      <c r="I136" s="295" t="s">
        <v>794</v>
      </c>
      <c r="J136" s="295"/>
      <c r="K136" s="338"/>
    </row>
    <row r="137" spans="2:11" ht="15" customHeight="1">
      <c r="B137" s="336"/>
      <c r="C137" s="295" t="s">
        <v>795</v>
      </c>
      <c r="D137" s="295"/>
      <c r="E137" s="295"/>
      <c r="F137" s="316" t="s">
        <v>763</v>
      </c>
      <c r="G137" s="295"/>
      <c r="H137" s="295" t="s">
        <v>817</v>
      </c>
      <c r="I137" s="295" t="s">
        <v>797</v>
      </c>
      <c r="J137" s="295"/>
      <c r="K137" s="338"/>
    </row>
    <row r="138" spans="2:11" ht="15" customHeight="1">
      <c r="B138" s="336"/>
      <c r="C138" s="295" t="s">
        <v>798</v>
      </c>
      <c r="D138" s="295"/>
      <c r="E138" s="295"/>
      <c r="F138" s="316" t="s">
        <v>763</v>
      </c>
      <c r="G138" s="295"/>
      <c r="H138" s="295" t="s">
        <v>798</v>
      </c>
      <c r="I138" s="295" t="s">
        <v>797</v>
      </c>
      <c r="J138" s="295"/>
      <c r="K138" s="338"/>
    </row>
    <row r="139" spans="2:11" ht="15" customHeight="1">
      <c r="B139" s="336"/>
      <c r="C139" s="295" t="s">
        <v>36</v>
      </c>
      <c r="D139" s="295"/>
      <c r="E139" s="295"/>
      <c r="F139" s="316" t="s">
        <v>763</v>
      </c>
      <c r="G139" s="295"/>
      <c r="H139" s="295" t="s">
        <v>818</v>
      </c>
      <c r="I139" s="295" t="s">
        <v>797</v>
      </c>
      <c r="J139" s="295"/>
      <c r="K139" s="338"/>
    </row>
    <row r="140" spans="2:11" ht="15" customHeight="1">
      <c r="B140" s="336"/>
      <c r="C140" s="295" t="s">
        <v>819</v>
      </c>
      <c r="D140" s="295"/>
      <c r="E140" s="295"/>
      <c r="F140" s="316" t="s">
        <v>763</v>
      </c>
      <c r="G140" s="295"/>
      <c r="H140" s="295" t="s">
        <v>820</v>
      </c>
      <c r="I140" s="295" t="s">
        <v>797</v>
      </c>
      <c r="J140" s="295"/>
      <c r="K140" s="338"/>
    </row>
    <row r="141" spans="2:11" ht="15" customHeight="1">
      <c r="B141" s="339"/>
      <c r="C141" s="340"/>
      <c r="D141" s="340"/>
      <c r="E141" s="340"/>
      <c r="F141" s="340"/>
      <c r="G141" s="340"/>
      <c r="H141" s="340"/>
      <c r="I141" s="340"/>
      <c r="J141" s="340"/>
      <c r="K141" s="341"/>
    </row>
    <row r="142" spans="2:11" ht="18.75" customHeight="1">
      <c r="B142" s="291"/>
      <c r="C142" s="291"/>
      <c r="D142" s="291"/>
      <c r="E142" s="291"/>
      <c r="F142" s="328"/>
      <c r="G142" s="291"/>
      <c r="H142" s="291"/>
      <c r="I142" s="291"/>
      <c r="J142" s="291"/>
      <c r="K142" s="291"/>
    </row>
    <row r="143" spans="2:11" ht="18.75" customHeight="1">
      <c r="B143" s="302"/>
      <c r="C143" s="302"/>
      <c r="D143" s="302"/>
      <c r="E143" s="302"/>
      <c r="F143" s="302"/>
      <c r="G143" s="302"/>
      <c r="H143" s="302"/>
      <c r="I143" s="302"/>
      <c r="J143" s="302"/>
      <c r="K143" s="302"/>
    </row>
    <row r="144" spans="2:11" ht="7.5" customHeight="1">
      <c r="B144" s="303"/>
      <c r="C144" s="304"/>
      <c r="D144" s="304"/>
      <c r="E144" s="304"/>
      <c r="F144" s="304"/>
      <c r="G144" s="304"/>
      <c r="H144" s="304"/>
      <c r="I144" s="304"/>
      <c r="J144" s="304"/>
      <c r="K144" s="305"/>
    </row>
    <row r="145" spans="2:11" ht="45" customHeight="1">
      <c r="B145" s="306"/>
      <c r="C145" s="307" t="s">
        <v>821</v>
      </c>
      <c r="D145" s="307"/>
      <c r="E145" s="307"/>
      <c r="F145" s="307"/>
      <c r="G145" s="307"/>
      <c r="H145" s="307"/>
      <c r="I145" s="307"/>
      <c r="J145" s="307"/>
      <c r="K145" s="308"/>
    </row>
    <row r="146" spans="2:11" ht="17.25" customHeight="1">
      <c r="B146" s="306"/>
      <c r="C146" s="309" t="s">
        <v>757</v>
      </c>
      <c r="D146" s="309"/>
      <c r="E146" s="309"/>
      <c r="F146" s="309" t="s">
        <v>758</v>
      </c>
      <c r="G146" s="310"/>
      <c r="H146" s="309" t="s">
        <v>109</v>
      </c>
      <c r="I146" s="309" t="s">
        <v>55</v>
      </c>
      <c r="J146" s="309" t="s">
        <v>759</v>
      </c>
      <c r="K146" s="308"/>
    </row>
    <row r="147" spans="2:11" ht="17.25" customHeight="1">
      <c r="B147" s="306"/>
      <c r="C147" s="311" t="s">
        <v>760</v>
      </c>
      <c r="D147" s="311"/>
      <c r="E147" s="311"/>
      <c r="F147" s="312" t="s">
        <v>761</v>
      </c>
      <c r="G147" s="313"/>
      <c r="H147" s="311"/>
      <c r="I147" s="311"/>
      <c r="J147" s="311" t="s">
        <v>762</v>
      </c>
      <c r="K147" s="308"/>
    </row>
    <row r="148" spans="2:11" ht="5.25" customHeight="1">
      <c r="B148" s="317"/>
      <c r="C148" s="314"/>
      <c r="D148" s="314"/>
      <c r="E148" s="314"/>
      <c r="F148" s="314"/>
      <c r="G148" s="315"/>
      <c r="H148" s="314"/>
      <c r="I148" s="314"/>
      <c r="J148" s="314"/>
      <c r="K148" s="338"/>
    </row>
    <row r="149" spans="2:11" ht="15" customHeight="1">
      <c r="B149" s="317"/>
      <c r="C149" s="342" t="s">
        <v>766</v>
      </c>
      <c r="D149" s="295"/>
      <c r="E149" s="295"/>
      <c r="F149" s="343" t="s">
        <v>763</v>
      </c>
      <c r="G149" s="295"/>
      <c r="H149" s="342" t="s">
        <v>802</v>
      </c>
      <c r="I149" s="342" t="s">
        <v>765</v>
      </c>
      <c r="J149" s="342">
        <v>120</v>
      </c>
      <c r="K149" s="338"/>
    </row>
    <row r="150" spans="2:11" ht="15" customHeight="1">
      <c r="B150" s="317"/>
      <c r="C150" s="342" t="s">
        <v>811</v>
      </c>
      <c r="D150" s="295"/>
      <c r="E150" s="295"/>
      <c r="F150" s="343" t="s">
        <v>763</v>
      </c>
      <c r="G150" s="295"/>
      <c r="H150" s="342" t="s">
        <v>822</v>
      </c>
      <c r="I150" s="342" t="s">
        <v>765</v>
      </c>
      <c r="J150" s="342" t="s">
        <v>813</v>
      </c>
      <c r="K150" s="338"/>
    </row>
    <row r="151" spans="2:11" ht="15" customHeight="1">
      <c r="B151" s="317"/>
      <c r="C151" s="342" t="s">
        <v>712</v>
      </c>
      <c r="D151" s="295"/>
      <c r="E151" s="295"/>
      <c r="F151" s="343" t="s">
        <v>763</v>
      </c>
      <c r="G151" s="295"/>
      <c r="H151" s="342" t="s">
        <v>823</v>
      </c>
      <c r="I151" s="342" t="s">
        <v>765</v>
      </c>
      <c r="J151" s="342" t="s">
        <v>813</v>
      </c>
      <c r="K151" s="338"/>
    </row>
    <row r="152" spans="2:11" ht="15" customHeight="1">
      <c r="B152" s="317"/>
      <c r="C152" s="342" t="s">
        <v>768</v>
      </c>
      <c r="D152" s="295"/>
      <c r="E152" s="295"/>
      <c r="F152" s="343" t="s">
        <v>769</v>
      </c>
      <c r="G152" s="295"/>
      <c r="H152" s="342" t="s">
        <v>802</v>
      </c>
      <c r="I152" s="342" t="s">
        <v>765</v>
      </c>
      <c r="J152" s="342">
        <v>50</v>
      </c>
      <c r="K152" s="338"/>
    </row>
    <row r="153" spans="2:11" ht="15" customHeight="1">
      <c r="B153" s="317"/>
      <c r="C153" s="342" t="s">
        <v>771</v>
      </c>
      <c r="D153" s="295"/>
      <c r="E153" s="295"/>
      <c r="F153" s="343" t="s">
        <v>763</v>
      </c>
      <c r="G153" s="295"/>
      <c r="H153" s="342" t="s">
        <v>802</v>
      </c>
      <c r="I153" s="342" t="s">
        <v>773</v>
      </c>
      <c r="J153" s="342"/>
      <c r="K153" s="338"/>
    </row>
    <row r="154" spans="2:11" ht="15" customHeight="1">
      <c r="B154" s="317"/>
      <c r="C154" s="342" t="s">
        <v>782</v>
      </c>
      <c r="D154" s="295"/>
      <c r="E154" s="295"/>
      <c r="F154" s="343" t="s">
        <v>769</v>
      </c>
      <c r="G154" s="295"/>
      <c r="H154" s="342" t="s">
        <v>802</v>
      </c>
      <c r="I154" s="342" t="s">
        <v>765</v>
      </c>
      <c r="J154" s="342">
        <v>50</v>
      </c>
      <c r="K154" s="338"/>
    </row>
    <row r="155" spans="2:11" ht="15" customHeight="1">
      <c r="B155" s="317"/>
      <c r="C155" s="342" t="s">
        <v>790</v>
      </c>
      <c r="D155" s="295"/>
      <c r="E155" s="295"/>
      <c r="F155" s="343" t="s">
        <v>769</v>
      </c>
      <c r="G155" s="295"/>
      <c r="H155" s="342" t="s">
        <v>802</v>
      </c>
      <c r="I155" s="342" t="s">
        <v>765</v>
      </c>
      <c r="J155" s="342">
        <v>50</v>
      </c>
      <c r="K155" s="338"/>
    </row>
    <row r="156" spans="2:11" ht="15" customHeight="1">
      <c r="B156" s="317"/>
      <c r="C156" s="342" t="s">
        <v>788</v>
      </c>
      <c r="D156" s="295"/>
      <c r="E156" s="295"/>
      <c r="F156" s="343" t="s">
        <v>769</v>
      </c>
      <c r="G156" s="295"/>
      <c r="H156" s="342" t="s">
        <v>802</v>
      </c>
      <c r="I156" s="342" t="s">
        <v>765</v>
      </c>
      <c r="J156" s="342">
        <v>50</v>
      </c>
      <c r="K156" s="338"/>
    </row>
    <row r="157" spans="2:11" ht="15" customHeight="1">
      <c r="B157" s="317"/>
      <c r="C157" s="342" t="s">
        <v>96</v>
      </c>
      <c r="D157" s="295"/>
      <c r="E157" s="295"/>
      <c r="F157" s="343" t="s">
        <v>763</v>
      </c>
      <c r="G157" s="295"/>
      <c r="H157" s="342" t="s">
        <v>824</v>
      </c>
      <c r="I157" s="342" t="s">
        <v>765</v>
      </c>
      <c r="J157" s="342" t="s">
        <v>825</v>
      </c>
      <c r="K157" s="338"/>
    </row>
    <row r="158" spans="2:11" ht="15" customHeight="1">
      <c r="B158" s="317"/>
      <c r="C158" s="342" t="s">
        <v>826</v>
      </c>
      <c r="D158" s="295"/>
      <c r="E158" s="295"/>
      <c r="F158" s="343" t="s">
        <v>763</v>
      </c>
      <c r="G158" s="295"/>
      <c r="H158" s="342" t="s">
        <v>827</v>
      </c>
      <c r="I158" s="342" t="s">
        <v>797</v>
      </c>
      <c r="J158" s="342"/>
      <c r="K158" s="338"/>
    </row>
    <row r="159" spans="2:11" ht="15" customHeight="1">
      <c r="B159" s="344"/>
      <c r="C159" s="326"/>
      <c r="D159" s="326"/>
      <c r="E159" s="326"/>
      <c r="F159" s="326"/>
      <c r="G159" s="326"/>
      <c r="H159" s="326"/>
      <c r="I159" s="326"/>
      <c r="J159" s="326"/>
      <c r="K159" s="345"/>
    </row>
    <row r="160" spans="2:11" ht="18.75" customHeight="1">
      <c r="B160" s="291"/>
      <c r="C160" s="295"/>
      <c r="D160" s="295"/>
      <c r="E160" s="295"/>
      <c r="F160" s="316"/>
      <c r="G160" s="295"/>
      <c r="H160" s="295"/>
      <c r="I160" s="295"/>
      <c r="J160" s="295"/>
      <c r="K160" s="291"/>
    </row>
    <row r="161" spans="2:11" ht="18.75" customHeight="1">
      <c r="B161" s="302"/>
      <c r="C161" s="302"/>
      <c r="D161" s="302"/>
      <c r="E161" s="302"/>
      <c r="F161" s="302"/>
      <c r="G161" s="302"/>
      <c r="H161" s="302"/>
      <c r="I161" s="302"/>
      <c r="J161" s="302"/>
      <c r="K161" s="302"/>
    </row>
    <row r="162" spans="2:11" ht="7.5" customHeight="1">
      <c r="B162" s="281"/>
      <c r="C162" s="282"/>
      <c r="D162" s="282"/>
      <c r="E162" s="282"/>
      <c r="F162" s="282"/>
      <c r="G162" s="282"/>
      <c r="H162" s="282"/>
      <c r="I162" s="282"/>
      <c r="J162" s="282"/>
      <c r="K162" s="283"/>
    </row>
    <row r="163" spans="2:11" ht="45" customHeight="1">
      <c r="B163" s="284"/>
      <c r="C163" s="285" t="s">
        <v>828</v>
      </c>
      <c r="D163" s="285"/>
      <c r="E163" s="285"/>
      <c r="F163" s="285"/>
      <c r="G163" s="285"/>
      <c r="H163" s="285"/>
      <c r="I163" s="285"/>
      <c r="J163" s="285"/>
      <c r="K163" s="286"/>
    </row>
    <row r="164" spans="2:11" ht="17.25" customHeight="1">
      <c r="B164" s="284"/>
      <c r="C164" s="309" t="s">
        <v>757</v>
      </c>
      <c r="D164" s="309"/>
      <c r="E164" s="309"/>
      <c r="F164" s="309" t="s">
        <v>758</v>
      </c>
      <c r="G164" s="346"/>
      <c r="H164" s="347" t="s">
        <v>109</v>
      </c>
      <c r="I164" s="347" t="s">
        <v>55</v>
      </c>
      <c r="J164" s="309" t="s">
        <v>759</v>
      </c>
      <c r="K164" s="286"/>
    </row>
    <row r="165" spans="2:11" ht="17.25" customHeight="1">
      <c r="B165" s="287"/>
      <c r="C165" s="311" t="s">
        <v>760</v>
      </c>
      <c r="D165" s="311"/>
      <c r="E165" s="311"/>
      <c r="F165" s="312" t="s">
        <v>761</v>
      </c>
      <c r="G165" s="348"/>
      <c r="H165" s="349"/>
      <c r="I165" s="349"/>
      <c r="J165" s="311" t="s">
        <v>762</v>
      </c>
      <c r="K165" s="289"/>
    </row>
    <row r="166" spans="2:11" ht="5.25" customHeight="1">
      <c r="B166" s="317"/>
      <c r="C166" s="314"/>
      <c r="D166" s="314"/>
      <c r="E166" s="314"/>
      <c r="F166" s="314"/>
      <c r="G166" s="315"/>
      <c r="H166" s="314"/>
      <c r="I166" s="314"/>
      <c r="J166" s="314"/>
      <c r="K166" s="338"/>
    </row>
    <row r="167" spans="2:11" ht="15" customHeight="1">
      <c r="B167" s="317"/>
      <c r="C167" s="295" t="s">
        <v>766</v>
      </c>
      <c r="D167" s="295"/>
      <c r="E167" s="295"/>
      <c r="F167" s="316" t="s">
        <v>763</v>
      </c>
      <c r="G167" s="295"/>
      <c r="H167" s="295" t="s">
        <v>802</v>
      </c>
      <c r="I167" s="295" t="s">
        <v>765</v>
      </c>
      <c r="J167" s="295">
        <v>120</v>
      </c>
      <c r="K167" s="338"/>
    </row>
    <row r="168" spans="2:11" ht="15" customHeight="1">
      <c r="B168" s="317"/>
      <c r="C168" s="295" t="s">
        <v>811</v>
      </c>
      <c r="D168" s="295"/>
      <c r="E168" s="295"/>
      <c r="F168" s="316" t="s">
        <v>763</v>
      </c>
      <c r="G168" s="295"/>
      <c r="H168" s="295" t="s">
        <v>812</v>
      </c>
      <c r="I168" s="295" t="s">
        <v>765</v>
      </c>
      <c r="J168" s="295" t="s">
        <v>813</v>
      </c>
      <c r="K168" s="338"/>
    </row>
    <row r="169" spans="2:11" ht="15" customHeight="1">
      <c r="B169" s="317"/>
      <c r="C169" s="295" t="s">
        <v>712</v>
      </c>
      <c r="D169" s="295"/>
      <c r="E169" s="295"/>
      <c r="F169" s="316" t="s">
        <v>763</v>
      </c>
      <c r="G169" s="295"/>
      <c r="H169" s="295" t="s">
        <v>829</v>
      </c>
      <c r="I169" s="295" t="s">
        <v>765</v>
      </c>
      <c r="J169" s="295" t="s">
        <v>813</v>
      </c>
      <c r="K169" s="338"/>
    </row>
    <row r="170" spans="2:11" ht="15" customHeight="1">
      <c r="B170" s="317"/>
      <c r="C170" s="295" t="s">
        <v>768</v>
      </c>
      <c r="D170" s="295"/>
      <c r="E170" s="295"/>
      <c r="F170" s="316" t="s">
        <v>769</v>
      </c>
      <c r="G170" s="295"/>
      <c r="H170" s="295" t="s">
        <v>829</v>
      </c>
      <c r="I170" s="295" t="s">
        <v>765</v>
      </c>
      <c r="J170" s="295">
        <v>50</v>
      </c>
      <c r="K170" s="338"/>
    </row>
    <row r="171" spans="2:11" ht="15" customHeight="1">
      <c r="B171" s="317"/>
      <c r="C171" s="295" t="s">
        <v>771</v>
      </c>
      <c r="D171" s="295"/>
      <c r="E171" s="295"/>
      <c r="F171" s="316" t="s">
        <v>763</v>
      </c>
      <c r="G171" s="295"/>
      <c r="H171" s="295" t="s">
        <v>829</v>
      </c>
      <c r="I171" s="295" t="s">
        <v>773</v>
      </c>
      <c r="J171" s="295"/>
      <c r="K171" s="338"/>
    </row>
    <row r="172" spans="2:11" ht="15" customHeight="1">
      <c r="B172" s="317"/>
      <c r="C172" s="295" t="s">
        <v>782</v>
      </c>
      <c r="D172" s="295"/>
      <c r="E172" s="295"/>
      <c r="F172" s="316" t="s">
        <v>769</v>
      </c>
      <c r="G172" s="295"/>
      <c r="H172" s="295" t="s">
        <v>829</v>
      </c>
      <c r="I172" s="295" t="s">
        <v>765</v>
      </c>
      <c r="J172" s="295">
        <v>50</v>
      </c>
      <c r="K172" s="338"/>
    </row>
    <row r="173" spans="2:11" ht="15" customHeight="1">
      <c r="B173" s="317"/>
      <c r="C173" s="295" t="s">
        <v>790</v>
      </c>
      <c r="D173" s="295"/>
      <c r="E173" s="295"/>
      <c r="F173" s="316" t="s">
        <v>769</v>
      </c>
      <c r="G173" s="295"/>
      <c r="H173" s="295" t="s">
        <v>829</v>
      </c>
      <c r="I173" s="295" t="s">
        <v>765</v>
      </c>
      <c r="J173" s="295">
        <v>50</v>
      </c>
      <c r="K173" s="338"/>
    </row>
    <row r="174" spans="2:11" ht="15" customHeight="1">
      <c r="B174" s="317"/>
      <c r="C174" s="295" t="s">
        <v>788</v>
      </c>
      <c r="D174" s="295"/>
      <c r="E174" s="295"/>
      <c r="F174" s="316" t="s">
        <v>769</v>
      </c>
      <c r="G174" s="295"/>
      <c r="H174" s="295" t="s">
        <v>829</v>
      </c>
      <c r="I174" s="295" t="s">
        <v>765</v>
      </c>
      <c r="J174" s="295">
        <v>50</v>
      </c>
      <c r="K174" s="338"/>
    </row>
    <row r="175" spans="2:11" ht="15" customHeight="1">
      <c r="B175" s="317"/>
      <c r="C175" s="295" t="s">
        <v>108</v>
      </c>
      <c r="D175" s="295"/>
      <c r="E175" s="295"/>
      <c r="F175" s="316" t="s">
        <v>763</v>
      </c>
      <c r="G175" s="295"/>
      <c r="H175" s="295" t="s">
        <v>830</v>
      </c>
      <c r="I175" s="295" t="s">
        <v>831</v>
      </c>
      <c r="J175" s="295"/>
      <c r="K175" s="338"/>
    </row>
    <row r="176" spans="2:11" ht="15" customHeight="1">
      <c r="B176" s="317"/>
      <c r="C176" s="295" t="s">
        <v>55</v>
      </c>
      <c r="D176" s="295"/>
      <c r="E176" s="295"/>
      <c r="F176" s="316" t="s">
        <v>763</v>
      </c>
      <c r="G176" s="295"/>
      <c r="H176" s="295" t="s">
        <v>832</v>
      </c>
      <c r="I176" s="295" t="s">
        <v>833</v>
      </c>
      <c r="J176" s="295">
        <v>1</v>
      </c>
      <c r="K176" s="338"/>
    </row>
    <row r="177" spans="2:11" ht="15" customHeight="1">
      <c r="B177" s="317"/>
      <c r="C177" s="295" t="s">
        <v>51</v>
      </c>
      <c r="D177" s="295"/>
      <c r="E177" s="295"/>
      <c r="F177" s="316" t="s">
        <v>763</v>
      </c>
      <c r="G177" s="295"/>
      <c r="H177" s="295" t="s">
        <v>834</v>
      </c>
      <c r="I177" s="295" t="s">
        <v>765</v>
      </c>
      <c r="J177" s="295">
        <v>20</v>
      </c>
      <c r="K177" s="338"/>
    </row>
    <row r="178" spans="2:11" ht="15" customHeight="1">
      <c r="B178" s="317"/>
      <c r="C178" s="295" t="s">
        <v>109</v>
      </c>
      <c r="D178" s="295"/>
      <c r="E178" s="295"/>
      <c r="F178" s="316" t="s">
        <v>763</v>
      </c>
      <c r="G178" s="295"/>
      <c r="H178" s="295" t="s">
        <v>835</v>
      </c>
      <c r="I178" s="295" t="s">
        <v>765</v>
      </c>
      <c r="J178" s="295">
        <v>255</v>
      </c>
      <c r="K178" s="338"/>
    </row>
    <row r="179" spans="2:11" ht="15" customHeight="1">
      <c r="B179" s="317"/>
      <c r="C179" s="295" t="s">
        <v>110</v>
      </c>
      <c r="D179" s="295"/>
      <c r="E179" s="295"/>
      <c r="F179" s="316" t="s">
        <v>763</v>
      </c>
      <c r="G179" s="295"/>
      <c r="H179" s="295" t="s">
        <v>728</v>
      </c>
      <c r="I179" s="295" t="s">
        <v>765</v>
      </c>
      <c r="J179" s="295">
        <v>10</v>
      </c>
      <c r="K179" s="338"/>
    </row>
    <row r="180" spans="2:11" ht="15" customHeight="1">
      <c r="B180" s="317"/>
      <c r="C180" s="295" t="s">
        <v>111</v>
      </c>
      <c r="D180" s="295"/>
      <c r="E180" s="295"/>
      <c r="F180" s="316" t="s">
        <v>763</v>
      </c>
      <c r="G180" s="295"/>
      <c r="H180" s="295" t="s">
        <v>836</v>
      </c>
      <c r="I180" s="295" t="s">
        <v>797</v>
      </c>
      <c r="J180" s="295"/>
      <c r="K180" s="338"/>
    </row>
    <row r="181" spans="2:11" ht="15" customHeight="1">
      <c r="B181" s="317"/>
      <c r="C181" s="295" t="s">
        <v>837</v>
      </c>
      <c r="D181" s="295"/>
      <c r="E181" s="295"/>
      <c r="F181" s="316" t="s">
        <v>763</v>
      </c>
      <c r="G181" s="295"/>
      <c r="H181" s="295" t="s">
        <v>838</v>
      </c>
      <c r="I181" s="295" t="s">
        <v>797</v>
      </c>
      <c r="J181" s="295"/>
      <c r="K181" s="338"/>
    </row>
    <row r="182" spans="2:11" ht="15" customHeight="1">
      <c r="B182" s="317"/>
      <c r="C182" s="295" t="s">
        <v>826</v>
      </c>
      <c r="D182" s="295"/>
      <c r="E182" s="295"/>
      <c r="F182" s="316" t="s">
        <v>763</v>
      </c>
      <c r="G182" s="295"/>
      <c r="H182" s="295" t="s">
        <v>839</v>
      </c>
      <c r="I182" s="295" t="s">
        <v>797</v>
      </c>
      <c r="J182" s="295"/>
      <c r="K182" s="338"/>
    </row>
    <row r="183" spans="2:11" ht="15" customHeight="1">
      <c r="B183" s="317"/>
      <c r="C183" s="295" t="s">
        <v>113</v>
      </c>
      <c r="D183" s="295"/>
      <c r="E183" s="295"/>
      <c r="F183" s="316" t="s">
        <v>769</v>
      </c>
      <c r="G183" s="295"/>
      <c r="H183" s="295" t="s">
        <v>840</v>
      </c>
      <c r="I183" s="295" t="s">
        <v>765</v>
      </c>
      <c r="J183" s="295">
        <v>50</v>
      </c>
      <c r="K183" s="338"/>
    </row>
    <row r="184" spans="2:11" ht="15" customHeight="1">
      <c r="B184" s="317"/>
      <c r="C184" s="295" t="s">
        <v>841</v>
      </c>
      <c r="D184" s="295"/>
      <c r="E184" s="295"/>
      <c r="F184" s="316" t="s">
        <v>769</v>
      </c>
      <c r="G184" s="295"/>
      <c r="H184" s="295" t="s">
        <v>842</v>
      </c>
      <c r="I184" s="295" t="s">
        <v>843</v>
      </c>
      <c r="J184" s="295"/>
      <c r="K184" s="338"/>
    </row>
    <row r="185" spans="2:11" ht="15" customHeight="1">
      <c r="B185" s="317"/>
      <c r="C185" s="295" t="s">
        <v>844</v>
      </c>
      <c r="D185" s="295"/>
      <c r="E185" s="295"/>
      <c r="F185" s="316" t="s">
        <v>769</v>
      </c>
      <c r="G185" s="295"/>
      <c r="H185" s="295" t="s">
        <v>845</v>
      </c>
      <c r="I185" s="295" t="s">
        <v>843</v>
      </c>
      <c r="J185" s="295"/>
      <c r="K185" s="338"/>
    </row>
    <row r="186" spans="2:11" ht="15" customHeight="1">
      <c r="B186" s="317"/>
      <c r="C186" s="295" t="s">
        <v>846</v>
      </c>
      <c r="D186" s="295"/>
      <c r="E186" s="295"/>
      <c r="F186" s="316" t="s">
        <v>769</v>
      </c>
      <c r="G186" s="295"/>
      <c r="H186" s="295" t="s">
        <v>847</v>
      </c>
      <c r="I186" s="295" t="s">
        <v>843</v>
      </c>
      <c r="J186" s="295"/>
      <c r="K186" s="338"/>
    </row>
    <row r="187" spans="2:11" ht="15" customHeight="1">
      <c r="B187" s="317"/>
      <c r="C187" s="350" t="s">
        <v>848</v>
      </c>
      <c r="D187" s="295"/>
      <c r="E187" s="295"/>
      <c r="F187" s="316" t="s">
        <v>769</v>
      </c>
      <c r="G187" s="295"/>
      <c r="H187" s="295" t="s">
        <v>849</v>
      </c>
      <c r="I187" s="295" t="s">
        <v>850</v>
      </c>
      <c r="J187" s="351" t="s">
        <v>851</v>
      </c>
      <c r="K187" s="338"/>
    </row>
    <row r="188" spans="2:11" ht="15" customHeight="1">
      <c r="B188" s="317"/>
      <c r="C188" s="301" t="s">
        <v>40</v>
      </c>
      <c r="D188" s="295"/>
      <c r="E188" s="295"/>
      <c r="F188" s="316" t="s">
        <v>763</v>
      </c>
      <c r="G188" s="295"/>
      <c r="H188" s="291" t="s">
        <v>852</v>
      </c>
      <c r="I188" s="295" t="s">
        <v>853</v>
      </c>
      <c r="J188" s="295"/>
      <c r="K188" s="338"/>
    </row>
    <row r="189" spans="2:11" ht="15" customHeight="1">
      <c r="B189" s="317"/>
      <c r="C189" s="301" t="s">
        <v>854</v>
      </c>
      <c r="D189" s="295"/>
      <c r="E189" s="295"/>
      <c r="F189" s="316" t="s">
        <v>763</v>
      </c>
      <c r="G189" s="295"/>
      <c r="H189" s="295" t="s">
        <v>855</v>
      </c>
      <c r="I189" s="295" t="s">
        <v>797</v>
      </c>
      <c r="J189" s="295"/>
      <c r="K189" s="338"/>
    </row>
    <row r="190" spans="2:11" ht="15" customHeight="1">
      <c r="B190" s="317"/>
      <c r="C190" s="301" t="s">
        <v>856</v>
      </c>
      <c r="D190" s="295"/>
      <c r="E190" s="295"/>
      <c r="F190" s="316" t="s">
        <v>763</v>
      </c>
      <c r="G190" s="295"/>
      <c r="H190" s="295" t="s">
        <v>857</v>
      </c>
      <c r="I190" s="295" t="s">
        <v>797</v>
      </c>
      <c r="J190" s="295"/>
      <c r="K190" s="338"/>
    </row>
    <row r="191" spans="2:11" ht="15" customHeight="1">
      <c r="B191" s="317"/>
      <c r="C191" s="301" t="s">
        <v>858</v>
      </c>
      <c r="D191" s="295"/>
      <c r="E191" s="295"/>
      <c r="F191" s="316" t="s">
        <v>769</v>
      </c>
      <c r="G191" s="295"/>
      <c r="H191" s="295" t="s">
        <v>859</v>
      </c>
      <c r="I191" s="295" t="s">
        <v>797</v>
      </c>
      <c r="J191" s="295"/>
      <c r="K191" s="338"/>
    </row>
    <row r="192" spans="2:11" ht="15" customHeight="1">
      <c r="B192" s="344"/>
      <c r="C192" s="352"/>
      <c r="D192" s="326"/>
      <c r="E192" s="326"/>
      <c r="F192" s="326"/>
      <c r="G192" s="326"/>
      <c r="H192" s="326"/>
      <c r="I192" s="326"/>
      <c r="J192" s="326"/>
      <c r="K192" s="345"/>
    </row>
    <row r="193" spans="2:11" ht="18.75" customHeight="1">
      <c r="B193" s="291"/>
      <c r="C193" s="295"/>
      <c r="D193" s="295"/>
      <c r="E193" s="295"/>
      <c r="F193" s="316"/>
      <c r="G193" s="295"/>
      <c r="H193" s="295"/>
      <c r="I193" s="295"/>
      <c r="J193" s="295"/>
      <c r="K193" s="291"/>
    </row>
    <row r="194" spans="2:11" ht="18.75" customHeight="1">
      <c r="B194" s="291"/>
      <c r="C194" s="295"/>
      <c r="D194" s="295"/>
      <c r="E194" s="295"/>
      <c r="F194" s="316"/>
      <c r="G194" s="295"/>
      <c r="H194" s="295"/>
      <c r="I194" s="295"/>
      <c r="J194" s="295"/>
      <c r="K194" s="291"/>
    </row>
    <row r="195" spans="2:11" ht="18.75" customHeight="1">
      <c r="B195" s="302"/>
      <c r="C195" s="302"/>
      <c r="D195" s="302"/>
      <c r="E195" s="302"/>
      <c r="F195" s="302"/>
      <c r="G195" s="302"/>
      <c r="H195" s="302"/>
      <c r="I195" s="302"/>
      <c r="J195" s="302"/>
      <c r="K195" s="302"/>
    </row>
    <row r="196" spans="2:11" ht="13.5">
      <c r="B196" s="281"/>
      <c r="C196" s="282"/>
      <c r="D196" s="282"/>
      <c r="E196" s="282"/>
      <c r="F196" s="282"/>
      <c r="G196" s="282"/>
      <c r="H196" s="282"/>
      <c r="I196" s="282"/>
      <c r="J196" s="282"/>
      <c r="K196" s="283"/>
    </row>
    <row r="197" spans="2:11" ht="21">
      <c r="B197" s="284"/>
      <c r="C197" s="285" t="s">
        <v>860</v>
      </c>
      <c r="D197" s="285"/>
      <c r="E197" s="285"/>
      <c r="F197" s="285"/>
      <c r="G197" s="285"/>
      <c r="H197" s="285"/>
      <c r="I197" s="285"/>
      <c r="J197" s="285"/>
      <c r="K197" s="286"/>
    </row>
    <row r="198" spans="2:11" ht="25.5" customHeight="1">
      <c r="B198" s="284"/>
      <c r="C198" s="353" t="s">
        <v>861</v>
      </c>
      <c r="D198" s="353"/>
      <c r="E198" s="353"/>
      <c r="F198" s="353" t="s">
        <v>862</v>
      </c>
      <c r="G198" s="354"/>
      <c r="H198" s="353" t="s">
        <v>863</v>
      </c>
      <c r="I198" s="353"/>
      <c r="J198" s="353"/>
      <c r="K198" s="286"/>
    </row>
    <row r="199" spans="2:11" ht="5.25" customHeight="1">
      <c r="B199" s="317"/>
      <c r="C199" s="314"/>
      <c r="D199" s="314"/>
      <c r="E199" s="314"/>
      <c r="F199" s="314"/>
      <c r="G199" s="295"/>
      <c r="H199" s="314"/>
      <c r="I199" s="314"/>
      <c r="J199" s="314"/>
      <c r="K199" s="338"/>
    </row>
    <row r="200" spans="2:11" ht="15" customHeight="1">
      <c r="B200" s="317"/>
      <c r="C200" s="295" t="s">
        <v>853</v>
      </c>
      <c r="D200" s="295"/>
      <c r="E200" s="295"/>
      <c r="F200" s="316" t="s">
        <v>41</v>
      </c>
      <c r="G200" s="295"/>
      <c r="H200" s="295" t="s">
        <v>864</v>
      </c>
      <c r="I200" s="295"/>
      <c r="J200" s="295"/>
      <c r="K200" s="338"/>
    </row>
    <row r="201" spans="2:11" ht="15" customHeight="1">
      <c r="B201" s="317"/>
      <c r="C201" s="323"/>
      <c r="D201" s="295"/>
      <c r="E201" s="295"/>
      <c r="F201" s="316" t="s">
        <v>42</v>
      </c>
      <c r="G201" s="295"/>
      <c r="H201" s="295" t="s">
        <v>865</v>
      </c>
      <c r="I201" s="295"/>
      <c r="J201" s="295"/>
      <c r="K201" s="338"/>
    </row>
    <row r="202" spans="2:11" ht="15" customHeight="1">
      <c r="B202" s="317"/>
      <c r="C202" s="323"/>
      <c r="D202" s="295"/>
      <c r="E202" s="295"/>
      <c r="F202" s="316" t="s">
        <v>45</v>
      </c>
      <c r="G202" s="295"/>
      <c r="H202" s="295" t="s">
        <v>866</v>
      </c>
      <c r="I202" s="295"/>
      <c r="J202" s="295"/>
      <c r="K202" s="338"/>
    </row>
    <row r="203" spans="2:11" ht="15" customHeight="1">
      <c r="B203" s="317"/>
      <c r="C203" s="295"/>
      <c r="D203" s="295"/>
      <c r="E203" s="295"/>
      <c r="F203" s="316" t="s">
        <v>43</v>
      </c>
      <c r="G203" s="295"/>
      <c r="H203" s="295" t="s">
        <v>867</v>
      </c>
      <c r="I203" s="295"/>
      <c r="J203" s="295"/>
      <c r="K203" s="338"/>
    </row>
    <row r="204" spans="2:11" ht="15" customHeight="1">
      <c r="B204" s="317"/>
      <c r="C204" s="295"/>
      <c r="D204" s="295"/>
      <c r="E204" s="295"/>
      <c r="F204" s="316" t="s">
        <v>44</v>
      </c>
      <c r="G204" s="295"/>
      <c r="H204" s="295" t="s">
        <v>868</v>
      </c>
      <c r="I204" s="295"/>
      <c r="J204" s="295"/>
      <c r="K204" s="338"/>
    </row>
    <row r="205" spans="2:11" ht="15" customHeight="1">
      <c r="B205" s="317"/>
      <c r="C205" s="295"/>
      <c r="D205" s="295"/>
      <c r="E205" s="295"/>
      <c r="F205" s="316"/>
      <c r="G205" s="295"/>
      <c r="H205" s="295"/>
      <c r="I205" s="295"/>
      <c r="J205" s="295"/>
      <c r="K205" s="338"/>
    </row>
    <row r="206" spans="2:11" ht="15" customHeight="1">
      <c r="B206" s="317"/>
      <c r="C206" s="295" t="s">
        <v>809</v>
      </c>
      <c r="D206" s="295"/>
      <c r="E206" s="295"/>
      <c r="F206" s="316" t="s">
        <v>77</v>
      </c>
      <c r="G206" s="295"/>
      <c r="H206" s="295" t="s">
        <v>869</v>
      </c>
      <c r="I206" s="295"/>
      <c r="J206" s="295"/>
      <c r="K206" s="338"/>
    </row>
    <row r="207" spans="2:11" ht="15" customHeight="1">
      <c r="B207" s="317"/>
      <c r="C207" s="323"/>
      <c r="D207" s="295"/>
      <c r="E207" s="295"/>
      <c r="F207" s="316" t="s">
        <v>706</v>
      </c>
      <c r="G207" s="295"/>
      <c r="H207" s="295" t="s">
        <v>707</v>
      </c>
      <c r="I207" s="295"/>
      <c r="J207" s="295"/>
      <c r="K207" s="338"/>
    </row>
    <row r="208" spans="2:11" ht="15" customHeight="1">
      <c r="B208" s="317"/>
      <c r="C208" s="295"/>
      <c r="D208" s="295"/>
      <c r="E208" s="295"/>
      <c r="F208" s="316" t="s">
        <v>704</v>
      </c>
      <c r="G208" s="295"/>
      <c r="H208" s="295" t="s">
        <v>870</v>
      </c>
      <c r="I208" s="295"/>
      <c r="J208" s="295"/>
      <c r="K208" s="338"/>
    </row>
    <row r="209" spans="2:11" ht="15" customHeight="1">
      <c r="B209" s="355"/>
      <c r="C209" s="323"/>
      <c r="D209" s="323"/>
      <c r="E209" s="323"/>
      <c r="F209" s="316" t="s">
        <v>708</v>
      </c>
      <c r="G209" s="301"/>
      <c r="H209" s="342" t="s">
        <v>709</v>
      </c>
      <c r="I209" s="342"/>
      <c r="J209" s="342"/>
      <c r="K209" s="356"/>
    </row>
    <row r="210" spans="2:11" ht="15" customHeight="1">
      <c r="B210" s="355"/>
      <c r="C210" s="323"/>
      <c r="D210" s="323"/>
      <c r="E210" s="323"/>
      <c r="F210" s="316" t="s">
        <v>710</v>
      </c>
      <c r="G210" s="301"/>
      <c r="H210" s="342" t="s">
        <v>871</v>
      </c>
      <c r="I210" s="342"/>
      <c r="J210" s="342"/>
      <c r="K210" s="356"/>
    </row>
    <row r="211" spans="2:11" ht="15" customHeight="1">
      <c r="B211" s="355"/>
      <c r="C211" s="323"/>
      <c r="D211" s="323"/>
      <c r="E211" s="323"/>
      <c r="F211" s="357"/>
      <c r="G211" s="301"/>
      <c r="H211" s="358"/>
      <c r="I211" s="358"/>
      <c r="J211" s="358"/>
      <c r="K211" s="356"/>
    </row>
    <row r="212" spans="2:11" ht="15" customHeight="1">
      <c r="B212" s="355"/>
      <c r="C212" s="295" t="s">
        <v>833</v>
      </c>
      <c r="D212" s="323"/>
      <c r="E212" s="323"/>
      <c r="F212" s="316">
        <v>1</v>
      </c>
      <c r="G212" s="301"/>
      <c r="H212" s="342" t="s">
        <v>872</v>
      </c>
      <c r="I212" s="342"/>
      <c r="J212" s="342"/>
      <c r="K212" s="356"/>
    </row>
    <row r="213" spans="2:11" ht="15" customHeight="1">
      <c r="B213" s="355"/>
      <c r="C213" s="323"/>
      <c r="D213" s="323"/>
      <c r="E213" s="323"/>
      <c r="F213" s="316">
        <v>2</v>
      </c>
      <c r="G213" s="301"/>
      <c r="H213" s="342" t="s">
        <v>873</v>
      </c>
      <c r="I213" s="342"/>
      <c r="J213" s="342"/>
      <c r="K213" s="356"/>
    </row>
    <row r="214" spans="2:11" ht="15" customHeight="1">
      <c r="B214" s="355"/>
      <c r="C214" s="323"/>
      <c r="D214" s="323"/>
      <c r="E214" s="323"/>
      <c r="F214" s="316">
        <v>3</v>
      </c>
      <c r="G214" s="301"/>
      <c r="H214" s="342" t="s">
        <v>874</v>
      </c>
      <c r="I214" s="342"/>
      <c r="J214" s="342"/>
      <c r="K214" s="356"/>
    </row>
    <row r="215" spans="2:11" ht="15" customHeight="1">
      <c r="B215" s="355"/>
      <c r="C215" s="323"/>
      <c r="D215" s="323"/>
      <c r="E215" s="323"/>
      <c r="F215" s="316">
        <v>4</v>
      </c>
      <c r="G215" s="301"/>
      <c r="H215" s="342" t="s">
        <v>875</v>
      </c>
      <c r="I215" s="342"/>
      <c r="J215" s="342"/>
      <c r="K215" s="356"/>
    </row>
    <row r="216" spans="2:11" ht="12.75" customHeight="1">
      <c r="B216" s="359"/>
      <c r="C216" s="360"/>
      <c r="D216" s="360"/>
      <c r="E216" s="360"/>
      <c r="F216" s="360"/>
      <c r="G216" s="360"/>
      <c r="H216" s="360"/>
      <c r="I216" s="360"/>
      <c r="J216" s="360"/>
      <c r="K216" s="361"/>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PC-VIKTOR\Viktor Vaidis</dc:creator>
  <cp:keywords/>
  <dc:description/>
  <cp:lastModifiedBy>PC-VIKTOR\Viktor Vaidis</cp:lastModifiedBy>
  <dcterms:created xsi:type="dcterms:W3CDTF">2018-06-28T08:21:50Z</dcterms:created>
  <dcterms:modified xsi:type="dcterms:W3CDTF">2018-06-28T08:21:55Z</dcterms:modified>
  <cp:category/>
  <cp:version/>
  <cp:contentType/>
  <cp:contentStatus/>
</cp:coreProperties>
</file>