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KOMUNIKACE" sheetId="2" r:id="rId2"/>
    <sheet name="SO 102 - CHODNÍKY A PARKO..." sheetId="3" r:id="rId3"/>
    <sheet name="SO 301 - ÚDRŽBA KANALIZACE" sheetId="4" r:id="rId4"/>
    <sheet name="SO 501 - Přeložka STL ply..." sheetId="5" r:id="rId5"/>
    <sheet name="SO 000-1 - VEDLEJŠÍ ROZPO..." sheetId="6" r:id="rId6"/>
    <sheet name="SO 000-2 - VEDLEJŠÍ ROZPO..." sheetId="7" r:id="rId7"/>
    <sheet name="Pokyny pro vyplnění" sheetId="8" r:id="rId8"/>
  </sheets>
  <definedNames>
    <definedName name="_xlnm.Print_Area" localSheetId="0">'Rekapitulace stavby'!$D$4:$AO$33,'Rekapitulace stavby'!$C$39:$AQ$58</definedName>
    <definedName name="_xlnm._FilterDatabase" localSheetId="1" hidden="1">'SO 101 - KOMUNIKACE'!$C$85:$K$226</definedName>
    <definedName name="_xlnm.Print_Area" localSheetId="1">'SO 101 - KOMUNIKACE'!$C$4:$J$36,'SO 101 - KOMUNIKACE'!$C$42:$J$67,'SO 101 - KOMUNIKACE'!$C$73:$K$226</definedName>
    <definedName name="_xlnm._FilterDatabase" localSheetId="2" hidden="1">'SO 102 - CHODNÍKY A PARKO...'!$C$87:$K$236</definedName>
    <definedName name="_xlnm.Print_Area" localSheetId="2">'SO 102 - CHODNÍKY A PARKO...'!$C$4:$J$36,'SO 102 - CHODNÍKY A PARKO...'!$C$42:$J$69,'SO 102 - CHODNÍKY A PARKO...'!$C$75:$K$236</definedName>
    <definedName name="_xlnm._FilterDatabase" localSheetId="3" hidden="1">'SO 301 - ÚDRŽBA KANALIZACE'!$C$84:$K$218</definedName>
    <definedName name="_xlnm.Print_Area" localSheetId="3">'SO 301 - ÚDRŽBA KANALIZACE'!$C$4:$J$36,'SO 301 - ÚDRŽBA KANALIZACE'!$C$42:$J$66,'SO 301 - ÚDRŽBA KANALIZACE'!$C$72:$K$218</definedName>
    <definedName name="_xlnm._FilterDatabase" localSheetId="4" hidden="1">'SO 501 - Přeložka STL ply...'!$C$83:$K$200</definedName>
    <definedName name="_xlnm.Print_Area" localSheetId="4">'SO 501 - Přeložka STL ply...'!$C$4:$J$36,'SO 501 - Přeložka STL ply...'!$C$42:$J$65,'SO 501 - Přeložka STL ply...'!$C$71:$K$200</definedName>
    <definedName name="_xlnm._FilterDatabase" localSheetId="5" hidden="1">'SO 000-1 - VEDLEJŠÍ ROZPO...'!$C$80:$K$97</definedName>
    <definedName name="_xlnm.Print_Area" localSheetId="5">'SO 000-1 - VEDLEJŠÍ ROZPO...'!$C$4:$J$36,'SO 000-1 - VEDLEJŠÍ ROZPO...'!$C$42:$J$62,'SO 000-1 - VEDLEJŠÍ ROZPO...'!$C$68:$K$97</definedName>
    <definedName name="_xlnm._FilterDatabase" localSheetId="6" hidden="1">'SO 000-2 - VEDLEJŠÍ ROZPO...'!$C$80:$K$96</definedName>
    <definedName name="_xlnm.Print_Area" localSheetId="6">'SO 000-2 - VEDLEJŠÍ ROZPO...'!$C$4:$J$36,'SO 000-2 - VEDLEJŠÍ ROZPO...'!$C$42:$J$62,'SO 000-2 - VEDLEJŠÍ ROZPO...'!$C$68:$K$96</definedName>
    <definedName name="_xlnm.Print_Area" localSheetId="7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 101 - KOMUNIKACE'!$85:$85</definedName>
    <definedName name="_xlnm.Print_Titles" localSheetId="2">'SO 102 - CHODNÍKY A PARKO...'!$87:$87</definedName>
    <definedName name="_xlnm.Print_Titles" localSheetId="3">'SO 301 - ÚDRŽBA KANALIZACE'!$84:$84</definedName>
    <definedName name="_xlnm.Print_Titles" localSheetId="4">'SO 501 - Přeložka STL ply...'!$83:$83</definedName>
    <definedName name="_xlnm.Print_Titles" localSheetId="5">'SO 000-1 - VEDLEJŠÍ ROZPO...'!$80:$80</definedName>
    <definedName name="_xlnm.Print_Titles" localSheetId="6">'SO 000-2 - VEDLEJŠÍ ROZPO...'!$80:$80</definedName>
  </definedNames>
  <calcPr fullCalcOnLoad="1"/>
</workbook>
</file>

<file path=xl/sharedStrings.xml><?xml version="1.0" encoding="utf-8"?>
<sst xmlns="http://schemas.openxmlformats.org/spreadsheetml/2006/main" count="7526" uniqueCount="1420">
  <si>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</si>
  <si>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</si>
  <si>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</si>
  <si>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</si>
  <si>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</si>
  <si>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</si>
  <si>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</si>
  <si>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{4c532f2c-f64c-4ba2-90b3-da2cc891202d}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</si>
  <si>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</si>
  <si>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</si>
  <si>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</si>
  <si>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</si>
  <si>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</si>
  <si>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</si>
  <si>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</si>
  <si>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</si>
  <si>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</si>
  <si>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</si>
  <si>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</si>
  <si>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III/11748 NEPOMUK ULICE ZELENODOLSKÁ</t>
  </si>
  <si>
    <t>KSO:</t>
  </si>
  <si>
    <t/>
  </si>
  <si>
    <t>CC-CZ:</t>
  </si>
  <si>
    <t>Místo:</t>
  </si>
  <si>
    <t>NEPOMUK</t>
  </si>
  <si>
    <t>Datum:</t>
  </si>
  <si>
    <t>22. 3. 2018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</si>
  <si>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</si>
  <si>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</si>
  <si>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</si>
  <si>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</si>
  <si>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</si>
  <si>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</si>
  <si>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</si>
  <si>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MACÁN PROJEKCE DS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</si>
  <si>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</si>
  <si>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</si>
  <si>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</si>
  <si>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</si>
  <si>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</si>
  <si>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</si>
  <si>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</si>
  <si>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</si>
  <si>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</si>
  <si>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</si>
  <si>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</si>
  <si>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</si>
  <si>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</si>
  <si>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</si>
  <si>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</si>
  <si>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</si>
  <si>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</si>
  <si>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</si>
  <si>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</si>
  <si>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</si>
  <si>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</si>
  <si>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</si>
  <si>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</si>
  <si>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</si>
  <si>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</si>
  <si>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</si>
  <si>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</si>
  <si>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</si>
  <si>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</si>
  <si>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</si>
  <si>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</si>
  <si>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</si>
  <si>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</si>
  <si>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</si>
  <si>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</si>
  <si>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</si>
  <si>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</si>
  <si>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</si>
  <si>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</si>
  <si>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</si>
  <si>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</si>
  <si>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</si>
  <si>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</t>
  </si>
  <si>
    <t>STA</t>
  </si>
  <si>
    <t>1</t>
  </si>
  <si>
    <t>{c098752f-ae78-42d3-ba4d-f8d2b8fe8dd9}</t>
  </si>
  <si>
    <t>2</t>
  </si>
  <si>
    <t>SO 102</t>
  </si>
  <si>
    <t>CHODNÍKY A PARKOVACÍ PRUHY</t>
  </si>
  <si>
    <t>{715a16ca-f38f-420b-90f7-b430ba53a36a}</t>
  </si>
  <si>
    <t>SO 301</t>
  </si>
  <si>
    <t>ÚDRŽBA KANALIZACE</t>
  </si>
  <si>
    <t>{2977d576-005b-4891-b293-f46284b66c30}</t>
  </si>
  <si>
    <t>SO 501</t>
  </si>
  <si>
    <t>Přeložka STL plynovodu</t>
  </si>
  <si>
    <t>{747083b6-20be-4b9d-a422-9252bbf82535}</t>
  </si>
  <si>
    <t>SO 000-1</t>
  </si>
  <si>
    <t>VEDLEJŠÍ ROZPOČTOVÉ NÁKLADY - SÚS PLZEŇSKÉHO KRAJE</t>
  </si>
  <si>
    <t>VON</t>
  </si>
  <si>
    <t>{f542926b-300c-4c10-afd5-c4188787af40}</t>
  </si>
  <si>
    <t>SO 000-2</t>
  </si>
  <si>
    <t>VEDLEJŠÍ ROZPOČTOVÉ NÁKLADY - MĚSTO NEPOMUK</t>
  </si>
  <si>
    <t>{41bfb306-39b0-4a2c-a57a-b9025e0b5c9d}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</si>
  <si>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</si>
  <si>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</si>
  <si>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</si>
  <si>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</si>
  <si>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</si>
  <si>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</si>
  <si>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</si>
  <si>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101 - KOMUNIKACE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</si>
  <si>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</si>
  <si>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</si>
  <si>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</si>
  <si>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</si>
  <si>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</si>
  <si>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</si>
  <si>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</si>
  <si>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</si>
  <si>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</si>
  <si>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</si>
  <si>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</si>
  <si>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</si>
  <si>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</si>
  <si>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N00 - Nepojmenované práce</t>
  </si>
  <si>
    <t xml:space="preserve">    N01 - Nepojmenovaný díl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</si>
  <si>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</si>
  <si>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</si>
  <si>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</si>
  <si>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</si>
  <si>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</si>
  <si>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</si>
  <si>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</si>
  <si>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</si>
  <si>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</si>
  <si>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</si>
  <si>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</si>
  <si>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</si>
  <si>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</si>
  <si>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</si>
  <si>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</si>
  <si>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</si>
  <si>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</si>
  <si>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</si>
  <si>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</si>
  <si>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113106192</t>
  </si>
  <si>
    <t>Rozebrání dlažeb a dílců vozovek a ploch s přemístěním hmot na skládku na vzdálenost do 3 m nebo s naložením na dopravní prostředek, s jakoukoliv výplní spár strojně ze silničních dílců jakýchkoliv rozměrů, s ložem z kameniva nebo živice se spárami zalitými cementovou maltou</t>
  </si>
  <si>
    <t>m2</t>
  </si>
  <si>
    <t>CS ÚRS 2018 01</t>
  </si>
  <si>
    <t>4</t>
  </si>
  <si>
    <t>-428990652</t>
  </si>
  <si>
    <t>P</t>
  </si>
  <si>
    <t>Poznámka k položce:
panelové nástupiště</t>
  </si>
  <si>
    <t>113107226</t>
  </si>
  <si>
    <t>Odstranění podkladů nebo krytů strojně plochy jednotlivě přes 200 m2 s přemístěním hmot na skládku na vzdálenost do 20 m nebo s naložením na dopravní prostředek z kameniva hrubého drceného se štětem, o tl. vrstvy přes 250 do 450 mm</t>
  </si>
  <si>
    <t>200926860</t>
  </si>
  <si>
    <t>VV</t>
  </si>
  <si>
    <t>1798+113+85</t>
  </si>
  <si>
    <t>3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</si>
  <si>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</si>
  <si>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</si>
  <si>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1300127488</t>
  </si>
  <si>
    <t>Poznámka k položce:
stávající živičné kryty</t>
  </si>
  <si>
    <t>119001401</t>
  </si>
  <si>
    <t>Dočasné zajištění podzemního potrubí nebo vedení ve výkopišti 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</si>
  <si>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m</t>
  </si>
  <si>
    <t>-1786767280</t>
  </si>
  <si>
    <t>5</t>
  </si>
  <si>
    <t>119001421</t>
  </si>
  <si>
    <t>Dočasné zajištění podzemního potrubí nebo vedení ve výkopišti 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</si>
  <si>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-1782588426</t>
  </si>
  <si>
    <t>6</t>
  </si>
  <si>
    <t>122202202</t>
  </si>
  <si>
    <t>Odkopávky a prokopávky nezapažené pro silnice  s přemístěním výkopku v příčných profilech na vzdálenost do 15 m nebo s naložením na dopravní prostředek v hornině tř. 3 přes 100 do 1 000 m3</t>
  </si>
  <si>
    <t>m3</t>
  </si>
  <si>
    <t>357410069</t>
  </si>
  <si>
    <t>(1695+178+75)*0,3</t>
  </si>
  <si>
    <t>584,4*0,5 'Přepočtené koeficientem množství</t>
  </si>
  <si>
    <t>7</t>
  </si>
  <si>
    <t>122202209</t>
  </si>
  <si>
    <t>Odkopávky a prokopávky nezapažené pro silnice  s přemístěním výkopku v příčných profilech na vzdálenost do 15 m nebo s naložením na dopravní prostředek v hornině tř. 3 Příplatek k cenám za lepivost horniny tř. 3</t>
  </si>
  <si>
    <t>1589968891</t>
  </si>
  <si>
    <t>8</t>
  </si>
  <si>
    <t>122302202</t>
  </si>
  <si>
    <t>Odkopávky a prokopávky nezapažené pro silnice  s přemístěním výkopku v příčných profilech na vzdálenost do 15 m nebo s naložením na dopravní prostředek v hornině tř. 4 přes 100 do 1 000 m3</t>
  </si>
  <si>
    <t>-525589834</t>
  </si>
  <si>
    <t>9</t>
  </si>
  <si>
    <t>122302209</t>
  </si>
  <si>
    <t>Odkopávky a prokopávky nezapažené pro silnice  s přemístěním výkopku v příčných profilech na vzdálenost do 15 m nebo s naložením na dopravní prostředek v hornině tř. 4 Příplatek k cenám za lepivost horniny tř. 4</t>
  </si>
  <si>
    <t>-587454033</t>
  </si>
  <si>
    <t>10</t>
  </si>
  <si>
    <t>132201101</t>
  </si>
  <si>
    <t>Hloubení zapažených i nezapažených rýh šířky do 600 mm  s urovnáním dna do předepsaného profilu a spádu v hornině tř. 3 do 100 m3</t>
  </si>
  <si>
    <t>1706049458</t>
  </si>
  <si>
    <t>Poznámka k položce:
výkop rýh podélná drenáž</t>
  </si>
  <si>
    <t>(52+245+110+44)*0,4*0,5</t>
  </si>
  <si>
    <t>11</t>
  </si>
  <si>
    <t>132201109</t>
  </si>
  <si>
    <t>Hloubení zapažených i nezapažených rýh šířky do 600 mm  s urovnáním dna do předepsaného profilu a spádu v hornině tř. 3 Příplatek k cenám za lepivost horniny tř. 3</t>
  </si>
  <si>
    <t>614366997</t>
  </si>
  <si>
    <t>90,2*0,5 'Přepočtené koeficientem množství</t>
  </si>
  <si>
    <t>12</t>
  </si>
  <si>
    <t>132301201</t>
  </si>
  <si>
    <t>Hloubení zapažených i nezapažených rýh šířky přes 600 do 2 000 mm  s urovnáním dna do předepsaného profilu a spádu v hornině tř. 4 do 100 m3</t>
  </si>
  <si>
    <t>1706117776</t>
  </si>
  <si>
    <t>Poznámka k položce:
výkop rýh přípojky UV viz. tabulka</t>
  </si>
  <si>
    <t>148+24</t>
  </si>
  <si>
    <t>13</t>
  </si>
  <si>
    <t>132301209</t>
  </si>
  <si>
    <t>Hloubení zapažených i nezapažených rýh šířky přes 600 do 2 000 mm  s urovnáním dna do předepsaného profilu a spádu v hornině tř. 4 Příplatek k cenám za lepivost horniny tř. 4</t>
  </si>
  <si>
    <t>-1454536684</t>
  </si>
  <si>
    <t>172*0,5 'Přepočtené koeficientem množství</t>
  </si>
  <si>
    <t>14</t>
  </si>
  <si>
    <t>151101101</t>
  </si>
  <si>
    <t>Zřízení pažení a rozepření stěn rýh pro podzemní vedení pro všechny šířky rýhy  příložné pro jakoukoliv mezerovitost, hloubky do 2 m</t>
  </si>
  <si>
    <t>-1168594744</t>
  </si>
  <si>
    <t>124*1,5*2</t>
  </si>
  <si>
    <t>151101111</t>
  </si>
  <si>
    <t>Odstranění pažení a rozepření stěn rýh pro podzemní vedení  s uložením materiálu na vzdálenost do 3 m od kraje výkopu příložné, hloubky do 2 m</t>
  </si>
  <si>
    <t>-1610919154</t>
  </si>
  <si>
    <t>16</t>
  </si>
  <si>
    <t>174101101</t>
  </si>
  <si>
    <t>Zásyp sypaninou z jakékoliv horniny  s uložením výkopku ve vrstvách se zhutněním jam, šachet, rýh nebo kolem objektů v těchto vykopávkách</t>
  </si>
  <si>
    <t>1673174974</t>
  </si>
  <si>
    <t>Poznámka k položce:
zásyp rýh přípojky UV</t>
  </si>
  <si>
    <t>148+12</t>
  </si>
  <si>
    <t>17</t>
  </si>
  <si>
    <t>M</t>
  </si>
  <si>
    <t>58331200</t>
  </si>
  <si>
    <t xml:space="preserve"> netříděný zásypový materiál</t>
  </si>
  <si>
    <t>t</t>
  </si>
  <si>
    <t>-82841093</t>
  </si>
  <si>
    <t>Poznámka k položce:
zásypový materiál rýhy přípojek, kemenivo mimo normu</t>
  </si>
  <si>
    <t>160*1,8 'Přepočtené koeficientem množství</t>
  </si>
  <si>
    <t>18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</si>
  <si>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</si>
  <si>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</si>
  <si>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873317042</t>
  </si>
  <si>
    <t>124*0,8*0,25</t>
  </si>
  <si>
    <t>19</t>
  </si>
  <si>
    <t>181951102</t>
  </si>
  <si>
    <t>Úprava pláně vyrovnáním výškových rozdílů  v hornině tř. 1 až 4 se zhutněním</t>
  </si>
  <si>
    <t>139292053</t>
  </si>
  <si>
    <t>(1695+178+75)*1,08</t>
  </si>
  <si>
    <t>Zakládání</t>
  </si>
  <si>
    <t>20</t>
  </si>
  <si>
    <t>211561111</t>
  </si>
  <si>
    <t>Výplň kamenivem do rýh odvodňovacích žeber nebo trativodů bez zhutnění, s úpravou povrchu výplně kamenivem hrubým drceným frakce 4 až 16 mm</t>
  </si>
  <si>
    <t>350810193</t>
  </si>
  <si>
    <t>451*0,45*0,4</t>
  </si>
  <si>
    <t>212312111</t>
  </si>
  <si>
    <t>Lože pro trativody z betonu prostého</t>
  </si>
  <si>
    <t>829680490</t>
  </si>
  <si>
    <t>451*0,4*0,06</t>
  </si>
  <si>
    <t>22</t>
  </si>
  <si>
    <t>212755216</t>
  </si>
  <si>
    <t>Trativody bez lože z drenážních trubek plastových flexibilních D 160 mm</t>
  </si>
  <si>
    <t>-1362247611</t>
  </si>
  <si>
    <t>52+245+110+44</t>
  </si>
  <si>
    <t>Komunikace pozemní</t>
  </si>
  <si>
    <t>23</t>
  </si>
  <si>
    <t>564861111</t>
  </si>
  <si>
    <t>Podklad ze štěrkodrti ŠD  s rozprostřením a zhutněním, po zhutnění tl. 200 mm</t>
  </si>
  <si>
    <t>-2009524608</t>
  </si>
  <si>
    <t>Poznámka k položce:
spodní podkladní vrstva vozovka</t>
  </si>
  <si>
    <t>1695*1,12+178*1,12</t>
  </si>
  <si>
    <t>24</t>
  </si>
  <si>
    <t>564871111</t>
  </si>
  <si>
    <t>Podklad ze štěrkodrti ŠD  s rozprostřením a zhutněním, po zhutnění tl. 250 mm</t>
  </si>
  <si>
    <t>1519261477</t>
  </si>
  <si>
    <t>Poznámka k položce:
ochranná vrstva zastávka BUS</t>
  </si>
  <si>
    <t>75*1,2</t>
  </si>
  <si>
    <t>25</t>
  </si>
  <si>
    <t>564952111</t>
  </si>
  <si>
    <t>Podklad z mechanicky zpevněného kameniva MZK (minerální beton)  s rozprostřením a s hutněním, po zhutnění tl. 150 mm</t>
  </si>
  <si>
    <t>-812724578</t>
  </si>
  <si>
    <t>Poznámka k položce:
podkladní vrstva vozovky kryt a ACO</t>
  </si>
  <si>
    <t>1695*0,95</t>
  </si>
  <si>
    <t>26</t>
  </si>
  <si>
    <t>564962111</t>
  </si>
  <si>
    <t>Podklad z mechanicky zpevněného kameniva MZK (minerální beton)  s rozprostřením a s hutněním, po zhutnění tl. 200 mm</t>
  </si>
  <si>
    <t>2134817871</t>
  </si>
  <si>
    <t>Poznámka k položce:
podkladní vrstva vozovky dlažba D10</t>
  </si>
  <si>
    <t>178*0,95</t>
  </si>
  <si>
    <t>27</t>
  </si>
  <si>
    <t>564962113</t>
  </si>
  <si>
    <t>Podklad z mechanicky zpevněného kameniva MZK (minerální beton)  s rozprostřením a s hutněním, po zhutnění tl. 220 mm</t>
  </si>
  <si>
    <t>-1020719120</t>
  </si>
  <si>
    <t>Poznámka k položce:
podkladní vrstva vozovka zastávka BUS</t>
  </si>
  <si>
    <t>28</t>
  </si>
  <si>
    <t>565165121</t>
  </si>
  <si>
    <t>Asfaltový beton vrstva podkladní ACP 16 (obalované kamenivo střednězrnné - OKS)  s rozprostřením a zhutněním v pruhu šířky přes 3 m, po zhutnění tl. 80 mm</t>
  </si>
  <si>
    <t>520575750</t>
  </si>
  <si>
    <t>Poznámka k položce:
vrchní podkladní vrstva</t>
  </si>
  <si>
    <t>29</t>
  </si>
  <si>
    <t>571907118</t>
  </si>
  <si>
    <t>Posyp podkladu nebo krytu s rozprostřením a zhutněním kamenivem  drceným nebo těženým, v množství přes 65 do 70 kg/m2</t>
  </si>
  <si>
    <t>-539002333</t>
  </si>
  <si>
    <t>Poznámka k položce:
dorovnání zemní pláně</t>
  </si>
  <si>
    <t>30</t>
  </si>
  <si>
    <t>573231106</t>
  </si>
  <si>
    <t>Postřik spojovací PS bez posypu kamenivem ze silniční emulze, v množství 0,30 kg/m2</t>
  </si>
  <si>
    <t>-1411082321</t>
  </si>
  <si>
    <t>31</t>
  </si>
  <si>
    <t>577134141</t>
  </si>
  <si>
    <t>Asfaltový beton vrstva obrusná ACO 11 (ABS)  s rozprostřením a se zhutněním z modifikovaného asfaltu v pruhu šířky přes 3 m tl. 40 mm</t>
  </si>
  <si>
    <t>1956128574</t>
  </si>
  <si>
    <t>32</t>
  </si>
  <si>
    <t>591141111</t>
  </si>
  <si>
    <t>Kladení dlažby z kostek  s provedením lože do tl. 50 mm, s vyplněním spár, s dvojím beraněním a se smetením přebytečného materiálu na krajnici velkých z kamene, do lože z cementové malty</t>
  </si>
  <si>
    <t>851196437</t>
  </si>
  <si>
    <t>Poznámka k položce:
autobusová zastávka</t>
  </si>
  <si>
    <t>33</t>
  </si>
  <si>
    <t>58380160</t>
  </si>
  <si>
    <t>kostka dlažební žula velká</t>
  </si>
  <si>
    <t>951936476</t>
  </si>
  <si>
    <t>75/3</t>
  </si>
  <si>
    <t>25*1,01 'Přepočtené koeficientem množství</t>
  </si>
  <si>
    <t>34</t>
  </si>
  <si>
    <t>591211111</t>
  </si>
  <si>
    <t>Kladení dlažby z kostek  s provedením lože do tl. 50 mm, s vyplněním spár, s dvojím beraněním a se smetením přebytečného materiálu na krajnici drobných z kamene, do lože z kameniva těženého</t>
  </si>
  <si>
    <t>634354105</t>
  </si>
  <si>
    <t>Poznámka k položce:
vozovka, úsek dlažby</t>
  </si>
  <si>
    <t>35</t>
  </si>
  <si>
    <t>58380124</t>
  </si>
  <si>
    <t>kostka dlažební žula drobná</t>
  </si>
  <si>
    <t>-605999562</t>
  </si>
  <si>
    <t>178/5,2</t>
  </si>
  <si>
    <t>34,231*1,02 'Přepočtené koeficientem množství</t>
  </si>
  <si>
    <t>Trubní vedení</t>
  </si>
  <si>
    <t>36</t>
  </si>
  <si>
    <t>0003</t>
  </si>
  <si>
    <t>Dopojení uliční vpusti na kanalizační přípojku PVC KG 150 mm, včetně tvarovky do 1 m</t>
  </si>
  <si>
    <t>ks</t>
  </si>
  <si>
    <t>-1121367549</t>
  </si>
  <si>
    <t>37</t>
  </si>
  <si>
    <t>0003.1</t>
  </si>
  <si>
    <t xml:space="preserve">Dopojení přípojky DN 150 na kanalizační potrubí navrtávkou, včetně tvarovky </t>
  </si>
  <si>
    <t>1039834291</t>
  </si>
  <si>
    <t>38</t>
  </si>
  <si>
    <t>871315221</t>
  </si>
  <si>
    <t>Kanalizační potrubí z tvrdého PVC systém KG v otevřeném výkopu ve sklonu do 20 %, tuhost třídy SN 8 DN 150</t>
  </si>
  <si>
    <t>-90240089</t>
  </si>
  <si>
    <t>Poznámka k položce:
přípojky uličních vpustí a drainů - viz. tabulka vpustí příloha PD</t>
  </si>
  <si>
    <t>39</t>
  </si>
  <si>
    <t>877313123</t>
  </si>
  <si>
    <t>Montáž tvarovek na potrubí z kanalizačních trub z plastu z tvrdého PVC těsněných gumovým kroužkem v otevřeném výkopu jednoosých DN 150</t>
  </si>
  <si>
    <t>kus</t>
  </si>
  <si>
    <t>-2017341839</t>
  </si>
  <si>
    <t>Poznámka k položce:
Montáž tvarovek na přípojky uličních vpustí a drainů, na každou přípojku předpoklad 3 ks tvarovek, úhel zakřivení bude určen na stavbě na základě skutečných výšek uložení potrubí</t>
  </si>
  <si>
    <t>17*3</t>
  </si>
  <si>
    <t>40</t>
  </si>
  <si>
    <t>286113590</t>
  </si>
  <si>
    <t>trubky z polyvinylchloridu kanalizace domovní a uliční KG - Systém (PVC) kolena KGB KGB 150x15°</t>
  </si>
  <si>
    <t>1221042789</t>
  </si>
  <si>
    <t>41</t>
  </si>
  <si>
    <t>895941111</t>
  </si>
  <si>
    <t>Zřízení vpusti kanalizační uliční z betonových dílců typ UV-50 normální</t>
  </si>
  <si>
    <t>1704944639</t>
  </si>
  <si>
    <t>42</t>
  </si>
  <si>
    <t>592238540</t>
  </si>
  <si>
    <t>prefabrikáty pro uliční vpusti dílce betonové pro uliční vpusti skruž s  otvorem PVC TBV-Q 450/350/3a PVC  45 x 35 x 5</t>
  </si>
  <si>
    <t>-364752577</t>
  </si>
  <si>
    <t>43</t>
  </si>
  <si>
    <t>59223866</t>
  </si>
  <si>
    <t>skruž betonová pro uliční vpusť přechodová 45-27/29,5/5 cm</t>
  </si>
  <si>
    <t>720967691</t>
  </si>
  <si>
    <t>44</t>
  </si>
  <si>
    <t>592238520</t>
  </si>
  <si>
    <t>prefabrikáty pro uliční vpusti dílce betonové pro uliční vpusti dno s kalovou prohlubní TBV-Q 450/300/2a       45 x 30 x 5</t>
  </si>
  <si>
    <t>-1398575459</t>
  </si>
  <si>
    <t>45</t>
  </si>
  <si>
    <t>592238620</t>
  </si>
  <si>
    <t>prefabrikáty pro uliční vpusti dílce betonové pro uliční vpusti skruže středové TBV-Q 450/295/6a        45 x 30 x 5</t>
  </si>
  <si>
    <t>1131871723</t>
  </si>
  <si>
    <t>46</t>
  </si>
  <si>
    <t>592238640</t>
  </si>
  <si>
    <t>prefabrikáty pro uliční vpusti dílce betonové pro uliční vpusti prstenec vyrovnávací TBV-Q 390/60/10a       39 x 6 x 5</t>
  </si>
  <si>
    <t>1102380125</t>
  </si>
  <si>
    <t>47</t>
  </si>
  <si>
    <t>592238740</t>
  </si>
  <si>
    <t>koš vysoký pro uliční vpusti, žárově zinkovaný plech,pro rám 500/300</t>
  </si>
  <si>
    <t>-1090988265</t>
  </si>
  <si>
    <t>48</t>
  </si>
  <si>
    <t>592238780</t>
  </si>
  <si>
    <t>prefabrikáty pro uliční vpusti dílce betonové pro uliční vpusti vpusť dešťová uliční s rámem mříž M1 D400 DIN 19583-13, 500/300</t>
  </si>
  <si>
    <t>-1883721740</t>
  </si>
  <si>
    <t>49</t>
  </si>
  <si>
    <t>899332111</t>
  </si>
  <si>
    <t>Výšková úprava uličního vstupu nebo vpusti do 200 mm  snížením poklopu</t>
  </si>
  <si>
    <t>-2065131182</t>
  </si>
  <si>
    <t>50</t>
  </si>
  <si>
    <t>899432111</t>
  </si>
  <si>
    <t>Výšková úprava uličního vstupu nebo vpusti do 200 mm  snížením krycího hrnce, šoupěte, nebo hydrantu bez úpravy armatur</t>
  </si>
  <si>
    <t>-42172878</t>
  </si>
  <si>
    <t>Ostatní konstrukce a práce, bourání</t>
  </si>
  <si>
    <t>51</t>
  </si>
  <si>
    <t>914111111</t>
  </si>
  <si>
    <t>Montáž svislé dopravní značky základní  velikosti do 1 m2 objímkami na sloupky nebo konzoly</t>
  </si>
  <si>
    <t>572166174</t>
  </si>
  <si>
    <t>52</t>
  </si>
  <si>
    <t>915211112</t>
  </si>
  <si>
    <t>Vodorovné dopravní značení stříkaným plastem  dělící čára šířky 125 mm souvislá bílá retroreflexní</t>
  </si>
  <si>
    <t>749139708</t>
  </si>
  <si>
    <t>53</t>
  </si>
  <si>
    <t>915211116</t>
  </si>
  <si>
    <t>Vodorovné dopravní značení stříkaným plastem  dělící čára šířky 125 mm souvislá žlutá retroreflexní</t>
  </si>
  <si>
    <t>-453789484</t>
  </si>
  <si>
    <t>54</t>
  </si>
  <si>
    <t>915221122</t>
  </si>
  <si>
    <t>Vodorovné dopravní značení stříkaným plastem  vodící čára bílá šířky 250 mm přerušovaná retroreflexní</t>
  </si>
  <si>
    <t>-253706616</t>
  </si>
  <si>
    <t>55</t>
  </si>
  <si>
    <t>915231112</t>
  </si>
  <si>
    <t>Vodorovné dopravní značení stříkaným plastem  přechody pro chodce, šipky, symboly nápisy bílé retroreflexní</t>
  </si>
  <si>
    <t>464115802</t>
  </si>
  <si>
    <t>56</t>
  </si>
  <si>
    <t>915611111</t>
  </si>
  <si>
    <t>Předznačení pro vodorovné značení  stříkané barvou nebo prováděné z nátěrových hmot liniové dělicí čáry, vodicí proužky</t>
  </si>
  <si>
    <t>2092173440</t>
  </si>
  <si>
    <t>438+117+24+30</t>
  </si>
  <si>
    <t>57</t>
  </si>
  <si>
    <t>915621111</t>
  </si>
  <si>
    <t>Předznačení pro vodorovné značení  stříkané barvou nebo prováděné z nátěrových hmot plošné šipky, symboly, nápisy</t>
  </si>
  <si>
    <t>1202273041</t>
  </si>
  <si>
    <t>58</t>
  </si>
  <si>
    <t>916111123</t>
  </si>
  <si>
    <t>Osazení silniční obruby z dlažebních kostek v jedné řadě  s ložem tl. přes 50 do 100 mm, s vyplněním a zatřením spár cementovou maltou z drobných kostek s boční opěrou z betonu prostého tř. C 12/15, do lože z betonu prostého téže značky</t>
  </si>
  <si>
    <t>-152596558</t>
  </si>
  <si>
    <t>59</t>
  </si>
  <si>
    <t>-1901471204</t>
  </si>
  <si>
    <t>668*0,024</t>
  </si>
  <si>
    <t>16,032*1,02 'Přepočtené koeficientem množství</t>
  </si>
  <si>
    <t>60</t>
  </si>
  <si>
    <t>919122111</t>
  </si>
  <si>
    <t>Utěsnění dilatačních spár zálivkou za tepla  v cementobetonovém nebo živičném krytu včetně adhezního nátěru s těsnicím profilem pod zálivkou, pro komůrky šířky 10 mm, hloubky 20 mm</t>
  </si>
  <si>
    <t>285917109</t>
  </si>
  <si>
    <t>61</t>
  </si>
  <si>
    <t>919735112</t>
  </si>
  <si>
    <t>Řezání stávajícího živičného krytu nebo podkladu  hloubky přes 50 do 100 mm</t>
  </si>
  <si>
    <t>-890225482</t>
  </si>
  <si>
    <t>62</t>
  </si>
  <si>
    <t>162301102-1</t>
  </si>
  <si>
    <t>Vodorovné přemístění výkopku a jeho likvidace v souladu se zákonem 185/2001 Sb</t>
  </si>
  <si>
    <t>383121671</t>
  </si>
  <si>
    <t>90+172+585</t>
  </si>
  <si>
    <t>63</t>
  </si>
  <si>
    <t>40445512</t>
  </si>
  <si>
    <t>značka dopravní svislá retroreflexní fólie tř 1 FeZn-Al rám 500x500mm</t>
  </si>
  <si>
    <t>512</t>
  </si>
  <si>
    <t>1572314456</t>
  </si>
  <si>
    <t>64</t>
  </si>
  <si>
    <t>40445519</t>
  </si>
  <si>
    <t>značka dopravní svislá retroreflexní fólie tř 1 FeZn-Al rám  500x700mm</t>
  </si>
  <si>
    <t>-1274818736</t>
  </si>
  <si>
    <t>65</t>
  </si>
  <si>
    <t>40445478</t>
  </si>
  <si>
    <t>značka dopravní svislá retroreflexní fólie tř 1 FeZn prolis D 700mm</t>
  </si>
  <si>
    <t>-1879155213</t>
  </si>
  <si>
    <t>66</t>
  </si>
  <si>
    <t>40445499</t>
  </si>
  <si>
    <t>značka dopravní svislá retroreflexní fólie tř 1 FeZn prolis D 500mm</t>
  </si>
  <si>
    <t>1955458249</t>
  </si>
  <si>
    <t>67</t>
  </si>
  <si>
    <t>40445225</t>
  </si>
  <si>
    <t>sloupek Zn pro dopravní značku D 60mm v 350mm</t>
  </si>
  <si>
    <t>1000839424</t>
  </si>
  <si>
    <t>68</t>
  </si>
  <si>
    <t>40445240</t>
  </si>
  <si>
    <t>patka hliníková pro sloupek D 60 mm</t>
  </si>
  <si>
    <t>963453900</t>
  </si>
  <si>
    <t>69</t>
  </si>
  <si>
    <t>40445253</t>
  </si>
  <si>
    <t>víčko plastové na sloupek D 60mm</t>
  </si>
  <si>
    <t>-1505537460</t>
  </si>
  <si>
    <t>70</t>
  </si>
  <si>
    <t>40445256</t>
  </si>
  <si>
    <t>svorka upínací na sloupek dopravní značky D 60mm</t>
  </si>
  <si>
    <t>2128878375</t>
  </si>
  <si>
    <t>71</t>
  </si>
  <si>
    <t>966006211</t>
  </si>
  <si>
    <t>Odstranění (demontáž) svislých dopravních značek  s odklizením materiálu na skládku na vzdálenost do 20 m nebo s naložením na dopravní prostředek ze sloupů, sloupků nebo konzol</t>
  </si>
  <si>
    <t>1590559875</t>
  </si>
  <si>
    <t>997</t>
  </si>
  <si>
    <t>Přesun sutě</t>
  </si>
  <si>
    <t>72</t>
  </si>
  <si>
    <t>997221551</t>
  </si>
  <si>
    <t>Vodorovná doprava suti  bez naložení, ale se složením a s hrubým urovnáním ze sypkých materiálů, na vzdálenost do 1 km</t>
  </si>
  <si>
    <t>-1182777711</t>
  </si>
  <si>
    <t>73</t>
  </si>
  <si>
    <t>997221559</t>
  </si>
  <si>
    <t>Vodorovná doprava suti  bez naložení, ale se složením a s hrubým urovnáním Příplatek k ceně za každý další i započatý 1 km přes 1 km</t>
  </si>
  <si>
    <t>-1972346990</t>
  </si>
  <si>
    <t>Poznámka k položce:
upravit dle skutečných skládek</t>
  </si>
  <si>
    <t>1638,204*4 'Přepočtené koeficientem množství</t>
  </si>
  <si>
    <t>998</t>
  </si>
  <si>
    <t>Přesun hmot</t>
  </si>
  <si>
    <t>74</t>
  </si>
  <si>
    <t>998225111</t>
  </si>
  <si>
    <t>Přesun hmot pro komunikace s krytem z kameniva, monolitickým betonovým nebo živičným  dopravní vzdálenost do 200 m jakékoliv délky objektu</t>
  </si>
  <si>
    <t>-61129399</t>
  </si>
  <si>
    <t>N00</t>
  </si>
  <si>
    <t>Nepojmenované práce</t>
  </si>
  <si>
    <t>N01</t>
  </si>
  <si>
    <t>Nepojmenovaný díl</t>
  </si>
  <si>
    <t>75</t>
  </si>
  <si>
    <t>0001</t>
  </si>
  <si>
    <t>Sanace neúnosného podloží výměnou zeminy za štěrkodrť tl. 300 mm + výztužná triaxiální síť + separační geotextilie</t>
  </si>
  <si>
    <t>1502167669</t>
  </si>
  <si>
    <t>Poznámka k položce:
Sanace neúnosného podloží výměnou zeminy za štěrkodrť tl. 300 mm + výztužná triaxiální síť + separační geotextilie, sanace zahrnuje odkopávku tl. 300 mm, odvoz nevhodného podloží na skládku, skládkovné, separační textilii, a trojosou  tuhou geomříž  z PP s radiální tuhostí 480 kN/m
popis viz. technická zpráva</t>
  </si>
  <si>
    <t>76</t>
  </si>
  <si>
    <t>0002</t>
  </si>
  <si>
    <t>Zrušení uliční vpusti, rozebrání a vybourání, včetně zaslepení přípojky</t>
  </si>
  <si>
    <t>-1721509921</t>
  </si>
  <si>
    <t>SO 102 - CHODNÍKY A PARKOVACÍ PRUHY</t>
  </si>
  <si>
    <t xml:space="preserve">    3 - Svislé a kompletní konstrukce</t>
  </si>
  <si>
    <t>PSV - Práce a dodávky PSV</t>
  </si>
  <si>
    <t xml:space="preserve">    711 - Izolace proti vodě, vlhkosti a plynům</t>
  </si>
  <si>
    <t>113105111</t>
  </si>
  <si>
    <t>Rozebrání dlažeb z lomového kamene  s přemístěním hmot na skládku na vzdálenost do 3 m nebo s naložením na dopravní prostředek, kladených na sucho</t>
  </si>
  <si>
    <t>1260939996</t>
  </si>
  <si>
    <t>113106131</t>
  </si>
  <si>
    <t>Rozebrání dlažeb komunikací pro pěší s přemístěním hmot na skládku na vzdálenost do 3 m nebo s naložením na dopravní prostředek s ložem z kameniva nebo živice a s jakoukoliv výplní spár strojně plochy jednotlivě do 50 m2 z mozaiky</t>
  </si>
  <si>
    <t>-1175570055</t>
  </si>
  <si>
    <t>10+31+11</t>
  </si>
  <si>
    <t>113106133</t>
  </si>
  <si>
    <t>Rozebrání dlažeb komunikací pro pěší s přemístěním hmot na skládku na vzdálenost do 3 m nebo s naložením na dopravní prostředek s ložem z kameniva nebo živice a s jakoukoliv výplní spár strojně plochy jednotlivě do 50 m2 z kamenných dlaždic nebo desek</t>
  </si>
  <si>
    <t>-1883632811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</si>
  <si>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</si>
  <si>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</si>
  <si>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1229791602</t>
  </si>
  <si>
    <t>54+21+4+53+36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</si>
  <si>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</si>
  <si>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</si>
  <si>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-969045953</t>
  </si>
  <si>
    <t>81+46+93</t>
  </si>
  <si>
    <t>113201112</t>
  </si>
  <si>
    <t>Vytrhání obrub  s vybouráním lože, s přemístěním hmot na skládku na vzdálenost do 3 m nebo s naložením na dopravní prostředek silničních ležatých</t>
  </si>
  <si>
    <t>1589146604</t>
  </si>
  <si>
    <t>21+101+64+38</t>
  </si>
  <si>
    <t>113202111</t>
  </si>
  <si>
    <t>Vytrhání obrub  s vybouráním lože, s přemístěním hmot na skládku na vzdálenost do 3 m nebo s naložením na dopravní prostředek z krajníků nebo obrubníků stojatých</t>
  </si>
  <si>
    <t>1437518525</t>
  </si>
  <si>
    <t>50+7+17+32</t>
  </si>
  <si>
    <t>122202201</t>
  </si>
  <si>
    <t>Odkopávky a prokopávky nezapažené pro silnice  s přemístěním výkopku v příčných profilech na vzdálenost do 15 m nebo s naložením na dopravní prostředek v hornině tř. 3 do 100 m3</t>
  </si>
  <si>
    <t>392946048</t>
  </si>
  <si>
    <t>(737+58+7+42)*0,2+(158+117+78+6)*0,4</t>
  </si>
  <si>
    <t>-886696416</t>
  </si>
  <si>
    <t>312,4*0,5 'Přepočtené koeficientem množství</t>
  </si>
  <si>
    <t>484225611</t>
  </si>
  <si>
    <t>Poznámka k položce:
rýhy přípojek dešťových svodů</t>
  </si>
  <si>
    <t>-1477387632</t>
  </si>
  <si>
    <t>58*0,5 'Přepočtené koeficientem množství</t>
  </si>
  <si>
    <t>1109347651</t>
  </si>
  <si>
    <t>72,5*2*1,25</t>
  </si>
  <si>
    <t>1576350527</t>
  </si>
  <si>
    <t>162301102-RP</t>
  </si>
  <si>
    <t>Vodorovné přemístění přebytečného výkopku a jeho likvidace v souladu se zákonem 185/2001 Sb</t>
  </si>
  <si>
    <t>789490806</t>
  </si>
  <si>
    <t>58+169+144</t>
  </si>
  <si>
    <t>791943534</t>
  </si>
  <si>
    <t>Poznámka k položce:
zásyp rýh přípojky dešt. svodů</t>
  </si>
  <si>
    <t>2056371406</t>
  </si>
  <si>
    <t>Poznámka k položce:
dodávka zásypového materiálu, zásyp rýh</t>
  </si>
  <si>
    <t>58*1,8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</si>
  <si>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</si>
  <si>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</si>
  <si>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1611290704</t>
  </si>
  <si>
    <t>72,5*0,8*0,2</t>
  </si>
  <si>
    <t>181301103</t>
  </si>
  <si>
    <t>Rozprostření a urovnání ornice v rovině nebo ve svahu sklonu do 1:5 při souvislé ploše do 500 m2, tl. vrstvy přes 150 do 200 mm</t>
  </si>
  <si>
    <t>-1772601998</t>
  </si>
  <si>
    <t>Poznámka k položce:
plochy vegetační úpravy</t>
  </si>
  <si>
    <t>10371500</t>
  </si>
  <si>
    <t>substrát pro trávníky VL</t>
  </si>
  <si>
    <t>-2047864297</t>
  </si>
  <si>
    <t>Poznámka k položce:
dodávka ornice pro vegetační úpravy</t>
  </si>
  <si>
    <t>391*0,2</t>
  </si>
  <si>
    <t>181411131</t>
  </si>
  <si>
    <t>Založení trávníku na půdě předem připravené plochy do 1000 m2 výsevem včetně utažení parkového v rovině nebo na svahu do 1:5</t>
  </si>
  <si>
    <t>636920904</t>
  </si>
  <si>
    <t>00572410</t>
  </si>
  <si>
    <t>osivo směs travní parková</t>
  </si>
  <si>
    <t>kg</t>
  </si>
  <si>
    <t>-2083712810</t>
  </si>
  <si>
    <t>391*0,015 'Přepočtené koeficientem množství</t>
  </si>
  <si>
    <t>-857032094</t>
  </si>
  <si>
    <t>737+158+58+7+42+117+78+6</t>
  </si>
  <si>
    <t>Svislé a kompletní konstrukce</t>
  </si>
  <si>
    <t>339921111</t>
  </si>
  <si>
    <t>Osazování palisád  betonových jednotlivých se zabetonováním výšky palisády do 500 mm</t>
  </si>
  <si>
    <t>-1174811911</t>
  </si>
  <si>
    <t>59228408</t>
  </si>
  <si>
    <t>palisáda tyčová hranatá betonová přírodní 11x11x60 cm</t>
  </si>
  <si>
    <t>-1109842201</t>
  </si>
  <si>
    <t>564851111</t>
  </si>
  <si>
    <t>Podklad ze štěrkodrti ŠD  s rozprostřením a zhutněním, po zhutnění tl. 150 mm</t>
  </si>
  <si>
    <t>1944025541</t>
  </si>
  <si>
    <t>Poznámka k položce:
podkladní vrstva chodníky, vč. sjezdů</t>
  </si>
  <si>
    <t>737+158+58+7+42+117+6</t>
  </si>
  <si>
    <t>564851114</t>
  </si>
  <si>
    <t>Podklad ze štěrkodrti ŠD  s rozprostřením a zhutněním, po zhutnění tl. 180 mm</t>
  </si>
  <si>
    <t>1788638393</t>
  </si>
  <si>
    <t>Poznámka k položce:
ochranná vrstva parkovací pruhy</t>
  </si>
  <si>
    <t>78*1,2</t>
  </si>
  <si>
    <t>310337442</t>
  </si>
  <si>
    <t>Poznámka k položce:
podkladní vrstva sjezdy</t>
  </si>
  <si>
    <t>158+117</t>
  </si>
  <si>
    <t>-2001264233</t>
  </si>
  <si>
    <t>Poznámka k položce:
podkladní vrstva parkovací pruhy</t>
  </si>
  <si>
    <t>565165111</t>
  </si>
  <si>
    <t>Asfaltový beton vrstva podkladní ACP 16 (obalované kamenivo střednězrnné - OKS)  s rozprostřením a zhutněním v pruhu šířky do 3 m, po zhutnění tl. 80 mm</t>
  </si>
  <si>
    <t>193973852</t>
  </si>
  <si>
    <t>Poznámka k položce:
podkladní vrstva sjezdy s krytem ACO</t>
  </si>
  <si>
    <t>618287534</t>
  </si>
  <si>
    <t xml:space="preserve">Poznámka k položce:
dorovnání pláně </t>
  </si>
  <si>
    <t>-433499962</t>
  </si>
  <si>
    <t>577134131</t>
  </si>
  <si>
    <t>Asfaltový beton vrstva obrusná ACO 11 (ABS)  s rozprostřením a se zhutněním z modifikovaného asfaltu v pruhu šířky do 3 m, po zhutnění tl. 40 mm</t>
  </si>
  <si>
    <t>-390132617</t>
  </si>
  <si>
    <t>893646320</t>
  </si>
  <si>
    <t>158+78</t>
  </si>
  <si>
    <t>kostka dlažební žula drobná, šedá</t>
  </si>
  <si>
    <t>940742968</t>
  </si>
  <si>
    <t>Poznámka k položce:
sjezdy a parkovací pruhy</t>
  </si>
  <si>
    <t>236,000/5,2</t>
  </si>
  <si>
    <t>45,385*1,02 'Přepočtené koeficientem množství</t>
  </si>
  <si>
    <t>591411111</t>
  </si>
  <si>
    <t>Kladení dlažby z mozaiky komunikací pro pěší  s vyplněním spár, s dvojím beraněním a se smetením přebytečného materiálu na vzdálenost do 3 m jednobarevné, s ložem tl. do 40 mm z kameniva</t>
  </si>
  <si>
    <t>-392728667</t>
  </si>
  <si>
    <t>58380010</t>
  </si>
  <si>
    <t>mozaika dlažební žula 4/6cm barva šedohnědá</t>
  </si>
  <si>
    <t>1940303633</t>
  </si>
  <si>
    <t>Poznámka k položce:
doporučuje se barvu mozaiky konzultovat s místostarostou PhDr Pavlem Kroupou</t>
  </si>
  <si>
    <t>737,000/7</t>
  </si>
  <si>
    <t>105,286*1,02 'Přepočtené koeficientem množství</t>
  </si>
  <si>
    <t>596811121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</si>
  <si>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přes 50 do 100 m2</t>
  </si>
  <si>
    <t>2000336938</t>
  </si>
  <si>
    <t>42+58+7+6</t>
  </si>
  <si>
    <t>58381169-1</t>
  </si>
  <si>
    <t>deska dlažební žula tryskaná šířka 25 cm tl. 8cm barva šedohnědá</t>
  </si>
  <si>
    <t>1925826460</t>
  </si>
  <si>
    <t>Poznámka k položce:
lemování varovnýcha signálních pásů</t>
  </si>
  <si>
    <t>42*1,05 'Přepočtené koeficientem množství</t>
  </si>
  <si>
    <t>58381169-2</t>
  </si>
  <si>
    <t>deska žulová pro nevidomé, VSP-20-CTĚTÍN t. 8 cm, rozměr 20/20 cm, barva tmavošedá povrch tryskaný</t>
  </si>
  <si>
    <t>1823556827</t>
  </si>
  <si>
    <t>Poznámka k položce:
varovné a signální pásy</t>
  </si>
  <si>
    <t>58+7</t>
  </si>
  <si>
    <t>65*1,05 'Přepočtené koeficientem množství</t>
  </si>
  <si>
    <t>58381169-3</t>
  </si>
  <si>
    <t>deska dlažební žula tryskaná 40/40/8 dlažba pro nevidomé VLl40-SUMRAKOV, barva žlutošedá - vodící pás (podélné drážky)</t>
  </si>
  <si>
    <t>112804064</t>
  </si>
  <si>
    <t>6*1,05 'Přepočtené koeficientem množství</t>
  </si>
  <si>
    <t>-2059496452</t>
  </si>
  <si>
    <t>-274384583</t>
  </si>
  <si>
    <t>Poznámka k položce:
přípojky dešťových svodů</t>
  </si>
  <si>
    <t>877265271-1</t>
  </si>
  <si>
    <t>Montáž lapače střešních splavenin z tvrdého PVC-systém KG DN 100 + dodávka lapače + napojení na dešťový svod</t>
  </si>
  <si>
    <t>-1499752293</t>
  </si>
  <si>
    <t>Poznámka k položce:
požka zahrnuje i přepojení dešťového svodu na lapač splavenin</t>
  </si>
  <si>
    <t>899131111</t>
  </si>
  <si>
    <t>Výměna šachtového rámu tř.C 250 včetně poklopu s osazením a dodáním nového rámu litinového s patkou</t>
  </si>
  <si>
    <t>-1006978668</t>
  </si>
  <si>
    <t>Poznámka k položce:
úpracva vstupu drenážní šachtice</t>
  </si>
  <si>
    <t>899431111</t>
  </si>
  <si>
    <t>Výšková úprava uličního vstupu nebo vpusti do 200 mm  zvýšením krycího hrnce, šoupěte nebo hydrantu bez úpravy armatur</t>
  </si>
  <si>
    <t>620648369</t>
  </si>
  <si>
    <t>Dopojení dešťového svodui na kanalizační přípojku PVC KG 150 mm, včetně tvarovky do 1 m</t>
  </si>
  <si>
    <t>-480939302</t>
  </si>
  <si>
    <t>912111111</t>
  </si>
  <si>
    <t>Montáž zábrany parkovací  tvaru sloupku do výšky 800 mm zabetonované + dodání litinového sloupku osmibokého</t>
  </si>
  <si>
    <t>-265030180</t>
  </si>
  <si>
    <t>916111122</t>
  </si>
  <si>
    <t>Osazení silniční obruby z dlažebních kostek v jedné řadě  s ložem tl. přes 50 do 100 mm, s vyplněním a zatřením spár cementovou maltou z drobných kostek bez boční opěry, do lože z betonu prostého tř. C 12/15</t>
  </si>
  <si>
    <t>-2000003322</t>
  </si>
  <si>
    <t>Poznámka k položce:
odkapový chodník u zástavby</t>
  </si>
  <si>
    <t>42*2</t>
  </si>
  <si>
    <t>147560194</t>
  </si>
  <si>
    <t>84,000*0,024</t>
  </si>
  <si>
    <t>2,016*1,02 'Přepočtené koeficientem množství</t>
  </si>
  <si>
    <t>1540315413</t>
  </si>
  <si>
    <t>Poznámka k položce:
ukončení chodníku u terénu (záhonový obrubník) viz. vzorový příčný profil</t>
  </si>
  <si>
    <t>(51+38+12)*2</t>
  </si>
  <si>
    <t>1485350364</t>
  </si>
  <si>
    <t>202,000*0,024</t>
  </si>
  <si>
    <t>4,848*1,02 'Přepočtené koeficientem množství</t>
  </si>
  <si>
    <t>916241213</t>
  </si>
  <si>
    <t>Osazení obrubníku kamenného se zřízením lože, s vyplněním a zatřením spár cementovou maltou stojatého s boční opěrou z betonu prostého, do lože z betonu prostého</t>
  </si>
  <si>
    <t>1042885428</t>
  </si>
  <si>
    <t>64+241+298+18+60</t>
  </si>
  <si>
    <t>58380416</t>
  </si>
  <si>
    <t>obrubník kamenný obloukový , žula, r=0,5÷1 m 20x25</t>
  </si>
  <si>
    <t>-1849257768</t>
  </si>
  <si>
    <t>5,8*1,02 'Přepočtené koeficientem množství</t>
  </si>
  <si>
    <t>58380446</t>
  </si>
  <si>
    <t>obrubník kamenný obloukový , žula, r=5÷10 m 20x25</t>
  </si>
  <si>
    <t>2024092629</t>
  </si>
  <si>
    <t>9,3+8,6</t>
  </si>
  <si>
    <t>17,9*1,02 'Přepočtené koeficientem množství</t>
  </si>
  <si>
    <t>58380456</t>
  </si>
  <si>
    <t>obrubník kamenný obloukový , žula, r=10÷25 m 20x25</t>
  </si>
  <si>
    <t>38391250</t>
  </si>
  <si>
    <t>8,4+9,3+3,5</t>
  </si>
  <si>
    <t>21,2*1,02 'Přepočtené koeficientem množství</t>
  </si>
  <si>
    <t>58380005</t>
  </si>
  <si>
    <t>obrubník kamenný přímý, žula, 20x25</t>
  </si>
  <si>
    <t>1358826923</t>
  </si>
  <si>
    <t>Poznámka k položce:
poznámka: zbývající obrubníky budou použity stávající</t>
  </si>
  <si>
    <t>500*1,01 'Přepočtené koeficientem množství</t>
  </si>
  <si>
    <t>1148402267</t>
  </si>
  <si>
    <t>491999666</t>
  </si>
  <si>
    <t>935932415.RNN</t>
  </si>
  <si>
    <t>Odvodňovací plastový žlab MEARIN PLUS pro zatížení D400 vnitřní š 100 mm s roštem můstkovým z litiny</t>
  </si>
  <si>
    <t>-1660729355</t>
  </si>
  <si>
    <t>59+10+2,5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</si>
  <si>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</si>
  <si>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</si>
  <si>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-865893900</t>
  </si>
  <si>
    <t>106+224</t>
  </si>
  <si>
    <t>979054441</t>
  </si>
  <si>
    <t>Očištění vybouraných prvků komunikací od spojovacího materiálu s odklizením a uložením očištěných hmot a spojovacího materiálu na skládku na vzdálenost do 10 m dlaždic, desek nebo tvarovek s původním vyplněním spár kamenivem těženým + uložení na palety</t>
  </si>
  <si>
    <t>875468159</t>
  </si>
  <si>
    <t>168+32+47</t>
  </si>
  <si>
    <t>997221571</t>
  </si>
  <si>
    <t>Vodorovná doprava vybouraných hmot  bez naložení, ale se složením a s hrubým urovnáním na vzdálenost do 1 km</t>
  </si>
  <si>
    <t>2077619026</t>
  </si>
  <si>
    <t>997221579</t>
  </si>
  <si>
    <t>Vodorovná doprava vybouraných hmot  bez naložení, ale se složením a s hrubým urovnáním na vzdálenost Příplatek k ceně za každý další i započatý 1 km přes 1 km</t>
  </si>
  <si>
    <t>-1183788769</t>
  </si>
  <si>
    <t>Poznámka k položce:
upravit dle skládek investora</t>
  </si>
  <si>
    <t>215,437*2 'Přepočtené koeficientem množství</t>
  </si>
  <si>
    <t>998223011</t>
  </si>
  <si>
    <t>Přesun hmot pro pozemní komunikace s krytem dlážděným  dopravní vzdálenost do 200 m jakékoliv délky objektu</t>
  </si>
  <si>
    <t>266331522</t>
  </si>
  <si>
    <t>PSV</t>
  </si>
  <si>
    <t>Práce a dodávky PSV</t>
  </si>
  <si>
    <t>711</t>
  </si>
  <si>
    <t>Izolace proti vodě, vlhkosti a plynům</t>
  </si>
  <si>
    <t>711161115</t>
  </si>
  <si>
    <t>Izolace proti zemní vlhkosti a beztlakové vodě nopovými fóliemi na ploše vodorovné V vrstva ochranná, odvětrávací a drenážní výška nopku 20,0 mm, tl. fólie do 1,0 mm</t>
  </si>
  <si>
    <t>613689850</t>
  </si>
  <si>
    <t>Poznámka k položce:
osazení nopové folie kolem objektů</t>
  </si>
  <si>
    <t>(68+39+69+77)*0,5</t>
  </si>
  <si>
    <t>1112798313</t>
  </si>
  <si>
    <t>Poznámka k položce:
Sanace neúnosného podloží výměnou zeminy za štěrkodrť tl. 300 mm + výztužná triaxiální síť + separační geotextilie, sanace zahrnuje odkopávku tl. 300 mm, odvoz nevhodného podloží na skládku, skládkovné, separační textilii, a trojosou  tuhou geomříž  z PP s radiální tuhostí 480 kN/m
-parkovací pruhy</t>
  </si>
  <si>
    <t>SO 301 - ÚDRŽBA KANALIZACE</t>
  </si>
  <si>
    <t>Nepomuk</t>
  </si>
  <si>
    <t>28057198</t>
  </si>
  <si>
    <t>Macán projekce ds s.r.o.</t>
  </si>
  <si>
    <t>CZ28057198</t>
  </si>
  <si>
    <t xml:space="preserve">    4 - Vodorovné konstrukce</t>
  </si>
  <si>
    <t xml:space="preserve">    6 - Úpravy povrchů, podlahy a osazování výplní</t>
  </si>
  <si>
    <t xml:space="preserve">    99 - Přesuny hmot a sutí</t>
  </si>
  <si>
    <t>174102101</t>
  </si>
  <si>
    <t>Zásyp sypaninou z jakékoliv horniny při překopech inženýrských sítí objemu do 30 m3 s uložením výkopku ve vrstvách se zhutněním jam, šachet, rýh nebo kolem objektů v těchto vykopávkách</t>
  </si>
  <si>
    <t>CS ÚRS 2017 01</t>
  </si>
  <si>
    <t>817333188</t>
  </si>
  <si>
    <t>PSC</t>
  </si>
  <si>
    <t xml:space="preserve">Poznámka k souboru cen:
1. Ceny jsou určeny pouze pro případy havárií, přeložek nebo běžných oprav inženýrských sítí. 2. Ceny nelze použít v rámci výstavby nových inženýrských sítí. 3. Ceny 174 10- . . jsou určeny pro zhutněné zásypy s mírou zhutnění: a) z hornin soudržných do 100 % PS, b) z hornin nesoudržných do I(d) 0,9, c) z hornin kamenitých pro jakoukoliv míru zhutnění. 4. Je-li projektem předepsáno vyšší zhutnění, než je uvedeno v bodě a) a b) poznámky č 1., ocení se zásyp individuálně. 5. V ceně 10-1102 je započteno přemístění sypaniny ze vzdálenosti 15 m od hrany zasypávaného prostoru, měřeno k těžišti skládky. 6. Objem zásypu je rozdíl objemu výkopu a objemu do něho vestavěných konstrukcí nebo uložených vedení i s jejich obklady a podklady (tento objem se nazývá objemem horniny vytlačené konstrukcí). Objem potrubí do DN 180, příp. i s obalem, se od objemu zásypu neodečítá. Pro stanovení objemu zásypu se od objemu výkopu odečítá i případný objem obsypu potrubí oceňovaný cenami souboru cen 175 10-11 Obsyp potrubí. 7. Odklizení zbylého výkopku po provedení zásypu zářezů se šikmými stěnami pro podzemní vedení nebo zásypu jam a rýh pro podzemní vedení se oceňuje, je-li objem zbylého výkopku: a) do 1 m3 na 1 m vedení a jedná se o výkopek neulehlý - toto se oceňuje cenami souboru cen 167 10-110 Nakládání výkopku nebo sypaniny a 162 . 0-1 . Vodorovné přemístění výkopku. Jedná-li se o výkopek ulehlý - rozpojení a naložení výkopku cenami souboru cen 122 . 0-1 . souboru cen 162 . 0-1 . Vodorovné přemístění výkopku; b) přes 1 m3 na 1 m vedení, jestliže projekt předepíše, že se zbylý výkopek bude odklízet zároveň s 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 8. Rozprostření zbylého výkopku podél výkopu a nad výkopem po provedení zásypů zářezů se šikmými stěnami pro podzemní vedení nebo zásypu jam a rýh pro podzemní vedení se oceňuje: a) cenou 171 20-1101 Uložení sypaniny do nezhutněných násypů, není-li projektem předepsáno zhutnění rozprostřeného zbylého výkopku, b) cenou 171 10-1111 Uložení sypaniny do násypů z hornin sypkých, je-li předepsáno zhutnění rozprostřeného zbylého výkopku, a to v objemu vypočteném podle poznámky č.6, příp. zmenšeném o objem výkopku, který byl již odklizen. 9. Míru zhutnění předepisuje projekt. </t>
  </si>
  <si>
    <t>"š2"0,5</t>
  </si>
  <si>
    <t>583312000</t>
  </si>
  <si>
    <t>kamenivo přírodní těžené pro stavební účely  PTK  (drobné, hrubé, štěrkopísky) kamenivo mimo normu zásypový materiál</t>
  </si>
  <si>
    <t>-598000785</t>
  </si>
  <si>
    <t>"Š2" 0,5*1,8</t>
  </si>
  <si>
    <t>358315114</t>
  </si>
  <si>
    <t>Bourání šachty, stoky kompletní nebo vybourání otvorů průřezové plochy do 4 m2 ve stokách ze zdiva z prostého betonu</t>
  </si>
  <si>
    <t>2042554996</t>
  </si>
  <si>
    <t xml:space="preserve">Poznámka k souboru cen:
1. Ceny 358 ..-5. Bourání stoky kompletní nebo vybourání otvorů lze použít i pro bourání šachet. </t>
  </si>
  <si>
    <t>"Š1"0,5</t>
  </si>
  <si>
    <t>"Š2"0,5</t>
  </si>
  <si>
    <t>"Š3"0,2</t>
  </si>
  <si>
    <t>"Š5"0,5</t>
  </si>
  <si>
    <t>"Š6"0,5</t>
  </si>
  <si>
    <t>359310241</t>
  </si>
  <si>
    <t>Výplň za rubem cihelného zdiva stok ve štole prostým betonem tř. C 12/15</t>
  </si>
  <si>
    <t>303736198</t>
  </si>
  <si>
    <t>"Š3"0,1</t>
  </si>
  <si>
    <t>"Š4"0,1</t>
  </si>
  <si>
    <t>"Š7"0,1</t>
  </si>
  <si>
    <t>"Š8"0,4</t>
  </si>
  <si>
    <t>Vodorovné konstrukce</t>
  </si>
  <si>
    <t>452112111</t>
  </si>
  <si>
    <t>Osazení betonových dílců prstenců nebo rámů pod poklopy a mříže, výšky do 100 mm</t>
  </si>
  <si>
    <t>837967845</t>
  </si>
  <si>
    <t xml:space="preserve">Poznámka k souboru cen:
1. V cenách nejsou započteny náklady na dodávku betonových výrobků; tyto se oceňují ve specifikaci. </t>
  </si>
  <si>
    <t>"Š1"2</t>
  </si>
  <si>
    <t>"Š3"2</t>
  </si>
  <si>
    <t>"Š4"1</t>
  </si>
  <si>
    <t>"Š7"1</t>
  </si>
  <si>
    <t>"Š8"2</t>
  </si>
  <si>
    <t>592240100</t>
  </si>
  <si>
    <t>prstenec betonový vyrovnávací ke krytu šachty 62,5x4x10 cm</t>
  </si>
  <si>
    <t>872562197</t>
  </si>
  <si>
    <t>592240120</t>
  </si>
  <si>
    <t>prstenec betonový vyrovnávací ke krytu šachty 62,5x8x10 cm</t>
  </si>
  <si>
    <t>-1419925591</t>
  </si>
  <si>
    <t>452311151</t>
  </si>
  <si>
    <t>Podkladní a zajišťovací konstrukce z betonu prostého v otevřeném výkopu desky pod potrubí, stoky a drobné objekty z betonu tř. C 20/25</t>
  </si>
  <si>
    <t>1607373549</t>
  </si>
  <si>
    <t xml:space="preserve">Poznámka k souboru cen:
1. Ceny -1121 až -1181 a -1192 lze použít i pro ochrannou vrstvu pod železobetonové konstrukce. 2. Ceny -2121 až -2181 a -2192 jsou určeny pro jakékoliv úkosy sedel. </t>
  </si>
  <si>
    <t>"Š1"0,2</t>
  </si>
  <si>
    <t>"Š8"0,2</t>
  </si>
  <si>
    <t>Úpravy povrchů, podlahy a osazování výplní</t>
  </si>
  <si>
    <t>617633112</t>
  </si>
  <si>
    <t>Vnitřní úprava povrchu betonových šachet stěrkou z těsnící cementové malty dvouvrstvou, šachet válcových a kuželových</t>
  </si>
  <si>
    <t>651109762</t>
  </si>
  <si>
    <t xml:space="preserve">Poznámka k souboru cen:
1. Ceny jsou určeny pro ocenění úprav povrchu stěn i stropních konstrukcí šachet. 2. Potěr dna šachet se ocení cenami souboru cen 632 45-21.. Potěr šachet v této části katalogu. </t>
  </si>
  <si>
    <t>Poznámka k položce:
vč. přípravných prací: ostříkání tlakovou vodou, pemetrace, vyspravení kaverny</t>
  </si>
  <si>
    <t>"Š1"10</t>
  </si>
  <si>
    <t>"Š8"8</t>
  </si>
  <si>
    <t>632452113.1</t>
  </si>
  <si>
    <t>Obklad čedičový kynety a žlabu v kanalizační šachtě vč.dodání materiálu</t>
  </si>
  <si>
    <t>-1699566270</t>
  </si>
  <si>
    <t>"Š4"2</t>
  </si>
  <si>
    <t>831263195</t>
  </si>
  <si>
    <t>Montáž potrubí z trub kameninových hrdlových s integrovaným těsněním Příplatek k cenám za zřízení kanalizační přípojky DN od 100 do 300</t>
  </si>
  <si>
    <t>82986322</t>
  </si>
  <si>
    <t xml:space="preserve">Poznámka k souboru cen:
1. V cenách montáže potrubí z trub kameninových hrdlových s integrovaným těsněním 831 . . -2121 jsou těsnící kroužky součástí dodávky kameninových trub. Tyto trouby se oceňují ve specifikaci, ztratné lze dohodnout ve výši 1,5 %. 2. Ceny 831 . . -2193 jsou určeny pro každé jednotlivé napojení dvou dříků trub o zhruba stejném průměru, kdy maximální rozdíl průměrů je 12 mm. Platí také pro spoj dvou různých materiálů 3. Ceny 26-3195 a 38-3195 jsou určeny pro každé jednotlivé připojení vnitřní kanalizace na kanalizační přípojku. </t>
  </si>
  <si>
    <t>Poznámka k položce:
přepojení svodu PVC KG110 na přípojka PVC KG150</t>
  </si>
  <si>
    <t>"Š2"1</t>
  </si>
  <si>
    <t>877315211</t>
  </si>
  <si>
    <t>Montáž tvarovek na kanalizačním potrubí z trub z plastu z tvrdého PVC [systém KG] nebo z polypropylenu [systém KG 2000] v otevřeném výkopu jednoosých DN 150</t>
  </si>
  <si>
    <t>-779637072</t>
  </si>
  <si>
    <t xml:space="preserve">Poznámka k souboru cen:
1. V cenách nejsou započteny náklady na dodání tvarovek. Tvarovky se oceňují ve ve specifikaci. </t>
  </si>
  <si>
    <t>"Š2"4</t>
  </si>
  <si>
    <t>286113610</t>
  </si>
  <si>
    <t>koleno kanalizace plastové KG 150x45°</t>
  </si>
  <si>
    <t>1133486843</t>
  </si>
  <si>
    <t>286115040</t>
  </si>
  <si>
    <t>redukce kanalizace plastová KG 160/110</t>
  </si>
  <si>
    <t>-2087282224</t>
  </si>
  <si>
    <t>286115680</t>
  </si>
  <si>
    <t>objímka převlečná kanalizace plastové KG DN 150</t>
  </si>
  <si>
    <t>-898504863</t>
  </si>
  <si>
    <t>894204261</t>
  </si>
  <si>
    <t>Ostatní konstrukce na trubním vedení z prostého betonu žlaby šachet z prostého betonu tř. C 25/30, průřezu o poloměru přes 500 mm</t>
  </si>
  <si>
    <t>774717367</t>
  </si>
  <si>
    <t xml:space="preserve">Poznámka k souboru cen:
1. Bednění stěny šachet se oceňuje cenami souboru cen 894 50-.. Bednění konstrukcí na trubním vedení této části katalogu. 2. Bednění žlabu se oceňuje cenami souboru cen 351 35-11 Vnitřní bednění spodní části stok části A 03. </t>
  </si>
  <si>
    <t>"Š1"0,25</t>
  </si>
  <si>
    <t>"Š3"0,15</t>
  </si>
  <si>
    <t>"Š4"0,25</t>
  </si>
  <si>
    <t>894414211</t>
  </si>
  <si>
    <t>Osazení železobetonových dílců pro šachty desek zákrytových</t>
  </si>
  <si>
    <t>858426189</t>
  </si>
  <si>
    <t xml:space="preserve">Poznámka k souboru cen:
1. V cenách nejsou započteny náklady na dodání železobetonových dílců; dodání těchto dílců se oceňuje ve specifikaci. </t>
  </si>
  <si>
    <t>"Š1"1</t>
  </si>
  <si>
    <t>"Š5"1</t>
  </si>
  <si>
    <t>"Š6"1</t>
  </si>
  <si>
    <t>592243150</t>
  </si>
  <si>
    <t>deska betonová zákrytová pro čtvercové šachty 100/62,5 x 16,5 cm</t>
  </si>
  <si>
    <t>-1180948632</t>
  </si>
  <si>
    <t>899102111</t>
  </si>
  <si>
    <t>Osazení poklopů litinových a ocelových včetně rámů hmotnosti jednotlivě přes 50 do 100 kg</t>
  </si>
  <si>
    <t>883596796</t>
  </si>
  <si>
    <t xml:space="preserve">Poznámka k souboru cen:
1. Cena -1111 lze použít i pro osazení rektifikačních kroužků nebo rámečků. 2. V cenách nejsou započteny náklady na dodání poklopů včetně rámů; tyto náklady se oceňují ve specifikaci. </t>
  </si>
  <si>
    <t>"Š3"1</t>
  </si>
  <si>
    <t>"Š9"1</t>
  </si>
  <si>
    <t>"Š10"1</t>
  </si>
  <si>
    <t>KDA81B</t>
  </si>
  <si>
    <t>Poklop Europa 8 Kanalizační poklop Europa 8, rám betonolitinový v.160mm,s vybráním pro lapač, D 400 bez odvětrání</t>
  </si>
  <si>
    <t>494034931</t>
  </si>
  <si>
    <t>KDL81B</t>
  </si>
  <si>
    <t>Poklop Europa 8 Kanalizační poklop Europa 8, rám litinový v.100mm, bez vybrání pro lapač, D 400 bez odvětrání</t>
  </si>
  <si>
    <t>965971592</t>
  </si>
  <si>
    <t>899102211</t>
  </si>
  <si>
    <t>Demontáž poklopů litinových a ocelových včetně rámů, hmotnosti jednotlivě přes 50 do 100 Kg</t>
  </si>
  <si>
    <t>-1193037872</t>
  </si>
  <si>
    <t>899501411</t>
  </si>
  <si>
    <t>Stupadla do šachet a drobných objektů ocelová s PE povlakem vidlicová s vysekáním otvoru v betonu</t>
  </si>
  <si>
    <t>-1119952246</t>
  </si>
  <si>
    <t xml:space="preserve">Poznámka k souboru cen:
1. V cenách jsou započteny i náklady na dodání stupadel. </t>
  </si>
  <si>
    <t>"Š1"9</t>
  </si>
  <si>
    <t>"Š3"7</t>
  </si>
  <si>
    <t>"Š4"8</t>
  </si>
  <si>
    <t>"Š5"4</t>
  </si>
  <si>
    <t>"Š6"4</t>
  </si>
  <si>
    <t>99</t>
  </si>
  <si>
    <t>Přesuny hmot a sutí</t>
  </si>
  <si>
    <t>997221815</t>
  </si>
  <si>
    <t>Poplatek za uložení stavebního odpadu na skládce (skládkovné) betonového</t>
  </si>
  <si>
    <t>-449024291</t>
  </si>
  <si>
    <t>"Š1"0,5*2,5</t>
  </si>
  <si>
    <t>"Š2"0,5*2,5</t>
  </si>
  <si>
    <t>"Š3"0,2*2,5</t>
  </si>
  <si>
    <t>"Š5"0,5*2,5</t>
  </si>
  <si>
    <t>"Š6"0,5*2,5</t>
  </si>
  <si>
    <t>Vodorovná doprava vybouraných hmot bez naložení, ale se složením a s hrubým urovnáním na vzdálenost do 1 km</t>
  </si>
  <si>
    <t>1305818118</t>
  </si>
  <si>
    <t xml:space="preserve">Poznámka k souboru cen:
1. Ceny nelze použít pro vodorovnou dopravu vybouraných hmot po železnici, po vodě nebo neobvyklými dopravními prostředky. 2. Je-li na dopravní dráze pro vodorovnou dopravu vybouraných hmot překážka, pro kterou je nutno vybourané hmoty překládat z jednoho dopravního prostředku na druhý, oceňuje se tato doprava v každém úseku samostatně. </t>
  </si>
  <si>
    <t>Vodorovná doprava vybouraných hmot bez naložení, ale se složením a s hrubým urovnáním na vzdálenost Příplatek k ceně za každý další i započatý 1 km přes 1 km</t>
  </si>
  <si>
    <t>945118382</t>
  </si>
  <si>
    <t>Mezisoučet</t>
  </si>
  <si>
    <t>"předpoklad 4 km"5,5*4</t>
  </si>
  <si>
    <t>997221612</t>
  </si>
  <si>
    <t>Nakládání na dopravní prostředky pro vodorovnou dopravu vybouraných hmot</t>
  </si>
  <si>
    <t>907493425</t>
  </si>
  <si>
    <t xml:space="preserve">Poznámka k souboru cen:
1. Ceny lze použít i pro překládání při lomené dopravě. 2. Ceny nelze použít při dopravě po železnici, po vodě nebo neobvyklými dopravními prostředky. </t>
  </si>
  <si>
    <t>998271301</t>
  </si>
  <si>
    <t>Přesun hmot pro kanalizace (stoky) hloubené monolitické z betonu nebo železobetonu v otevřeném výkopu dopravní vzdálenost do 15 m</t>
  </si>
  <si>
    <t>-1076812812</t>
  </si>
  <si>
    <t>SO 501 - Přeložka STL plynovodu</t>
  </si>
  <si>
    <t>SÚS Plzeňského kraje, Škroupova 1760/18 , Plzeň</t>
  </si>
  <si>
    <t>M - Práce a dodávky M</t>
  </si>
  <si>
    <t xml:space="preserve">    23-M - Montáže potrubí</t>
  </si>
  <si>
    <t>113107223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</si>
  <si>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</si>
  <si>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CS ÚRS 2017 02</t>
  </si>
  <si>
    <t>1790369793</t>
  </si>
  <si>
    <t>(277,0+10,0+8,0)*1,4</t>
  </si>
  <si>
    <t>2,1*1,8*4</t>
  </si>
  <si>
    <t>Součet</t>
  </si>
  <si>
    <t>Odstranění podkladů nebo krytů s přemístěním hmot na skládku na vzdálenost do 20 m nebo s naložením na dopravní prostředek v ploše jednotlivě přes 200 m2 živičných, o tl. vrstvy přes 50 do 100 mm</t>
  </si>
  <si>
    <t>965091225</t>
  </si>
  <si>
    <t>82</t>
  </si>
  <si>
    <t>115101201</t>
  </si>
  <si>
    <t>Čerpání vody na dopravní výšku do 10 m s uvažovaným průměrným přítokem do 500 l/min</t>
  </si>
  <si>
    <t>hod</t>
  </si>
  <si>
    <t>-195660594</t>
  </si>
  <si>
    <t>83</t>
  </si>
  <si>
    <t>115101301</t>
  </si>
  <si>
    <t>Pohotovost záložní čerpací soupravy pro dopravní výšku do 10 m s uvažovaným průměrným přítokem do 500 l/min</t>
  </si>
  <si>
    <t>den</t>
  </si>
  <si>
    <t>745181030</t>
  </si>
  <si>
    <t>80</t>
  </si>
  <si>
    <t>130001101</t>
  </si>
  <si>
    <t>Příplatek k cenám hloubených vykopávek za ztížení vykopávky v blízkosti podzemního vedení nebo výbušnin pro jakoukoliv třídu horniny</t>
  </si>
  <si>
    <t>-2134231675</t>
  </si>
  <si>
    <t>30%</t>
  </si>
  <si>
    <t>194,56*0,3</t>
  </si>
  <si>
    <t>79</t>
  </si>
  <si>
    <t>132201202</t>
  </si>
  <si>
    <t>Hloubení zapažených i nezapažených rýh šířky přes 600 do 2 000 mm s urovnáním dna do předepsaného profilu a spádu v hornině tř. 3 přes 100 do 1 000 m3</t>
  </si>
  <si>
    <t>-197072938</t>
  </si>
  <si>
    <t>(277,0+10,0+8,0)*0,8*0,8</t>
  </si>
  <si>
    <t>1,5*1,2*0,8*4</t>
  </si>
  <si>
    <t>81</t>
  </si>
  <si>
    <t>174101103</t>
  </si>
  <si>
    <t>Zásyp sypaninou z jakékoliv horniny s uložením výkopku ve vrstvách se zhutněním zářezů se šikmými stěnami pro podzemní vedení a kolem objektů zřízených v těchto zářezech</t>
  </si>
  <si>
    <t>1754152100</t>
  </si>
  <si>
    <t>-503896890</t>
  </si>
  <si>
    <t>(277,0+10,0+8,0)*0,8*0,4</t>
  </si>
  <si>
    <t>1,5*1,2*0,4*4</t>
  </si>
  <si>
    <t>-277,0*3,14*0,055*0,055</t>
  </si>
  <si>
    <t>-10,0*3,14*0,045*0,045</t>
  </si>
  <si>
    <t>-8,0*3,14*0,0315*0,0315</t>
  </si>
  <si>
    <t>77</t>
  </si>
  <si>
    <t>583413480</t>
  </si>
  <si>
    <t>kamenivo drcené drobné horninová směs frakce 0-4</t>
  </si>
  <si>
    <t>596124553</t>
  </si>
  <si>
    <t>Poznámka k položce:
Drcené kamenivo dle ČSN EN 13242 (kamenivo pro nestmelené směsi …..)</t>
  </si>
  <si>
    <t>94,56*2 "Přepočtené koeficientem množství</t>
  </si>
  <si>
    <t>78</t>
  </si>
  <si>
    <t>451572111</t>
  </si>
  <si>
    <t>Lože pod potrubí, stoky a drobné objekty v otevřeném výkopu z kameniva drobného těženého 0 až 4 mm</t>
  </si>
  <si>
    <t>-1530489215</t>
  </si>
  <si>
    <t>(277,0+10,0+8,0)*0,8*0,1</t>
  </si>
  <si>
    <t>1,5*1,2*0,1*4</t>
  </si>
  <si>
    <t>Řezání stávajícího živičného krytu nebo podkladu hloubky přes 50 do 100 mm</t>
  </si>
  <si>
    <t>993673282</t>
  </si>
  <si>
    <t>(277,0+10,0+8,0)*2</t>
  </si>
  <si>
    <t>(2,1+1,8)*2*4</t>
  </si>
  <si>
    <t>84</t>
  </si>
  <si>
    <t>997013501</t>
  </si>
  <si>
    <t>Odvoz suti a vybouraných hmot na skládku nebo meziskládku se složením, na vzdálenost do 1 km</t>
  </si>
  <si>
    <t>-432236388</t>
  </si>
  <si>
    <t>85</t>
  </si>
  <si>
    <t>997013509</t>
  </si>
  <si>
    <t>Odvoz suti a vybouraných hmot na skládku nebo meziskládku se složením, na vzdálenost Příplatek k ceně za každý další i započatý 1 km přes 1 km</t>
  </si>
  <si>
    <t>-166416379</t>
  </si>
  <si>
    <t>86</t>
  </si>
  <si>
    <t>99702</t>
  </si>
  <si>
    <t>Poplatek za uložení na skládku asfaltu a kameniva pro recyklaci</t>
  </si>
  <si>
    <t>548310951</t>
  </si>
  <si>
    <t>998276101</t>
  </si>
  <si>
    <t>Přesun hmot pro trubní vedení hloubené z trub z plastických hmot nebo sklolaminátových pro vodovody nebo kanalizace v otevřeném výkopu dopravní vzdálenost do 15 m</t>
  </si>
  <si>
    <t>-58502970</t>
  </si>
  <si>
    <t>Práce a dodávky M</t>
  </si>
  <si>
    <t>23-M</t>
  </si>
  <si>
    <t>Montáže potrubí</t>
  </si>
  <si>
    <t>230120041</t>
  </si>
  <si>
    <t>Čištění potrubí profukováním nebo proplachováním DN 32</t>
  </si>
  <si>
    <t>-1404183472</t>
  </si>
  <si>
    <t>230120043</t>
  </si>
  <si>
    <t>Čištění potrubí profukováním nebo proplachováním DN 50</t>
  </si>
  <si>
    <t>-170732900</t>
  </si>
  <si>
    <t>230120046</t>
  </si>
  <si>
    <t>Čištění potrubí profukováním nebo proplachováním DN 100</t>
  </si>
  <si>
    <t>1465709298</t>
  </si>
  <si>
    <t>230170001</t>
  </si>
  <si>
    <t>Tlakové zkoušky těsnosti potrubí - příprava DN do 40</t>
  </si>
  <si>
    <t>sada</t>
  </si>
  <si>
    <t>-1652734722</t>
  </si>
  <si>
    <t>230170003</t>
  </si>
  <si>
    <t>Tlakové zkoušky těsnosti potrubí - příprava DN do 125</t>
  </si>
  <si>
    <t>-1186699062</t>
  </si>
  <si>
    <t>230170011</t>
  </si>
  <si>
    <t>Tlakové zkoušky těsnosti potrubí - zkouška DN do 40</t>
  </si>
  <si>
    <t>-887779139</t>
  </si>
  <si>
    <t>230170012</t>
  </si>
  <si>
    <t>Tlakové zkoušky těsnosti potrubí - zkouška DN do 80</t>
  </si>
  <si>
    <t>-1565691602</t>
  </si>
  <si>
    <t>230170013</t>
  </si>
  <si>
    <t>Tlakové zkoušky těsnosti potrubí - zkouška DN do 125</t>
  </si>
  <si>
    <t>783178490</t>
  </si>
  <si>
    <t>230200311</t>
  </si>
  <si>
    <t>Jednostranné přerušení průtoku plynu za použití 2 balonů v ocelovém potrubí DN do 125 mm</t>
  </si>
  <si>
    <t>356685939</t>
  </si>
  <si>
    <t>230200321</t>
  </si>
  <si>
    <t>Jednostranné přerušení průtoku plynu za použití 2 balonů v plastovém potrubí DN do 125 mm</t>
  </si>
  <si>
    <t>-537434546</t>
  </si>
  <si>
    <t>230201106</t>
  </si>
  <si>
    <t>Montáž trubních dílů přivařovacích  D 60,3 mm, tl stěny 3,2 mm</t>
  </si>
  <si>
    <t>1706022694</t>
  </si>
  <si>
    <t>230201117</t>
  </si>
  <si>
    <t>Montáž trubních dílů přivařovacích  D 114,3 mm, tl stěny 4,0 mm</t>
  </si>
  <si>
    <t>-1422689</t>
  </si>
  <si>
    <t>230205025</t>
  </si>
  <si>
    <t>Montáž potrubí plastového svařované na tupo nebo elektrospojkou, D 32 mm, tl. stěny  3,0 mm</t>
  </si>
  <si>
    <t>-505017005</t>
  </si>
  <si>
    <t>230205035</t>
  </si>
  <si>
    <t>Montáž potrubí plastového svařované na tupo nebo elektrospojkou, D 50 mm, tl. stěny  4,6 mm</t>
  </si>
  <si>
    <t>232188880</t>
  </si>
  <si>
    <t>230205042</t>
  </si>
  <si>
    <t>Montáž potrubí plastového svařované na tupo nebo elektrospojkou, D 63 mm, tl. stěny  5,8 mm</t>
  </si>
  <si>
    <t>828263354</t>
  </si>
  <si>
    <t>230205051</t>
  </si>
  <si>
    <t>Montáž potrubí plastového svařované na tupo nebo elektrospojkou, D 90 mm, tl. stěny  5,2 mm</t>
  </si>
  <si>
    <t>577814959</t>
  </si>
  <si>
    <t>230205055</t>
  </si>
  <si>
    <t>Montáž potrubí plastového svařované na tupo nebo elektrospojkou, D 110 mm, tl. stěny  6,3 mm</t>
  </si>
  <si>
    <t>1829959875</t>
  </si>
  <si>
    <t>230205125</t>
  </si>
  <si>
    <t>Montáž potrubí plastového svařovaného na tupo nebo elektrospojkou D 160 mm, tl. stěny 9,1 mm</t>
  </si>
  <si>
    <t>1706177717</t>
  </si>
  <si>
    <t>230205225</t>
  </si>
  <si>
    <t>Montáž trubního dílu PE potrubí svařovaného na tupo nebo elektrospojkou D 32 mm, tl.stěny 2,0 mm</t>
  </si>
  <si>
    <t>-110374598</t>
  </si>
  <si>
    <t>230205242</t>
  </si>
  <si>
    <t>Montáž trubního dílu PE potrubí svařovaného na tupo nebo elektrospojkou D 63 mm, tl.stěny 5,7 mm</t>
  </si>
  <si>
    <t>1482331245</t>
  </si>
  <si>
    <t>230205251</t>
  </si>
  <si>
    <t>Montáž trubního dílu PE potrubí svařovaného na tupo nebo elektrospojkou D 90 mm, tl.stěny 5,1 mm</t>
  </si>
  <si>
    <t>-992481380</t>
  </si>
  <si>
    <t>230205255</t>
  </si>
  <si>
    <t>Montáž trubního dílu PE potrubí svařovaného na tupo nebo elektrospojkou D 110 mm, tl.stěny 6,2 mm</t>
  </si>
  <si>
    <t>1145016165</t>
  </si>
  <si>
    <t>230210003</t>
  </si>
  <si>
    <t>Oprava opláštění, izolace svarů ovinem páskou za studena 2vrstvy</t>
  </si>
  <si>
    <t>2071216001</t>
  </si>
  <si>
    <t>230220006</t>
  </si>
  <si>
    <t>Montáž litinového poklopu</t>
  </si>
  <si>
    <t>1359433923</t>
  </si>
  <si>
    <t>230220031</t>
  </si>
  <si>
    <t>Montáž čichačky na chráničku PN 38 6724</t>
  </si>
  <si>
    <t>404769901</t>
  </si>
  <si>
    <t>230230076</t>
  </si>
  <si>
    <t>Čištění potrubí PN 38 6416 DN 200</t>
  </si>
  <si>
    <t>890850282</t>
  </si>
  <si>
    <t>230230077</t>
  </si>
  <si>
    <t>Trubky PE 100 , d 160 x 6,2</t>
  </si>
  <si>
    <t>573269812</t>
  </si>
  <si>
    <t>230230078</t>
  </si>
  <si>
    <t>Trubky PE 100 , d 110 x 6,3</t>
  </si>
  <si>
    <t>1249551951</t>
  </si>
  <si>
    <t>230230079</t>
  </si>
  <si>
    <t>Trubky PE 100 , d 90 x 5,2</t>
  </si>
  <si>
    <t>1933639812</t>
  </si>
  <si>
    <t>230230080</t>
  </si>
  <si>
    <t>Trubky PE 100 , d 90 x 3,5</t>
  </si>
  <si>
    <t>-293025837</t>
  </si>
  <si>
    <t>230230081</t>
  </si>
  <si>
    <t>Trubky PE 100 , d 63 x 5,8</t>
  </si>
  <si>
    <t>653582962</t>
  </si>
  <si>
    <t>230230082</t>
  </si>
  <si>
    <t>Trubky PE 100 , d 50 x 3,5</t>
  </si>
  <si>
    <t>-1178413271</t>
  </si>
  <si>
    <t>230230083</t>
  </si>
  <si>
    <t>Trubky PE 100 , d 32 x 3 ROBUST</t>
  </si>
  <si>
    <t>1233130909</t>
  </si>
  <si>
    <t>230230084</t>
  </si>
  <si>
    <t>Trubky PE 100 , d 32 x 3</t>
  </si>
  <si>
    <t>-946378274</t>
  </si>
  <si>
    <t>230230085</t>
  </si>
  <si>
    <t>Trubky PE 100 , d 40 x 3,7</t>
  </si>
  <si>
    <t>-732407927</t>
  </si>
  <si>
    <t>230230086</t>
  </si>
  <si>
    <t>Elektrokoleno 90° d 32</t>
  </si>
  <si>
    <t>2134603949</t>
  </si>
  <si>
    <t>230230087</t>
  </si>
  <si>
    <t>Elektrokoleno 90° d 63</t>
  </si>
  <si>
    <t>1084541900</t>
  </si>
  <si>
    <t>230230088</t>
  </si>
  <si>
    <t>Elektrokoleno 90° d 90</t>
  </si>
  <si>
    <t>-1439666240</t>
  </si>
  <si>
    <t>230230089</t>
  </si>
  <si>
    <t>Elektrokoleno 90° d 110</t>
  </si>
  <si>
    <t>500554595</t>
  </si>
  <si>
    <t>230230090</t>
  </si>
  <si>
    <t>Elektrospojka d 32</t>
  </si>
  <si>
    <t>1134341872</t>
  </si>
  <si>
    <t>230230091</t>
  </si>
  <si>
    <t>Elektrospojka d 63</t>
  </si>
  <si>
    <t>-1446528335</t>
  </si>
  <si>
    <t>230230092</t>
  </si>
  <si>
    <t>Elektrospojka d 110</t>
  </si>
  <si>
    <t>-756960087</t>
  </si>
  <si>
    <t>230230093</t>
  </si>
  <si>
    <t>Reduk. T kus 90° d 110 / 63</t>
  </si>
  <si>
    <t>1801772102</t>
  </si>
  <si>
    <t>230230094</t>
  </si>
  <si>
    <t>Reduk. T kus 90° d 110 / 90</t>
  </si>
  <si>
    <t>-1378026868</t>
  </si>
  <si>
    <t>230230095</t>
  </si>
  <si>
    <t>T kus 90° d 110 / 110</t>
  </si>
  <si>
    <t>-2017717986</t>
  </si>
  <si>
    <t>230230096</t>
  </si>
  <si>
    <t>Navr. odbočk. T kus d 110 - 32</t>
  </si>
  <si>
    <t>164759669</t>
  </si>
  <si>
    <t>230230097</t>
  </si>
  <si>
    <t>Navr. odbočk. T kus d 110 - 63</t>
  </si>
  <si>
    <t>591926327</t>
  </si>
  <si>
    <t>230230098</t>
  </si>
  <si>
    <t>Navr. odbočk. T kus d 63 - 40</t>
  </si>
  <si>
    <t>1209020678</t>
  </si>
  <si>
    <t>230230099</t>
  </si>
  <si>
    <t>Elektrotvarovka sedlová balónovací d 90</t>
  </si>
  <si>
    <t>502168453</t>
  </si>
  <si>
    <t>230230100</t>
  </si>
  <si>
    <t>Elektrotvarovka sedlová balónovací d 110</t>
  </si>
  <si>
    <t>147395215</t>
  </si>
  <si>
    <t>230230101</t>
  </si>
  <si>
    <t>Elektrovíčko d 63</t>
  </si>
  <si>
    <t>-685393230</t>
  </si>
  <si>
    <t>230230102</t>
  </si>
  <si>
    <t>Víčko d 90</t>
  </si>
  <si>
    <t>-1925078989</t>
  </si>
  <si>
    <t>230230103</t>
  </si>
  <si>
    <t>Víčko d 110</t>
  </si>
  <si>
    <t>-2057218879</t>
  </si>
  <si>
    <t>230230104</t>
  </si>
  <si>
    <t>Odvzdušňovací armatura WORMET</t>
  </si>
  <si>
    <t>-362995595</t>
  </si>
  <si>
    <t>230230105</t>
  </si>
  <si>
    <t>Přechodka zemní TEZAP d 32 / DN 25</t>
  </si>
  <si>
    <t>909185715</t>
  </si>
  <si>
    <t>230230106</t>
  </si>
  <si>
    <t>Přechodka zemní TEZAP d 90 / DN 80</t>
  </si>
  <si>
    <t>1773402452</t>
  </si>
  <si>
    <t>230230107</t>
  </si>
  <si>
    <t>Přechodka zemní TEZAP d 110 / DN 100</t>
  </si>
  <si>
    <t>-693242426</t>
  </si>
  <si>
    <t>230230108</t>
  </si>
  <si>
    <t>Přesuvka SCHUCK DN 80 / 16</t>
  </si>
  <si>
    <t>566751023</t>
  </si>
  <si>
    <t>230230109</t>
  </si>
  <si>
    <t>Přesuvka SCHUCK DN 100 / 16</t>
  </si>
  <si>
    <t>919471920</t>
  </si>
  <si>
    <t>230230110</t>
  </si>
  <si>
    <t>Balónovací hrdlo FASTRA FH  PN 16</t>
  </si>
  <si>
    <t>609140933</t>
  </si>
  <si>
    <t>230230111</t>
  </si>
  <si>
    <t>Poklop litinový ventilový</t>
  </si>
  <si>
    <t>-1451483450</t>
  </si>
  <si>
    <t>230230112</t>
  </si>
  <si>
    <t>Poklop litinový šoupátkový</t>
  </si>
  <si>
    <t>788174483</t>
  </si>
  <si>
    <t>230230113</t>
  </si>
  <si>
    <t>Deska podkladová betonová</t>
  </si>
  <si>
    <t>-1180946062</t>
  </si>
  <si>
    <t>230230114</t>
  </si>
  <si>
    <t>Signalizační vodič Cy Ay 2,5 mm2</t>
  </si>
  <si>
    <t>544272246</t>
  </si>
  <si>
    <t>230230115</t>
  </si>
  <si>
    <t>Fólie výstražná PLYN</t>
  </si>
  <si>
    <t>1009784627</t>
  </si>
  <si>
    <t>230230115.1</t>
  </si>
  <si>
    <t>Izolace - SERVIWRAP R 30 A 50 x 15000</t>
  </si>
  <si>
    <t>359842993</t>
  </si>
  <si>
    <t>230230115.2</t>
  </si>
  <si>
    <t>PRIMER AB 5 l</t>
  </si>
  <si>
    <t>743717650</t>
  </si>
  <si>
    <t>230230116</t>
  </si>
  <si>
    <t>Geodetické zaměření</t>
  </si>
  <si>
    <t>kpl</t>
  </si>
  <si>
    <t>510739404</t>
  </si>
  <si>
    <t>230230117</t>
  </si>
  <si>
    <t>Technický průzkum staveniště</t>
  </si>
  <si>
    <t>-564898939</t>
  </si>
  <si>
    <t>230230118</t>
  </si>
  <si>
    <t>Technický dozor RWE při propoji</t>
  </si>
  <si>
    <t>1170067717</t>
  </si>
  <si>
    <t>230230119</t>
  </si>
  <si>
    <t>Zřízení obtoků při propojích</t>
  </si>
  <si>
    <t>-1584599841</t>
  </si>
  <si>
    <t>SO 000-1 - VEDLEJŠÍ ROZPOČTOVÉ NÁKLADY - SÚS PLZEŇSKÉHO KRAJE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</si>
  <si>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</si>
  <si>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</si>
  <si>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</si>
  <si>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</si>
  <si>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</si>
  <si>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</si>
  <si>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</si>
  <si>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</si>
  <si>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</si>
  <si>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012103000</t>
  </si>
  <si>
    <t>Průzkumné, geodetické a projektové práce geodetické práce před výstavbou</t>
  </si>
  <si>
    <t>Kč</t>
  </si>
  <si>
    <t>1024</t>
  </si>
  <si>
    <t>-1634165473</t>
  </si>
  <si>
    <t>012303000</t>
  </si>
  <si>
    <t>Průzkumné, geodetické a projektové práce geodetické práce po výstavbě</t>
  </si>
  <si>
    <t>-1972539613</t>
  </si>
  <si>
    <t>012403000</t>
  </si>
  <si>
    <t>Kartografické práce</t>
  </si>
  <si>
    <t>…</t>
  </si>
  <si>
    <t>-1559016169</t>
  </si>
  <si>
    <t>Poznámka k položce:
Vyhotovení geometrického plánu stavby</t>
  </si>
  <si>
    <t>013254000</t>
  </si>
  <si>
    <t>Průzkumné, geodetické a projektové práce projektové práce dokumentace stavby (výkresová a textová) skutečného provedení stavby</t>
  </si>
  <si>
    <t>374304491</t>
  </si>
  <si>
    <t>VRN3</t>
  </si>
  <si>
    <t>Zařízení staveniště</t>
  </si>
  <si>
    <t>030001000</t>
  </si>
  <si>
    <t>Základní rozdělení průvodních činností a nákladů zařízení staveniště</t>
  </si>
  <si>
    <t>1588115224</t>
  </si>
  <si>
    <t>034303000</t>
  </si>
  <si>
    <t>Dopravní značení na staveništi</t>
  </si>
  <si>
    <t>86770265</t>
  </si>
  <si>
    <t>Poznámka k položce:
Dočasné dopravní značení, včetně vyznačení objízdných tras</t>
  </si>
  <si>
    <t>VRN4</t>
  </si>
  <si>
    <t>Inženýrská činnost</t>
  </si>
  <si>
    <t>043194000</t>
  </si>
  <si>
    <t>Inženýrská činnost zkoušky a ostatní měření zkoušky ostatní zkoušky</t>
  </si>
  <si>
    <t>-518706870</t>
  </si>
  <si>
    <t>Poznámka k položce:
předepsané zkoušky pro realizaci stavby komunikací</t>
  </si>
  <si>
    <t>VRN9</t>
  </si>
  <si>
    <t>Ostatní náklady</t>
  </si>
  <si>
    <t>091504000</t>
  </si>
  <si>
    <t>Náklady související s publikační činností
Osazení, návrh  a dodávka informační tabule pro stavbu, velkoplošný panel ve formátu 2,0/1,5 m po dobu stavby</t>
  </si>
  <si>
    <t>1514975557</t>
  </si>
  <si>
    <t>SO 000-2 - VEDLEJŠÍ ROZPOČTOVÉ NÁKLADY - MĚSTO NEPOMUK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</si>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</sst>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8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5" xfId="0" applyNumberFormat="1" applyFont="1" applyBorder="1" applyAlignment="1" applyProtection="1">
      <alignment/>
      <protection/>
    </xf>
    <xf numFmtId="166" fontId="34" fillId="0" borderId="16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166" fontId="8" fillId="0" borderId="23" xfId="0" applyNumberFormat="1" applyFont="1" applyBorder="1" applyAlignment="1" applyProtection="1">
      <alignment/>
      <protection/>
    </xf>
    <xf numFmtId="166" fontId="8" fillId="0" borderId="24" xfId="0" applyNumberFormat="1" applyFont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30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4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30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30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spans="2:71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21</v>
      </c>
      <c r="AO7" s="29"/>
      <c r="AP7" s="29"/>
      <c r="AQ7" s="31"/>
      <c r="BE7" s="39"/>
      <c r="BS7" s="24" t="s">
        <v>8</v>
      </c>
    </row>
    <row r="8" spans="2:71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spans="2:71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21</v>
      </c>
      <c r="AO10" s="29"/>
      <c r="AP10" s="29"/>
      <c r="AQ10" s="31"/>
      <c r="BE10" s="39"/>
      <c r="BS10" s="24" t="s">
        <v>8</v>
      </c>
    </row>
    <row r="11" spans="2:71" ht="18.45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30</v>
      </c>
      <c r="AL11" s="29"/>
      <c r="AM11" s="29"/>
      <c r="AN11" s="35" t="s">
        <v>21</v>
      </c>
      <c r="AO11" s="29"/>
      <c r="AP11" s="29"/>
      <c r="AQ11" s="31"/>
      <c r="BE11" s="3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spans="2:71" ht="14.4" customHeight="1">
      <c r="B13" s="28"/>
      <c r="C13" s="29"/>
      <c r="D13" s="40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32</v>
      </c>
      <c r="AO13" s="29"/>
      <c r="AP13" s="29"/>
      <c r="AQ13" s="31"/>
      <c r="BE13" s="39"/>
      <c r="BS13" s="24" t="s">
        <v>8</v>
      </c>
    </row>
    <row r="14" spans="2:71" ht="13.5">
      <c r="B14" s="28"/>
      <c r="C14" s="29"/>
      <c r="D14" s="29"/>
      <c r="E14" s="42" t="s">
        <v>32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30</v>
      </c>
      <c r="AL14" s="29"/>
      <c r="AM14" s="29"/>
      <c r="AN14" s="42" t="s">
        <v>32</v>
      </c>
      <c r="AO14" s="29"/>
      <c r="AP14" s="29"/>
      <c r="AQ14" s="31"/>
      <c r="BE14" s="3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21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30</v>
      </c>
      <c r="AL17" s="29"/>
      <c r="AM17" s="29"/>
      <c r="AN17" s="35" t="s">
        <v>21</v>
      </c>
      <c r="AO17" s="29"/>
      <c r="AP17" s="29"/>
      <c r="AQ17" s="31"/>
      <c r="BE17" s="39"/>
      <c r="BS17" s="24" t="s">
        <v>35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16.5" customHeight="1">
      <c r="B20" s="28"/>
      <c r="C20" s="29"/>
      <c r="D20" s="29"/>
      <c r="E20" s="44" t="s">
        <v>21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37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38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39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40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41</v>
      </c>
      <c r="E26" s="54"/>
      <c r="F26" s="55" t="s">
        <v>42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43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44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45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46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47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48</v>
      </c>
      <c r="U32" s="61"/>
      <c r="V32" s="61"/>
      <c r="W32" s="61"/>
      <c r="X32" s="63" t="s">
        <v>49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50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2316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III/11748 NEPOMUK ULICE ZELENODOLSKÁ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23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>NEPOMUK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25</v>
      </c>
      <c r="AJ44" s="74"/>
      <c r="AK44" s="74"/>
      <c r="AL44" s="74"/>
      <c r="AM44" s="85" t="str">
        <f>IF(AN8="","",AN8)</f>
        <v>22. 3. 2018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27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 xml:space="preserve"> 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33</v>
      </c>
      <c r="AJ46" s="74"/>
      <c r="AK46" s="74"/>
      <c r="AL46" s="74"/>
      <c r="AM46" s="77" t="str">
        <f>IF(E17="","",E17)</f>
        <v>MACÁN PROJEKCE DS s.r.o.</v>
      </c>
      <c r="AN46" s="77"/>
      <c r="AO46" s="77"/>
      <c r="AP46" s="77"/>
      <c r="AQ46" s="74"/>
      <c r="AR46" s="72"/>
      <c r="AS46" s="86" t="s">
        <v>51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31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52</v>
      </c>
      <c r="D49" s="97"/>
      <c r="E49" s="97"/>
      <c r="F49" s="97"/>
      <c r="G49" s="97"/>
      <c r="H49" s="98"/>
      <c r="I49" s="99" t="s">
        <v>53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54</v>
      </c>
      <c r="AH49" s="97"/>
      <c r="AI49" s="97"/>
      <c r="AJ49" s="97"/>
      <c r="AK49" s="97"/>
      <c r="AL49" s="97"/>
      <c r="AM49" s="97"/>
      <c r="AN49" s="99" t="s">
        <v>55</v>
      </c>
      <c r="AO49" s="97"/>
      <c r="AP49" s="97"/>
      <c r="AQ49" s="101" t="s">
        <v>56</v>
      </c>
      <c r="AR49" s="72"/>
      <c r="AS49" s="102" t="s">
        <v>57</v>
      </c>
      <c r="AT49" s="103" t="s">
        <v>58</v>
      </c>
      <c r="AU49" s="103" t="s">
        <v>59</v>
      </c>
      <c r="AV49" s="103" t="s">
        <v>60</v>
      </c>
      <c r="AW49" s="103" t="s">
        <v>61</v>
      </c>
      <c r="AX49" s="103" t="s">
        <v>62</v>
      </c>
      <c r="AY49" s="103" t="s">
        <v>63</v>
      </c>
      <c r="AZ49" s="103" t="s">
        <v>64</v>
      </c>
      <c r="BA49" s="103" t="s">
        <v>65</v>
      </c>
      <c r="BB49" s="103" t="s">
        <v>66</v>
      </c>
      <c r="BC49" s="103" t="s">
        <v>67</v>
      </c>
      <c r="BD49" s="104" t="s">
        <v>68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69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ROUND(SUM(AG52:AG57),2)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21</v>
      </c>
      <c r="AR51" s="83"/>
      <c r="AS51" s="113">
        <f>ROUND(SUM(AS52:AS57),2)</f>
        <v>0</v>
      </c>
      <c r="AT51" s="114">
        <f>ROUND(SUM(AV51:AW51),2)</f>
        <v>0</v>
      </c>
      <c r="AU51" s="115">
        <f>ROUND(SUM(AU52:AU57),5)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ROUND(SUM(AZ52:AZ57),2)</f>
        <v>0</v>
      </c>
      <c r="BA51" s="114">
        <f>ROUND(SUM(BA52:BA57),2)</f>
        <v>0</v>
      </c>
      <c r="BB51" s="114">
        <f>ROUND(SUM(BB52:BB57),2)</f>
        <v>0</v>
      </c>
      <c r="BC51" s="114">
        <f>ROUND(SUM(BC52:BC57),2)</f>
        <v>0</v>
      </c>
      <c r="BD51" s="116">
        <f>ROUND(SUM(BD52:BD57),2)</f>
        <v>0</v>
      </c>
      <c r="BS51" s="117" t="s">
        <v>70</v>
      </c>
      <c r="BT51" s="117" t="s">
        <v>71</v>
      </c>
      <c r="BU51" s="118" t="s">
        <v>72</v>
      </c>
      <c r="BV51" s="117" t="s">
        <v>73</v>
      </c>
      <c r="BW51" s="117" t="s">
        <v>7</v>
      </c>
      <c r="BX51" s="117" t="s">
        <v>74</v>
      </c>
      <c r="CL51" s="117" t="s">
        <v>21</v>
      </c>
    </row>
    <row r="52" spans="1:91" s="5" customFormat="1" ht="16.5" customHeight="1">
      <c r="A52" s="119" t="s">
        <v>75</v>
      </c>
      <c r="B52" s="120"/>
      <c r="C52" s="121"/>
      <c r="D52" s="122" t="s">
        <v>76</v>
      </c>
      <c r="E52" s="122"/>
      <c r="F52" s="122"/>
      <c r="G52" s="122"/>
      <c r="H52" s="122"/>
      <c r="I52" s="123"/>
      <c r="J52" s="122" t="s">
        <v>77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'SO 101 - KOMUNIKACE'!J27</f>
        <v>0</v>
      </c>
      <c r="AH52" s="123"/>
      <c r="AI52" s="123"/>
      <c r="AJ52" s="123"/>
      <c r="AK52" s="123"/>
      <c r="AL52" s="123"/>
      <c r="AM52" s="123"/>
      <c r="AN52" s="124">
        <f>SUM(AG52,AT52)</f>
        <v>0</v>
      </c>
      <c r="AO52" s="123"/>
      <c r="AP52" s="123"/>
      <c r="AQ52" s="125" t="s">
        <v>78</v>
      </c>
      <c r="AR52" s="126"/>
      <c r="AS52" s="127">
        <v>0</v>
      </c>
      <c r="AT52" s="128">
        <f>ROUND(SUM(AV52:AW52),2)</f>
        <v>0</v>
      </c>
      <c r="AU52" s="129">
        <f>'SO 101 - KOMUNIKACE'!P86</f>
        <v>0</v>
      </c>
      <c r="AV52" s="128">
        <f>'SO 101 - KOMUNIKACE'!J30</f>
        <v>0</v>
      </c>
      <c r="AW52" s="128">
        <f>'SO 101 - KOMUNIKACE'!J31</f>
        <v>0</v>
      </c>
      <c r="AX52" s="128">
        <f>'SO 101 - KOMUNIKACE'!J32</f>
        <v>0</v>
      </c>
      <c r="AY52" s="128">
        <f>'SO 101 - KOMUNIKACE'!J33</f>
        <v>0</v>
      </c>
      <c r="AZ52" s="128">
        <f>'SO 101 - KOMUNIKACE'!F30</f>
        <v>0</v>
      </c>
      <c r="BA52" s="128">
        <f>'SO 101 - KOMUNIKACE'!F31</f>
        <v>0</v>
      </c>
      <c r="BB52" s="128">
        <f>'SO 101 - KOMUNIKACE'!F32</f>
        <v>0</v>
      </c>
      <c r="BC52" s="128">
        <f>'SO 101 - KOMUNIKACE'!F33</f>
        <v>0</v>
      </c>
      <c r="BD52" s="130">
        <f>'SO 101 - KOMUNIKACE'!F34</f>
        <v>0</v>
      </c>
      <c r="BT52" s="131" t="s">
        <v>79</v>
      </c>
      <c r="BV52" s="131" t="s">
        <v>73</v>
      </c>
      <c r="BW52" s="131" t="s">
        <v>80</v>
      </c>
      <c r="BX52" s="131" t="s">
        <v>7</v>
      </c>
      <c r="CL52" s="131" t="s">
        <v>21</v>
      </c>
      <c r="CM52" s="131" t="s">
        <v>81</v>
      </c>
    </row>
    <row r="53" spans="1:91" s="5" customFormat="1" ht="16.5" customHeight="1">
      <c r="A53" s="119" t="s">
        <v>75</v>
      </c>
      <c r="B53" s="120"/>
      <c r="C53" s="121"/>
      <c r="D53" s="122" t="s">
        <v>82</v>
      </c>
      <c r="E53" s="122"/>
      <c r="F53" s="122"/>
      <c r="G53" s="122"/>
      <c r="H53" s="122"/>
      <c r="I53" s="123"/>
      <c r="J53" s="122" t="s">
        <v>83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4">
        <f>'SO 102 - CHODNÍKY A PARKO...'!J27</f>
        <v>0</v>
      </c>
      <c r="AH53" s="123"/>
      <c r="AI53" s="123"/>
      <c r="AJ53" s="123"/>
      <c r="AK53" s="123"/>
      <c r="AL53" s="123"/>
      <c r="AM53" s="123"/>
      <c r="AN53" s="124">
        <f>SUM(AG53,AT53)</f>
        <v>0</v>
      </c>
      <c r="AO53" s="123"/>
      <c r="AP53" s="123"/>
      <c r="AQ53" s="125" t="s">
        <v>78</v>
      </c>
      <c r="AR53" s="126"/>
      <c r="AS53" s="127">
        <v>0</v>
      </c>
      <c r="AT53" s="128">
        <f>ROUND(SUM(AV53:AW53),2)</f>
        <v>0</v>
      </c>
      <c r="AU53" s="129">
        <f>'SO 102 - CHODNÍKY A PARKO...'!P88</f>
        <v>0</v>
      </c>
      <c r="AV53" s="128">
        <f>'SO 102 - CHODNÍKY A PARKO...'!J30</f>
        <v>0</v>
      </c>
      <c r="AW53" s="128">
        <f>'SO 102 - CHODNÍKY A PARKO...'!J31</f>
        <v>0</v>
      </c>
      <c r="AX53" s="128">
        <f>'SO 102 - CHODNÍKY A PARKO...'!J32</f>
        <v>0</v>
      </c>
      <c r="AY53" s="128">
        <f>'SO 102 - CHODNÍKY A PARKO...'!J33</f>
        <v>0</v>
      </c>
      <c r="AZ53" s="128">
        <f>'SO 102 - CHODNÍKY A PARKO...'!F30</f>
        <v>0</v>
      </c>
      <c r="BA53" s="128">
        <f>'SO 102 - CHODNÍKY A PARKO...'!F31</f>
        <v>0</v>
      </c>
      <c r="BB53" s="128">
        <f>'SO 102 - CHODNÍKY A PARKO...'!F32</f>
        <v>0</v>
      </c>
      <c r="BC53" s="128">
        <f>'SO 102 - CHODNÍKY A PARKO...'!F33</f>
        <v>0</v>
      </c>
      <c r="BD53" s="130">
        <f>'SO 102 - CHODNÍKY A PARKO...'!F34</f>
        <v>0</v>
      </c>
      <c r="BT53" s="131" t="s">
        <v>79</v>
      </c>
      <c r="BV53" s="131" t="s">
        <v>73</v>
      </c>
      <c r="BW53" s="131" t="s">
        <v>84</v>
      </c>
      <c r="BX53" s="131" t="s">
        <v>7</v>
      </c>
      <c r="CL53" s="131" t="s">
        <v>21</v>
      </c>
      <c r="CM53" s="131" t="s">
        <v>81</v>
      </c>
    </row>
    <row r="54" spans="1:91" s="5" customFormat="1" ht="16.5" customHeight="1">
      <c r="A54" s="119" t="s">
        <v>75</v>
      </c>
      <c r="B54" s="120"/>
      <c r="C54" s="121"/>
      <c r="D54" s="122" t="s">
        <v>85</v>
      </c>
      <c r="E54" s="122"/>
      <c r="F54" s="122"/>
      <c r="G54" s="122"/>
      <c r="H54" s="122"/>
      <c r="I54" s="123"/>
      <c r="J54" s="122" t="s">
        <v>86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4">
        <f>'SO 301 - ÚDRŽBA KANALIZACE'!J27</f>
        <v>0</v>
      </c>
      <c r="AH54" s="123"/>
      <c r="AI54" s="123"/>
      <c r="AJ54" s="123"/>
      <c r="AK54" s="123"/>
      <c r="AL54" s="123"/>
      <c r="AM54" s="123"/>
      <c r="AN54" s="124">
        <f>SUM(AG54,AT54)</f>
        <v>0</v>
      </c>
      <c r="AO54" s="123"/>
      <c r="AP54" s="123"/>
      <c r="AQ54" s="125" t="s">
        <v>78</v>
      </c>
      <c r="AR54" s="126"/>
      <c r="AS54" s="127">
        <v>0</v>
      </c>
      <c r="AT54" s="128">
        <f>ROUND(SUM(AV54:AW54),2)</f>
        <v>0</v>
      </c>
      <c r="AU54" s="129">
        <f>'SO 301 - ÚDRŽBA KANALIZACE'!P85</f>
        <v>0</v>
      </c>
      <c r="AV54" s="128">
        <f>'SO 301 - ÚDRŽBA KANALIZACE'!J30</f>
        <v>0</v>
      </c>
      <c r="AW54" s="128">
        <f>'SO 301 - ÚDRŽBA KANALIZACE'!J31</f>
        <v>0</v>
      </c>
      <c r="AX54" s="128">
        <f>'SO 301 - ÚDRŽBA KANALIZACE'!J32</f>
        <v>0</v>
      </c>
      <c r="AY54" s="128">
        <f>'SO 301 - ÚDRŽBA KANALIZACE'!J33</f>
        <v>0</v>
      </c>
      <c r="AZ54" s="128">
        <f>'SO 301 - ÚDRŽBA KANALIZACE'!F30</f>
        <v>0</v>
      </c>
      <c r="BA54" s="128">
        <f>'SO 301 - ÚDRŽBA KANALIZACE'!F31</f>
        <v>0</v>
      </c>
      <c r="BB54" s="128">
        <f>'SO 301 - ÚDRŽBA KANALIZACE'!F32</f>
        <v>0</v>
      </c>
      <c r="BC54" s="128">
        <f>'SO 301 - ÚDRŽBA KANALIZACE'!F33</f>
        <v>0</v>
      </c>
      <c r="BD54" s="130">
        <f>'SO 301 - ÚDRŽBA KANALIZACE'!F34</f>
        <v>0</v>
      </c>
      <c r="BT54" s="131" t="s">
        <v>79</v>
      </c>
      <c r="BV54" s="131" t="s">
        <v>73</v>
      </c>
      <c r="BW54" s="131" t="s">
        <v>87</v>
      </c>
      <c r="BX54" s="131" t="s">
        <v>7</v>
      </c>
      <c r="CL54" s="131" t="s">
        <v>21</v>
      </c>
      <c r="CM54" s="131" t="s">
        <v>81</v>
      </c>
    </row>
    <row r="55" spans="1:91" s="5" customFormat="1" ht="16.5" customHeight="1">
      <c r="A55" s="119" t="s">
        <v>75</v>
      </c>
      <c r="B55" s="120"/>
      <c r="C55" s="121"/>
      <c r="D55" s="122" t="s">
        <v>88</v>
      </c>
      <c r="E55" s="122"/>
      <c r="F55" s="122"/>
      <c r="G55" s="122"/>
      <c r="H55" s="122"/>
      <c r="I55" s="123"/>
      <c r="J55" s="122" t="s">
        <v>89</v>
      </c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4">
        <f>'SO 501 - Přeložka STL ply...'!J27</f>
        <v>0</v>
      </c>
      <c r="AH55" s="123"/>
      <c r="AI55" s="123"/>
      <c r="AJ55" s="123"/>
      <c r="AK55" s="123"/>
      <c r="AL55" s="123"/>
      <c r="AM55" s="123"/>
      <c r="AN55" s="124">
        <f>SUM(AG55,AT55)</f>
        <v>0</v>
      </c>
      <c r="AO55" s="123"/>
      <c r="AP55" s="123"/>
      <c r="AQ55" s="125" t="s">
        <v>78</v>
      </c>
      <c r="AR55" s="126"/>
      <c r="AS55" s="127">
        <v>0</v>
      </c>
      <c r="AT55" s="128">
        <f>ROUND(SUM(AV55:AW55),2)</f>
        <v>0</v>
      </c>
      <c r="AU55" s="129">
        <f>'SO 501 - Přeložka STL ply...'!P84</f>
        <v>0</v>
      </c>
      <c r="AV55" s="128">
        <f>'SO 501 - Přeložka STL ply...'!J30</f>
        <v>0</v>
      </c>
      <c r="AW55" s="128">
        <f>'SO 501 - Přeložka STL ply...'!J31</f>
        <v>0</v>
      </c>
      <c r="AX55" s="128">
        <f>'SO 501 - Přeložka STL ply...'!J32</f>
        <v>0</v>
      </c>
      <c r="AY55" s="128">
        <f>'SO 501 - Přeložka STL ply...'!J33</f>
        <v>0</v>
      </c>
      <c r="AZ55" s="128">
        <f>'SO 501 - Přeložka STL ply...'!F30</f>
        <v>0</v>
      </c>
      <c r="BA55" s="128">
        <f>'SO 501 - Přeložka STL ply...'!F31</f>
        <v>0</v>
      </c>
      <c r="BB55" s="128">
        <f>'SO 501 - Přeložka STL ply...'!F32</f>
        <v>0</v>
      </c>
      <c r="BC55" s="128">
        <f>'SO 501 - Přeložka STL ply...'!F33</f>
        <v>0</v>
      </c>
      <c r="BD55" s="130">
        <f>'SO 501 - Přeložka STL ply...'!F34</f>
        <v>0</v>
      </c>
      <c r="BT55" s="131" t="s">
        <v>79</v>
      </c>
      <c r="BV55" s="131" t="s">
        <v>73</v>
      </c>
      <c r="BW55" s="131" t="s">
        <v>90</v>
      </c>
      <c r="BX55" s="131" t="s">
        <v>7</v>
      </c>
      <c r="CL55" s="131" t="s">
        <v>21</v>
      </c>
      <c r="CM55" s="131" t="s">
        <v>81</v>
      </c>
    </row>
    <row r="56" spans="1:91" s="5" customFormat="1" ht="31.5" customHeight="1">
      <c r="A56" s="119" t="s">
        <v>75</v>
      </c>
      <c r="B56" s="120"/>
      <c r="C56" s="121"/>
      <c r="D56" s="122" t="s">
        <v>91</v>
      </c>
      <c r="E56" s="122"/>
      <c r="F56" s="122"/>
      <c r="G56" s="122"/>
      <c r="H56" s="122"/>
      <c r="I56" s="123"/>
      <c r="J56" s="122" t="s">
        <v>92</v>
      </c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4">
        <f>'SO 000-1 - VEDLEJŠÍ ROZPO...'!J27</f>
        <v>0</v>
      </c>
      <c r="AH56" s="123"/>
      <c r="AI56" s="123"/>
      <c r="AJ56" s="123"/>
      <c r="AK56" s="123"/>
      <c r="AL56" s="123"/>
      <c r="AM56" s="123"/>
      <c r="AN56" s="124">
        <f>SUM(AG56,AT56)</f>
        <v>0</v>
      </c>
      <c r="AO56" s="123"/>
      <c r="AP56" s="123"/>
      <c r="AQ56" s="125" t="s">
        <v>93</v>
      </c>
      <c r="AR56" s="126"/>
      <c r="AS56" s="127">
        <v>0</v>
      </c>
      <c r="AT56" s="128">
        <f>ROUND(SUM(AV56:AW56),2)</f>
        <v>0</v>
      </c>
      <c r="AU56" s="129">
        <f>'SO 000-1 - VEDLEJŠÍ ROZPO...'!P81</f>
        <v>0</v>
      </c>
      <c r="AV56" s="128">
        <f>'SO 000-1 - VEDLEJŠÍ ROZPO...'!J30</f>
        <v>0</v>
      </c>
      <c r="AW56" s="128">
        <f>'SO 000-1 - VEDLEJŠÍ ROZPO...'!J31</f>
        <v>0</v>
      </c>
      <c r="AX56" s="128">
        <f>'SO 000-1 - VEDLEJŠÍ ROZPO...'!J32</f>
        <v>0</v>
      </c>
      <c r="AY56" s="128">
        <f>'SO 000-1 - VEDLEJŠÍ ROZPO...'!J33</f>
        <v>0</v>
      </c>
      <c r="AZ56" s="128">
        <f>'SO 000-1 - VEDLEJŠÍ ROZPO...'!F30</f>
        <v>0</v>
      </c>
      <c r="BA56" s="128">
        <f>'SO 000-1 - VEDLEJŠÍ ROZPO...'!F31</f>
        <v>0</v>
      </c>
      <c r="BB56" s="128">
        <f>'SO 000-1 - VEDLEJŠÍ ROZPO...'!F32</f>
        <v>0</v>
      </c>
      <c r="BC56" s="128">
        <f>'SO 000-1 - VEDLEJŠÍ ROZPO...'!F33</f>
        <v>0</v>
      </c>
      <c r="BD56" s="130">
        <f>'SO 000-1 - VEDLEJŠÍ ROZPO...'!F34</f>
        <v>0</v>
      </c>
      <c r="BT56" s="131" t="s">
        <v>79</v>
      </c>
      <c r="BV56" s="131" t="s">
        <v>73</v>
      </c>
      <c r="BW56" s="131" t="s">
        <v>94</v>
      </c>
      <c r="BX56" s="131" t="s">
        <v>7</v>
      </c>
      <c r="CL56" s="131" t="s">
        <v>21</v>
      </c>
      <c r="CM56" s="131" t="s">
        <v>81</v>
      </c>
    </row>
    <row r="57" spans="1:91" s="5" customFormat="1" ht="31.5" customHeight="1">
      <c r="A57" s="119" t="s">
        <v>75</v>
      </c>
      <c r="B57" s="120"/>
      <c r="C57" s="121"/>
      <c r="D57" s="122" t="s">
        <v>95</v>
      </c>
      <c r="E57" s="122"/>
      <c r="F57" s="122"/>
      <c r="G57" s="122"/>
      <c r="H57" s="122"/>
      <c r="I57" s="123"/>
      <c r="J57" s="122" t="s">
        <v>96</v>
      </c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4">
        <f>'SO 000-2 - VEDLEJŠÍ ROZPO...'!J27</f>
        <v>0</v>
      </c>
      <c r="AH57" s="123"/>
      <c r="AI57" s="123"/>
      <c r="AJ57" s="123"/>
      <c r="AK57" s="123"/>
      <c r="AL57" s="123"/>
      <c r="AM57" s="123"/>
      <c r="AN57" s="124">
        <f>SUM(AG57,AT57)</f>
        <v>0</v>
      </c>
      <c r="AO57" s="123"/>
      <c r="AP57" s="123"/>
      <c r="AQ57" s="125" t="s">
        <v>93</v>
      </c>
      <c r="AR57" s="126"/>
      <c r="AS57" s="132">
        <v>0</v>
      </c>
      <c r="AT57" s="133">
        <f>ROUND(SUM(AV57:AW57),2)</f>
        <v>0</v>
      </c>
      <c r="AU57" s="134">
        <f>'SO 000-2 - VEDLEJŠÍ ROZPO...'!P81</f>
        <v>0</v>
      </c>
      <c r="AV57" s="133">
        <f>'SO 000-2 - VEDLEJŠÍ ROZPO...'!J30</f>
        <v>0</v>
      </c>
      <c r="AW57" s="133">
        <f>'SO 000-2 - VEDLEJŠÍ ROZPO...'!J31</f>
        <v>0</v>
      </c>
      <c r="AX57" s="133">
        <f>'SO 000-2 - VEDLEJŠÍ ROZPO...'!J32</f>
        <v>0</v>
      </c>
      <c r="AY57" s="133">
        <f>'SO 000-2 - VEDLEJŠÍ ROZPO...'!J33</f>
        <v>0</v>
      </c>
      <c r="AZ57" s="133">
        <f>'SO 000-2 - VEDLEJŠÍ ROZPO...'!F30</f>
        <v>0</v>
      </c>
      <c r="BA57" s="133">
        <f>'SO 000-2 - VEDLEJŠÍ ROZPO...'!F31</f>
        <v>0</v>
      </c>
      <c r="BB57" s="133">
        <f>'SO 000-2 - VEDLEJŠÍ ROZPO...'!F32</f>
        <v>0</v>
      </c>
      <c r="BC57" s="133">
        <f>'SO 000-2 - VEDLEJŠÍ ROZPO...'!F33</f>
        <v>0</v>
      </c>
      <c r="BD57" s="135">
        <f>'SO 000-2 - VEDLEJŠÍ ROZPO...'!F34</f>
        <v>0</v>
      </c>
      <c r="BT57" s="131" t="s">
        <v>79</v>
      </c>
      <c r="BV57" s="131" t="s">
        <v>73</v>
      </c>
      <c r="BW57" s="131" t="s">
        <v>97</v>
      </c>
      <c r="BX57" s="131" t="s">
        <v>7</v>
      </c>
      <c r="CL57" s="131" t="s">
        <v>21</v>
      </c>
      <c r="CM57" s="131" t="s">
        <v>81</v>
      </c>
    </row>
    <row r="58" spans="2:44" s="1" customFormat="1" ht="30" customHeight="1">
      <c r="B58" s="46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2"/>
    </row>
    <row r="59" spans="2:44" s="1" customFormat="1" ht="6.95" customHeight="1">
      <c r="B59" s="67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72"/>
    </row>
  </sheetData>
  <sheetProtection password="CC35" sheet="1" objects="1" scenarios="1" formatColumns="0" formatRows="0"/>
  <mergeCells count="6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SO 101 - KOMUNIKACE'!C2" display="/"/>
    <hyperlink ref="A53" location="'SO 102 - CHODNÍKY A PARKO...'!C2" display="/"/>
    <hyperlink ref="A54" location="'SO 301 - ÚDRŽBA KANALIZACE'!C2" display="/"/>
    <hyperlink ref="A55" location="'SO 501 - Přeložka STL ply...'!C2" display="/"/>
    <hyperlink ref="A56" location="'SO 000-1 - VEDLEJŠÍ ROZPO...'!C2" display="/"/>
    <hyperlink ref="A57" location="'SO 000-2 - VEDLEJŠÍ ROZP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98</v>
      </c>
      <c r="G1" s="139" t="s">
        <v>99</v>
      </c>
      <c r="H1" s="139"/>
      <c r="I1" s="140"/>
      <c r="J1" s="139" t="s">
        <v>100</v>
      </c>
      <c r="K1" s="138" t="s">
        <v>101</v>
      </c>
      <c r="L1" s="139" t="s">
        <v>102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80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81</v>
      </c>
    </row>
    <row r="4" spans="2:46" ht="36.95" customHeight="1">
      <c r="B4" s="28"/>
      <c r="C4" s="29"/>
      <c r="D4" s="30" t="s">
        <v>103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III/11748 NEPOMUK ULICE ZELENODOLSKÁ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104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105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22. 3. 2018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30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37</v>
      </c>
      <c r="E27" s="47"/>
      <c r="F27" s="47"/>
      <c r="G27" s="47"/>
      <c r="H27" s="47"/>
      <c r="I27" s="144"/>
      <c r="J27" s="155">
        <f>ROUND(J86,2)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39</v>
      </c>
      <c r="G29" s="47"/>
      <c r="H29" s="47"/>
      <c r="I29" s="156" t="s">
        <v>38</v>
      </c>
      <c r="J29" s="52" t="s">
        <v>40</v>
      </c>
      <c r="K29" s="51"/>
    </row>
    <row r="30" spans="2:11" s="1" customFormat="1" ht="14.4" customHeight="1">
      <c r="B30" s="46"/>
      <c r="C30" s="47"/>
      <c r="D30" s="55" t="s">
        <v>41</v>
      </c>
      <c r="E30" s="55" t="s">
        <v>42</v>
      </c>
      <c r="F30" s="157">
        <f>ROUND(SUM(BE86:BE226),2)</f>
        <v>0</v>
      </c>
      <c r="G30" s="47"/>
      <c r="H30" s="47"/>
      <c r="I30" s="158">
        <v>0.21</v>
      </c>
      <c r="J30" s="157">
        <f>ROUND(ROUND((SUM(BE86:BE226)),2)*I30,2)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43</v>
      </c>
      <c r="F31" s="157">
        <f>ROUND(SUM(BF86:BF226),2)</f>
        <v>0</v>
      </c>
      <c r="G31" s="47"/>
      <c r="H31" s="47"/>
      <c r="I31" s="158">
        <v>0.15</v>
      </c>
      <c r="J31" s="157">
        <f>ROUND(ROUND((SUM(BF86:BF226)),2)*I31,2)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44</v>
      </c>
      <c r="F32" s="157">
        <f>ROUND(SUM(BG86:BG226),2)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45</v>
      </c>
      <c r="F33" s="157">
        <f>ROUND(SUM(BH86:BH226),2)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46</v>
      </c>
      <c r="F34" s="157">
        <f>ROUND(SUM(BI86:BI226),2)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47</v>
      </c>
      <c r="E36" s="98"/>
      <c r="F36" s="98"/>
      <c r="G36" s="161" t="s">
        <v>48</v>
      </c>
      <c r="H36" s="162" t="s">
        <v>49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106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III/11748 NEPOMUK ULICE ZELENODOLSKÁ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104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SO 101 - KOMUNIKACE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NEPOMUK</v>
      </c>
      <c r="G49" s="47"/>
      <c r="H49" s="47"/>
      <c r="I49" s="146" t="s">
        <v>25</v>
      </c>
      <c r="J49" s="147" t="str">
        <f>IF(J12="","",J12)</f>
        <v>22. 3. 2018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6" t="s">
        <v>33</v>
      </c>
      <c r="J51" s="44" t="str">
        <f>E21</f>
        <v>MACÁN PROJEKCE DS s.r.o.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107</v>
      </c>
      <c r="D54" s="159"/>
      <c r="E54" s="159"/>
      <c r="F54" s="159"/>
      <c r="G54" s="159"/>
      <c r="H54" s="159"/>
      <c r="I54" s="173"/>
      <c r="J54" s="174" t="s">
        <v>108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109</v>
      </c>
      <c r="D56" s="47"/>
      <c r="E56" s="47"/>
      <c r="F56" s="47"/>
      <c r="G56" s="47"/>
      <c r="H56" s="47"/>
      <c r="I56" s="144"/>
      <c r="J56" s="155">
        <f>J86</f>
        <v>0</v>
      </c>
      <c r="K56" s="51"/>
      <c r="AU56" s="24" t="s">
        <v>110</v>
      </c>
    </row>
    <row r="57" spans="2:11" s="7" customFormat="1" ht="24.95" customHeight="1">
      <c r="B57" s="177"/>
      <c r="C57" s="178"/>
      <c r="D57" s="179" t="s">
        <v>111</v>
      </c>
      <c r="E57" s="180"/>
      <c r="F57" s="180"/>
      <c r="G57" s="180"/>
      <c r="H57" s="180"/>
      <c r="I57" s="181"/>
      <c r="J57" s="182">
        <f>J87</f>
        <v>0</v>
      </c>
      <c r="K57" s="183"/>
    </row>
    <row r="58" spans="2:11" s="8" customFormat="1" ht="19.9" customHeight="1">
      <c r="B58" s="184"/>
      <c r="C58" s="185"/>
      <c r="D58" s="186" t="s">
        <v>112</v>
      </c>
      <c r="E58" s="187"/>
      <c r="F58" s="187"/>
      <c r="G58" s="187"/>
      <c r="H58" s="187"/>
      <c r="I58" s="188"/>
      <c r="J58" s="189">
        <f>J88</f>
        <v>0</v>
      </c>
      <c r="K58" s="190"/>
    </row>
    <row r="59" spans="2:11" s="8" customFormat="1" ht="19.9" customHeight="1">
      <c r="B59" s="184"/>
      <c r="C59" s="185"/>
      <c r="D59" s="186" t="s">
        <v>113</v>
      </c>
      <c r="E59" s="187"/>
      <c r="F59" s="187"/>
      <c r="G59" s="187"/>
      <c r="H59" s="187"/>
      <c r="I59" s="188"/>
      <c r="J59" s="189">
        <f>J130</f>
        <v>0</v>
      </c>
      <c r="K59" s="190"/>
    </row>
    <row r="60" spans="2:11" s="8" customFormat="1" ht="19.9" customHeight="1">
      <c r="B60" s="184"/>
      <c r="C60" s="185"/>
      <c r="D60" s="186" t="s">
        <v>114</v>
      </c>
      <c r="E60" s="187"/>
      <c r="F60" s="187"/>
      <c r="G60" s="187"/>
      <c r="H60" s="187"/>
      <c r="I60" s="188"/>
      <c r="J60" s="189">
        <f>J137</f>
        <v>0</v>
      </c>
      <c r="K60" s="190"/>
    </row>
    <row r="61" spans="2:11" s="8" customFormat="1" ht="19.9" customHeight="1">
      <c r="B61" s="184"/>
      <c r="C61" s="185"/>
      <c r="D61" s="186" t="s">
        <v>115</v>
      </c>
      <c r="E61" s="187"/>
      <c r="F61" s="187"/>
      <c r="G61" s="187"/>
      <c r="H61" s="187"/>
      <c r="I61" s="188"/>
      <c r="J61" s="189">
        <f>J169</f>
        <v>0</v>
      </c>
      <c r="K61" s="190"/>
    </row>
    <row r="62" spans="2:11" s="8" customFormat="1" ht="19.9" customHeight="1">
      <c r="B62" s="184"/>
      <c r="C62" s="185"/>
      <c r="D62" s="186" t="s">
        <v>116</v>
      </c>
      <c r="E62" s="187"/>
      <c r="F62" s="187"/>
      <c r="G62" s="187"/>
      <c r="H62" s="187"/>
      <c r="I62" s="188"/>
      <c r="J62" s="189">
        <f>J189</f>
        <v>0</v>
      </c>
      <c r="K62" s="190"/>
    </row>
    <row r="63" spans="2:11" s="8" customFormat="1" ht="19.9" customHeight="1">
      <c r="B63" s="184"/>
      <c r="C63" s="185"/>
      <c r="D63" s="186" t="s">
        <v>117</v>
      </c>
      <c r="E63" s="187"/>
      <c r="F63" s="187"/>
      <c r="G63" s="187"/>
      <c r="H63" s="187"/>
      <c r="I63" s="188"/>
      <c r="J63" s="189">
        <f>J215</f>
        <v>0</v>
      </c>
      <c r="K63" s="190"/>
    </row>
    <row r="64" spans="2:11" s="8" customFormat="1" ht="19.9" customHeight="1">
      <c r="B64" s="184"/>
      <c r="C64" s="185"/>
      <c r="D64" s="186" t="s">
        <v>118</v>
      </c>
      <c r="E64" s="187"/>
      <c r="F64" s="187"/>
      <c r="G64" s="187"/>
      <c r="H64" s="187"/>
      <c r="I64" s="188"/>
      <c r="J64" s="189">
        <f>J220</f>
        <v>0</v>
      </c>
      <c r="K64" s="190"/>
    </row>
    <row r="65" spans="2:11" s="7" customFormat="1" ht="24.95" customHeight="1">
      <c r="B65" s="177"/>
      <c r="C65" s="178"/>
      <c r="D65" s="179" t="s">
        <v>119</v>
      </c>
      <c r="E65" s="180"/>
      <c r="F65" s="180"/>
      <c r="G65" s="180"/>
      <c r="H65" s="180"/>
      <c r="I65" s="181"/>
      <c r="J65" s="182">
        <f>J222</f>
        <v>0</v>
      </c>
      <c r="K65" s="183"/>
    </row>
    <row r="66" spans="2:11" s="8" customFormat="1" ht="19.9" customHeight="1">
      <c r="B66" s="184"/>
      <c r="C66" s="185"/>
      <c r="D66" s="186" t="s">
        <v>120</v>
      </c>
      <c r="E66" s="187"/>
      <c r="F66" s="187"/>
      <c r="G66" s="187"/>
      <c r="H66" s="187"/>
      <c r="I66" s="188"/>
      <c r="J66" s="189">
        <f>J223</f>
        <v>0</v>
      </c>
      <c r="K66" s="190"/>
    </row>
    <row r="67" spans="2:11" s="1" customFormat="1" ht="21.8" customHeight="1">
      <c r="B67" s="46"/>
      <c r="C67" s="47"/>
      <c r="D67" s="47"/>
      <c r="E67" s="47"/>
      <c r="F67" s="47"/>
      <c r="G67" s="47"/>
      <c r="H67" s="47"/>
      <c r="I67" s="144"/>
      <c r="J67" s="47"/>
      <c r="K67" s="51"/>
    </row>
    <row r="68" spans="2:11" s="1" customFormat="1" ht="6.95" customHeight="1">
      <c r="B68" s="67"/>
      <c r="C68" s="68"/>
      <c r="D68" s="68"/>
      <c r="E68" s="68"/>
      <c r="F68" s="68"/>
      <c r="G68" s="68"/>
      <c r="H68" s="68"/>
      <c r="I68" s="166"/>
      <c r="J68" s="68"/>
      <c r="K68" s="69"/>
    </row>
    <row r="72" spans="2:12" s="1" customFormat="1" ht="6.95" customHeight="1">
      <c r="B72" s="70"/>
      <c r="C72" s="71"/>
      <c r="D72" s="71"/>
      <c r="E72" s="71"/>
      <c r="F72" s="71"/>
      <c r="G72" s="71"/>
      <c r="H72" s="71"/>
      <c r="I72" s="169"/>
      <c r="J72" s="71"/>
      <c r="K72" s="71"/>
      <c r="L72" s="72"/>
    </row>
    <row r="73" spans="2:12" s="1" customFormat="1" ht="36.95" customHeight="1">
      <c r="B73" s="46"/>
      <c r="C73" s="73" t="s">
        <v>121</v>
      </c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191"/>
      <c r="J74" s="74"/>
      <c r="K74" s="74"/>
      <c r="L74" s="72"/>
    </row>
    <row r="75" spans="2:12" s="1" customFormat="1" ht="14.4" customHeight="1">
      <c r="B75" s="46"/>
      <c r="C75" s="76" t="s">
        <v>18</v>
      </c>
      <c r="D75" s="74"/>
      <c r="E75" s="74"/>
      <c r="F75" s="74"/>
      <c r="G75" s="74"/>
      <c r="H75" s="74"/>
      <c r="I75" s="191"/>
      <c r="J75" s="74"/>
      <c r="K75" s="74"/>
      <c r="L75" s="72"/>
    </row>
    <row r="76" spans="2:12" s="1" customFormat="1" ht="16.5" customHeight="1">
      <c r="B76" s="46"/>
      <c r="C76" s="74"/>
      <c r="D76" s="74"/>
      <c r="E76" s="192" t="str">
        <f>E7</f>
        <v>III/11748 NEPOMUK ULICE ZELENODOLSKÁ</v>
      </c>
      <c r="F76" s="76"/>
      <c r="G76" s="76"/>
      <c r="H76" s="76"/>
      <c r="I76" s="191"/>
      <c r="J76" s="74"/>
      <c r="K76" s="74"/>
      <c r="L76" s="72"/>
    </row>
    <row r="77" spans="2:12" s="1" customFormat="1" ht="14.4" customHeight="1">
      <c r="B77" s="46"/>
      <c r="C77" s="76" t="s">
        <v>104</v>
      </c>
      <c r="D77" s="74"/>
      <c r="E77" s="74"/>
      <c r="F77" s="74"/>
      <c r="G77" s="74"/>
      <c r="H77" s="74"/>
      <c r="I77" s="191"/>
      <c r="J77" s="74"/>
      <c r="K77" s="74"/>
      <c r="L77" s="72"/>
    </row>
    <row r="78" spans="2:12" s="1" customFormat="1" ht="17.25" customHeight="1">
      <c r="B78" s="46"/>
      <c r="C78" s="74"/>
      <c r="D78" s="74"/>
      <c r="E78" s="82" t="str">
        <f>E9</f>
        <v>SO 101 - KOMUNIKACE</v>
      </c>
      <c r="F78" s="74"/>
      <c r="G78" s="74"/>
      <c r="H78" s="74"/>
      <c r="I78" s="191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191"/>
      <c r="J79" s="74"/>
      <c r="K79" s="74"/>
      <c r="L79" s="72"/>
    </row>
    <row r="80" spans="2:12" s="1" customFormat="1" ht="18" customHeight="1">
      <c r="B80" s="46"/>
      <c r="C80" s="76" t="s">
        <v>23</v>
      </c>
      <c r="D80" s="74"/>
      <c r="E80" s="74"/>
      <c r="F80" s="193" t="str">
        <f>F12</f>
        <v>NEPOMUK</v>
      </c>
      <c r="G80" s="74"/>
      <c r="H80" s="74"/>
      <c r="I80" s="194" t="s">
        <v>25</v>
      </c>
      <c r="J80" s="85" t="str">
        <f>IF(J12="","",J12)</f>
        <v>22. 3. 2018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191"/>
      <c r="J81" s="74"/>
      <c r="K81" s="74"/>
      <c r="L81" s="72"/>
    </row>
    <row r="82" spans="2:12" s="1" customFormat="1" ht="13.5">
      <c r="B82" s="46"/>
      <c r="C82" s="76" t="s">
        <v>27</v>
      </c>
      <c r="D82" s="74"/>
      <c r="E82" s="74"/>
      <c r="F82" s="193" t="str">
        <f>E15</f>
        <v xml:space="preserve"> </v>
      </c>
      <c r="G82" s="74"/>
      <c r="H82" s="74"/>
      <c r="I82" s="194" t="s">
        <v>33</v>
      </c>
      <c r="J82" s="193" t="str">
        <f>E21</f>
        <v>MACÁN PROJEKCE DS s.r.o.</v>
      </c>
      <c r="K82" s="74"/>
      <c r="L82" s="72"/>
    </row>
    <row r="83" spans="2:12" s="1" customFormat="1" ht="14.4" customHeight="1">
      <c r="B83" s="46"/>
      <c r="C83" s="76" t="s">
        <v>31</v>
      </c>
      <c r="D83" s="74"/>
      <c r="E83" s="74"/>
      <c r="F83" s="193" t="str">
        <f>IF(E18="","",E18)</f>
        <v/>
      </c>
      <c r="G83" s="74"/>
      <c r="H83" s="74"/>
      <c r="I83" s="191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191"/>
      <c r="J84" s="74"/>
      <c r="K84" s="74"/>
      <c r="L84" s="72"/>
    </row>
    <row r="85" spans="2:20" s="9" customFormat="1" ht="29.25" customHeight="1">
      <c r="B85" s="195"/>
      <c r="C85" s="196" t="s">
        <v>122</v>
      </c>
      <c r="D85" s="197" t="s">
        <v>56</v>
      </c>
      <c r="E85" s="197" t="s">
        <v>52</v>
      </c>
      <c r="F85" s="197" t="s">
        <v>123</v>
      </c>
      <c r="G85" s="197" t="s">
        <v>124</v>
      </c>
      <c r="H85" s="197" t="s">
        <v>125</v>
      </c>
      <c r="I85" s="198" t="s">
        <v>126</v>
      </c>
      <c r="J85" s="197" t="s">
        <v>108</v>
      </c>
      <c r="K85" s="199" t="s">
        <v>127</v>
      </c>
      <c r="L85" s="200"/>
      <c r="M85" s="102" t="s">
        <v>128</v>
      </c>
      <c r="N85" s="103" t="s">
        <v>41</v>
      </c>
      <c r="O85" s="103" t="s">
        <v>129</v>
      </c>
      <c r="P85" s="103" t="s">
        <v>130</v>
      </c>
      <c r="Q85" s="103" t="s">
        <v>131</v>
      </c>
      <c r="R85" s="103" t="s">
        <v>132</v>
      </c>
      <c r="S85" s="103" t="s">
        <v>133</v>
      </c>
      <c r="T85" s="104" t="s">
        <v>134</v>
      </c>
    </row>
    <row r="86" spans="2:63" s="1" customFormat="1" ht="29.25" customHeight="1">
      <c r="B86" s="46"/>
      <c r="C86" s="108" t="s">
        <v>109</v>
      </c>
      <c r="D86" s="74"/>
      <c r="E86" s="74"/>
      <c r="F86" s="74"/>
      <c r="G86" s="74"/>
      <c r="H86" s="74"/>
      <c r="I86" s="191"/>
      <c r="J86" s="201">
        <f>BK86</f>
        <v>0</v>
      </c>
      <c r="K86" s="74"/>
      <c r="L86" s="72"/>
      <c r="M86" s="105"/>
      <c r="N86" s="106"/>
      <c r="O86" s="106"/>
      <c r="P86" s="202">
        <f>P87+P222</f>
        <v>0</v>
      </c>
      <c r="Q86" s="106"/>
      <c r="R86" s="202">
        <f>R87+R222</f>
        <v>496.31861999999995</v>
      </c>
      <c r="S86" s="106"/>
      <c r="T86" s="203">
        <f>T87+T222</f>
        <v>1638.2039999999997</v>
      </c>
      <c r="AT86" s="24" t="s">
        <v>70</v>
      </c>
      <c r="AU86" s="24" t="s">
        <v>110</v>
      </c>
      <c r="BK86" s="204">
        <f>BK87+BK222</f>
        <v>0</v>
      </c>
    </row>
    <row r="87" spans="2:63" s="10" customFormat="1" ht="37.4" customHeight="1">
      <c r="B87" s="205"/>
      <c r="C87" s="206"/>
      <c r="D87" s="207" t="s">
        <v>70</v>
      </c>
      <c r="E87" s="208" t="s">
        <v>135</v>
      </c>
      <c r="F87" s="208" t="s">
        <v>136</v>
      </c>
      <c r="G87" s="206"/>
      <c r="H87" s="206"/>
      <c r="I87" s="209"/>
      <c r="J87" s="210">
        <f>BK87</f>
        <v>0</v>
      </c>
      <c r="K87" s="206"/>
      <c r="L87" s="211"/>
      <c r="M87" s="212"/>
      <c r="N87" s="213"/>
      <c r="O87" s="213"/>
      <c r="P87" s="214">
        <f>P88+P130+P137+P169+P189+P215+P220</f>
        <v>0</v>
      </c>
      <c r="Q87" s="213"/>
      <c r="R87" s="214">
        <f>R88+R130+R137+R169+R189+R215+R220</f>
        <v>496.31861999999995</v>
      </c>
      <c r="S87" s="213"/>
      <c r="T87" s="215">
        <f>T88+T130+T137+T169+T189+T215+T220</f>
        <v>1638.2039999999997</v>
      </c>
      <c r="AR87" s="216" t="s">
        <v>79</v>
      </c>
      <c r="AT87" s="217" t="s">
        <v>70</v>
      </c>
      <c r="AU87" s="217" t="s">
        <v>71</v>
      </c>
      <c r="AY87" s="216" t="s">
        <v>137</v>
      </c>
      <c r="BK87" s="218">
        <f>BK88+BK130+BK137+BK169+BK189+BK215+BK220</f>
        <v>0</v>
      </c>
    </row>
    <row r="88" spans="2:63" s="10" customFormat="1" ht="19.9" customHeight="1">
      <c r="B88" s="205"/>
      <c r="C88" s="206"/>
      <c r="D88" s="207" t="s">
        <v>70</v>
      </c>
      <c r="E88" s="219" t="s">
        <v>79</v>
      </c>
      <c r="F88" s="219" t="s">
        <v>138</v>
      </c>
      <c r="G88" s="206"/>
      <c r="H88" s="206"/>
      <c r="I88" s="209"/>
      <c r="J88" s="220">
        <f>BK88</f>
        <v>0</v>
      </c>
      <c r="K88" s="206"/>
      <c r="L88" s="211"/>
      <c r="M88" s="212"/>
      <c r="N88" s="213"/>
      <c r="O88" s="213"/>
      <c r="P88" s="214">
        <f>SUM(P89:P129)</f>
        <v>0</v>
      </c>
      <c r="Q88" s="213"/>
      <c r="R88" s="214">
        <f>SUM(R89:R129)</f>
        <v>288.88548</v>
      </c>
      <c r="S88" s="213"/>
      <c r="T88" s="215">
        <f>SUM(T89:T129)</f>
        <v>1638.1799999999998</v>
      </c>
      <c r="AR88" s="216" t="s">
        <v>79</v>
      </c>
      <c r="AT88" s="217" t="s">
        <v>70</v>
      </c>
      <c r="AU88" s="217" t="s">
        <v>79</v>
      </c>
      <c r="AY88" s="216" t="s">
        <v>137</v>
      </c>
      <c r="BK88" s="218">
        <f>SUM(BK89:BK129)</f>
        <v>0</v>
      </c>
    </row>
    <row r="89" spans="2:65" s="1" customFormat="1" ht="51" customHeight="1">
      <c r="B89" s="46"/>
      <c r="C89" s="221" t="s">
        <v>79</v>
      </c>
      <c r="D89" s="221" t="s">
        <v>139</v>
      </c>
      <c r="E89" s="222" t="s">
        <v>140</v>
      </c>
      <c r="F89" s="223" t="s">
        <v>141</v>
      </c>
      <c r="G89" s="224" t="s">
        <v>142</v>
      </c>
      <c r="H89" s="225">
        <v>12</v>
      </c>
      <c r="I89" s="226"/>
      <c r="J89" s="227">
        <f>ROUND(I89*H89,2)</f>
        <v>0</v>
      </c>
      <c r="K89" s="223" t="s">
        <v>143</v>
      </c>
      <c r="L89" s="72"/>
      <c r="M89" s="228" t="s">
        <v>21</v>
      </c>
      <c r="N89" s="229" t="s">
        <v>42</v>
      </c>
      <c r="O89" s="47"/>
      <c r="P89" s="230">
        <f>O89*H89</f>
        <v>0</v>
      </c>
      <c r="Q89" s="230">
        <v>0</v>
      </c>
      <c r="R89" s="230">
        <f>Q89*H89</f>
        <v>0</v>
      </c>
      <c r="S89" s="230">
        <v>0.425</v>
      </c>
      <c r="T89" s="231">
        <f>S89*H89</f>
        <v>5.1</v>
      </c>
      <c r="AR89" s="24" t="s">
        <v>144</v>
      </c>
      <c r="AT89" s="24" t="s">
        <v>139</v>
      </c>
      <c r="AU89" s="24" t="s">
        <v>81</v>
      </c>
      <c r="AY89" s="24" t="s">
        <v>137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79</v>
      </c>
      <c r="BK89" s="232">
        <f>ROUND(I89*H89,2)</f>
        <v>0</v>
      </c>
      <c r="BL89" s="24" t="s">
        <v>144</v>
      </c>
      <c r="BM89" s="24" t="s">
        <v>145</v>
      </c>
    </row>
    <row r="90" spans="2:47" s="1" customFormat="1" ht="13.5">
      <c r="B90" s="46"/>
      <c r="C90" s="74"/>
      <c r="D90" s="233" t="s">
        <v>146</v>
      </c>
      <c r="E90" s="74"/>
      <c r="F90" s="234" t="s">
        <v>147</v>
      </c>
      <c r="G90" s="74"/>
      <c r="H90" s="74"/>
      <c r="I90" s="191"/>
      <c r="J90" s="74"/>
      <c r="K90" s="74"/>
      <c r="L90" s="72"/>
      <c r="M90" s="235"/>
      <c r="N90" s="47"/>
      <c r="O90" s="47"/>
      <c r="P90" s="47"/>
      <c r="Q90" s="47"/>
      <c r="R90" s="47"/>
      <c r="S90" s="47"/>
      <c r="T90" s="95"/>
      <c r="AT90" s="24" t="s">
        <v>146</v>
      </c>
      <c r="AU90" s="24" t="s">
        <v>81</v>
      </c>
    </row>
    <row r="91" spans="2:65" s="1" customFormat="1" ht="51" customHeight="1">
      <c r="B91" s="46"/>
      <c r="C91" s="221" t="s">
        <v>81</v>
      </c>
      <c r="D91" s="221" t="s">
        <v>139</v>
      </c>
      <c r="E91" s="222" t="s">
        <v>148</v>
      </c>
      <c r="F91" s="223" t="s">
        <v>149</v>
      </c>
      <c r="G91" s="224" t="s">
        <v>142</v>
      </c>
      <c r="H91" s="225">
        <v>1996</v>
      </c>
      <c r="I91" s="226"/>
      <c r="J91" s="227">
        <f>ROUND(I91*H91,2)</f>
        <v>0</v>
      </c>
      <c r="K91" s="223" t="s">
        <v>143</v>
      </c>
      <c r="L91" s="72"/>
      <c r="M91" s="228" t="s">
        <v>21</v>
      </c>
      <c r="N91" s="229" t="s">
        <v>42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0.62</v>
      </c>
      <c r="T91" s="231">
        <f>S91*H91</f>
        <v>1237.52</v>
      </c>
      <c r="AR91" s="24" t="s">
        <v>144</v>
      </c>
      <c r="AT91" s="24" t="s">
        <v>139</v>
      </c>
      <c r="AU91" s="24" t="s">
        <v>81</v>
      </c>
      <c r="AY91" s="24" t="s">
        <v>137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79</v>
      </c>
      <c r="BK91" s="232">
        <f>ROUND(I91*H91,2)</f>
        <v>0</v>
      </c>
      <c r="BL91" s="24" t="s">
        <v>144</v>
      </c>
      <c r="BM91" s="24" t="s">
        <v>150</v>
      </c>
    </row>
    <row r="92" spans="2:51" s="11" customFormat="1" ht="13.5">
      <c r="B92" s="236"/>
      <c r="C92" s="237"/>
      <c r="D92" s="233" t="s">
        <v>151</v>
      </c>
      <c r="E92" s="238" t="s">
        <v>21</v>
      </c>
      <c r="F92" s="239" t="s">
        <v>152</v>
      </c>
      <c r="G92" s="237"/>
      <c r="H92" s="240">
        <v>1996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AT92" s="246" t="s">
        <v>151</v>
      </c>
      <c r="AU92" s="246" t="s">
        <v>81</v>
      </c>
      <c r="AV92" s="11" t="s">
        <v>81</v>
      </c>
      <c r="AW92" s="11" t="s">
        <v>35</v>
      </c>
      <c r="AX92" s="11" t="s">
        <v>79</v>
      </c>
      <c r="AY92" s="246" t="s">
        <v>137</v>
      </c>
    </row>
    <row r="93" spans="2:65" s="1" customFormat="1" ht="38.25" customHeight="1">
      <c r="B93" s="46"/>
      <c r="C93" s="221" t="s">
        <v>153</v>
      </c>
      <c r="D93" s="221" t="s">
        <v>139</v>
      </c>
      <c r="E93" s="222" t="s">
        <v>154</v>
      </c>
      <c r="F93" s="223" t="s">
        <v>155</v>
      </c>
      <c r="G93" s="224" t="s">
        <v>142</v>
      </c>
      <c r="H93" s="225">
        <v>1798</v>
      </c>
      <c r="I93" s="226"/>
      <c r="J93" s="227">
        <f>ROUND(I93*H93,2)</f>
        <v>0</v>
      </c>
      <c r="K93" s="223" t="s">
        <v>143</v>
      </c>
      <c r="L93" s="72"/>
      <c r="M93" s="228" t="s">
        <v>21</v>
      </c>
      <c r="N93" s="229" t="s">
        <v>42</v>
      </c>
      <c r="O93" s="47"/>
      <c r="P93" s="230">
        <f>O93*H93</f>
        <v>0</v>
      </c>
      <c r="Q93" s="230">
        <v>0</v>
      </c>
      <c r="R93" s="230">
        <f>Q93*H93</f>
        <v>0</v>
      </c>
      <c r="S93" s="230">
        <v>0.22</v>
      </c>
      <c r="T93" s="231">
        <f>S93*H93</f>
        <v>395.56</v>
      </c>
      <c r="AR93" s="24" t="s">
        <v>144</v>
      </c>
      <c r="AT93" s="24" t="s">
        <v>139</v>
      </c>
      <c r="AU93" s="24" t="s">
        <v>81</v>
      </c>
      <c r="AY93" s="24" t="s">
        <v>137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4" t="s">
        <v>79</v>
      </c>
      <c r="BK93" s="232">
        <f>ROUND(I93*H93,2)</f>
        <v>0</v>
      </c>
      <c r="BL93" s="24" t="s">
        <v>144</v>
      </c>
      <c r="BM93" s="24" t="s">
        <v>156</v>
      </c>
    </row>
    <row r="94" spans="2:47" s="1" customFormat="1" ht="13.5">
      <c r="B94" s="46"/>
      <c r="C94" s="74"/>
      <c r="D94" s="233" t="s">
        <v>146</v>
      </c>
      <c r="E94" s="74"/>
      <c r="F94" s="234" t="s">
        <v>157</v>
      </c>
      <c r="G94" s="74"/>
      <c r="H94" s="74"/>
      <c r="I94" s="191"/>
      <c r="J94" s="74"/>
      <c r="K94" s="74"/>
      <c r="L94" s="72"/>
      <c r="M94" s="235"/>
      <c r="N94" s="47"/>
      <c r="O94" s="47"/>
      <c r="P94" s="47"/>
      <c r="Q94" s="47"/>
      <c r="R94" s="47"/>
      <c r="S94" s="47"/>
      <c r="T94" s="95"/>
      <c r="AT94" s="24" t="s">
        <v>146</v>
      </c>
      <c r="AU94" s="24" t="s">
        <v>81</v>
      </c>
    </row>
    <row r="95" spans="2:65" s="1" customFormat="1" ht="63.75" customHeight="1">
      <c r="B95" s="46"/>
      <c r="C95" s="221" t="s">
        <v>144</v>
      </c>
      <c r="D95" s="221" t="s">
        <v>139</v>
      </c>
      <c r="E95" s="222" t="s">
        <v>158</v>
      </c>
      <c r="F95" s="223" t="s">
        <v>159</v>
      </c>
      <c r="G95" s="224" t="s">
        <v>160</v>
      </c>
      <c r="H95" s="225">
        <v>15</v>
      </c>
      <c r="I95" s="226"/>
      <c r="J95" s="227">
        <f>ROUND(I95*H95,2)</f>
        <v>0</v>
      </c>
      <c r="K95" s="223" t="s">
        <v>143</v>
      </c>
      <c r="L95" s="72"/>
      <c r="M95" s="228" t="s">
        <v>21</v>
      </c>
      <c r="N95" s="229" t="s">
        <v>42</v>
      </c>
      <c r="O95" s="47"/>
      <c r="P95" s="230">
        <f>O95*H95</f>
        <v>0</v>
      </c>
      <c r="Q95" s="230">
        <v>0.00868</v>
      </c>
      <c r="R95" s="230">
        <f>Q95*H95</f>
        <v>0.1302</v>
      </c>
      <c r="S95" s="230">
        <v>0</v>
      </c>
      <c r="T95" s="231">
        <f>S95*H95</f>
        <v>0</v>
      </c>
      <c r="AR95" s="24" t="s">
        <v>144</v>
      </c>
      <c r="AT95" s="24" t="s">
        <v>139</v>
      </c>
      <c r="AU95" s="24" t="s">
        <v>81</v>
      </c>
      <c r="AY95" s="24" t="s">
        <v>137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79</v>
      </c>
      <c r="BK95" s="232">
        <f>ROUND(I95*H95,2)</f>
        <v>0</v>
      </c>
      <c r="BL95" s="24" t="s">
        <v>144</v>
      </c>
      <c r="BM95" s="24" t="s">
        <v>161</v>
      </c>
    </row>
    <row r="96" spans="2:65" s="1" customFormat="1" ht="63.75" customHeight="1">
      <c r="B96" s="46"/>
      <c r="C96" s="221" t="s">
        <v>162</v>
      </c>
      <c r="D96" s="221" t="s">
        <v>139</v>
      </c>
      <c r="E96" s="222" t="s">
        <v>163</v>
      </c>
      <c r="F96" s="223" t="s">
        <v>164</v>
      </c>
      <c r="G96" s="224" t="s">
        <v>160</v>
      </c>
      <c r="H96" s="225">
        <v>12</v>
      </c>
      <c r="I96" s="226"/>
      <c r="J96" s="227">
        <f>ROUND(I96*H96,2)</f>
        <v>0</v>
      </c>
      <c r="K96" s="223" t="s">
        <v>143</v>
      </c>
      <c r="L96" s="72"/>
      <c r="M96" s="228" t="s">
        <v>21</v>
      </c>
      <c r="N96" s="229" t="s">
        <v>42</v>
      </c>
      <c r="O96" s="47"/>
      <c r="P96" s="230">
        <f>O96*H96</f>
        <v>0</v>
      </c>
      <c r="Q96" s="230">
        <v>0.0369</v>
      </c>
      <c r="R96" s="230">
        <f>Q96*H96</f>
        <v>0.4428</v>
      </c>
      <c r="S96" s="230">
        <v>0</v>
      </c>
      <c r="T96" s="231">
        <f>S96*H96</f>
        <v>0</v>
      </c>
      <c r="AR96" s="24" t="s">
        <v>144</v>
      </c>
      <c r="AT96" s="24" t="s">
        <v>139</v>
      </c>
      <c r="AU96" s="24" t="s">
        <v>81</v>
      </c>
      <c r="AY96" s="24" t="s">
        <v>137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4" t="s">
        <v>79</v>
      </c>
      <c r="BK96" s="232">
        <f>ROUND(I96*H96,2)</f>
        <v>0</v>
      </c>
      <c r="BL96" s="24" t="s">
        <v>144</v>
      </c>
      <c r="BM96" s="24" t="s">
        <v>165</v>
      </c>
    </row>
    <row r="97" spans="2:65" s="1" customFormat="1" ht="38.25" customHeight="1">
      <c r="B97" s="46"/>
      <c r="C97" s="221" t="s">
        <v>166</v>
      </c>
      <c r="D97" s="221" t="s">
        <v>139</v>
      </c>
      <c r="E97" s="222" t="s">
        <v>167</v>
      </c>
      <c r="F97" s="223" t="s">
        <v>168</v>
      </c>
      <c r="G97" s="224" t="s">
        <v>169</v>
      </c>
      <c r="H97" s="225">
        <v>292.2</v>
      </c>
      <c r="I97" s="226"/>
      <c r="J97" s="227">
        <f>ROUND(I97*H97,2)</f>
        <v>0</v>
      </c>
      <c r="K97" s="223" t="s">
        <v>143</v>
      </c>
      <c r="L97" s="72"/>
      <c r="M97" s="228" t="s">
        <v>21</v>
      </c>
      <c r="N97" s="229" t="s">
        <v>42</v>
      </c>
      <c r="O97" s="47"/>
      <c r="P97" s="230">
        <f>O97*H97</f>
        <v>0</v>
      </c>
      <c r="Q97" s="230">
        <v>0</v>
      </c>
      <c r="R97" s="230">
        <f>Q97*H97</f>
        <v>0</v>
      </c>
      <c r="S97" s="230">
        <v>0</v>
      </c>
      <c r="T97" s="231">
        <f>S97*H97</f>
        <v>0</v>
      </c>
      <c r="AR97" s="24" t="s">
        <v>144</v>
      </c>
      <c r="AT97" s="24" t="s">
        <v>139</v>
      </c>
      <c r="AU97" s="24" t="s">
        <v>81</v>
      </c>
      <c r="AY97" s="24" t="s">
        <v>137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79</v>
      </c>
      <c r="BK97" s="232">
        <f>ROUND(I97*H97,2)</f>
        <v>0</v>
      </c>
      <c r="BL97" s="24" t="s">
        <v>144</v>
      </c>
      <c r="BM97" s="24" t="s">
        <v>170</v>
      </c>
    </row>
    <row r="98" spans="2:51" s="11" customFormat="1" ht="13.5">
      <c r="B98" s="236"/>
      <c r="C98" s="237"/>
      <c r="D98" s="233" t="s">
        <v>151</v>
      </c>
      <c r="E98" s="238" t="s">
        <v>21</v>
      </c>
      <c r="F98" s="239" t="s">
        <v>171</v>
      </c>
      <c r="G98" s="237"/>
      <c r="H98" s="240">
        <v>584.4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AT98" s="246" t="s">
        <v>151</v>
      </c>
      <c r="AU98" s="246" t="s">
        <v>81</v>
      </c>
      <c r="AV98" s="11" t="s">
        <v>81</v>
      </c>
      <c r="AW98" s="11" t="s">
        <v>35</v>
      </c>
      <c r="AX98" s="11" t="s">
        <v>79</v>
      </c>
      <c r="AY98" s="246" t="s">
        <v>137</v>
      </c>
    </row>
    <row r="99" spans="2:51" s="11" customFormat="1" ht="13.5">
      <c r="B99" s="236"/>
      <c r="C99" s="237"/>
      <c r="D99" s="233" t="s">
        <v>151</v>
      </c>
      <c r="E99" s="237"/>
      <c r="F99" s="239" t="s">
        <v>172</v>
      </c>
      <c r="G99" s="237"/>
      <c r="H99" s="240">
        <v>292.2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AT99" s="246" t="s">
        <v>151</v>
      </c>
      <c r="AU99" s="246" t="s">
        <v>81</v>
      </c>
      <c r="AV99" s="11" t="s">
        <v>81</v>
      </c>
      <c r="AW99" s="11" t="s">
        <v>6</v>
      </c>
      <c r="AX99" s="11" t="s">
        <v>79</v>
      </c>
      <c r="AY99" s="246" t="s">
        <v>137</v>
      </c>
    </row>
    <row r="100" spans="2:65" s="1" customFormat="1" ht="38.25" customHeight="1">
      <c r="B100" s="46"/>
      <c r="C100" s="221" t="s">
        <v>173</v>
      </c>
      <c r="D100" s="221" t="s">
        <v>139</v>
      </c>
      <c r="E100" s="222" t="s">
        <v>174</v>
      </c>
      <c r="F100" s="223" t="s">
        <v>175</v>
      </c>
      <c r="G100" s="224" t="s">
        <v>169</v>
      </c>
      <c r="H100" s="225">
        <v>292.2</v>
      </c>
      <c r="I100" s="226"/>
      <c r="J100" s="227">
        <f>ROUND(I100*H100,2)</f>
        <v>0</v>
      </c>
      <c r="K100" s="223" t="s">
        <v>143</v>
      </c>
      <c r="L100" s="72"/>
      <c r="M100" s="228" t="s">
        <v>21</v>
      </c>
      <c r="N100" s="229" t="s">
        <v>42</v>
      </c>
      <c r="O100" s="47"/>
      <c r="P100" s="230">
        <f>O100*H100</f>
        <v>0</v>
      </c>
      <c r="Q100" s="230">
        <v>0</v>
      </c>
      <c r="R100" s="230">
        <f>Q100*H100</f>
        <v>0</v>
      </c>
      <c r="S100" s="230">
        <v>0</v>
      </c>
      <c r="T100" s="231">
        <f>S100*H100</f>
        <v>0</v>
      </c>
      <c r="AR100" s="24" t="s">
        <v>144</v>
      </c>
      <c r="AT100" s="24" t="s">
        <v>139</v>
      </c>
      <c r="AU100" s="24" t="s">
        <v>81</v>
      </c>
      <c r="AY100" s="24" t="s">
        <v>137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4" t="s">
        <v>79</v>
      </c>
      <c r="BK100" s="232">
        <f>ROUND(I100*H100,2)</f>
        <v>0</v>
      </c>
      <c r="BL100" s="24" t="s">
        <v>144</v>
      </c>
      <c r="BM100" s="24" t="s">
        <v>176</v>
      </c>
    </row>
    <row r="101" spans="2:51" s="11" customFormat="1" ht="13.5">
      <c r="B101" s="236"/>
      <c r="C101" s="237"/>
      <c r="D101" s="233" t="s">
        <v>151</v>
      </c>
      <c r="E101" s="237"/>
      <c r="F101" s="239" t="s">
        <v>172</v>
      </c>
      <c r="G101" s="237"/>
      <c r="H101" s="240">
        <v>292.2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AT101" s="246" t="s">
        <v>151</v>
      </c>
      <c r="AU101" s="246" t="s">
        <v>81</v>
      </c>
      <c r="AV101" s="11" t="s">
        <v>81</v>
      </c>
      <c r="AW101" s="11" t="s">
        <v>6</v>
      </c>
      <c r="AX101" s="11" t="s">
        <v>79</v>
      </c>
      <c r="AY101" s="246" t="s">
        <v>137</v>
      </c>
    </row>
    <row r="102" spans="2:65" s="1" customFormat="1" ht="38.25" customHeight="1">
      <c r="B102" s="46"/>
      <c r="C102" s="221" t="s">
        <v>177</v>
      </c>
      <c r="D102" s="221" t="s">
        <v>139</v>
      </c>
      <c r="E102" s="222" t="s">
        <v>178</v>
      </c>
      <c r="F102" s="223" t="s">
        <v>179</v>
      </c>
      <c r="G102" s="224" t="s">
        <v>169</v>
      </c>
      <c r="H102" s="225">
        <v>292.2</v>
      </c>
      <c r="I102" s="226"/>
      <c r="J102" s="227">
        <f>ROUND(I102*H102,2)</f>
        <v>0</v>
      </c>
      <c r="K102" s="223" t="s">
        <v>143</v>
      </c>
      <c r="L102" s="72"/>
      <c r="M102" s="228" t="s">
        <v>21</v>
      </c>
      <c r="N102" s="229" t="s">
        <v>42</v>
      </c>
      <c r="O102" s="47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4" t="s">
        <v>144</v>
      </c>
      <c r="AT102" s="24" t="s">
        <v>139</v>
      </c>
      <c r="AU102" s="24" t="s">
        <v>81</v>
      </c>
      <c r="AY102" s="24" t="s">
        <v>137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4" t="s">
        <v>79</v>
      </c>
      <c r="BK102" s="232">
        <f>ROUND(I102*H102,2)</f>
        <v>0</v>
      </c>
      <c r="BL102" s="24" t="s">
        <v>144</v>
      </c>
      <c r="BM102" s="24" t="s">
        <v>180</v>
      </c>
    </row>
    <row r="103" spans="2:51" s="11" customFormat="1" ht="13.5">
      <c r="B103" s="236"/>
      <c r="C103" s="237"/>
      <c r="D103" s="233" t="s">
        <v>151</v>
      </c>
      <c r="E103" s="238" t="s">
        <v>21</v>
      </c>
      <c r="F103" s="239" t="s">
        <v>171</v>
      </c>
      <c r="G103" s="237"/>
      <c r="H103" s="240">
        <v>584.4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AT103" s="246" t="s">
        <v>151</v>
      </c>
      <c r="AU103" s="246" t="s">
        <v>81</v>
      </c>
      <c r="AV103" s="11" t="s">
        <v>81</v>
      </c>
      <c r="AW103" s="11" t="s">
        <v>35</v>
      </c>
      <c r="AX103" s="11" t="s">
        <v>79</v>
      </c>
      <c r="AY103" s="246" t="s">
        <v>137</v>
      </c>
    </row>
    <row r="104" spans="2:51" s="11" customFormat="1" ht="13.5">
      <c r="B104" s="236"/>
      <c r="C104" s="237"/>
      <c r="D104" s="233" t="s">
        <v>151</v>
      </c>
      <c r="E104" s="237"/>
      <c r="F104" s="239" t="s">
        <v>172</v>
      </c>
      <c r="G104" s="237"/>
      <c r="H104" s="240">
        <v>292.2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AT104" s="246" t="s">
        <v>151</v>
      </c>
      <c r="AU104" s="246" t="s">
        <v>81</v>
      </c>
      <c r="AV104" s="11" t="s">
        <v>81</v>
      </c>
      <c r="AW104" s="11" t="s">
        <v>6</v>
      </c>
      <c r="AX104" s="11" t="s">
        <v>79</v>
      </c>
      <c r="AY104" s="246" t="s">
        <v>137</v>
      </c>
    </row>
    <row r="105" spans="2:65" s="1" customFormat="1" ht="38.25" customHeight="1">
      <c r="B105" s="46"/>
      <c r="C105" s="221" t="s">
        <v>181</v>
      </c>
      <c r="D105" s="221" t="s">
        <v>139</v>
      </c>
      <c r="E105" s="222" t="s">
        <v>182</v>
      </c>
      <c r="F105" s="223" t="s">
        <v>183</v>
      </c>
      <c r="G105" s="224" t="s">
        <v>169</v>
      </c>
      <c r="H105" s="225">
        <v>292.2</v>
      </c>
      <c r="I105" s="226"/>
      <c r="J105" s="227">
        <f>ROUND(I105*H105,2)</f>
        <v>0</v>
      </c>
      <c r="K105" s="223" t="s">
        <v>143</v>
      </c>
      <c r="L105" s="72"/>
      <c r="M105" s="228" t="s">
        <v>21</v>
      </c>
      <c r="N105" s="229" t="s">
        <v>42</v>
      </c>
      <c r="O105" s="47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4" t="s">
        <v>144</v>
      </c>
      <c r="AT105" s="24" t="s">
        <v>139</v>
      </c>
      <c r="AU105" s="24" t="s">
        <v>81</v>
      </c>
      <c r="AY105" s="24" t="s">
        <v>137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79</v>
      </c>
      <c r="BK105" s="232">
        <f>ROUND(I105*H105,2)</f>
        <v>0</v>
      </c>
      <c r="BL105" s="24" t="s">
        <v>144</v>
      </c>
      <c r="BM105" s="24" t="s">
        <v>184</v>
      </c>
    </row>
    <row r="106" spans="2:51" s="11" customFormat="1" ht="13.5">
      <c r="B106" s="236"/>
      <c r="C106" s="237"/>
      <c r="D106" s="233" t="s">
        <v>151</v>
      </c>
      <c r="E106" s="237"/>
      <c r="F106" s="239" t="s">
        <v>172</v>
      </c>
      <c r="G106" s="237"/>
      <c r="H106" s="240">
        <v>292.2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AT106" s="246" t="s">
        <v>151</v>
      </c>
      <c r="AU106" s="246" t="s">
        <v>81</v>
      </c>
      <c r="AV106" s="11" t="s">
        <v>81</v>
      </c>
      <c r="AW106" s="11" t="s">
        <v>6</v>
      </c>
      <c r="AX106" s="11" t="s">
        <v>79</v>
      </c>
      <c r="AY106" s="246" t="s">
        <v>137</v>
      </c>
    </row>
    <row r="107" spans="2:65" s="1" customFormat="1" ht="25.5" customHeight="1">
      <c r="B107" s="46"/>
      <c r="C107" s="221" t="s">
        <v>185</v>
      </c>
      <c r="D107" s="221" t="s">
        <v>139</v>
      </c>
      <c r="E107" s="222" t="s">
        <v>186</v>
      </c>
      <c r="F107" s="223" t="s">
        <v>187</v>
      </c>
      <c r="G107" s="224" t="s">
        <v>169</v>
      </c>
      <c r="H107" s="225">
        <v>90.2</v>
      </c>
      <c r="I107" s="226"/>
      <c r="J107" s="227">
        <f>ROUND(I107*H107,2)</f>
        <v>0</v>
      </c>
      <c r="K107" s="223" t="s">
        <v>143</v>
      </c>
      <c r="L107" s="72"/>
      <c r="M107" s="228" t="s">
        <v>21</v>
      </c>
      <c r="N107" s="229" t="s">
        <v>42</v>
      </c>
      <c r="O107" s="47"/>
      <c r="P107" s="230">
        <f>O107*H107</f>
        <v>0</v>
      </c>
      <c r="Q107" s="230">
        <v>0</v>
      </c>
      <c r="R107" s="230">
        <f>Q107*H107</f>
        <v>0</v>
      </c>
      <c r="S107" s="230">
        <v>0</v>
      </c>
      <c r="T107" s="231">
        <f>S107*H107</f>
        <v>0</v>
      </c>
      <c r="AR107" s="24" t="s">
        <v>144</v>
      </c>
      <c r="AT107" s="24" t="s">
        <v>139</v>
      </c>
      <c r="AU107" s="24" t="s">
        <v>81</v>
      </c>
      <c r="AY107" s="24" t="s">
        <v>137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79</v>
      </c>
      <c r="BK107" s="232">
        <f>ROUND(I107*H107,2)</f>
        <v>0</v>
      </c>
      <c r="BL107" s="24" t="s">
        <v>144</v>
      </c>
      <c r="BM107" s="24" t="s">
        <v>188</v>
      </c>
    </row>
    <row r="108" spans="2:47" s="1" customFormat="1" ht="13.5">
      <c r="B108" s="46"/>
      <c r="C108" s="74"/>
      <c r="D108" s="233" t="s">
        <v>146</v>
      </c>
      <c r="E108" s="74"/>
      <c r="F108" s="234" t="s">
        <v>189</v>
      </c>
      <c r="G108" s="74"/>
      <c r="H108" s="74"/>
      <c r="I108" s="191"/>
      <c r="J108" s="74"/>
      <c r="K108" s="74"/>
      <c r="L108" s="72"/>
      <c r="M108" s="235"/>
      <c r="N108" s="47"/>
      <c r="O108" s="47"/>
      <c r="P108" s="47"/>
      <c r="Q108" s="47"/>
      <c r="R108" s="47"/>
      <c r="S108" s="47"/>
      <c r="T108" s="95"/>
      <c r="AT108" s="24" t="s">
        <v>146</v>
      </c>
      <c r="AU108" s="24" t="s">
        <v>81</v>
      </c>
    </row>
    <row r="109" spans="2:51" s="11" customFormat="1" ht="13.5">
      <c r="B109" s="236"/>
      <c r="C109" s="237"/>
      <c r="D109" s="233" t="s">
        <v>151</v>
      </c>
      <c r="E109" s="238" t="s">
        <v>21</v>
      </c>
      <c r="F109" s="239" t="s">
        <v>190</v>
      </c>
      <c r="G109" s="237"/>
      <c r="H109" s="240">
        <v>90.2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AT109" s="246" t="s">
        <v>151</v>
      </c>
      <c r="AU109" s="246" t="s">
        <v>81</v>
      </c>
      <c r="AV109" s="11" t="s">
        <v>81</v>
      </c>
      <c r="AW109" s="11" t="s">
        <v>35</v>
      </c>
      <c r="AX109" s="11" t="s">
        <v>79</v>
      </c>
      <c r="AY109" s="246" t="s">
        <v>137</v>
      </c>
    </row>
    <row r="110" spans="2:65" s="1" customFormat="1" ht="38.25" customHeight="1">
      <c r="B110" s="46"/>
      <c r="C110" s="221" t="s">
        <v>191</v>
      </c>
      <c r="D110" s="221" t="s">
        <v>139</v>
      </c>
      <c r="E110" s="222" t="s">
        <v>192</v>
      </c>
      <c r="F110" s="223" t="s">
        <v>193</v>
      </c>
      <c r="G110" s="224" t="s">
        <v>169</v>
      </c>
      <c r="H110" s="225">
        <v>45.1</v>
      </c>
      <c r="I110" s="226"/>
      <c r="J110" s="227">
        <f>ROUND(I110*H110,2)</f>
        <v>0</v>
      </c>
      <c r="K110" s="223" t="s">
        <v>143</v>
      </c>
      <c r="L110" s="72"/>
      <c r="M110" s="228" t="s">
        <v>21</v>
      </c>
      <c r="N110" s="229" t="s">
        <v>42</v>
      </c>
      <c r="O110" s="47"/>
      <c r="P110" s="230">
        <f>O110*H110</f>
        <v>0</v>
      </c>
      <c r="Q110" s="230">
        <v>0</v>
      </c>
      <c r="R110" s="230">
        <f>Q110*H110</f>
        <v>0</v>
      </c>
      <c r="S110" s="230">
        <v>0</v>
      </c>
      <c r="T110" s="231">
        <f>S110*H110</f>
        <v>0</v>
      </c>
      <c r="AR110" s="24" t="s">
        <v>144</v>
      </c>
      <c r="AT110" s="24" t="s">
        <v>139</v>
      </c>
      <c r="AU110" s="24" t="s">
        <v>81</v>
      </c>
      <c r="AY110" s="24" t="s">
        <v>137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4" t="s">
        <v>79</v>
      </c>
      <c r="BK110" s="232">
        <f>ROUND(I110*H110,2)</f>
        <v>0</v>
      </c>
      <c r="BL110" s="24" t="s">
        <v>144</v>
      </c>
      <c r="BM110" s="24" t="s">
        <v>194</v>
      </c>
    </row>
    <row r="111" spans="2:51" s="11" customFormat="1" ht="13.5">
      <c r="B111" s="236"/>
      <c r="C111" s="237"/>
      <c r="D111" s="233" t="s">
        <v>151</v>
      </c>
      <c r="E111" s="237"/>
      <c r="F111" s="239" t="s">
        <v>195</v>
      </c>
      <c r="G111" s="237"/>
      <c r="H111" s="240">
        <v>45.1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AT111" s="246" t="s">
        <v>151</v>
      </c>
      <c r="AU111" s="246" t="s">
        <v>81</v>
      </c>
      <c r="AV111" s="11" t="s">
        <v>81</v>
      </c>
      <c r="AW111" s="11" t="s">
        <v>6</v>
      </c>
      <c r="AX111" s="11" t="s">
        <v>79</v>
      </c>
      <c r="AY111" s="246" t="s">
        <v>137</v>
      </c>
    </row>
    <row r="112" spans="2:65" s="1" customFormat="1" ht="25.5" customHeight="1">
      <c r="B112" s="46"/>
      <c r="C112" s="221" t="s">
        <v>196</v>
      </c>
      <c r="D112" s="221" t="s">
        <v>139</v>
      </c>
      <c r="E112" s="222" t="s">
        <v>197</v>
      </c>
      <c r="F112" s="223" t="s">
        <v>198</v>
      </c>
      <c r="G112" s="224" t="s">
        <v>169</v>
      </c>
      <c r="H112" s="225">
        <v>172</v>
      </c>
      <c r="I112" s="226"/>
      <c r="J112" s="227">
        <f>ROUND(I112*H112,2)</f>
        <v>0</v>
      </c>
      <c r="K112" s="223" t="s">
        <v>143</v>
      </c>
      <c r="L112" s="72"/>
      <c r="M112" s="228" t="s">
        <v>21</v>
      </c>
      <c r="N112" s="229" t="s">
        <v>42</v>
      </c>
      <c r="O112" s="47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AR112" s="24" t="s">
        <v>144</v>
      </c>
      <c r="AT112" s="24" t="s">
        <v>139</v>
      </c>
      <c r="AU112" s="24" t="s">
        <v>81</v>
      </c>
      <c r="AY112" s="24" t="s">
        <v>137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4" t="s">
        <v>79</v>
      </c>
      <c r="BK112" s="232">
        <f>ROUND(I112*H112,2)</f>
        <v>0</v>
      </c>
      <c r="BL112" s="24" t="s">
        <v>144</v>
      </c>
      <c r="BM112" s="24" t="s">
        <v>199</v>
      </c>
    </row>
    <row r="113" spans="2:47" s="1" customFormat="1" ht="13.5">
      <c r="B113" s="46"/>
      <c r="C113" s="74"/>
      <c r="D113" s="233" t="s">
        <v>146</v>
      </c>
      <c r="E113" s="74"/>
      <c r="F113" s="234" t="s">
        <v>200</v>
      </c>
      <c r="G113" s="74"/>
      <c r="H113" s="74"/>
      <c r="I113" s="191"/>
      <c r="J113" s="74"/>
      <c r="K113" s="74"/>
      <c r="L113" s="72"/>
      <c r="M113" s="235"/>
      <c r="N113" s="47"/>
      <c r="O113" s="47"/>
      <c r="P113" s="47"/>
      <c r="Q113" s="47"/>
      <c r="R113" s="47"/>
      <c r="S113" s="47"/>
      <c r="T113" s="95"/>
      <c r="AT113" s="24" t="s">
        <v>146</v>
      </c>
      <c r="AU113" s="24" t="s">
        <v>81</v>
      </c>
    </row>
    <row r="114" spans="2:51" s="11" customFormat="1" ht="13.5">
      <c r="B114" s="236"/>
      <c r="C114" s="237"/>
      <c r="D114" s="233" t="s">
        <v>151</v>
      </c>
      <c r="E114" s="238" t="s">
        <v>21</v>
      </c>
      <c r="F114" s="239" t="s">
        <v>201</v>
      </c>
      <c r="G114" s="237"/>
      <c r="H114" s="240">
        <v>172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AT114" s="246" t="s">
        <v>151</v>
      </c>
      <c r="AU114" s="246" t="s">
        <v>81</v>
      </c>
      <c r="AV114" s="11" t="s">
        <v>81</v>
      </c>
      <c r="AW114" s="11" t="s">
        <v>35</v>
      </c>
      <c r="AX114" s="11" t="s">
        <v>79</v>
      </c>
      <c r="AY114" s="246" t="s">
        <v>137</v>
      </c>
    </row>
    <row r="115" spans="2:65" s="1" customFormat="1" ht="38.25" customHeight="1">
      <c r="B115" s="46"/>
      <c r="C115" s="221" t="s">
        <v>202</v>
      </c>
      <c r="D115" s="221" t="s">
        <v>139</v>
      </c>
      <c r="E115" s="222" t="s">
        <v>203</v>
      </c>
      <c r="F115" s="223" t="s">
        <v>204</v>
      </c>
      <c r="G115" s="224" t="s">
        <v>169</v>
      </c>
      <c r="H115" s="225">
        <v>86</v>
      </c>
      <c r="I115" s="226"/>
      <c r="J115" s="227">
        <f>ROUND(I115*H115,2)</f>
        <v>0</v>
      </c>
      <c r="K115" s="223" t="s">
        <v>143</v>
      </c>
      <c r="L115" s="72"/>
      <c r="M115" s="228" t="s">
        <v>21</v>
      </c>
      <c r="N115" s="229" t="s">
        <v>42</v>
      </c>
      <c r="O115" s="47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4" t="s">
        <v>144</v>
      </c>
      <c r="AT115" s="24" t="s">
        <v>139</v>
      </c>
      <c r="AU115" s="24" t="s">
        <v>81</v>
      </c>
      <c r="AY115" s="24" t="s">
        <v>137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79</v>
      </c>
      <c r="BK115" s="232">
        <f>ROUND(I115*H115,2)</f>
        <v>0</v>
      </c>
      <c r="BL115" s="24" t="s">
        <v>144</v>
      </c>
      <c r="BM115" s="24" t="s">
        <v>205</v>
      </c>
    </row>
    <row r="116" spans="2:51" s="11" customFormat="1" ht="13.5">
      <c r="B116" s="236"/>
      <c r="C116" s="237"/>
      <c r="D116" s="233" t="s">
        <v>151</v>
      </c>
      <c r="E116" s="237"/>
      <c r="F116" s="239" t="s">
        <v>206</v>
      </c>
      <c r="G116" s="237"/>
      <c r="H116" s="240">
        <v>86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AT116" s="246" t="s">
        <v>151</v>
      </c>
      <c r="AU116" s="246" t="s">
        <v>81</v>
      </c>
      <c r="AV116" s="11" t="s">
        <v>81</v>
      </c>
      <c r="AW116" s="11" t="s">
        <v>6</v>
      </c>
      <c r="AX116" s="11" t="s">
        <v>79</v>
      </c>
      <c r="AY116" s="246" t="s">
        <v>137</v>
      </c>
    </row>
    <row r="117" spans="2:65" s="1" customFormat="1" ht="25.5" customHeight="1">
      <c r="B117" s="46"/>
      <c r="C117" s="221" t="s">
        <v>207</v>
      </c>
      <c r="D117" s="221" t="s">
        <v>139</v>
      </c>
      <c r="E117" s="222" t="s">
        <v>208</v>
      </c>
      <c r="F117" s="223" t="s">
        <v>209</v>
      </c>
      <c r="G117" s="224" t="s">
        <v>142</v>
      </c>
      <c r="H117" s="225">
        <v>372</v>
      </c>
      <c r="I117" s="226"/>
      <c r="J117" s="227">
        <f>ROUND(I117*H117,2)</f>
        <v>0</v>
      </c>
      <c r="K117" s="223" t="s">
        <v>143</v>
      </c>
      <c r="L117" s="72"/>
      <c r="M117" s="228" t="s">
        <v>21</v>
      </c>
      <c r="N117" s="229" t="s">
        <v>42</v>
      </c>
      <c r="O117" s="47"/>
      <c r="P117" s="230">
        <f>O117*H117</f>
        <v>0</v>
      </c>
      <c r="Q117" s="230">
        <v>0.00084</v>
      </c>
      <c r="R117" s="230">
        <f>Q117*H117</f>
        <v>0.31248000000000004</v>
      </c>
      <c r="S117" s="230">
        <v>0</v>
      </c>
      <c r="T117" s="231">
        <f>S117*H117</f>
        <v>0</v>
      </c>
      <c r="AR117" s="24" t="s">
        <v>144</v>
      </c>
      <c r="AT117" s="24" t="s">
        <v>139</v>
      </c>
      <c r="AU117" s="24" t="s">
        <v>81</v>
      </c>
      <c r="AY117" s="24" t="s">
        <v>137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4" t="s">
        <v>79</v>
      </c>
      <c r="BK117" s="232">
        <f>ROUND(I117*H117,2)</f>
        <v>0</v>
      </c>
      <c r="BL117" s="24" t="s">
        <v>144</v>
      </c>
      <c r="BM117" s="24" t="s">
        <v>210</v>
      </c>
    </row>
    <row r="118" spans="2:51" s="11" customFormat="1" ht="13.5">
      <c r="B118" s="236"/>
      <c r="C118" s="237"/>
      <c r="D118" s="233" t="s">
        <v>151</v>
      </c>
      <c r="E118" s="238" t="s">
        <v>21</v>
      </c>
      <c r="F118" s="239" t="s">
        <v>211</v>
      </c>
      <c r="G118" s="237"/>
      <c r="H118" s="240">
        <v>372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AT118" s="246" t="s">
        <v>151</v>
      </c>
      <c r="AU118" s="246" t="s">
        <v>81</v>
      </c>
      <c r="AV118" s="11" t="s">
        <v>81</v>
      </c>
      <c r="AW118" s="11" t="s">
        <v>35</v>
      </c>
      <c r="AX118" s="11" t="s">
        <v>79</v>
      </c>
      <c r="AY118" s="246" t="s">
        <v>137</v>
      </c>
    </row>
    <row r="119" spans="2:65" s="1" customFormat="1" ht="25.5" customHeight="1">
      <c r="B119" s="46"/>
      <c r="C119" s="221" t="s">
        <v>10</v>
      </c>
      <c r="D119" s="221" t="s">
        <v>139</v>
      </c>
      <c r="E119" s="222" t="s">
        <v>212</v>
      </c>
      <c r="F119" s="223" t="s">
        <v>213</v>
      </c>
      <c r="G119" s="224" t="s">
        <v>142</v>
      </c>
      <c r="H119" s="225">
        <v>372</v>
      </c>
      <c r="I119" s="226"/>
      <c r="J119" s="227">
        <f>ROUND(I119*H119,2)</f>
        <v>0</v>
      </c>
      <c r="K119" s="223" t="s">
        <v>143</v>
      </c>
      <c r="L119" s="72"/>
      <c r="M119" s="228" t="s">
        <v>21</v>
      </c>
      <c r="N119" s="229" t="s">
        <v>42</v>
      </c>
      <c r="O119" s="47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AR119" s="24" t="s">
        <v>144</v>
      </c>
      <c r="AT119" s="24" t="s">
        <v>139</v>
      </c>
      <c r="AU119" s="24" t="s">
        <v>81</v>
      </c>
      <c r="AY119" s="24" t="s">
        <v>137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4" t="s">
        <v>79</v>
      </c>
      <c r="BK119" s="232">
        <f>ROUND(I119*H119,2)</f>
        <v>0</v>
      </c>
      <c r="BL119" s="24" t="s">
        <v>144</v>
      </c>
      <c r="BM119" s="24" t="s">
        <v>214</v>
      </c>
    </row>
    <row r="120" spans="2:65" s="1" customFormat="1" ht="25.5" customHeight="1">
      <c r="B120" s="46"/>
      <c r="C120" s="221" t="s">
        <v>215</v>
      </c>
      <c r="D120" s="221" t="s">
        <v>139</v>
      </c>
      <c r="E120" s="222" t="s">
        <v>216</v>
      </c>
      <c r="F120" s="223" t="s">
        <v>217</v>
      </c>
      <c r="G120" s="224" t="s">
        <v>169</v>
      </c>
      <c r="H120" s="225">
        <v>160</v>
      </c>
      <c r="I120" s="226"/>
      <c r="J120" s="227">
        <f>ROUND(I120*H120,2)</f>
        <v>0</v>
      </c>
      <c r="K120" s="223" t="s">
        <v>143</v>
      </c>
      <c r="L120" s="72"/>
      <c r="M120" s="228" t="s">
        <v>21</v>
      </c>
      <c r="N120" s="229" t="s">
        <v>42</v>
      </c>
      <c r="O120" s="47"/>
      <c r="P120" s="230">
        <f>O120*H120</f>
        <v>0</v>
      </c>
      <c r="Q120" s="230">
        <v>0</v>
      </c>
      <c r="R120" s="230">
        <f>Q120*H120</f>
        <v>0</v>
      </c>
      <c r="S120" s="230">
        <v>0</v>
      </c>
      <c r="T120" s="231">
        <f>S120*H120</f>
        <v>0</v>
      </c>
      <c r="AR120" s="24" t="s">
        <v>144</v>
      </c>
      <c r="AT120" s="24" t="s">
        <v>139</v>
      </c>
      <c r="AU120" s="24" t="s">
        <v>81</v>
      </c>
      <c r="AY120" s="24" t="s">
        <v>137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4" t="s">
        <v>79</v>
      </c>
      <c r="BK120" s="232">
        <f>ROUND(I120*H120,2)</f>
        <v>0</v>
      </c>
      <c r="BL120" s="24" t="s">
        <v>144</v>
      </c>
      <c r="BM120" s="24" t="s">
        <v>218</v>
      </c>
    </row>
    <row r="121" spans="2:47" s="1" customFormat="1" ht="13.5">
      <c r="B121" s="46"/>
      <c r="C121" s="74"/>
      <c r="D121" s="233" t="s">
        <v>146</v>
      </c>
      <c r="E121" s="74"/>
      <c r="F121" s="234" t="s">
        <v>219</v>
      </c>
      <c r="G121" s="74"/>
      <c r="H121" s="74"/>
      <c r="I121" s="191"/>
      <c r="J121" s="74"/>
      <c r="K121" s="74"/>
      <c r="L121" s="72"/>
      <c r="M121" s="235"/>
      <c r="N121" s="47"/>
      <c r="O121" s="47"/>
      <c r="P121" s="47"/>
      <c r="Q121" s="47"/>
      <c r="R121" s="47"/>
      <c r="S121" s="47"/>
      <c r="T121" s="95"/>
      <c r="AT121" s="24" t="s">
        <v>146</v>
      </c>
      <c r="AU121" s="24" t="s">
        <v>81</v>
      </c>
    </row>
    <row r="122" spans="2:51" s="11" customFormat="1" ht="13.5">
      <c r="B122" s="236"/>
      <c r="C122" s="237"/>
      <c r="D122" s="233" t="s">
        <v>151</v>
      </c>
      <c r="E122" s="238" t="s">
        <v>21</v>
      </c>
      <c r="F122" s="239" t="s">
        <v>220</v>
      </c>
      <c r="G122" s="237"/>
      <c r="H122" s="240">
        <v>160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AT122" s="246" t="s">
        <v>151</v>
      </c>
      <c r="AU122" s="246" t="s">
        <v>81</v>
      </c>
      <c r="AV122" s="11" t="s">
        <v>81</v>
      </c>
      <c r="AW122" s="11" t="s">
        <v>35</v>
      </c>
      <c r="AX122" s="11" t="s">
        <v>79</v>
      </c>
      <c r="AY122" s="246" t="s">
        <v>137</v>
      </c>
    </row>
    <row r="123" spans="2:65" s="1" customFormat="1" ht="16.5" customHeight="1">
      <c r="B123" s="46"/>
      <c r="C123" s="247" t="s">
        <v>221</v>
      </c>
      <c r="D123" s="247" t="s">
        <v>222</v>
      </c>
      <c r="E123" s="248" t="s">
        <v>223</v>
      </c>
      <c r="F123" s="249" t="s">
        <v>224</v>
      </c>
      <c r="G123" s="250" t="s">
        <v>225</v>
      </c>
      <c r="H123" s="251">
        <v>288</v>
      </c>
      <c r="I123" s="252"/>
      <c r="J123" s="253">
        <f>ROUND(I123*H123,2)</f>
        <v>0</v>
      </c>
      <c r="K123" s="249" t="s">
        <v>143</v>
      </c>
      <c r="L123" s="254"/>
      <c r="M123" s="255" t="s">
        <v>21</v>
      </c>
      <c r="N123" s="256" t="s">
        <v>42</v>
      </c>
      <c r="O123" s="47"/>
      <c r="P123" s="230">
        <f>O123*H123</f>
        <v>0</v>
      </c>
      <c r="Q123" s="230">
        <v>1</v>
      </c>
      <c r="R123" s="230">
        <f>Q123*H123</f>
        <v>288</v>
      </c>
      <c r="S123" s="230">
        <v>0</v>
      </c>
      <c r="T123" s="231">
        <f>S123*H123</f>
        <v>0</v>
      </c>
      <c r="AR123" s="24" t="s">
        <v>177</v>
      </c>
      <c r="AT123" s="24" t="s">
        <v>222</v>
      </c>
      <c r="AU123" s="24" t="s">
        <v>81</v>
      </c>
      <c r="AY123" s="24" t="s">
        <v>137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4" t="s">
        <v>79</v>
      </c>
      <c r="BK123" s="232">
        <f>ROUND(I123*H123,2)</f>
        <v>0</v>
      </c>
      <c r="BL123" s="24" t="s">
        <v>144</v>
      </c>
      <c r="BM123" s="24" t="s">
        <v>226</v>
      </c>
    </row>
    <row r="124" spans="2:47" s="1" customFormat="1" ht="13.5">
      <c r="B124" s="46"/>
      <c r="C124" s="74"/>
      <c r="D124" s="233" t="s">
        <v>146</v>
      </c>
      <c r="E124" s="74"/>
      <c r="F124" s="234" t="s">
        <v>227</v>
      </c>
      <c r="G124" s="74"/>
      <c r="H124" s="74"/>
      <c r="I124" s="191"/>
      <c r="J124" s="74"/>
      <c r="K124" s="74"/>
      <c r="L124" s="72"/>
      <c r="M124" s="235"/>
      <c r="N124" s="47"/>
      <c r="O124" s="47"/>
      <c r="P124" s="47"/>
      <c r="Q124" s="47"/>
      <c r="R124" s="47"/>
      <c r="S124" s="47"/>
      <c r="T124" s="95"/>
      <c r="AT124" s="24" t="s">
        <v>146</v>
      </c>
      <c r="AU124" s="24" t="s">
        <v>81</v>
      </c>
    </row>
    <row r="125" spans="2:51" s="11" customFormat="1" ht="13.5">
      <c r="B125" s="236"/>
      <c r="C125" s="237"/>
      <c r="D125" s="233" t="s">
        <v>151</v>
      </c>
      <c r="E125" s="237"/>
      <c r="F125" s="239" t="s">
        <v>228</v>
      </c>
      <c r="G125" s="237"/>
      <c r="H125" s="240">
        <v>288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AT125" s="246" t="s">
        <v>151</v>
      </c>
      <c r="AU125" s="246" t="s">
        <v>81</v>
      </c>
      <c r="AV125" s="11" t="s">
        <v>81</v>
      </c>
      <c r="AW125" s="11" t="s">
        <v>6</v>
      </c>
      <c r="AX125" s="11" t="s">
        <v>79</v>
      </c>
      <c r="AY125" s="246" t="s">
        <v>137</v>
      </c>
    </row>
    <row r="126" spans="2:65" s="1" customFormat="1" ht="38.25" customHeight="1">
      <c r="B126" s="46"/>
      <c r="C126" s="221" t="s">
        <v>229</v>
      </c>
      <c r="D126" s="221" t="s">
        <v>139</v>
      </c>
      <c r="E126" s="222" t="s">
        <v>230</v>
      </c>
      <c r="F126" s="223" t="s">
        <v>231</v>
      </c>
      <c r="G126" s="224" t="s">
        <v>169</v>
      </c>
      <c r="H126" s="225">
        <v>24.8</v>
      </c>
      <c r="I126" s="226"/>
      <c r="J126" s="227">
        <f>ROUND(I126*H126,2)</f>
        <v>0</v>
      </c>
      <c r="K126" s="223" t="s">
        <v>143</v>
      </c>
      <c r="L126" s="72"/>
      <c r="M126" s="228" t="s">
        <v>21</v>
      </c>
      <c r="N126" s="229" t="s">
        <v>42</v>
      </c>
      <c r="O126" s="47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AR126" s="24" t="s">
        <v>144</v>
      </c>
      <c r="AT126" s="24" t="s">
        <v>139</v>
      </c>
      <c r="AU126" s="24" t="s">
        <v>81</v>
      </c>
      <c r="AY126" s="24" t="s">
        <v>137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24" t="s">
        <v>79</v>
      </c>
      <c r="BK126" s="232">
        <f>ROUND(I126*H126,2)</f>
        <v>0</v>
      </c>
      <c r="BL126" s="24" t="s">
        <v>144</v>
      </c>
      <c r="BM126" s="24" t="s">
        <v>232</v>
      </c>
    </row>
    <row r="127" spans="2:51" s="11" customFormat="1" ht="13.5">
      <c r="B127" s="236"/>
      <c r="C127" s="237"/>
      <c r="D127" s="233" t="s">
        <v>151</v>
      </c>
      <c r="E127" s="238" t="s">
        <v>21</v>
      </c>
      <c r="F127" s="239" t="s">
        <v>233</v>
      </c>
      <c r="G127" s="237"/>
      <c r="H127" s="240">
        <v>24.8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AT127" s="246" t="s">
        <v>151</v>
      </c>
      <c r="AU127" s="246" t="s">
        <v>81</v>
      </c>
      <c r="AV127" s="11" t="s">
        <v>81</v>
      </c>
      <c r="AW127" s="11" t="s">
        <v>35</v>
      </c>
      <c r="AX127" s="11" t="s">
        <v>79</v>
      </c>
      <c r="AY127" s="246" t="s">
        <v>137</v>
      </c>
    </row>
    <row r="128" spans="2:65" s="1" customFormat="1" ht="25.5" customHeight="1">
      <c r="B128" s="46"/>
      <c r="C128" s="221" t="s">
        <v>234</v>
      </c>
      <c r="D128" s="221" t="s">
        <v>139</v>
      </c>
      <c r="E128" s="222" t="s">
        <v>235</v>
      </c>
      <c r="F128" s="223" t="s">
        <v>236</v>
      </c>
      <c r="G128" s="224" t="s">
        <v>142</v>
      </c>
      <c r="H128" s="225">
        <v>2103.84</v>
      </c>
      <c r="I128" s="226"/>
      <c r="J128" s="227">
        <f>ROUND(I128*H128,2)</f>
        <v>0</v>
      </c>
      <c r="K128" s="223" t="s">
        <v>143</v>
      </c>
      <c r="L128" s="72"/>
      <c r="M128" s="228" t="s">
        <v>21</v>
      </c>
      <c r="N128" s="229" t="s">
        <v>42</v>
      </c>
      <c r="O128" s="47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AR128" s="24" t="s">
        <v>144</v>
      </c>
      <c r="AT128" s="24" t="s">
        <v>139</v>
      </c>
      <c r="AU128" s="24" t="s">
        <v>81</v>
      </c>
      <c r="AY128" s="24" t="s">
        <v>137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4" t="s">
        <v>79</v>
      </c>
      <c r="BK128" s="232">
        <f>ROUND(I128*H128,2)</f>
        <v>0</v>
      </c>
      <c r="BL128" s="24" t="s">
        <v>144</v>
      </c>
      <c r="BM128" s="24" t="s">
        <v>237</v>
      </c>
    </row>
    <row r="129" spans="2:51" s="11" customFormat="1" ht="13.5">
      <c r="B129" s="236"/>
      <c r="C129" s="237"/>
      <c r="D129" s="233" t="s">
        <v>151</v>
      </c>
      <c r="E129" s="238" t="s">
        <v>21</v>
      </c>
      <c r="F129" s="239" t="s">
        <v>238</v>
      </c>
      <c r="G129" s="237"/>
      <c r="H129" s="240">
        <v>2103.84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AT129" s="246" t="s">
        <v>151</v>
      </c>
      <c r="AU129" s="246" t="s">
        <v>81</v>
      </c>
      <c r="AV129" s="11" t="s">
        <v>81</v>
      </c>
      <c r="AW129" s="11" t="s">
        <v>35</v>
      </c>
      <c r="AX129" s="11" t="s">
        <v>79</v>
      </c>
      <c r="AY129" s="246" t="s">
        <v>137</v>
      </c>
    </row>
    <row r="130" spans="2:63" s="10" customFormat="1" ht="29.85" customHeight="1">
      <c r="B130" s="205"/>
      <c r="C130" s="206"/>
      <c r="D130" s="207" t="s">
        <v>70</v>
      </c>
      <c r="E130" s="219" t="s">
        <v>81</v>
      </c>
      <c r="F130" s="219" t="s">
        <v>239</v>
      </c>
      <c r="G130" s="206"/>
      <c r="H130" s="206"/>
      <c r="I130" s="209"/>
      <c r="J130" s="220">
        <f>BK130</f>
        <v>0</v>
      </c>
      <c r="K130" s="206"/>
      <c r="L130" s="211"/>
      <c r="M130" s="212"/>
      <c r="N130" s="213"/>
      <c r="O130" s="213"/>
      <c r="P130" s="214">
        <f>SUM(P131:P136)</f>
        <v>0</v>
      </c>
      <c r="Q130" s="213"/>
      <c r="R130" s="214">
        <f>SUM(R131:R136)</f>
        <v>0.52316</v>
      </c>
      <c r="S130" s="213"/>
      <c r="T130" s="215">
        <f>SUM(T131:T136)</f>
        <v>0</v>
      </c>
      <c r="AR130" s="216" t="s">
        <v>79</v>
      </c>
      <c r="AT130" s="217" t="s">
        <v>70</v>
      </c>
      <c r="AU130" s="217" t="s">
        <v>79</v>
      </c>
      <c r="AY130" s="216" t="s">
        <v>137</v>
      </c>
      <c r="BK130" s="218">
        <f>SUM(BK131:BK136)</f>
        <v>0</v>
      </c>
    </row>
    <row r="131" spans="2:65" s="1" customFormat="1" ht="25.5" customHeight="1">
      <c r="B131" s="46"/>
      <c r="C131" s="221" t="s">
        <v>240</v>
      </c>
      <c r="D131" s="221" t="s">
        <v>139</v>
      </c>
      <c r="E131" s="222" t="s">
        <v>241</v>
      </c>
      <c r="F131" s="223" t="s">
        <v>242</v>
      </c>
      <c r="G131" s="224" t="s">
        <v>169</v>
      </c>
      <c r="H131" s="225">
        <v>81.18</v>
      </c>
      <c r="I131" s="226"/>
      <c r="J131" s="227">
        <f>ROUND(I131*H131,2)</f>
        <v>0</v>
      </c>
      <c r="K131" s="223" t="s">
        <v>143</v>
      </c>
      <c r="L131" s="72"/>
      <c r="M131" s="228" t="s">
        <v>21</v>
      </c>
      <c r="N131" s="229" t="s">
        <v>42</v>
      </c>
      <c r="O131" s="47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AR131" s="24" t="s">
        <v>144</v>
      </c>
      <c r="AT131" s="24" t="s">
        <v>139</v>
      </c>
      <c r="AU131" s="24" t="s">
        <v>81</v>
      </c>
      <c r="AY131" s="24" t="s">
        <v>137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4" t="s">
        <v>79</v>
      </c>
      <c r="BK131" s="232">
        <f>ROUND(I131*H131,2)</f>
        <v>0</v>
      </c>
      <c r="BL131" s="24" t="s">
        <v>144</v>
      </c>
      <c r="BM131" s="24" t="s">
        <v>243</v>
      </c>
    </row>
    <row r="132" spans="2:51" s="11" customFormat="1" ht="13.5">
      <c r="B132" s="236"/>
      <c r="C132" s="237"/>
      <c r="D132" s="233" t="s">
        <v>151</v>
      </c>
      <c r="E132" s="238" t="s">
        <v>21</v>
      </c>
      <c r="F132" s="239" t="s">
        <v>244</v>
      </c>
      <c r="G132" s="237"/>
      <c r="H132" s="240">
        <v>81.18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AT132" s="246" t="s">
        <v>151</v>
      </c>
      <c r="AU132" s="246" t="s">
        <v>81</v>
      </c>
      <c r="AV132" s="11" t="s">
        <v>81</v>
      </c>
      <c r="AW132" s="11" t="s">
        <v>35</v>
      </c>
      <c r="AX132" s="11" t="s">
        <v>79</v>
      </c>
      <c r="AY132" s="246" t="s">
        <v>137</v>
      </c>
    </row>
    <row r="133" spans="2:65" s="1" customFormat="1" ht="16.5" customHeight="1">
      <c r="B133" s="46"/>
      <c r="C133" s="221" t="s">
        <v>9</v>
      </c>
      <c r="D133" s="221" t="s">
        <v>139</v>
      </c>
      <c r="E133" s="222" t="s">
        <v>245</v>
      </c>
      <c r="F133" s="223" t="s">
        <v>246</v>
      </c>
      <c r="G133" s="224" t="s">
        <v>169</v>
      </c>
      <c r="H133" s="225">
        <v>10.824</v>
      </c>
      <c r="I133" s="226"/>
      <c r="J133" s="227">
        <f>ROUND(I133*H133,2)</f>
        <v>0</v>
      </c>
      <c r="K133" s="223" t="s">
        <v>143</v>
      </c>
      <c r="L133" s="72"/>
      <c r="M133" s="228" t="s">
        <v>21</v>
      </c>
      <c r="N133" s="229" t="s">
        <v>42</v>
      </c>
      <c r="O133" s="47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AR133" s="24" t="s">
        <v>144</v>
      </c>
      <c r="AT133" s="24" t="s">
        <v>139</v>
      </c>
      <c r="AU133" s="24" t="s">
        <v>81</v>
      </c>
      <c r="AY133" s="24" t="s">
        <v>137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4" t="s">
        <v>79</v>
      </c>
      <c r="BK133" s="232">
        <f>ROUND(I133*H133,2)</f>
        <v>0</v>
      </c>
      <c r="BL133" s="24" t="s">
        <v>144</v>
      </c>
      <c r="BM133" s="24" t="s">
        <v>247</v>
      </c>
    </row>
    <row r="134" spans="2:51" s="11" customFormat="1" ht="13.5">
      <c r="B134" s="236"/>
      <c r="C134" s="237"/>
      <c r="D134" s="233" t="s">
        <v>151</v>
      </c>
      <c r="E134" s="238" t="s">
        <v>21</v>
      </c>
      <c r="F134" s="239" t="s">
        <v>248</v>
      </c>
      <c r="G134" s="237"/>
      <c r="H134" s="240">
        <v>10.824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AT134" s="246" t="s">
        <v>151</v>
      </c>
      <c r="AU134" s="246" t="s">
        <v>81</v>
      </c>
      <c r="AV134" s="11" t="s">
        <v>81</v>
      </c>
      <c r="AW134" s="11" t="s">
        <v>35</v>
      </c>
      <c r="AX134" s="11" t="s">
        <v>79</v>
      </c>
      <c r="AY134" s="246" t="s">
        <v>137</v>
      </c>
    </row>
    <row r="135" spans="2:65" s="1" customFormat="1" ht="16.5" customHeight="1">
      <c r="B135" s="46"/>
      <c r="C135" s="221" t="s">
        <v>249</v>
      </c>
      <c r="D135" s="221" t="s">
        <v>139</v>
      </c>
      <c r="E135" s="222" t="s">
        <v>250</v>
      </c>
      <c r="F135" s="223" t="s">
        <v>251</v>
      </c>
      <c r="G135" s="224" t="s">
        <v>160</v>
      </c>
      <c r="H135" s="225">
        <v>451</v>
      </c>
      <c r="I135" s="226"/>
      <c r="J135" s="227">
        <f>ROUND(I135*H135,2)</f>
        <v>0</v>
      </c>
      <c r="K135" s="223" t="s">
        <v>143</v>
      </c>
      <c r="L135" s="72"/>
      <c r="M135" s="228" t="s">
        <v>21</v>
      </c>
      <c r="N135" s="229" t="s">
        <v>42</v>
      </c>
      <c r="O135" s="47"/>
      <c r="P135" s="230">
        <f>O135*H135</f>
        <v>0</v>
      </c>
      <c r="Q135" s="230">
        <v>0.00116</v>
      </c>
      <c r="R135" s="230">
        <f>Q135*H135</f>
        <v>0.52316</v>
      </c>
      <c r="S135" s="230">
        <v>0</v>
      </c>
      <c r="T135" s="231">
        <f>S135*H135</f>
        <v>0</v>
      </c>
      <c r="AR135" s="24" t="s">
        <v>144</v>
      </c>
      <c r="AT135" s="24" t="s">
        <v>139</v>
      </c>
      <c r="AU135" s="24" t="s">
        <v>81</v>
      </c>
      <c r="AY135" s="24" t="s">
        <v>137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4" t="s">
        <v>79</v>
      </c>
      <c r="BK135" s="232">
        <f>ROUND(I135*H135,2)</f>
        <v>0</v>
      </c>
      <c r="BL135" s="24" t="s">
        <v>144</v>
      </c>
      <c r="BM135" s="24" t="s">
        <v>252</v>
      </c>
    </row>
    <row r="136" spans="2:51" s="11" customFormat="1" ht="13.5">
      <c r="B136" s="236"/>
      <c r="C136" s="237"/>
      <c r="D136" s="233" t="s">
        <v>151</v>
      </c>
      <c r="E136" s="238" t="s">
        <v>21</v>
      </c>
      <c r="F136" s="239" t="s">
        <v>253</v>
      </c>
      <c r="G136" s="237"/>
      <c r="H136" s="240">
        <v>451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AT136" s="246" t="s">
        <v>151</v>
      </c>
      <c r="AU136" s="246" t="s">
        <v>81</v>
      </c>
      <c r="AV136" s="11" t="s">
        <v>81</v>
      </c>
      <c r="AW136" s="11" t="s">
        <v>35</v>
      </c>
      <c r="AX136" s="11" t="s">
        <v>79</v>
      </c>
      <c r="AY136" s="246" t="s">
        <v>137</v>
      </c>
    </row>
    <row r="137" spans="2:63" s="10" customFormat="1" ht="29.85" customHeight="1">
      <c r="B137" s="205"/>
      <c r="C137" s="206"/>
      <c r="D137" s="207" t="s">
        <v>70</v>
      </c>
      <c r="E137" s="219" t="s">
        <v>162</v>
      </c>
      <c r="F137" s="219" t="s">
        <v>254</v>
      </c>
      <c r="G137" s="206"/>
      <c r="H137" s="206"/>
      <c r="I137" s="209"/>
      <c r="J137" s="220">
        <f>BK137</f>
        <v>0</v>
      </c>
      <c r="K137" s="206"/>
      <c r="L137" s="211"/>
      <c r="M137" s="212"/>
      <c r="N137" s="213"/>
      <c r="O137" s="213"/>
      <c r="P137" s="214">
        <f>SUM(P138:P168)</f>
        <v>0</v>
      </c>
      <c r="Q137" s="213"/>
      <c r="R137" s="214">
        <f>SUM(R138:R168)</f>
        <v>107.5166</v>
      </c>
      <c r="S137" s="213"/>
      <c r="T137" s="215">
        <f>SUM(T138:T168)</f>
        <v>0</v>
      </c>
      <c r="AR137" s="216" t="s">
        <v>79</v>
      </c>
      <c r="AT137" s="217" t="s">
        <v>70</v>
      </c>
      <c r="AU137" s="217" t="s">
        <v>79</v>
      </c>
      <c r="AY137" s="216" t="s">
        <v>137</v>
      </c>
      <c r="BK137" s="218">
        <f>SUM(BK138:BK168)</f>
        <v>0</v>
      </c>
    </row>
    <row r="138" spans="2:65" s="1" customFormat="1" ht="25.5" customHeight="1">
      <c r="B138" s="46"/>
      <c r="C138" s="221" t="s">
        <v>255</v>
      </c>
      <c r="D138" s="221" t="s">
        <v>139</v>
      </c>
      <c r="E138" s="222" t="s">
        <v>256</v>
      </c>
      <c r="F138" s="223" t="s">
        <v>257</v>
      </c>
      <c r="G138" s="224" t="s">
        <v>142</v>
      </c>
      <c r="H138" s="225">
        <v>2097.76</v>
      </c>
      <c r="I138" s="226"/>
      <c r="J138" s="227">
        <f>ROUND(I138*H138,2)</f>
        <v>0</v>
      </c>
      <c r="K138" s="223" t="s">
        <v>143</v>
      </c>
      <c r="L138" s="72"/>
      <c r="M138" s="228" t="s">
        <v>21</v>
      </c>
      <c r="N138" s="229" t="s">
        <v>42</v>
      </c>
      <c r="O138" s="47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4" t="s">
        <v>144</v>
      </c>
      <c r="AT138" s="24" t="s">
        <v>139</v>
      </c>
      <c r="AU138" s="24" t="s">
        <v>81</v>
      </c>
      <c r="AY138" s="24" t="s">
        <v>137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4" t="s">
        <v>79</v>
      </c>
      <c r="BK138" s="232">
        <f>ROUND(I138*H138,2)</f>
        <v>0</v>
      </c>
      <c r="BL138" s="24" t="s">
        <v>144</v>
      </c>
      <c r="BM138" s="24" t="s">
        <v>258</v>
      </c>
    </row>
    <row r="139" spans="2:47" s="1" customFormat="1" ht="13.5">
      <c r="B139" s="46"/>
      <c r="C139" s="74"/>
      <c r="D139" s="233" t="s">
        <v>146</v>
      </c>
      <c r="E139" s="74"/>
      <c r="F139" s="234" t="s">
        <v>259</v>
      </c>
      <c r="G139" s="74"/>
      <c r="H139" s="74"/>
      <c r="I139" s="191"/>
      <c r="J139" s="74"/>
      <c r="K139" s="74"/>
      <c r="L139" s="72"/>
      <c r="M139" s="235"/>
      <c r="N139" s="47"/>
      <c r="O139" s="47"/>
      <c r="P139" s="47"/>
      <c r="Q139" s="47"/>
      <c r="R139" s="47"/>
      <c r="S139" s="47"/>
      <c r="T139" s="95"/>
      <c r="AT139" s="24" t="s">
        <v>146</v>
      </c>
      <c r="AU139" s="24" t="s">
        <v>81</v>
      </c>
    </row>
    <row r="140" spans="2:51" s="11" customFormat="1" ht="13.5">
      <c r="B140" s="236"/>
      <c r="C140" s="237"/>
      <c r="D140" s="233" t="s">
        <v>151</v>
      </c>
      <c r="E140" s="238" t="s">
        <v>21</v>
      </c>
      <c r="F140" s="239" t="s">
        <v>260</v>
      </c>
      <c r="G140" s="237"/>
      <c r="H140" s="240">
        <v>2097.76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AT140" s="246" t="s">
        <v>151</v>
      </c>
      <c r="AU140" s="246" t="s">
        <v>81</v>
      </c>
      <c r="AV140" s="11" t="s">
        <v>81</v>
      </c>
      <c r="AW140" s="11" t="s">
        <v>35</v>
      </c>
      <c r="AX140" s="11" t="s">
        <v>79</v>
      </c>
      <c r="AY140" s="246" t="s">
        <v>137</v>
      </c>
    </row>
    <row r="141" spans="2:65" s="1" customFormat="1" ht="25.5" customHeight="1">
      <c r="B141" s="46"/>
      <c r="C141" s="221" t="s">
        <v>261</v>
      </c>
      <c r="D141" s="221" t="s">
        <v>139</v>
      </c>
      <c r="E141" s="222" t="s">
        <v>262</v>
      </c>
      <c r="F141" s="223" t="s">
        <v>263</v>
      </c>
      <c r="G141" s="224" t="s">
        <v>142</v>
      </c>
      <c r="H141" s="225">
        <v>90</v>
      </c>
      <c r="I141" s="226"/>
      <c r="J141" s="227">
        <f>ROUND(I141*H141,2)</f>
        <v>0</v>
      </c>
      <c r="K141" s="223" t="s">
        <v>143</v>
      </c>
      <c r="L141" s="72"/>
      <c r="M141" s="228" t="s">
        <v>21</v>
      </c>
      <c r="N141" s="229" t="s">
        <v>42</v>
      </c>
      <c r="O141" s="47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AR141" s="24" t="s">
        <v>144</v>
      </c>
      <c r="AT141" s="24" t="s">
        <v>139</v>
      </c>
      <c r="AU141" s="24" t="s">
        <v>81</v>
      </c>
      <c r="AY141" s="24" t="s">
        <v>137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4" t="s">
        <v>79</v>
      </c>
      <c r="BK141" s="232">
        <f>ROUND(I141*H141,2)</f>
        <v>0</v>
      </c>
      <c r="BL141" s="24" t="s">
        <v>144</v>
      </c>
      <c r="BM141" s="24" t="s">
        <v>264</v>
      </c>
    </row>
    <row r="142" spans="2:47" s="1" customFormat="1" ht="13.5">
      <c r="B142" s="46"/>
      <c r="C142" s="74"/>
      <c r="D142" s="233" t="s">
        <v>146</v>
      </c>
      <c r="E142" s="74"/>
      <c r="F142" s="234" t="s">
        <v>265</v>
      </c>
      <c r="G142" s="74"/>
      <c r="H142" s="74"/>
      <c r="I142" s="191"/>
      <c r="J142" s="74"/>
      <c r="K142" s="74"/>
      <c r="L142" s="72"/>
      <c r="M142" s="235"/>
      <c r="N142" s="47"/>
      <c r="O142" s="47"/>
      <c r="P142" s="47"/>
      <c r="Q142" s="47"/>
      <c r="R142" s="47"/>
      <c r="S142" s="47"/>
      <c r="T142" s="95"/>
      <c r="AT142" s="24" t="s">
        <v>146</v>
      </c>
      <c r="AU142" s="24" t="s">
        <v>81</v>
      </c>
    </row>
    <row r="143" spans="2:51" s="11" customFormat="1" ht="13.5">
      <c r="B143" s="236"/>
      <c r="C143" s="237"/>
      <c r="D143" s="233" t="s">
        <v>151</v>
      </c>
      <c r="E143" s="238" t="s">
        <v>21</v>
      </c>
      <c r="F143" s="239" t="s">
        <v>266</v>
      </c>
      <c r="G143" s="237"/>
      <c r="H143" s="240">
        <v>90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AT143" s="246" t="s">
        <v>151</v>
      </c>
      <c r="AU143" s="246" t="s">
        <v>81</v>
      </c>
      <c r="AV143" s="11" t="s">
        <v>81</v>
      </c>
      <c r="AW143" s="11" t="s">
        <v>35</v>
      </c>
      <c r="AX143" s="11" t="s">
        <v>79</v>
      </c>
      <c r="AY143" s="246" t="s">
        <v>137</v>
      </c>
    </row>
    <row r="144" spans="2:65" s="1" customFormat="1" ht="25.5" customHeight="1">
      <c r="B144" s="46"/>
      <c r="C144" s="221" t="s">
        <v>267</v>
      </c>
      <c r="D144" s="221" t="s">
        <v>139</v>
      </c>
      <c r="E144" s="222" t="s">
        <v>268</v>
      </c>
      <c r="F144" s="223" t="s">
        <v>269</v>
      </c>
      <c r="G144" s="224" t="s">
        <v>142</v>
      </c>
      <c r="H144" s="225">
        <v>1610.25</v>
      </c>
      <c r="I144" s="226"/>
      <c r="J144" s="227">
        <f>ROUND(I144*H144,2)</f>
        <v>0</v>
      </c>
      <c r="K144" s="223" t="s">
        <v>143</v>
      </c>
      <c r="L144" s="72"/>
      <c r="M144" s="228" t="s">
        <v>21</v>
      </c>
      <c r="N144" s="229" t="s">
        <v>42</v>
      </c>
      <c r="O144" s="47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AR144" s="24" t="s">
        <v>144</v>
      </c>
      <c r="AT144" s="24" t="s">
        <v>139</v>
      </c>
      <c r="AU144" s="24" t="s">
        <v>81</v>
      </c>
      <c r="AY144" s="24" t="s">
        <v>137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4" t="s">
        <v>79</v>
      </c>
      <c r="BK144" s="232">
        <f>ROUND(I144*H144,2)</f>
        <v>0</v>
      </c>
      <c r="BL144" s="24" t="s">
        <v>144</v>
      </c>
      <c r="BM144" s="24" t="s">
        <v>270</v>
      </c>
    </row>
    <row r="145" spans="2:47" s="1" customFormat="1" ht="13.5">
      <c r="B145" s="46"/>
      <c r="C145" s="74"/>
      <c r="D145" s="233" t="s">
        <v>146</v>
      </c>
      <c r="E145" s="74"/>
      <c r="F145" s="234" t="s">
        <v>271</v>
      </c>
      <c r="G145" s="74"/>
      <c r="H145" s="74"/>
      <c r="I145" s="191"/>
      <c r="J145" s="74"/>
      <c r="K145" s="74"/>
      <c r="L145" s="72"/>
      <c r="M145" s="235"/>
      <c r="N145" s="47"/>
      <c r="O145" s="47"/>
      <c r="P145" s="47"/>
      <c r="Q145" s="47"/>
      <c r="R145" s="47"/>
      <c r="S145" s="47"/>
      <c r="T145" s="95"/>
      <c r="AT145" s="24" t="s">
        <v>146</v>
      </c>
      <c r="AU145" s="24" t="s">
        <v>81</v>
      </c>
    </row>
    <row r="146" spans="2:51" s="11" customFormat="1" ht="13.5">
      <c r="B146" s="236"/>
      <c r="C146" s="237"/>
      <c r="D146" s="233" t="s">
        <v>151</v>
      </c>
      <c r="E146" s="238" t="s">
        <v>21</v>
      </c>
      <c r="F146" s="239" t="s">
        <v>272</v>
      </c>
      <c r="G146" s="237"/>
      <c r="H146" s="240">
        <v>1610.25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AT146" s="246" t="s">
        <v>151</v>
      </c>
      <c r="AU146" s="246" t="s">
        <v>81</v>
      </c>
      <c r="AV146" s="11" t="s">
        <v>81</v>
      </c>
      <c r="AW146" s="11" t="s">
        <v>35</v>
      </c>
      <c r="AX146" s="11" t="s">
        <v>79</v>
      </c>
      <c r="AY146" s="246" t="s">
        <v>137</v>
      </c>
    </row>
    <row r="147" spans="2:65" s="1" customFormat="1" ht="25.5" customHeight="1">
      <c r="B147" s="46"/>
      <c r="C147" s="221" t="s">
        <v>273</v>
      </c>
      <c r="D147" s="221" t="s">
        <v>139</v>
      </c>
      <c r="E147" s="222" t="s">
        <v>274</v>
      </c>
      <c r="F147" s="223" t="s">
        <v>275</v>
      </c>
      <c r="G147" s="224" t="s">
        <v>142</v>
      </c>
      <c r="H147" s="225">
        <v>169.1</v>
      </c>
      <c r="I147" s="226"/>
      <c r="J147" s="227">
        <f>ROUND(I147*H147,2)</f>
        <v>0</v>
      </c>
      <c r="K147" s="223" t="s">
        <v>143</v>
      </c>
      <c r="L147" s="72"/>
      <c r="M147" s="228" t="s">
        <v>21</v>
      </c>
      <c r="N147" s="229" t="s">
        <v>42</v>
      </c>
      <c r="O147" s="47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AR147" s="24" t="s">
        <v>144</v>
      </c>
      <c r="AT147" s="24" t="s">
        <v>139</v>
      </c>
      <c r="AU147" s="24" t="s">
        <v>81</v>
      </c>
      <c r="AY147" s="24" t="s">
        <v>137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4" t="s">
        <v>79</v>
      </c>
      <c r="BK147" s="232">
        <f>ROUND(I147*H147,2)</f>
        <v>0</v>
      </c>
      <c r="BL147" s="24" t="s">
        <v>144</v>
      </c>
      <c r="BM147" s="24" t="s">
        <v>276</v>
      </c>
    </row>
    <row r="148" spans="2:47" s="1" customFormat="1" ht="13.5">
      <c r="B148" s="46"/>
      <c r="C148" s="74"/>
      <c r="D148" s="233" t="s">
        <v>146</v>
      </c>
      <c r="E148" s="74"/>
      <c r="F148" s="234" t="s">
        <v>277</v>
      </c>
      <c r="G148" s="74"/>
      <c r="H148" s="74"/>
      <c r="I148" s="191"/>
      <c r="J148" s="74"/>
      <c r="K148" s="74"/>
      <c r="L148" s="72"/>
      <c r="M148" s="235"/>
      <c r="N148" s="47"/>
      <c r="O148" s="47"/>
      <c r="P148" s="47"/>
      <c r="Q148" s="47"/>
      <c r="R148" s="47"/>
      <c r="S148" s="47"/>
      <c r="T148" s="95"/>
      <c r="AT148" s="24" t="s">
        <v>146</v>
      </c>
      <c r="AU148" s="24" t="s">
        <v>81</v>
      </c>
    </row>
    <row r="149" spans="2:51" s="11" customFormat="1" ht="13.5">
      <c r="B149" s="236"/>
      <c r="C149" s="237"/>
      <c r="D149" s="233" t="s">
        <v>151</v>
      </c>
      <c r="E149" s="238" t="s">
        <v>21</v>
      </c>
      <c r="F149" s="239" t="s">
        <v>278</v>
      </c>
      <c r="G149" s="237"/>
      <c r="H149" s="240">
        <v>169.1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AT149" s="246" t="s">
        <v>151</v>
      </c>
      <c r="AU149" s="246" t="s">
        <v>81</v>
      </c>
      <c r="AV149" s="11" t="s">
        <v>81</v>
      </c>
      <c r="AW149" s="11" t="s">
        <v>35</v>
      </c>
      <c r="AX149" s="11" t="s">
        <v>79</v>
      </c>
      <c r="AY149" s="246" t="s">
        <v>137</v>
      </c>
    </row>
    <row r="150" spans="2:65" s="1" customFormat="1" ht="25.5" customHeight="1">
      <c r="B150" s="46"/>
      <c r="C150" s="221" t="s">
        <v>279</v>
      </c>
      <c r="D150" s="221" t="s">
        <v>139</v>
      </c>
      <c r="E150" s="222" t="s">
        <v>280</v>
      </c>
      <c r="F150" s="223" t="s">
        <v>281</v>
      </c>
      <c r="G150" s="224" t="s">
        <v>142</v>
      </c>
      <c r="H150" s="225">
        <v>90</v>
      </c>
      <c r="I150" s="226"/>
      <c r="J150" s="227">
        <f>ROUND(I150*H150,2)</f>
        <v>0</v>
      </c>
      <c r="K150" s="223" t="s">
        <v>143</v>
      </c>
      <c r="L150" s="72"/>
      <c r="M150" s="228" t="s">
        <v>21</v>
      </c>
      <c r="N150" s="229" t="s">
        <v>42</v>
      </c>
      <c r="O150" s="47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24" t="s">
        <v>144</v>
      </c>
      <c r="AT150" s="24" t="s">
        <v>139</v>
      </c>
      <c r="AU150" s="24" t="s">
        <v>81</v>
      </c>
      <c r="AY150" s="24" t="s">
        <v>137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4" t="s">
        <v>79</v>
      </c>
      <c r="BK150" s="232">
        <f>ROUND(I150*H150,2)</f>
        <v>0</v>
      </c>
      <c r="BL150" s="24" t="s">
        <v>144</v>
      </c>
      <c r="BM150" s="24" t="s">
        <v>282</v>
      </c>
    </row>
    <row r="151" spans="2:47" s="1" customFormat="1" ht="13.5">
      <c r="B151" s="46"/>
      <c r="C151" s="74"/>
      <c r="D151" s="233" t="s">
        <v>146</v>
      </c>
      <c r="E151" s="74"/>
      <c r="F151" s="234" t="s">
        <v>283</v>
      </c>
      <c r="G151" s="74"/>
      <c r="H151" s="74"/>
      <c r="I151" s="191"/>
      <c r="J151" s="74"/>
      <c r="K151" s="74"/>
      <c r="L151" s="72"/>
      <c r="M151" s="235"/>
      <c r="N151" s="47"/>
      <c r="O151" s="47"/>
      <c r="P151" s="47"/>
      <c r="Q151" s="47"/>
      <c r="R151" s="47"/>
      <c r="S151" s="47"/>
      <c r="T151" s="95"/>
      <c r="AT151" s="24" t="s">
        <v>146</v>
      </c>
      <c r="AU151" s="24" t="s">
        <v>81</v>
      </c>
    </row>
    <row r="152" spans="2:51" s="11" customFormat="1" ht="13.5">
      <c r="B152" s="236"/>
      <c r="C152" s="237"/>
      <c r="D152" s="233" t="s">
        <v>151</v>
      </c>
      <c r="E152" s="238" t="s">
        <v>21</v>
      </c>
      <c r="F152" s="239" t="s">
        <v>266</v>
      </c>
      <c r="G152" s="237"/>
      <c r="H152" s="240">
        <v>90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AT152" s="246" t="s">
        <v>151</v>
      </c>
      <c r="AU152" s="246" t="s">
        <v>81</v>
      </c>
      <c r="AV152" s="11" t="s">
        <v>81</v>
      </c>
      <c r="AW152" s="11" t="s">
        <v>35</v>
      </c>
      <c r="AX152" s="11" t="s">
        <v>79</v>
      </c>
      <c r="AY152" s="246" t="s">
        <v>137</v>
      </c>
    </row>
    <row r="153" spans="2:65" s="1" customFormat="1" ht="38.25" customHeight="1">
      <c r="B153" s="46"/>
      <c r="C153" s="221" t="s">
        <v>284</v>
      </c>
      <c r="D153" s="221" t="s">
        <v>139</v>
      </c>
      <c r="E153" s="222" t="s">
        <v>285</v>
      </c>
      <c r="F153" s="223" t="s">
        <v>286</v>
      </c>
      <c r="G153" s="224" t="s">
        <v>142</v>
      </c>
      <c r="H153" s="225">
        <v>1695</v>
      </c>
      <c r="I153" s="226"/>
      <c r="J153" s="227">
        <f>ROUND(I153*H153,2)</f>
        <v>0</v>
      </c>
      <c r="K153" s="223" t="s">
        <v>143</v>
      </c>
      <c r="L153" s="72"/>
      <c r="M153" s="228" t="s">
        <v>21</v>
      </c>
      <c r="N153" s="229" t="s">
        <v>42</v>
      </c>
      <c r="O153" s="47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AR153" s="24" t="s">
        <v>144</v>
      </c>
      <c r="AT153" s="24" t="s">
        <v>139</v>
      </c>
      <c r="AU153" s="24" t="s">
        <v>81</v>
      </c>
      <c r="AY153" s="24" t="s">
        <v>137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4" t="s">
        <v>79</v>
      </c>
      <c r="BK153" s="232">
        <f>ROUND(I153*H153,2)</f>
        <v>0</v>
      </c>
      <c r="BL153" s="24" t="s">
        <v>144</v>
      </c>
      <c r="BM153" s="24" t="s">
        <v>287</v>
      </c>
    </row>
    <row r="154" spans="2:47" s="1" customFormat="1" ht="13.5">
      <c r="B154" s="46"/>
      <c r="C154" s="74"/>
      <c r="D154" s="233" t="s">
        <v>146</v>
      </c>
      <c r="E154" s="74"/>
      <c r="F154" s="234" t="s">
        <v>288</v>
      </c>
      <c r="G154" s="74"/>
      <c r="H154" s="74"/>
      <c r="I154" s="191"/>
      <c r="J154" s="74"/>
      <c r="K154" s="74"/>
      <c r="L154" s="72"/>
      <c r="M154" s="235"/>
      <c r="N154" s="47"/>
      <c r="O154" s="47"/>
      <c r="P154" s="47"/>
      <c r="Q154" s="47"/>
      <c r="R154" s="47"/>
      <c r="S154" s="47"/>
      <c r="T154" s="95"/>
      <c r="AT154" s="24" t="s">
        <v>146</v>
      </c>
      <c r="AU154" s="24" t="s">
        <v>81</v>
      </c>
    </row>
    <row r="155" spans="2:65" s="1" customFormat="1" ht="25.5" customHeight="1">
      <c r="B155" s="46"/>
      <c r="C155" s="221" t="s">
        <v>289</v>
      </c>
      <c r="D155" s="221" t="s">
        <v>139</v>
      </c>
      <c r="E155" s="222" t="s">
        <v>290</v>
      </c>
      <c r="F155" s="223" t="s">
        <v>291</v>
      </c>
      <c r="G155" s="224" t="s">
        <v>142</v>
      </c>
      <c r="H155" s="225">
        <v>2103</v>
      </c>
      <c r="I155" s="226"/>
      <c r="J155" s="227">
        <f>ROUND(I155*H155,2)</f>
        <v>0</v>
      </c>
      <c r="K155" s="223" t="s">
        <v>143</v>
      </c>
      <c r="L155" s="72"/>
      <c r="M155" s="228" t="s">
        <v>21</v>
      </c>
      <c r="N155" s="229" t="s">
        <v>42</v>
      </c>
      <c r="O155" s="47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AR155" s="24" t="s">
        <v>144</v>
      </c>
      <c r="AT155" s="24" t="s">
        <v>139</v>
      </c>
      <c r="AU155" s="24" t="s">
        <v>81</v>
      </c>
      <c r="AY155" s="24" t="s">
        <v>137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4" t="s">
        <v>79</v>
      </c>
      <c r="BK155" s="232">
        <f>ROUND(I155*H155,2)</f>
        <v>0</v>
      </c>
      <c r="BL155" s="24" t="s">
        <v>144</v>
      </c>
      <c r="BM155" s="24" t="s">
        <v>292</v>
      </c>
    </row>
    <row r="156" spans="2:47" s="1" customFormat="1" ht="13.5">
      <c r="B156" s="46"/>
      <c r="C156" s="74"/>
      <c r="D156" s="233" t="s">
        <v>146</v>
      </c>
      <c r="E156" s="74"/>
      <c r="F156" s="234" t="s">
        <v>293</v>
      </c>
      <c r="G156" s="74"/>
      <c r="H156" s="74"/>
      <c r="I156" s="191"/>
      <c r="J156" s="74"/>
      <c r="K156" s="74"/>
      <c r="L156" s="72"/>
      <c r="M156" s="235"/>
      <c r="N156" s="47"/>
      <c r="O156" s="47"/>
      <c r="P156" s="47"/>
      <c r="Q156" s="47"/>
      <c r="R156" s="47"/>
      <c r="S156" s="47"/>
      <c r="T156" s="95"/>
      <c r="AT156" s="24" t="s">
        <v>146</v>
      </c>
      <c r="AU156" s="24" t="s">
        <v>81</v>
      </c>
    </row>
    <row r="157" spans="2:65" s="1" customFormat="1" ht="25.5" customHeight="1">
      <c r="B157" s="46"/>
      <c r="C157" s="221" t="s">
        <v>294</v>
      </c>
      <c r="D157" s="221" t="s">
        <v>139</v>
      </c>
      <c r="E157" s="222" t="s">
        <v>295</v>
      </c>
      <c r="F157" s="223" t="s">
        <v>296</v>
      </c>
      <c r="G157" s="224" t="s">
        <v>142</v>
      </c>
      <c r="H157" s="225">
        <v>1695</v>
      </c>
      <c r="I157" s="226"/>
      <c r="J157" s="227">
        <f>ROUND(I157*H157,2)</f>
        <v>0</v>
      </c>
      <c r="K157" s="223" t="s">
        <v>143</v>
      </c>
      <c r="L157" s="72"/>
      <c r="M157" s="228" t="s">
        <v>21</v>
      </c>
      <c r="N157" s="229" t="s">
        <v>42</v>
      </c>
      <c r="O157" s="47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AR157" s="24" t="s">
        <v>144</v>
      </c>
      <c r="AT157" s="24" t="s">
        <v>139</v>
      </c>
      <c r="AU157" s="24" t="s">
        <v>81</v>
      </c>
      <c r="AY157" s="24" t="s">
        <v>137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4" t="s">
        <v>79</v>
      </c>
      <c r="BK157" s="232">
        <f>ROUND(I157*H157,2)</f>
        <v>0</v>
      </c>
      <c r="BL157" s="24" t="s">
        <v>144</v>
      </c>
      <c r="BM157" s="24" t="s">
        <v>297</v>
      </c>
    </row>
    <row r="158" spans="2:65" s="1" customFormat="1" ht="25.5" customHeight="1">
      <c r="B158" s="46"/>
      <c r="C158" s="221" t="s">
        <v>298</v>
      </c>
      <c r="D158" s="221" t="s">
        <v>139</v>
      </c>
      <c r="E158" s="222" t="s">
        <v>299</v>
      </c>
      <c r="F158" s="223" t="s">
        <v>300</v>
      </c>
      <c r="G158" s="224" t="s">
        <v>142</v>
      </c>
      <c r="H158" s="225">
        <v>1695</v>
      </c>
      <c r="I158" s="226"/>
      <c r="J158" s="227">
        <f>ROUND(I158*H158,2)</f>
        <v>0</v>
      </c>
      <c r="K158" s="223" t="s">
        <v>143</v>
      </c>
      <c r="L158" s="72"/>
      <c r="M158" s="228" t="s">
        <v>21</v>
      </c>
      <c r="N158" s="229" t="s">
        <v>42</v>
      </c>
      <c r="O158" s="47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AR158" s="24" t="s">
        <v>144</v>
      </c>
      <c r="AT158" s="24" t="s">
        <v>139</v>
      </c>
      <c r="AU158" s="24" t="s">
        <v>81</v>
      </c>
      <c r="AY158" s="24" t="s">
        <v>137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24" t="s">
        <v>79</v>
      </c>
      <c r="BK158" s="232">
        <f>ROUND(I158*H158,2)</f>
        <v>0</v>
      </c>
      <c r="BL158" s="24" t="s">
        <v>144</v>
      </c>
      <c r="BM158" s="24" t="s">
        <v>301</v>
      </c>
    </row>
    <row r="159" spans="2:65" s="1" customFormat="1" ht="38.25" customHeight="1">
      <c r="B159" s="46"/>
      <c r="C159" s="221" t="s">
        <v>302</v>
      </c>
      <c r="D159" s="221" t="s">
        <v>139</v>
      </c>
      <c r="E159" s="222" t="s">
        <v>303</v>
      </c>
      <c r="F159" s="223" t="s">
        <v>304</v>
      </c>
      <c r="G159" s="224" t="s">
        <v>142</v>
      </c>
      <c r="H159" s="225">
        <v>75</v>
      </c>
      <c r="I159" s="226"/>
      <c r="J159" s="227">
        <f>ROUND(I159*H159,2)</f>
        <v>0</v>
      </c>
      <c r="K159" s="223" t="s">
        <v>143</v>
      </c>
      <c r="L159" s="72"/>
      <c r="M159" s="228" t="s">
        <v>21</v>
      </c>
      <c r="N159" s="229" t="s">
        <v>42</v>
      </c>
      <c r="O159" s="47"/>
      <c r="P159" s="230">
        <f>O159*H159</f>
        <v>0</v>
      </c>
      <c r="Q159" s="230">
        <v>0.19536</v>
      </c>
      <c r="R159" s="230">
        <f>Q159*H159</f>
        <v>14.652000000000001</v>
      </c>
      <c r="S159" s="230">
        <v>0</v>
      </c>
      <c r="T159" s="231">
        <f>S159*H159</f>
        <v>0</v>
      </c>
      <c r="AR159" s="24" t="s">
        <v>144</v>
      </c>
      <c r="AT159" s="24" t="s">
        <v>139</v>
      </c>
      <c r="AU159" s="24" t="s">
        <v>81</v>
      </c>
      <c r="AY159" s="24" t="s">
        <v>137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24" t="s">
        <v>79</v>
      </c>
      <c r="BK159" s="232">
        <f>ROUND(I159*H159,2)</f>
        <v>0</v>
      </c>
      <c r="BL159" s="24" t="s">
        <v>144</v>
      </c>
      <c r="BM159" s="24" t="s">
        <v>305</v>
      </c>
    </row>
    <row r="160" spans="2:47" s="1" customFormat="1" ht="13.5">
      <c r="B160" s="46"/>
      <c r="C160" s="74"/>
      <c r="D160" s="233" t="s">
        <v>146</v>
      </c>
      <c r="E160" s="74"/>
      <c r="F160" s="234" t="s">
        <v>306</v>
      </c>
      <c r="G160" s="74"/>
      <c r="H160" s="74"/>
      <c r="I160" s="191"/>
      <c r="J160" s="74"/>
      <c r="K160" s="74"/>
      <c r="L160" s="72"/>
      <c r="M160" s="235"/>
      <c r="N160" s="47"/>
      <c r="O160" s="47"/>
      <c r="P160" s="47"/>
      <c r="Q160" s="47"/>
      <c r="R160" s="47"/>
      <c r="S160" s="47"/>
      <c r="T160" s="95"/>
      <c r="AT160" s="24" t="s">
        <v>146</v>
      </c>
      <c r="AU160" s="24" t="s">
        <v>81</v>
      </c>
    </row>
    <row r="161" spans="2:65" s="1" customFormat="1" ht="16.5" customHeight="1">
      <c r="B161" s="46"/>
      <c r="C161" s="247" t="s">
        <v>307</v>
      </c>
      <c r="D161" s="247" t="s">
        <v>222</v>
      </c>
      <c r="E161" s="248" t="s">
        <v>308</v>
      </c>
      <c r="F161" s="249" t="s">
        <v>309</v>
      </c>
      <c r="G161" s="250" t="s">
        <v>225</v>
      </c>
      <c r="H161" s="251">
        <v>25.25</v>
      </c>
      <c r="I161" s="252"/>
      <c r="J161" s="253">
        <f>ROUND(I161*H161,2)</f>
        <v>0</v>
      </c>
      <c r="K161" s="249" t="s">
        <v>143</v>
      </c>
      <c r="L161" s="254"/>
      <c r="M161" s="255" t="s">
        <v>21</v>
      </c>
      <c r="N161" s="256" t="s">
        <v>42</v>
      </c>
      <c r="O161" s="47"/>
      <c r="P161" s="230">
        <f>O161*H161</f>
        <v>0</v>
      </c>
      <c r="Q161" s="230">
        <v>1</v>
      </c>
      <c r="R161" s="230">
        <f>Q161*H161</f>
        <v>25.25</v>
      </c>
      <c r="S161" s="230">
        <v>0</v>
      </c>
      <c r="T161" s="231">
        <f>S161*H161</f>
        <v>0</v>
      </c>
      <c r="AR161" s="24" t="s">
        <v>177</v>
      </c>
      <c r="AT161" s="24" t="s">
        <v>222</v>
      </c>
      <c r="AU161" s="24" t="s">
        <v>81</v>
      </c>
      <c r="AY161" s="24" t="s">
        <v>137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4" t="s">
        <v>79</v>
      </c>
      <c r="BK161" s="232">
        <f>ROUND(I161*H161,2)</f>
        <v>0</v>
      </c>
      <c r="BL161" s="24" t="s">
        <v>144</v>
      </c>
      <c r="BM161" s="24" t="s">
        <v>310</v>
      </c>
    </row>
    <row r="162" spans="2:51" s="11" customFormat="1" ht="13.5">
      <c r="B162" s="236"/>
      <c r="C162" s="237"/>
      <c r="D162" s="233" t="s">
        <v>151</v>
      </c>
      <c r="E162" s="238" t="s">
        <v>21</v>
      </c>
      <c r="F162" s="239" t="s">
        <v>311</v>
      </c>
      <c r="G162" s="237"/>
      <c r="H162" s="240">
        <v>25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AT162" s="246" t="s">
        <v>151</v>
      </c>
      <c r="AU162" s="246" t="s">
        <v>81</v>
      </c>
      <c r="AV162" s="11" t="s">
        <v>81</v>
      </c>
      <c r="AW162" s="11" t="s">
        <v>35</v>
      </c>
      <c r="AX162" s="11" t="s">
        <v>79</v>
      </c>
      <c r="AY162" s="246" t="s">
        <v>137</v>
      </c>
    </row>
    <row r="163" spans="2:51" s="11" customFormat="1" ht="13.5">
      <c r="B163" s="236"/>
      <c r="C163" s="237"/>
      <c r="D163" s="233" t="s">
        <v>151</v>
      </c>
      <c r="E163" s="237"/>
      <c r="F163" s="239" t="s">
        <v>312</v>
      </c>
      <c r="G163" s="237"/>
      <c r="H163" s="240">
        <v>25.25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AT163" s="246" t="s">
        <v>151</v>
      </c>
      <c r="AU163" s="246" t="s">
        <v>81</v>
      </c>
      <c r="AV163" s="11" t="s">
        <v>81</v>
      </c>
      <c r="AW163" s="11" t="s">
        <v>6</v>
      </c>
      <c r="AX163" s="11" t="s">
        <v>79</v>
      </c>
      <c r="AY163" s="246" t="s">
        <v>137</v>
      </c>
    </row>
    <row r="164" spans="2:65" s="1" customFormat="1" ht="38.25" customHeight="1">
      <c r="B164" s="46"/>
      <c r="C164" s="221" t="s">
        <v>313</v>
      </c>
      <c r="D164" s="221" t="s">
        <v>139</v>
      </c>
      <c r="E164" s="222" t="s">
        <v>314</v>
      </c>
      <c r="F164" s="223" t="s">
        <v>315</v>
      </c>
      <c r="G164" s="224" t="s">
        <v>142</v>
      </c>
      <c r="H164" s="225">
        <v>178</v>
      </c>
      <c r="I164" s="226"/>
      <c r="J164" s="227">
        <f>ROUND(I164*H164,2)</f>
        <v>0</v>
      </c>
      <c r="K164" s="223" t="s">
        <v>143</v>
      </c>
      <c r="L164" s="72"/>
      <c r="M164" s="228" t="s">
        <v>21</v>
      </c>
      <c r="N164" s="229" t="s">
        <v>42</v>
      </c>
      <c r="O164" s="47"/>
      <c r="P164" s="230">
        <f>O164*H164</f>
        <v>0</v>
      </c>
      <c r="Q164" s="230">
        <v>0.1837</v>
      </c>
      <c r="R164" s="230">
        <f>Q164*H164</f>
        <v>32.6986</v>
      </c>
      <c r="S164" s="230">
        <v>0</v>
      </c>
      <c r="T164" s="231">
        <f>S164*H164</f>
        <v>0</v>
      </c>
      <c r="AR164" s="24" t="s">
        <v>144</v>
      </c>
      <c r="AT164" s="24" t="s">
        <v>139</v>
      </c>
      <c r="AU164" s="24" t="s">
        <v>81</v>
      </c>
      <c r="AY164" s="24" t="s">
        <v>137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24" t="s">
        <v>79</v>
      </c>
      <c r="BK164" s="232">
        <f>ROUND(I164*H164,2)</f>
        <v>0</v>
      </c>
      <c r="BL164" s="24" t="s">
        <v>144</v>
      </c>
      <c r="BM164" s="24" t="s">
        <v>316</v>
      </c>
    </row>
    <row r="165" spans="2:47" s="1" customFormat="1" ht="13.5">
      <c r="B165" s="46"/>
      <c r="C165" s="74"/>
      <c r="D165" s="233" t="s">
        <v>146</v>
      </c>
      <c r="E165" s="74"/>
      <c r="F165" s="234" t="s">
        <v>317</v>
      </c>
      <c r="G165" s="74"/>
      <c r="H165" s="74"/>
      <c r="I165" s="191"/>
      <c r="J165" s="74"/>
      <c r="K165" s="74"/>
      <c r="L165" s="72"/>
      <c r="M165" s="235"/>
      <c r="N165" s="47"/>
      <c r="O165" s="47"/>
      <c r="P165" s="47"/>
      <c r="Q165" s="47"/>
      <c r="R165" s="47"/>
      <c r="S165" s="47"/>
      <c r="T165" s="95"/>
      <c r="AT165" s="24" t="s">
        <v>146</v>
      </c>
      <c r="AU165" s="24" t="s">
        <v>81</v>
      </c>
    </row>
    <row r="166" spans="2:65" s="1" customFormat="1" ht="16.5" customHeight="1">
      <c r="B166" s="46"/>
      <c r="C166" s="247" t="s">
        <v>318</v>
      </c>
      <c r="D166" s="247" t="s">
        <v>222</v>
      </c>
      <c r="E166" s="248" t="s">
        <v>319</v>
      </c>
      <c r="F166" s="249" t="s">
        <v>320</v>
      </c>
      <c r="G166" s="250" t="s">
        <v>225</v>
      </c>
      <c r="H166" s="251">
        <v>34.916</v>
      </c>
      <c r="I166" s="252"/>
      <c r="J166" s="253">
        <f>ROUND(I166*H166,2)</f>
        <v>0</v>
      </c>
      <c r="K166" s="249" t="s">
        <v>143</v>
      </c>
      <c r="L166" s="254"/>
      <c r="M166" s="255" t="s">
        <v>21</v>
      </c>
      <c r="N166" s="256" t="s">
        <v>42</v>
      </c>
      <c r="O166" s="47"/>
      <c r="P166" s="230">
        <f>O166*H166</f>
        <v>0</v>
      </c>
      <c r="Q166" s="230">
        <v>1</v>
      </c>
      <c r="R166" s="230">
        <f>Q166*H166</f>
        <v>34.916</v>
      </c>
      <c r="S166" s="230">
        <v>0</v>
      </c>
      <c r="T166" s="231">
        <f>S166*H166</f>
        <v>0</v>
      </c>
      <c r="AR166" s="24" t="s">
        <v>177</v>
      </c>
      <c r="AT166" s="24" t="s">
        <v>222</v>
      </c>
      <c r="AU166" s="24" t="s">
        <v>81</v>
      </c>
      <c r="AY166" s="24" t="s">
        <v>137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4" t="s">
        <v>79</v>
      </c>
      <c r="BK166" s="232">
        <f>ROUND(I166*H166,2)</f>
        <v>0</v>
      </c>
      <c r="BL166" s="24" t="s">
        <v>144</v>
      </c>
      <c r="BM166" s="24" t="s">
        <v>321</v>
      </c>
    </row>
    <row r="167" spans="2:51" s="11" customFormat="1" ht="13.5">
      <c r="B167" s="236"/>
      <c r="C167" s="237"/>
      <c r="D167" s="233" t="s">
        <v>151</v>
      </c>
      <c r="E167" s="238" t="s">
        <v>21</v>
      </c>
      <c r="F167" s="239" t="s">
        <v>322</v>
      </c>
      <c r="G167" s="237"/>
      <c r="H167" s="240">
        <v>34.231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AT167" s="246" t="s">
        <v>151</v>
      </c>
      <c r="AU167" s="246" t="s">
        <v>81</v>
      </c>
      <c r="AV167" s="11" t="s">
        <v>81</v>
      </c>
      <c r="AW167" s="11" t="s">
        <v>35</v>
      </c>
      <c r="AX167" s="11" t="s">
        <v>79</v>
      </c>
      <c r="AY167" s="246" t="s">
        <v>137</v>
      </c>
    </row>
    <row r="168" spans="2:51" s="11" customFormat="1" ht="13.5">
      <c r="B168" s="236"/>
      <c r="C168" s="237"/>
      <c r="D168" s="233" t="s">
        <v>151</v>
      </c>
      <c r="E168" s="237"/>
      <c r="F168" s="239" t="s">
        <v>323</v>
      </c>
      <c r="G168" s="237"/>
      <c r="H168" s="240">
        <v>34.916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AT168" s="246" t="s">
        <v>151</v>
      </c>
      <c r="AU168" s="246" t="s">
        <v>81</v>
      </c>
      <c r="AV168" s="11" t="s">
        <v>81</v>
      </c>
      <c r="AW168" s="11" t="s">
        <v>6</v>
      </c>
      <c r="AX168" s="11" t="s">
        <v>79</v>
      </c>
      <c r="AY168" s="246" t="s">
        <v>137</v>
      </c>
    </row>
    <row r="169" spans="2:63" s="10" customFormat="1" ht="29.85" customHeight="1">
      <c r="B169" s="205"/>
      <c r="C169" s="206"/>
      <c r="D169" s="207" t="s">
        <v>70</v>
      </c>
      <c r="E169" s="219" t="s">
        <v>177</v>
      </c>
      <c r="F169" s="219" t="s">
        <v>324</v>
      </c>
      <c r="G169" s="206"/>
      <c r="H169" s="206"/>
      <c r="I169" s="209"/>
      <c r="J169" s="220">
        <f>BK169</f>
        <v>0</v>
      </c>
      <c r="K169" s="206"/>
      <c r="L169" s="211"/>
      <c r="M169" s="212"/>
      <c r="N169" s="213"/>
      <c r="O169" s="213"/>
      <c r="P169" s="214">
        <f>SUM(P170:P188)</f>
        <v>0</v>
      </c>
      <c r="Q169" s="213"/>
      <c r="R169" s="214">
        <f>SUM(R170:R188)</f>
        <v>22.739469999999997</v>
      </c>
      <c r="S169" s="213"/>
      <c r="T169" s="215">
        <f>SUM(T170:T188)</f>
        <v>0</v>
      </c>
      <c r="AR169" s="216" t="s">
        <v>79</v>
      </c>
      <c r="AT169" s="217" t="s">
        <v>70</v>
      </c>
      <c r="AU169" s="217" t="s">
        <v>79</v>
      </c>
      <c r="AY169" s="216" t="s">
        <v>137</v>
      </c>
      <c r="BK169" s="218">
        <f>SUM(BK170:BK188)</f>
        <v>0</v>
      </c>
    </row>
    <row r="170" spans="2:65" s="1" customFormat="1" ht="25.5" customHeight="1">
      <c r="B170" s="46"/>
      <c r="C170" s="221" t="s">
        <v>325</v>
      </c>
      <c r="D170" s="221" t="s">
        <v>139</v>
      </c>
      <c r="E170" s="222" t="s">
        <v>326</v>
      </c>
      <c r="F170" s="223" t="s">
        <v>327</v>
      </c>
      <c r="G170" s="224" t="s">
        <v>328</v>
      </c>
      <c r="H170" s="225">
        <v>17</v>
      </c>
      <c r="I170" s="226"/>
      <c r="J170" s="227">
        <f>ROUND(I170*H170,2)</f>
        <v>0</v>
      </c>
      <c r="K170" s="223" t="s">
        <v>21</v>
      </c>
      <c r="L170" s="72"/>
      <c r="M170" s="228" t="s">
        <v>21</v>
      </c>
      <c r="N170" s="229" t="s">
        <v>42</v>
      </c>
      <c r="O170" s="47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AR170" s="24" t="s">
        <v>144</v>
      </c>
      <c r="AT170" s="24" t="s">
        <v>139</v>
      </c>
      <c r="AU170" s="24" t="s">
        <v>81</v>
      </c>
      <c r="AY170" s="24" t="s">
        <v>137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4" t="s">
        <v>79</v>
      </c>
      <c r="BK170" s="232">
        <f>ROUND(I170*H170,2)</f>
        <v>0</v>
      </c>
      <c r="BL170" s="24" t="s">
        <v>144</v>
      </c>
      <c r="BM170" s="24" t="s">
        <v>329</v>
      </c>
    </row>
    <row r="171" spans="2:65" s="1" customFormat="1" ht="25.5" customHeight="1">
      <c r="B171" s="46"/>
      <c r="C171" s="221" t="s">
        <v>330</v>
      </c>
      <c r="D171" s="221" t="s">
        <v>139</v>
      </c>
      <c r="E171" s="222" t="s">
        <v>331</v>
      </c>
      <c r="F171" s="223" t="s">
        <v>332</v>
      </c>
      <c r="G171" s="224" t="s">
        <v>328</v>
      </c>
      <c r="H171" s="225">
        <v>19</v>
      </c>
      <c r="I171" s="226"/>
      <c r="J171" s="227">
        <f>ROUND(I171*H171,2)</f>
        <v>0</v>
      </c>
      <c r="K171" s="223" t="s">
        <v>21</v>
      </c>
      <c r="L171" s="72"/>
      <c r="M171" s="228" t="s">
        <v>21</v>
      </c>
      <c r="N171" s="229" t="s">
        <v>42</v>
      </c>
      <c r="O171" s="47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AR171" s="24" t="s">
        <v>144</v>
      </c>
      <c r="AT171" s="24" t="s">
        <v>139</v>
      </c>
      <c r="AU171" s="24" t="s">
        <v>81</v>
      </c>
      <c r="AY171" s="24" t="s">
        <v>137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24" t="s">
        <v>79</v>
      </c>
      <c r="BK171" s="232">
        <f>ROUND(I171*H171,2)</f>
        <v>0</v>
      </c>
      <c r="BL171" s="24" t="s">
        <v>144</v>
      </c>
      <c r="BM171" s="24" t="s">
        <v>333</v>
      </c>
    </row>
    <row r="172" spans="2:65" s="1" customFormat="1" ht="25.5" customHeight="1">
      <c r="B172" s="46"/>
      <c r="C172" s="221" t="s">
        <v>334</v>
      </c>
      <c r="D172" s="221" t="s">
        <v>139</v>
      </c>
      <c r="E172" s="222" t="s">
        <v>335</v>
      </c>
      <c r="F172" s="223" t="s">
        <v>336</v>
      </c>
      <c r="G172" s="224" t="s">
        <v>160</v>
      </c>
      <c r="H172" s="225">
        <v>124</v>
      </c>
      <c r="I172" s="226"/>
      <c r="J172" s="227">
        <f>ROUND(I172*H172,2)</f>
        <v>0</v>
      </c>
      <c r="K172" s="223" t="s">
        <v>143</v>
      </c>
      <c r="L172" s="72"/>
      <c r="M172" s="228" t="s">
        <v>21</v>
      </c>
      <c r="N172" s="229" t="s">
        <v>42</v>
      </c>
      <c r="O172" s="47"/>
      <c r="P172" s="230">
        <f>O172*H172</f>
        <v>0</v>
      </c>
      <c r="Q172" s="230">
        <v>0.00268</v>
      </c>
      <c r="R172" s="230">
        <f>Q172*H172</f>
        <v>0.33232</v>
      </c>
      <c r="S172" s="230">
        <v>0</v>
      </c>
      <c r="T172" s="231">
        <f>S172*H172</f>
        <v>0</v>
      </c>
      <c r="AR172" s="24" t="s">
        <v>144</v>
      </c>
      <c r="AT172" s="24" t="s">
        <v>139</v>
      </c>
      <c r="AU172" s="24" t="s">
        <v>81</v>
      </c>
      <c r="AY172" s="24" t="s">
        <v>137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4" t="s">
        <v>79</v>
      </c>
      <c r="BK172" s="232">
        <f>ROUND(I172*H172,2)</f>
        <v>0</v>
      </c>
      <c r="BL172" s="24" t="s">
        <v>144</v>
      </c>
      <c r="BM172" s="24" t="s">
        <v>337</v>
      </c>
    </row>
    <row r="173" spans="2:47" s="1" customFormat="1" ht="13.5">
      <c r="B173" s="46"/>
      <c r="C173" s="74"/>
      <c r="D173" s="233" t="s">
        <v>146</v>
      </c>
      <c r="E173" s="74"/>
      <c r="F173" s="234" t="s">
        <v>338</v>
      </c>
      <c r="G173" s="74"/>
      <c r="H173" s="74"/>
      <c r="I173" s="191"/>
      <c r="J173" s="74"/>
      <c r="K173" s="74"/>
      <c r="L173" s="72"/>
      <c r="M173" s="235"/>
      <c r="N173" s="47"/>
      <c r="O173" s="47"/>
      <c r="P173" s="47"/>
      <c r="Q173" s="47"/>
      <c r="R173" s="47"/>
      <c r="S173" s="47"/>
      <c r="T173" s="95"/>
      <c r="AT173" s="24" t="s">
        <v>146</v>
      </c>
      <c r="AU173" s="24" t="s">
        <v>81</v>
      </c>
    </row>
    <row r="174" spans="2:65" s="1" customFormat="1" ht="25.5" customHeight="1">
      <c r="B174" s="46"/>
      <c r="C174" s="221" t="s">
        <v>339</v>
      </c>
      <c r="D174" s="221" t="s">
        <v>139</v>
      </c>
      <c r="E174" s="222" t="s">
        <v>340</v>
      </c>
      <c r="F174" s="223" t="s">
        <v>341</v>
      </c>
      <c r="G174" s="224" t="s">
        <v>342</v>
      </c>
      <c r="H174" s="225">
        <v>51</v>
      </c>
      <c r="I174" s="226"/>
      <c r="J174" s="227">
        <f>ROUND(I174*H174,2)</f>
        <v>0</v>
      </c>
      <c r="K174" s="223" t="s">
        <v>143</v>
      </c>
      <c r="L174" s="72"/>
      <c r="M174" s="228" t="s">
        <v>21</v>
      </c>
      <c r="N174" s="229" t="s">
        <v>42</v>
      </c>
      <c r="O174" s="47"/>
      <c r="P174" s="230">
        <f>O174*H174</f>
        <v>0</v>
      </c>
      <c r="Q174" s="230">
        <v>1E-05</v>
      </c>
      <c r="R174" s="230">
        <f>Q174*H174</f>
        <v>0.00051</v>
      </c>
      <c r="S174" s="230">
        <v>0</v>
      </c>
      <c r="T174" s="231">
        <f>S174*H174</f>
        <v>0</v>
      </c>
      <c r="AR174" s="24" t="s">
        <v>144</v>
      </c>
      <c r="AT174" s="24" t="s">
        <v>139</v>
      </c>
      <c r="AU174" s="24" t="s">
        <v>81</v>
      </c>
      <c r="AY174" s="24" t="s">
        <v>137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4" t="s">
        <v>79</v>
      </c>
      <c r="BK174" s="232">
        <f>ROUND(I174*H174,2)</f>
        <v>0</v>
      </c>
      <c r="BL174" s="24" t="s">
        <v>144</v>
      </c>
      <c r="BM174" s="24" t="s">
        <v>343</v>
      </c>
    </row>
    <row r="175" spans="2:47" s="1" customFormat="1" ht="13.5">
      <c r="B175" s="46"/>
      <c r="C175" s="74"/>
      <c r="D175" s="233" t="s">
        <v>146</v>
      </c>
      <c r="E175" s="74"/>
      <c r="F175" s="234" t="s">
        <v>344</v>
      </c>
      <c r="G175" s="74"/>
      <c r="H175" s="74"/>
      <c r="I175" s="191"/>
      <c r="J175" s="74"/>
      <c r="K175" s="74"/>
      <c r="L175" s="72"/>
      <c r="M175" s="235"/>
      <c r="N175" s="47"/>
      <c r="O175" s="47"/>
      <c r="P175" s="47"/>
      <c r="Q175" s="47"/>
      <c r="R175" s="47"/>
      <c r="S175" s="47"/>
      <c r="T175" s="95"/>
      <c r="AT175" s="24" t="s">
        <v>146</v>
      </c>
      <c r="AU175" s="24" t="s">
        <v>81</v>
      </c>
    </row>
    <row r="176" spans="2:51" s="11" customFormat="1" ht="13.5">
      <c r="B176" s="236"/>
      <c r="C176" s="237"/>
      <c r="D176" s="233" t="s">
        <v>151</v>
      </c>
      <c r="E176" s="238" t="s">
        <v>21</v>
      </c>
      <c r="F176" s="239" t="s">
        <v>345</v>
      </c>
      <c r="G176" s="237"/>
      <c r="H176" s="240">
        <v>51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AT176" s="246" t="s">
        <v>151</v>
      </c>
      <c r="AU176" s="246" t="s">
        <v>81</v>
      </c>
      <c r="AV176" s="11" t="s">
        <v>81</v>
      </c>
      <c r="AW176" s="11" t="s">
        <v>35</v>
      </c>
      <c r="AX176" s="11" t="s">
        <v>79</v>
      </c>
      <c r="AY176" s="246" t="s">
        <v>137</v>
      </c>
    </row>
    <row r="177" spans="2:65" s="1" customFormat="1" ht="25.5" customHeight="1">
      <c r="B177" s="46"/>
      <c r="C177" s="247" t="s">
        <v>346</v>
      </c>
      <c r="D177" s="247" t="s">
        <v>222</v>
      </c>
      <c r="E177" s="248" t="s">
        <v>347</v>
      </c>
      <c r="F177" s="249" t="s">
        <v>348</v>
      </c>
      <c r="G177" s="250" t="s">
        <v>342</v>
      </c>
      <c r="H177" s="251">
        <v>51</v>
      </c>
      <c r="I177" s="252"/>
      <c r="J177" s="253">
        <f>ROUND(I177*H177,2)</f>
        <v>0</v>
      </c>
      <c r="K177" s="249" t="s">
        <v>143</v>
      </c>
      <c r="L177" s="254"/>
      <c r="M177" s="255" t="s">
        <v>21</v>
      </c>
      <c r="N177" s="256" t="s">
        <v>42</v>
      </c>
      <c r="O177" s="47"/>
      <c r="P177" s="230">
        <f>O177*H177</f>
        <v>0</v>
      </c>
      <c r="Q177" s="230">
        <v>0.00054</v>
      </c>
      <c r="R177" s="230">
        <f>Q177*H177</f>
        <v>0.027540000000000002</v>
      </c>
      <c r="S177" s="230">
        <v>0</v>
      </c>
      <c r="T177" s="231">
        <f>S177*H177</f>
        <v>0</v>
      </c>
      <c r="AR177" s="24" t="s">
        <v>177</v>
      </c>
      <c r="AT177" s="24" t="s">
        <v>222</v>
      </c>
      <c r="AU177" s="24" t="s">
        <v>81</v>
      </c>
      <c r="AY177" s="24" t="s">
        <v>137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4" t="s">
        <v>79</v>
      </c>
      <c r="BK177" s="232">
        <f>ROUND(I177*H177,2)</f>
        <v>0</v>
      </c>
      <c r="BL177" s="24" t="s">
        <v>144</v>
      </c>
      <c r="BM177" s="24" t="s">
        <v>349</v>
      </c>
    </row>
    <row r="178" spans="2:65" s="1" customFormat="1" ht="16.5" customHeight="1">
      <c r="B178" s="46"/>
      <c r="C178" s="221" t="s">
        <v>350</v>
      </c>
      <c r="D178" s="221" t="s">
        <v>139</v>
      </c>
      <c r="E178" s="222" t="s">
        <v>351</v>
      </c>
      <c r="F178" s="223" t="s">
        <v>352</v>
      </c>
      <c r="G178" s="224" t="s">
        <v>342</v>
      </c>
      <c r="H178" s="225">
        <v>17</v>
      </c>
      <c r="I178" s="226"/>
      <c r="J178" s="227">
        <f>ROUND(I178*H178,2)</f>
        <v>0</v>
      </c>
      <c r="K178" s="223" t="s">
        <v>143</v>
      </c>
      <c r="L178" s="72"/>
      <c r="M178" s="228" t="s">
        <v>21</v>
      </c>
      <c r="N178" s="229" t="s">
        <v>42</v>
      </c>
      <c r="O178" s="47"/>
      <c r="P178" s="230">
        <f>O178*H178</f>
        <v>0</v>
      </c>
      <c r="Q178" s="230">
        <v>0.3409</v>
      </c>
      <c r="R178" s="230">
        <f>Q178*H178</f>
        <v>5.795299999999999</v>
      </c>
      <c r="S178" s="230">
        <v>0</v>
      </c>
      <c r="T178" s="231">
        <f>S178*H178</f>
        <v>0</v>
      </c>
      <c r="AR178" s="24" t="s">
        <v>144</v>
      </c>
      <c r="AT178" s="24" t="s">
        <v>139</v>
      </c>
      <c r="AU178" s="24" t="s">
        <v>81</v>
      </c>
      <c r="AY178" s="24" t="s">
        <v>137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24" t="s">
        <v>79</v>
      </c>
      <c r="BK178" s="232">
        <f>ROUND(I178*H178,2)</f>
        <v>0</v>
      </c>
      <c r="BL178" s="24" t="s">
        <v>144</v>
      </c>
      <c r="BM178" s="24" t="s">
        <v>353</v>
      </c>
    </row>
    <row r="179" spans="2:51" s="11" customFormat="1" ht="13.5">
      <c r="B179" s="236"/>
      <c r="C179" s="237"/>
      <c r="D179" s="233" t="s">
        <v>151</v>
      </c>
      <c r="E179" s="238" t="s">
        <v>21</v>
      </c>
      <c r="F179" s="239" t="s">
        <v>221</v>
      </c>
      <c r="G179" s="237"/>
      <c r="H179" s="240">
        <v>17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AT179" s="246" t="s">
        <v>151</v>
      </c>
      <c r="AU179" s="246" t="s">
        <v>81</v>
      </c>
      <c r="AV179" s="11" t="s">
        <v>81</v>
      </c>
      <c r="AW179" s="11" t="s">
        <v>35</v>
      </c>
      <c r="AX179" s="11" t="s">
        <v>79</v>
      </c>
      <c r="AY179" s="246" t="s">
        <v>137</v>
      </c>
    </row>
    <row r="180" spans="2:65" s="1" customFormat="1" ht="25.5" customHeight="1">
      <c r="B180" s="46"/>
      <c r="C180" s="247" t="s">
        <v>354</v>
      </c>
      <c r="D180" s="247" t="s">
        <v>222</v>
      </c>
      <c r="E180" s="248" t="s">
        <v>355</v>
      </c>
      <c r="F180" s="249" t="s">
        <v>356</v>
      </c>
      <c r="G180" s="250" t="s">
        <v>342</v>
      </c>
      <c r="H180" s="251">
        <v>17</v>
      </c>
      <c r="I180" s="252"/>
      <c r="J180" s="253">
        <f>ROUND(I180*H180,2)</f>
        <v>0</v>
      </c>
      <c r="K180" s="249" t="s">
        <v>143</v>
      </c>
      <c r="L180" s="254"/>
      <c r="M180" s="255" t="s">
        <v>21</v>
      </c>
      <c r="N180" s="256" t="s">
        <v>42</v>
      </c>
      <c r="O180" s="47"/>
      <c r="P180" s="230">
        <f>O180*H180</f>
        <v>0</v>
      </c>
      <c r="Q180" s="230">
        <v>0.08</v>
      </c>
      <c r="R180" s="230">
        <f>Q180*H180</f>
        <v>1.36</v>
      </c>
      <c r="S180" s="230">
        <v>0</v>
      </c>
      <c r="T180" s="231">
        <f>S180*H180</f>
        <v>0</v>
      </c>
      <c r="AR180" s="24" t="s">
        <v>177</v>
      </c>
      <c r="AT180" s="24" t="s">
        <v>222</v>
      </c>
      <c r="AU180" s="24" t="s">
        <v>81</v>
      </c>
      <c r="AY180" s="24" t="s">
        <v>137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24" t="s">
        <v>79</v>
      </c>
      <c r="BK180" s="232">
        <f>ROUND(I180*H180,2)</f>
        <v>0</v>
      </c>
      <c r="BL180" s="24" t="s">
        <v>144</v>
      </c>
      <c r="BM180" s="24" t="s">
        <v>357</v>
      </c>
    </row>
    <row r="181" spans="2:65" s="1" customFormat="1" ht="16.5" customHeight="1">
      <c r="B181" s="46"/>
      <c r="C181" s="247" t="s">
        <v>358</v>
      </c>
      <c r="D181" s="247" t="s">
        <v>222</v>
      </c>
      <c r="E181" s="248" t="s">
        <v>359</v>
      </c>
      <c r="F181" s="249" t="s">
        <v>360</v>
      </c>
      <c r="G181" s="250" t="s">
        <v>342</v>
      </c>
      <c r="H181" s="251">
        <v>17</v>
      </c>
      <c r="I181" s="252"/>
      <c r="J181" s="253">
        <f>ROUND(I181*H181,2)</f>
        <v>0</v>
      </c>
      <c r="K181" s="249" t="s">
        <v>143</v>
      </c>
      <c r="L181" s="254"/>
      <c r="M181" s="255" t="s">
        <v>21</v>
      </c>
      <c r="N181" s="256" t="s">
        <v>42</v>
      </c>
      <c r="O181" s="47"/>
      <c r="P181" s="230">
        <f>O181*H181</f>
        <v>0</v>
      </c>
      <c r="Q181" s="230">
        <v>0.061</v>
      </c>
      <c r="R181" s="230">
        <f>Q181*H181</f>
        <v>1.037</v>
      </c>
      <c r="S181" s="230">
        <v>0</v>
      </c>
      <c r="T181" s="231">
        <f>S181*H181</f>
        <v>0</v>
      </c>
      <c r="AR181" s="24" t="s">
        <v>177</v>
      </c>
      <c r="AT181" s="24" t="s">
        <v>222</v>
      </c>
      <c r="AU181" s="24" t="s">
        <v>81</v>
      </c>
      <c r="AY181" s="24" t="s">
        <v>137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24" t="s">
        <v>79</v>
      </c>
      <c r="BK181" s="232">
        <f>ROUND(I181*H181,2)</f>
        <v>0</v>
      </c>
      <c r="BL181" s="24" t="s">
        <v>144</v>
      </c>
      <c r="BM181" s="24" t="s">
        <v>361</v>
      </c>
    </row>
    <row r="182" spans="2:65" s="1" customFormat="1" ht="25.5" customHeight="1">
      <c r="B182" s="46"/>
      <c r="C182" s="247" t="s">
        <v>362</v>
      </c>
      <c r="D182" s="247" t="s">
        <v>222</v>
      </c>
      <c r="E182" s="248" t="s">
        <v>363</v>
      </c>
      <c r="F182" s="249" t="s">
        <v>364</v>
      </c>
      <c r="G182" s="250" t="s">
        <v>342</v>
      </c>
      <c r="H182" s="251">
        <v>17</v>
      </c>
      <c r="I182" s="252"/>
      <c r="J182" s="253">
        <f>ROUND(I182*H182,2)</f>
        <v>0</v>
      </c>
      <c r="K182" s="249" t="s">
        <v>143</v>
      </c>
      <c r="L182" s="254"/>
      <c r="M182" s="255" t="s">
        <v>21</v>
      </c>
      <c r="N182" s="256" t="s">
        <v>42</v>
      </c>
      <c r="O182" s="47"/>
      <c r="P182" s="230">
        <f>O182*H182</f>
        <v>0</v>
      </c>
      <c r="Q182" s="230">
        <v>0.072</v>
      </c>
      <c r="R182" s="230">
        <f>Q182*H182</f>
        <v>1.224</v>
      </c>
      <c r="S182" s="230">
        <v>0</v>
      </c>
      <c r="T182" s="231">
        <f>S182*H182</f>
        <v>0</v>
      </c>
      <c r="AR182" s="24" t="s">
        <v>177</v>
      </c>
      <c r="AT182" s="24" t="s">
        <v>222</v>
      </c>
      <c r="AU182" s="24" t="s">
        <v>81</v>
      </c>
      <c r="AY182" s="24" t="s">
        <v>137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4" t="s">
        <v>79</v>
      </c>
      <c r="BK182" s="232">
        <f>ROUND(I182*H182,2)</f>
        <v>0</v>
      </c>
      <c r="BL182" s="24" t="s">
        <v>144</v>
      </c>
      <c r="BM182" s="24" t="s">
        <v>365</v>
      </c>
    </row>
    <row r="183" spans="2:65" s="1" customFormat="1" ht="25.5" customHeight="1">
      <c r="B183" s="46"/>
      <c r="C183" s="247" t="s">
        <v>366</v>
      </c>
      <c r="D183" s="247" t="s">
        <v>222</v>
      </c>
      <c r="E183" s="248" t="s">
        <v>367</v>
      </c>
      <c r="F183" s="249" t="s">
        <v>368</v>
      </c>
      <c r="G183" s="250" t="s">
        <v>342</v>
      </c>
      <c r="H183" s="251">
        <v>17</v>
      </c>
      <c r="I183" s="252"/>
      <c r="J183" s="253">
        <f>ROUND(I183*H183,2)</f>
        <v>0</v>
      </c>
      <c r="K183" s="249" t="s">
        <v>143</v>
      </c>
      <c r="L183" s="254"/>
      <c r="M183" s="255" t="s">
        <v>21</v>
      </c>
      <c r="N183" s="256" t="s">
        <v>42</v>
      </c>
      <c r="O183" s="47"/>
      <c r="P183" s="230">
        <f>O183*H183</f>
        <v>0</v>
      </c>
      <c r="Q183" s="230">
        <v>0.057</v>
      </c>
      <c r="R183" s="230">
        <f>Q183*H183</f>
        <v>0.9690000000000001</v>
      </c>
      <c r="S183" s="230">
        <v>0</v>
      </c>
      <c r="T183" s="231">
        <f>S183*H183</f>
        <v>0</v>
      </c>
      <c r="AR183" s="24" t="s">
        <v>177</v>
      </c>
      <c r="AT183" s="24" t="s">
        <v>222</v>
      </c>
      <c r="AU183" s="24" t="s">
        <v>81</v>
      </c>
      <c r="AY183" s="24" t="s">
        <v>137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24" t="s">
        <v>79</v>
      </c>
      <c r="BK183" s="232">
        <f>ROUND(I183*H183,2)</f>
        <v>0</v>
      </c>
      <c r="BL183" s="24" t="s">
        <v>144</v>
      </c>
      <c r="BM183" s="24" t="s">
        <v>369</v>
      </c>
    </row>
    <row r="184" spans="2:65" s="1" customFormat="1" ht="25.5" customHeight="1">
      <c r="B184" s="46"/>
      <c r="C184" s="247" t="s">
        <v>370</v>
      </c>
      <c r="D184" s="247" t="s">
        <v>222</v>
      </c>
      <c r="E184" s="248" t="s">
        <v>371</v>
      </c>
      <c r="F184" s="249" t="s">
        <v>372</v>
      </c>
      <c r="G184" s="250" t="s">
        <v>342</v>
      </c>
      <c r="H184" s="251">
        <v>17</v>
      </c>
      <c r="I184" s="252"/>
      <c r="J184" s="253">
        <f>ROUND(I184*H184,2)</f>
        <v>0</v>
      </c>
      <c r="K184" s="249" t="s">
        <v>143</v>
      </c>
      <c r="L184" s="254"/>
      <c r="M184" s="255" t="s">
        <v>21</v>
      </c>
      <c r="N184" s="256" t="s">
        <v>42</v>
      </c>
      <c r="O184" s="47"/>
      <c r="P184" s="230">
        <f>O184*H184</f>
        <v>0</v>
      </c>
      <c r="Q184" s="230">
        <v>0.027</v>
      </c>
      <c r="R184" s="230">
        <f>Q184*H184</f>
        <v>0.459</v>
      </c>
      <c r="S184" s="230">
        <v>0</v>
      </c>
      <c r="T184" s="231">
        <f>S184*H184</f>
        <v>0</v>
      </c>
      <c r="AR184" s="24" t="s">
        <v>177</v>
      </c>
      <c r="AT184" s="24" t="s">
        <v>222</v>
      </c>
      <c r="AU184" s="24" t="s">
        <v>81</v>
      </c>
      <c r="AY184" s="24" t="s">
        <v>137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4" t="s">
        <v>79</v>
      </c>
      <c r="BK184" s="232">
        <f>ROUND(I184*H184,2)</f>
        <v>0</v>
      </c>
      <c r="BL184" s="24" t="s">
        <v>144</v>
      </c>
      <c r="BM184" s="24" t="s">
        <v>373</v>
      </c>
    </row>
    <row r="185" spans="2:65" s="1" customFormat="1" ht="16.5" customHeight="1">
      <c r="B185" s="46"/>
      <c r="C185" s="247" t="s">
        <v>374</v>
      </c>
      <c r="D185" s="247" t="s">
        <v>222</v>
      </c>
      <c r="E185" s="248" t="s">
        <v>375</v>
      </c>
      <c r="F185" s="249" t="s">
        <v>376</v>
      </c>
      <c r="G185" s="250" t="s">
        <v>342</v>
      </c>
      <c r="H185" s="251">
        <v>17</v>
      </c>
      <c r="I185" s="252"/>
      <c r="J185" s="253">
        <f>ROUND(I185*H185,2)</f>
        <v>0</v>
      </c>
      <c r="K185" s="249" t="s">
        <v>143</v>
      </c>
      <c r="L185" s="254"/>
      <c r="M185" s="255" t="s">
        <v>21</v>
      </c>
      <c r="N185" s="256" t="s">
        <v>42</v>
      </c>
      <c r="O185" s="47"/>
      <c r="P185" s="230">
        <f>O185*H185</f>
        <v>0</v>
      </c>
      <c r="Q185" s="230">
        <v>0.006</v>
      </c>
      <c r="R185" s="230">
        <f>Q185*H185</f>
        <v>0.10200000000000001</v>
      </c>
      <c r="S185" s="230">
        <v>0</v>
      </c>
      <c r="T185" s="231">
        <f>S185*H185</f>
        <v>0</v>
      </c>
      <c r="AR185" s="24" t="s">
        <v>177</v>
      </c>
      <c r="AT185" s="24" t="s">
        <v>222</v>
      </c>
      <c r="AU185" s="24" t="s">
        <v>81</v>
      </c>
      <c r="AY185" s="24" t="s">
        <v>137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24" t="s">
        <v>79</v>
      </c>
      <c r="BK185" s="232">
        <f>ROUND(I185*H185,2)</f>
        <v>0</v>
      </c>
      <c r="BL185" s="24" t="s">
        <v>144</v>
      </c>
      <c r="BM185" s="24" t="s">
        <v>377</v>
      </c>
    </row>
    <row r="186" spans="2:65" s="1" customFormat="1" ht="25.5" customHeight="1">
      <c r="B186" s="46"/>
      <c r="C186" s="247" t="s">
        <v>378</v>
      </c>
      <c r="D186" s="247" t="s">
        <v>222</v>
      </c>
      <c r="E186" s="248" t="s">
        <v>379</v>
      </c>
      <c r="F186" s="249" t="s">
        <v>380</v>
      </c>
      <c r="G186" s="250" t="s">
        <v>342</v>
      </c>
      <c r="H186" s="251">
        <v>16</v>
      </c>
      <c r="I186" s="252"/>
      <c r="J186" s="253">
        <f>ROUND(I186*H186,2)</f>
        <v>0</v>
      </c>
      <c r="K186" s="249" t="s">
        <v>143</v>
      </c>
      <c r="L186" s="254"/>
      <c r="M186" s="255" t="s">
        <v>21</v>
      </c>
      <c r="N186" s="256" t="s">
        <v>42</v>
      </c>
      <c r="O186" s="47"/>
      <c r="P186" s="230">
        <f>O186*H186</f>
        <v>0</v>
      </c>
      <c r="Q186" s="230">
        <v>0.058</v>
      </c>
      <c r="R186" s="230">
        <f>Q186*H186</f>
        <v>0.928</v>
      </c>
      <c r="S186" s="230">
        <v>0</v>
      </c>
      <c r="T186" s="231">
        <f>S186*H186</f>
        <v>0</v>
      </c>
      <c r="AR186" s="24" t="s">
        <v>177</v>
      </c>
      <c r="AT186" s="24" t="s">
        <v>222</v>
      </c>
      <c r="AU186" s="24" t="s">
        <v>81</v>
      </c>
      <c r="AY186" s="24" t="s">
        <v>137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24" t="s">
        <v>79</v>
      </c>
      <c r="BK186" s="232">
        <f>ROUND(I186*H186,2)</f>
        <v>0</v>
      </c>
      <c r="BL186" s="24" t="s">
        <v>144</v>
      </c>
      <c r="BM186" s="24" t="s">
        <v>381</v>
      </c>
    </row>
    <row r="187" spans="2:65" s="1" customFormat="1" ht="16.5" customHeight="1">
      <c r="B187" s="46"/>
      <c r="C187" s="221" t="s">
        <v>382</v>
      </c>
      <c r="D187" s="221" t="s">
        <v>139</v>
      </c>
      <c r="E187" s="222" t="s">
        <v>383</v>
      </c>
      <c r="F187" s="223" t="s">
        <v>384</v>
      </c>
      <c r="G187" s="224" t="s">
        <v>342</v>
      </c>
      <c r="H187" s="225">
        <v>15</v>
      </c>
      <c r="I187" s="226"/>
      <c r="J187" s="227">
        <f>ROUND(I187*H187,2)</f>
        <v>0</v>
      </c>
      <c r="K187" s="223" t="s">
        <v>143</v>
      </c>
      <c r="L187" s="72"/>
      <c r="M187" s="228" t="s">
        <v>21</v>
      </c>
      <c r="N187" s="229" t="s">
        <v>42</v>
      </c>
      <c r="O187" s="47"/>
      <c r="P187" s="230">
        <f>O187*H187</f>
        <v>0</v>
      </c>
      <c r="Q187" s="230">
        <v>0.32974</v>
      </c>
      <c r="R187" s="230">
        <f>Q187*H187</f>
        <v>4.9460999999999995</v>
      </c>
      <c r="S187" s="230">
        <v>0</v>
      </c>
      <c r="T187" s="231">
        <f>S187*H187</f>
        <v>0</v>
      </c>
      <c r="AR187" s="24" t="s">
        <v>144</v>
      </c>
      <c r="AT187" s="24" t="s">
        <v>139</v>
      </c>
      <c r="AU187" s="24" t="s">
        <v>81</v>
      </c>
      <c r="AY187" s="24" t="s">
        <v>137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4" t="s">
        <v>79</v>
      </c>
      <c r="BK187" s="232">
        <f>ROUND(I187*H187,2)</f>
        <v>0</v>
      </c>
      <c r="BL187" s="24" t="s">
        <v>144</v>
      </c>
      <c r="BM187" s="24" t="s">
        <v>385</v>
      </c>
    </row>
    <row r="188" spans="2:65" s="1" customFormat="1" ht="25.5" customHeight="1">
      <c r="B188" s="46"/>
      <c r="C188" s="221" t="s">
        <v>386</v>
      </c>
      <c r="D188" s="221" t="s">
        <v>139</v>
      </c>
      <c r="E188" s="222" t="s">
        <v>387</v>
      </c>
      <c r="F188" s="223" t="s">
        <v>388</v>
      </c>
      <c r="G188" s="224" t="s">
        <v>342</v>
      </c>
      <c r="H188" s="225">
        <v>21</v>
      </c>
      <c r="I188" s="226"/>
      <c r="J188" s="227">
        <f>ROUND(I188*H188,2)</f>
        <v>0</v>
      </c>
      <c r="K188" s="223" t="s">
        <v>143</v>
      </c>
      <c r="L188" s="72"/>
      <c r="M188" s="228" t="s">
        <v>21</v>
      </c>
      <c r="N188" s="229" t="s">
        <v>42</v>
      </c>
      <c r="O188" s="47"/>
      <c r="P188" s="230">
        <f>O188*H188</f>
        <v>0</v>
      </c>
      <c r="Q188" s="230">
        <v>0.2647</v>
      </c>
      <c r="R188" s="230">
        <f>Q188*H188</f>
        <v>5.5587</v>
      </c>
      <c r="S188" s="230">
        <v>0</v>
      </c>
      <c r="T188" s="231">
        <f>S188*H188</f>
        <v>0</v>
      </c>
      <c r="AR188" s="24" t="s">
        <v>144</v>
      </c>
      <c r="AT188" s="24" t="s">
        <v>139</v>
      </c>
      <c r="AU188" s="24" t="s">
        <v>81</v>
      </c>
      <c r="AY188" s="24" t="s">
        <v>137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4" t="s">
        <v>79</v>
      </c>
      <c r="BK188" s="232">
        <f>ROUND(I188*H188,2)</f>
        <v>0</v>
      </c>
      <c r="BL188" s="24" t="s">
        <v>144</v>
      </c>
      <c r="BM188" s="24" t="s">
        <v>389</v>
      </c>
    </row>
    <row r="189" spans="2:63" s="10" customFormat="1" ht="29.85" customHeight="1">
      <c r="B189" s="205"/>
      <c r="C189" s="206"/>
      <c r="D189" s="207" t="s">
        <v>70</v>
      </c>
      <c r="E189" s="219" t="s">
        <v>181</v>
      </c>
      <c r="F189" s="219" t="s">
        <v>390</v>
      </c>
      <c r="G189" s="206"/>
      <c r="H189" s="206"/>
      <c r="I189" s="209"/>
      <c r="J189" s="220">
        <f>BK189</f>
        <v>0</v>
      </c>
      <c r="K189" s="206"/>
      <c r="L189" s="211"/>
      <c r="M189" s="212"/>
      <c r="N189" s="213"/>
      <c r="O189" s="213"/>
      <c r="P189" s="214">
        <f>SUM(P190:P214)</f>
        <v>0</v>
      </c>
      <c r="Q189" s="213"/>
      <c r="R189" s="214">
        <f>SUM(R190:R214)</f>
        <v>76.65391000000001</v>
      </c>
      <c r="S189" s="213"/>
      <c r="T189" s="215">
        <f>SUM(T190:T214)</f>
        <v>0.024</v>
      </c>
      <c r="AR189" s="216" t="s">
        <v>79</v>
      </c>
      <c r="AT189" s="217" t="s">
        <v>70</v>
      </c>
      <c r="AU189" s="217" t="s">
        <v>79</v>
      </c>
      <c r="AY189" s="216" t="s">
        <v>137</v>
      </c>
      <c r="BK189" s="218">
        <f>SUM(BK190:BK214)</f>
        <v>0</v>
      </c>
    </row>
    <row r="190" spans="2:65" s="1" customFormat="1" ht="25.5" customHeight="1">
      <c r="B190" s="46"/>
      <c r="C190" s="221" t="s">
        <v>391</v>
      </c>
      <c r="D190" s="221" t="s">
        <v>139</v>
      </c>
      <c r="E190" s="222" t="s">
        <v>392</v>
      </c>
      <c r="F190" s="223" t="s">
        <v>393</v>
      </c>
      <c r="G190" s="224" t="s">
        <v>342</v>
      </c>
      <c r="H190" s="225">
        <v>8</v>
      </c>
      <c r="I190" s="226"/>
      <c r="J190" s="227">
        <f>ROUND(I190*H190,2)</f>
        <v>0</v>
      </c>
      <c r="K190" s="223" t="s">
        <v>143</v>
      </c>
      <c r="L190" s="72"/>
      <c r="M190" s="228" t="s">
        <v>21</v>
      </c>
      <c r="N190" s="229" t="s">
        <v>42</v>
      </c>
      <c r="O190" s="47"/>
      <c r="P190" s="230">
        <f>O190*H190</f>
        <v>0</v>
      </c>
      <c r="Q190" s="230">
        <v>0.0007</v>
      </c>
      <c r="R190" s="230">
        <f>Q190*H190</f>
        <v>0.0056</v>
      </c>
      <c r="S190" s="230">
        <v>0</v>
      </c>
      <c r="T190" s="231">
        <f>S190*H190</f>
        <v>0</v>
      </c>
      <c r="AR190" s="24" t="s">
        <v>144</v>
      </c>
      <c r="AT190" s="24" t="s">
        <v>139</v>
      </c>
      <c r="AU190" s="24" t="s">
        <v>81</v>
      </c>
      <c r="AY190" s="24" t="s">
        <v>137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24" t="s">
        <v>79</v>
      </c>
      <c r="BK190" s="232">
        <f>ROUND(I190*H190,2)</f>
        <v>0</v>
      </c>
      <c r="BL190" s="24" t="s">
        <v>144</v>
      </c>
      <c r="BM190" s="24" t="s">
        <v>394</v>
      </c>
    </row>
    <row r="191" spans="2:65" s="1" customFormat="1" ht="25.5" customHeight="1">
      <c r="B191" s="46"/>
      <c r="C191" s="221" t="s">
        <v>395</v>
      </c>
      <c r="D191" s="221" t="s">
        <v>139</v>
      </c>
      <c r="E191" s="222" t="s">
        <v>396</v>
      </c>
      <c r="F191" s="223" t="s">
        <v>397</v>
      </c>
      <c r="G191" s="224" t="s">
        <v>160</v>
      </c>
      <c r="H191" s="225">
        <v>468</v>
      </c>
      <c r="I191" s="226"/>
      <c r="J191" s="227">
        <f>ROUND(I191*H191,2)</f>
        <v>0</v>
      </c>
      <c r="K191" s="223" t="s">
        <v>143</v>
      </c>
      <c r="L191" s="72"/>
      <c r="M191" s="228" t="s">
        <v>21</v>
      </c>
      <c r="N191" s="229" t="s">
        <v>42</v>
      </c>
      <c r="O191" s="47"/>
      <c r="P191" s="230">
        <f>O191*H191</f>
        <v>0</v>
      </c>
      <c r="Q191" s="230">
        <v>0.00033</v>
      </c>
      <c r="R191" s="230">
        <f>Q191*H191</f>
        <v>0.15444</v>
      </c>
      <c r="S191" s="230">
        <v>0</v>
      </c>
      <c r="T191" s="231">
        <f>S191*H191</f>
        <v>0</v>
      </c>
      <c r="AR191" s="24" t="s">
        <v>144</v>
      </c>
      <c r="AT191" s="24" t="s">
        <v>139</v>
      </c>
      <c r="AU191" s="24" t="s">
        <v>81</v>
      </c>
      <c r="AY191" s="24" t="s">
        <v>137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4" t="s">
        <v>79</v>
      </c>
      <c r="BK191" s="232">
        <f>ROUND(I191*H191,2)</f>
        <v>0</v>
      </c>
      <c r="BL191" s="24" t="s">
        <v>144</v>
      </c>
      <c r="BM191" s="24" t="s">
        <v>398</v>
      </c>
    </row>
    <row r="192" spans="2:65" s="1" customFormat="1" ht="25.5" customHeight="1">
      <c r="B192" s="46"/>
      <c r="C192" s="221" t="s">
        <v>399</v>
      </c>
      <c r="D192" s="221" t="s">
        <v>139</v>
      </c>
      <c r="E192" s="222" t="s">
        <v>400</v>
      </c>
      <c r="F192" s="223" t="s">
        <v>401</v>
      </c>
      <c r="G192" s="224" t="s">
        <v>160</v>
      </c>
      <c r="H192" s="225">
        <v>24</v>
      </c>
      <c r="I192" s="226"/>
      <c r="J192" s="227">
        <f>ROUND(I192*H192,2)</f>
        <v>0</v>
      </c>
      <c r="K192" s="223" t="s">
        <v>143</v>
      </c>
      <c r="L192" s="72"/>
      <c r="M192" s="228" t="s">
        <v>21</v>
      </c>
      <c r="N192" s="229" t="s">
        <v>42</v>
      </c>
      <c r="O192" s="47"/>
      <c r="P192" s="230">
        <f>O192*H192</f>
        <v>0</v>
      </c>
      <c r="Q192" s="230">
        <v>0.00033</v>
      </c>
      <c r="R192" s="230">
        <f>Q192*H192</f>
        <v>0.00792</v>
      </c>
      <c r="S192" s="230">
        <v>0</v>
      </c>
      <c r="T192" s="231">
        <f>S192*H192</f>
        <v>0</v>
      </c>
      <c r="AR192" s="24" t="s">
        <v>144</v>
      </c>
      <c r="AT192" s="24" t="s">
        <v>139</v>
      </c>
      <c r="AU192" s="24" t="s">
        <v>81</v>
      </c>
      <c r="AY192" s="24" t="s">
        <v>137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4" t="s">
        <v>79</v>
      </c>
      <c r="BK192" s="232">
        <f>ROUND(I192*H192,2)</f>
        <v>0</v>
      </c>
      <c r="BL192" s="24" t="s">
        <v>144</v>
      </c>
      <c r="BM192" s="24" t="s">
        <v>402</v>
      </c>
    </row>
    <row r="193" spans="2:65" s="1" customFormat="1" ht="25.5" customHeight="1">
      <c r="B193" s="46"/>
      <c r="C193" s="221" t="s">
        <v>403</v>
      </c>
      <c r="D193" s="221" t="s">
        <v>139</v>
      </c>
      <c r="E193" s="222" t="s">
        <v>404</v>
      </c>
      <c r="F193" s="223" t="s">
        <v>405</v>
      </c>
      <c r="G193" s="224" t="s">
        <v>160</v>
      </c>
      <c r="H193" s="225">
        <v>117</v>
      </c>
      <c r="I193" s="226"/>
      <c r="J193" s="227">
        <f>ROUND(I193*H193,2)</f>
        <v>0</v>
      </c>
      <c r="K193" s="223" t="s">
        <v>143</v>
      </c>
      <c r="L193" s="72"/>
      <c r="M193" s="228" t="s">
        <v>21</v>
      </c>
      <c r="N193" s="229" t="s">
        <v>42</v>
      </c>
      <c r="O193" s="47"/>
      <c r="P193" s="230">
        <f>O193*H193</f>
        <v>0</v>
      </c>
      <c r="Q193" s="230">
        <v>0.00038</v>
      </c>
      <c r="R193" s="230">
        <f>Q193*H193</f>
        <v>0.04446</v>
      </c>
      <c r="S193" s="230">
        <v>0</v>
      </c>
      <c r="T193" s="231">
        <f>S193*H193</f>
        <v>0</v>
      </c>
      <c r="AR193" s="24" t="s">
        <v>144</v>
      </c>
      <c r="AT193" s="24" t="s">
        <v>139</v>
      </c>
      <c r="AU193" s="24" t="s">
        <v>81</v>
      </c>
      <c r="AY193" s="24" t="s">
        <v>137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24" t="s">
        <v>79</v>
      </c>
      <c r="BK193" s="232">
        <f>ROUND(I193*H193,2)</f>
        <v>0</v>
      </c>
      <c r="BL193" s="24" t="s">
        <v>144</v>
      </c>
      <c r="BM193" s="24" t="s">
        <v>406</v>
      </c>
    </row>
    <row r="194" spans="2:65" s="1" customFormat="1" ht="25.5" customHeight="1">
      <c r="B194" s="46"/>
      <c r="C194" s="221" t="s">
        <v>407</v>
      </c>
      <c r="D194" s="221" t="s">
        <v>139</v>
      </c>
      <c r="E194" s="222" t="s">
        <v>408</v>
      </c>
      <c r="F194" s="223" t="s">
        <v>409</v>
      </c>
      <c r="G194" s="224" t="s">
        <v>142</v>
      </c>
      <c r="H194" s="225">
        <v>5</v>
      </c>
      <c r="I194" s="226"/>
      <c r="J194" s="227">
        <f>ROUND(I194*H194,2)</f>
        <v>0</v>
      </c>
      <c r="K194" s="223" t="s">
        <v>143</v>
      </c>
      <c r="L194" s="72"/>
      <c r="M194" s="228" t="s">
        <v>21</v>
      </c>
      <c r="N194" s="229" t="s">
        <v>42</v>
      </c>
      <c r="O194" s="47"/>
      <c r="P194" s="230">
        <f>O194*H194</f>
        <v>0</v>
      </c>
      <c r="Q194" s="230">
        <v>0.0026</v>
      </c>
      <c r="R194" s="230">
        <f>Q194*H194</f>
        <v>0.013</v>
      </c>
      <c r="S194" s="230">
        <v>0</v>
      </c>
      <c r="T194" s="231">
        <f>S194*H194</f>
        <v>0</v>
      </c>
      <c r="AR194" s="24" t="s">
        <v>144</v>
      </c>
      <c r="AT194" s="24" t="s">
        <v>139</v>
      </c>
      <c r="AU194" s="24" t="s">
        <v>81</v>
      </c>
      <c r="AY194" s="24" t="s">
        <v>137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4" t="s">
        <v>79</v>
      </c>
      <c r="BK194" s="232">
        <f>ROUND(I194*H194,2)</f>
        <v>0</v>
      </c>
      <c r="BL194" s="24" t="s">
        <v>144</v>
      </c>
      <c r="BM194" s="24" t="s">
        <v>410</v>
      </c>
    </row>
    <row r="195" spans="2:65" s="1" customFormat="1" ht="25.5" customHeight="1">
      <c r="B195" s="46"/>
      <c r="C195" s="221" t="s">
        <v>411</v>
      </c>
      <c r="D195" s="221" t="s">
        <v>139</v>
      </c>
      <c r="E195" s="222" t="s">
        <v>412</v>
      </c>
      <c r="F195" s="223" t="s">
        <v>413</v>
      </c>
      <c r="G195" s="224" t="s">
        <v>160</v>
      </c>
      <c r="H195" s="225">
        <v>609</v>
      </c>
      <c r="I195" s="226"/>
      <c r="J195" s="227">
        <f>ROUND(I195*H195,2)</f>
        <v>0</v>
      </c>
      <c r="K195" s="223" t="s">
        <v>143</v>
      </c>
      <c r="L195" s="72"/>
      <c r="M195" s="228" t="s">
        <v>21</v>
      </c>
      <c r="N195" s="229" t="s">
        <v>42</v>
      </c>
      <c r="O195" s="47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AR195" s="24" t="s">
        <v>144</v>
      </c>
      <c r="AT195" s="24" t="s">
        <v>139</v>
      </c>
      <c r="AU195" s="24" t="s">
        <v>81</v>
      </c>
      <c r="AY195" s="24" t="s">
        <v>137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24" t="s">
        <v>79</v>
      </c>
      <c r="BK195" s="232">
        <f>ROUND(I195*H195,2)</f>
        <v>0</v>
      </c>
      <c r="BL195" s="24" t="s">
        <v>144</v>
      </c>
      <c r="BM195" s="24" t="s">
        <v>414</v>
      </c>
    </row>
    <row r="196" spans="2:51" s="11" customFormat="1" ht="13.5">
      <c r="B196" s="236"/>
      <c r="C196" s="237"/>
      <c r="D196" s="233" t="s">
        <v>151</v>
      </c>
      <c r="E196" s="238" t="s">
        <v>21</v>
      </c>
      <c r="F196" s="239" t="s">
        <v>415</v>
      </c>
      <c r="G196" s="237"/>
      <c r="H196" s="240">
        <v>609</v>
      </c>
      <c r="I196" s="241"/>
      <c r="J196" s="237"/>
      <c r="K196" s="237"/>
      <c r="L196" s="242"/>
      <c r="M196" s="243"/>
      <c r="N196" s="244"/>
      <c r="O196" s="244"/>
      <c r="P196" s="244"/>
      <c r="Q196" s="244"/>
      <c r="R196" s="244"/>
      <c r="S196" s="244"/>
      <c r="T196" s="245"/>
      <c r="AT196" s="246" t="s">
        <v>151</v>
      </c>
      <c r="AU196" s="246" t="s">
        <v>81</v>
      </c>
      <c r="AV196" s="11" t="s">
        <v>81</v>
      </c>
      <c r="AW196" s="11" t="s">
        <v>35</v>
      </c>
      <c r="AX196" s="11" t="s">
        <v>79</v>
      </c>
      <c r="AY196" s="246" t="s">
        <v>137</v>
      </c>
    </row>
    <row r="197" spans="2:65" s="1" customFormat="1" ht="25.5" customHeight="1">
      <c r="B197" s="46"/>
      <c r="C197" s="221" t="s">
        <v>416</v>
      </c>
      <c r="D197" s="221" t="s">
        <v>139</v>
      </c>
      <c r="E197" s="222" t="s">
        <v>417</v>
      </c>
      <c r="F197" s="223" t="s">
        <v>418</v>
      </c>
      <c r="G197" s="224" t="s">
        <v>142</v>
      </c>
      <c r="H197" s="225">
        <v>5</v>
      </c>
      <c r="I197" s="226"/>
      <c r="J197" s="227">
        <f>ROUND(I197*H197,2)</f>
        <v>0</v>
      </c>
      <c r="K197" s="223" t="s">
        <v>143</v>
      </c>
      <c r="L197" s="72"/>
      <c r="M197" s="228" t="s">
        <v>21</v>
      </c>
      <c r="N197" s="229" t="s">
        <v>42</v>
      </c>
      <c r="O197" s="47"/>
      <c r="P197" s="230">
        <f>O197*H197</f>
        <v>0</v>
      </c>
      <c r="Q197" s="230">
        <v>1E-05</v>
      </c>
      <c r="R197" s="230">
        <f>Q197*H197</f>
        <v>5E-05</v>
      </c>
      <c r="S197" s="230">
        <v>0</v>
      </c>
      <c r="T197" s="231">
        <f>S197*H197</f>
        <v>0</v>
      </c>
      <c r="AR197" s="24" t="s">
        <v>144</v>
      </c>
      <c r="AT197" s="24" t="s">
        <v>139</v>
      </c>
      <c r="AU197" s="24" t="s">
        <v>81</v>
      </c>
      <c r="AY197" s="24" t="s">
        <v>137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24" t="s">
        <v>79</v>
      </c>
      <c r="BK197" s="232">
        <f>ROUND(I197*H197,2)</f>
        <v>0</v>
      </c>
      <c r="BL197" s="24" t="s">
        <v>144</v>
      </c>
      <c r="BM197" s="24" t="s">
        <v>419</v>
      </c>
    </row>
    <row r="198" spans="2:65" s="1" customFormat="1" ht="51" customHeight="1">
      <c r="B198" s="46"/>
      <c r="C198" s="221" t="s">
        <v>420</v>
      </c>
      <c r="D198" s="221" t="s">
        <v>139</v>
      </c>
      <c r="E198" s="222" t="s">
        <v>421</v>
      </c>
      <c r="F198" s="223" t="s">
        <v>422</v>
      </c>
      <c r="G198" s="224" t="s">
        <v>160</v>
      </c>
      <c r="H198" s="225">
        <v>668</v>
      </c>
      <c r="I198" s="226"/>
      <c r="J198" s="227">
        <f>ROUND(I198*H198,2)</f>
        <v>0</v>
      </c>
      <c r="K198" s="223" t="s">
        <v>143</v>
      </c>
      <c r="L198" s="72"/>
      <c r="M198" s="228" t="s">
        <v>21</v>
      </c>
      <c r="N198" s="229" t="s">
        <v>42</v>
      </c>
      <c r="O198" s="47"/>
      <c r="P198" s="230">
        <f>O198*H198</f>
        <v>0</v>
      </c>
      <c r="Q198" s="230">
        <v>0.08978</v>
      </c>
      <c r="R198" s="230">
        <f>Q198*H198</f>
        <v>59.97304</v>
      </c>
      <c r="S198" s="230">
        <v>0</v>
      </c>
      <c r="T198" s="231">
        <f>S198*H198</f>
        <v>0</v>
      </c>
      <c r="AR198" s="24" t="s">
        <v>144</v>
      </c>
      <c r="AT198" s="24" t="s">
        <v>139</v>
      </c>
      <c r="AU198" s="24" t="s">
        <v>81</v>
      </c>
      <c r="AY198" s="24" t="s">
        <v>137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24" t="s">
        <v>79</v>
      </c>
      <c r="BK198" s="232">
        <f>ROUND(I198*H198,2)</f>
        <v>0</v>
      </c>
      <c r="BL198" s="24" t="s">
        <v>144</v>
      </c>
      <c r="BM198" s="24" t="s">
        <v>423</v>
      </c>
    </row>
    <row r="199" spans="2:65" s="1" customFormat="1" ht="16.5" customHeight="1">
      <c r="B199" s="46"/>
      <c r="C199" s="247" t="s">
        <v>424</v>
      </c>
      <c r="D199" s="247" t="s">
        <v>222</v>
      </c>
      <c r="E199" s="248" t="s">
        <v>319</v>
      </c>
      <c r="F199" s="249" t="s">
        <v>320</v>
      </c>
      <c r="G199" s="250" t="s">
        <v>225</v>
      </c>
      <c r="H199" s="251">
        <v>16.353</v>
      </c>
      <c r="I199" s="252"/>
      <c r="J199" s="253">
        <f>ROUND(I199*H199,2)</f>
        <v>0</v>
      </c>
      <c r="K199" s="249" t="s">
        <v>143</v>
      </c>
      <c r="L199" s="254"/>
      <c r="M199" s="255" t="s">
        <v>21</v>
      </c>
      <c r="N199" s="256" t="s">
        <v>42</v>
      </c>
      <c r="O199" s="47"/>
      <c r="P199" s="230">
        <f>O199*H199</f>
        <v>0</v>
      </c>
      <c r="Q199" s="230">
        <v>1</v>
      </c>
      <c r="R199" s="230">
        <f>Q199*H199</f>
        <v>16.353</v>
      </c>
      <c r="S199" s="230">
        <v>0</v>
      </c>
      <c r="T199" s="231">
        <f>S199*H199</f>
        <v>0</v>
      </c>
      <c r="AR199" s="24" t="s">
        <v>177</v>
      </c>
      <c r="AT199" s="24" t="s">
        <v>222</v>
      </c>
      <c r="AU199" s="24" t="s">
        <v>81</v>
      </c>
      <c r="AY199" s="24" t="s">
        <v>137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24" t="s">
        <v>79</v>
      </c>
      <c r="BK199" s="232">
        <f>ROUND(I199*H199,2)</f>
        <v>0</v>
      </c>
      <c r="BL199" s="24" t="s">
        <v>144</v>
      </c>
      <c r="BM199" s="24" t="s">
        <v>425</v>
      </c>
    </row>
    <row r="200" spans="2:51" s="11" customFormat="1" ht="13.5">
      <c r="B200" s="236"/>
      <c r="C200" s="237"/>
      <c r="D200" s="233" t="s">
        <v>151</v>
      </c>
      <c r="E200" s="238" t="s">
        <v>21</v>
      </c>
      <c r="F200" s="239" t="s">
        <v>426</v>
      </c>
      <c r="G200" s="237"/>
      <c r="H200" s="240">
        <v>16.032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AT200" s="246" t="s">
        <v>151</v>
      </c>
      <c r="AU200" s="246" t="s">
        <v>81</v>
      </c>
      <c r="AV200" s="11" t="s">
        <v>81</v>
      </c>
      <c r="AW200" s="11" t="s">
        <v>35</v>
      </c>
      <c r="AX200" s="11" t="s">
        <v>79</v>
      </c>
      <c r="AY200" s="246" t="s">
        <v>137</v>
      </c>
    </row>
    <row r="201" spans="2:51" s="11" customFormat="1" ht="13.5">
      <c r="B201" s="236"/>
      <c r="C201" s="237"/>
      <c r="D201" s="233" t="s">
        <v>151</v>
      </c>
      <c r="E201" s="237"/>
      <c r="F201" s="239" t="s">
        <v>427</v>
      </c>
      <c r="G201" s="237"/>
      <c r="H201" s="240">
        <v>16.353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AT201" s="246" t="s">
        <v>151</v>
      </c>
      <c r="AU201" s="246" t="s">
        <v>81</v>
      </c>
      <c r="AV201" s="11" t="s">
        <v>81</v>
      </c>
      <c r="AW201" s="11" t="s">
        <v>6</v>
      </c>
      <c r="AX201" s="11" t="s">
        <v>79</v>
      </c>
      <c r="AY201" s="246" t="s">
        <v>137</v>
      </c>
    </row>
    <row r="202" spans="2:65" s="1" customFormat="1" ht="38.25" customHeight="1">
      <c r="B202" s="46"/>
      <c r="C202" s="221" t="s">
        <v>428</v>
      </c>
      <c r="D202" s="221" t="s">
        <v>139</v>
      </c>
      <c r="E202" s="222" t="s">
        <v>429</v>
      </c>
      <c r="F202" s="223" t="s">
        <v>430</v>
      </c>
      <c r="G202" s="224" t="s">
        <v>160</v>
      </c>
      <c r="H202" s="225">
        <v>18</v>
      </c>
      <c r="I202" s="226"/>
      <c r="J202" s="227">
        <f>ROUND(I202*H202,2)</f>
        <v>0</v>
      </c>
      <c r="K202" s="223" t="s">
        <v>143</v>
      </c>
      <c r="L202" s="72"/>
      <c r="M202" s="228" t="s">
        <v>21</v>
      </c>
      <c r="N202" s="229" t="s">
        <v>42</v>
      </c>
      <c r="O202" s="47"/>
      <c r="P202" s="230">
        <f>O202*H202</f>
        <v>0</v>
      </c>
      <c r="Q202" s="230">
        <v>5E-05</v>
      </c>
      <c r="R202" s="230">
        <f>Q202*H202</f>
        <v>0.0009000000000000001</v>
      </c>
      <c r="S202" s="230">
        <v>0</v>
      </c>
      <c r="T202" s="231">
        <f>S202*H202</f>
        <v>0</v>
      </c>
      <c r="AR202" s="24" t="s">
        <v>144</v>
      </c>
      <c r="AT202" s="24" t="s">
        <v>139</v>
      </c>
      <c r="AU202" s="24" t="s">
        <v>81</v>
      </c>
      <c r="AY202" s="24" t="s">
        <v>137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24" t="s">
        <v>79</v>
      </c>
      <c r="BK202" s="232">
        <f>ROUND(I202*H202,2)</f>
        <v>0</v>
      </c>
      <c r="BL202" s="24" t="s">
        <v>144</v>
      </c>
      <c r="BM202" s="24" t="s">
        <v>431</v>
      </c>
    </row>
    <row r="203" spans="2:65" s="1" customFormat="1" ht="25.5" customHeight="1">
      <c r="B203" s="46"/>
      <c r="C203" s="221" t="s">
        <v>432</v>
      </c>
      <c r="D203" s="221" t="s">
        <v>139</v>
      </c>
      <c r="E203" s="222" t="s">
        <v>433</v>
      </c>
      <c r="F203" s="223" t="s">
        <v>434</v>
      </c>
      <c r="G203" s="224" t="s">
        <v>160</v>
      </c>
      <c r="H203" s="225">
        <v>18</v>
      </c>
      <c r="I203" s="226"/>
      <c r="J203" s="227">
        <f>ROUND(I203*H203,2)</f>
        <v>0</v>
      </c>
      <c r="K203" s="223" t="s">
        <v>143</v>
      </c>
      <c r="L203" s="72"/>
      <c r="M203" s="228" t="s">
        <v>21</v>
      </c>
      <c r="N203" s="229" t="s">
        <v>42</v>
      </c>
      <c r="O203" s="47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AR203" s="24" t="s">
        <v>144</v>
      </c>
      <c r="AT203" s="24" t="s">
        <v>139</v>
      </c>
      <c r="AU203" s="24" t="s">
        <v>81</v>
      </c>
      <c r="AY203" s="24" t="s">
        <v>137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24" t="s">
        <v>79</v>
      </c>
      <c r="BK203" s="232">
        <f>ROUND(I203*H203,2)</f>
        <v>0</v>
      </c>
      <c r="BL203" s="24" t="s">
        <v>144</v>
      </c>
      <c r="BM203" s="24" t="s">
        <v>435</v>
      </c>
    </row>
    <row r="204" spans="2:65" s="1" customFormat="1" ht="25.5" customHeight="1">
      <c r="B204" s="46"/>
      <c r="C204" s="221" t="s">
        <v>436</v>
      </c>
      <c r="D204" s="221" t="s">
        <v>139</v>
      </c>
      <c r="E204" s="222" t="s">
        <v>437</v>
      </c>
      <c r="F204" s="223" t="s">
        <v>438</v>
      </c>
      <c r="G204" s="224" t="s">
        <v>169</v>
      </c>
      <c r="H204" s="225">
        <v>847</v>
      </c>
      <c r="I204" s="226"/>
      <c r="J204" s="227">
        <f>ROUND(I204*H204,2)</f>
        <v>0</v>
      </c>
      <c r="K204" s="223" t="s">
        <v>21</v>
      </c>
      <c r="L204" s="72"/>
      <c r="M204" s="228" t="s">
        <v>21</v>
      </c>
      <c r="N204" s="229" t="s">
        <v>42</v>
      </c>
      <c r="O204" s="47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AR204" s="24" t="s">
        <v>144</v>
      </c>
      <c r="AT204" s="24" t="s">
        <v>139</v>
      </c>
      <c r="AU204" s="24" t="s">
        <v>81</v>
      </c>
      <c r="AY204" s="24" t="s">
        <v>137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24" t="s">
        <v>79</v>
      </c>
      <c r="BK204" s="232">
        <f>ROUND(I204*H204,2)</f>
        <v>0</v>
      </c>
      <c r="BL204" s="24" t="s">
        <v>144</v>
      </c>
      <c r="BM204" s="24" t="s">
        <v>439</v>
      </c>
    </row>
    <row r="205" spans="2:51" s="11" customFormat="1" ht="13.5">
      <c r="B205" s="236"/>
      <c r="C205" s="237"/>
      <c r="D205" s="233" t="s">
        <v>151</v>
      </c>
      <c r="E205" s="238" t="s">
        <v>21</v>
      </c>
      <c r="F205" s="239" t="s">
        <v>440</v>
      </c>
      <c r="G205" s="237"/>
      <c r="H205" s="240">
        <v>847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AT205" s="246" t="s">
        <v>151</v>
      </c>
      <c r="AU205" s="246" t="s">
        <v>81</v>
      </c>
      <c r="AV205" s="11" t="s">
        <v>81</v>
      </c>
      <c r="AW205" s="11" t="s">
        <v>35</v>
      </c>
      <c r="AX205" s="11" t="s">
        <v>79</v>
      </c>
      <c r="AY205" s="246" t="s">
        <v>137</v>
      </c>
    </row>
    <row r="206" spans="2:65" s="1" customFormat="1" ht="16.5" customHeight="1">
      <c r="B206" s="46"/>
      <c r="C206" s="247" t="s">
        <v>441</v>
      </c>
      <c r="D206" s="247" t="s">
        <v>222</v>
      </c>
      <c r="E206" s="248" t="s">
        <v>442</v>
      </c>
      <c r="F206" s="249" t="s">
        <v>443</v>
      </c>
      <c r="G206" s="250" t="s">
        <v>342</v>
      </c>
      <c r="H206" s="251">
        <v>3</v>
      </c>
      <c r="I206" s="252"/>
      <c r="J206" s="253">
        <f>ROUND(I206*H206,2)</f>
        <v>0</v>
      </c>
      <c r="K206" s="249" t="s">
        <v>143</v>
      </c>
      <c r="L206" s="254"/>
      <c r="M206" s="255" t="s">
        <v>21</v>
      </c>
      <c r="N206" s="256" t="s">
        <v>42</v>
      </c>
      <c r="O206" s="47"/>
      <c r="P206" s="230">
        <f>O206*H206</f>
        <v>0</v>
      </c>
      <c r="Q206" s="230">
        <v>0.0026</v>
      </c>
      <c r="R206" s="230">
        <f>Q206*H206</f>
        <v>0.0078</v>
      </c>
      <c r="S206" s="230">
        <v>0</v>
      </c>
      <c r="T206" s="231">
        <f>S206*H206</f>
        <v>0</v>
      </c>
      <c r="AR206" s="24" t="s">
        <v>444</v>
      </c>
      <c r="AT206" s="24" t="s">
        <v>222</v>
      </c>
      <c r="AU206" s="24" t="s">
        <v>81</v>
      </c>
      <c r="AY206" s="24" t="s">
        <v>137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24" t="s">
        <v>79</v>
      </c>
      <c r="BK206" s="232">
        <f>ROUND(I206*H206,2)</f>
        <v>0</v>
      </c>
      <c r="BL206" s="24" t="s">
        <v>444</v>
      </c>
      <c r="BM206" s="24" t="s">
        <v>445</v>
      </c>
    </row>
    <row r="207" spans="2:65" s="1" customFormat="1" ht="16.5" customHeight="1">
      <c r="B207" s="46"/>
      <c r="C207" s="247" t="s">
        <v>446</v>
      </c>
      <c r="D207" s="247" t="s">
        <v>222</v>
      </c>
      <c r="E207" s="248" t="s">
        <v>447</v>
      </c>
      <c r="F207" s="249" t="s">
        <v>448</v>
      </c>
      <c r="G207" s="250" t="s">
        <v>342</v>
      </c>
      <c r="H207" s="251">
        <v>3</v>
      </c>
      <c r="I207" s="252"/>
      <c r="J207" s="253">
        <f>ROUND(I207*H207,2)</f>
        <v>0</v>
      </c>
      <c r="K207" s="249" t="s">
        <v>143</v>
      </c>
      <c r="L207" s="254"/>
      <c r="M207" s="255" t="s">
        <v>21</v>
      </c>
      <c r="N207" s="256" t="s">
        <v>42</v>
      </c>
      <c r="O207" s="47"/>
      <c r="P207" s="230">
        <f>O207*H207</f>
        <v>0</v>
      </c>
      <c r="Q207" s="230">
        <v>0.0036</v>
      </c>
      <c r="R207" s="230">
        <f>Q207*H207</f>
        <v>0.0108</v>
      </c>
      <c r="S207" s="230">
        <v>0</v>
      </c>
      <c r="T207" s="231">
        <f>S207*H207</f>
        <v>0</v>
      </c>
      <c r="AR207" s="24" t="s">
        <v>444</v>
      </c>
      <c r="AT207" s="24" t="s">
        <v>222</v>
      </c>
      <c r="AU207" s="24" t="s">
        <v>81</v>
      </c>
      <c r="AY207" s="24" t="s">
        <v>137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24" t="s">
        <v>79</v>
      </c>
      <c r="BK207" s="232">
        <f>ROUND(I207*H207,2)</f>
        <v>0</v>
      </c>
      <c r="BL207" s="24" t="s">
        <v>444</v>
      </c>
      <c r="BM207" s="24" t="s">
        <v>449</v>
      </c>
    </row>
    <row r="208" spans="2:65" s="1" customFormat="1" ht="16.5" customHeight="1">
      <c r="B208" s="46"/>
      <c r="C208" s="247" t="s">
        <v>450</v>
      </c>
      <c r="D208" s="247" t="s">
        <v>222</v>
      </c>
      <c r="E208" s="248" t="s">
        <v>451</v>
      </c>
      <c r="F208" s="249" t="s">
        <v>452</v>
      </c>
      <c r="G208" s="250" t="s">
        <v>342</v>
      </c>
      <c r="H208" s="251">
        <v>1</v>
      </c>
      <c r="I208" s="252"/>
      <c r="J208" s="253">
        <f>ROUND(I208*H208,2)</f>
        <v>0</v>
      </c>
      <c r="K208" s="249" t="s">
        <v>143</v>
      </c>
      <c r="L208" s="254"/>
      <c r="M208" s="255" t="s">
        <v>21</v>
      </c>
      <c r="N208" s="256" t="s">
        <v>42</v>
      </c>
      <c r="O208" s="47"/>
      <c r="P208" s="230">
        <f>O208*H208</f>
        <v>0</v>
      </c>
      <c r="Q208" s="230">
        <v>0.0024</v>
      </c>
      <c r="R208" s="230">
        <f>Q208*H208</f>
        <v>0.0024</v>
      </c>
      <c r="S208" s="230">
        <v>0</v>
      </c>
      <c r="T208" s="231">
        <f>S208*H208</f>
        <v>0</v>
      </c>
      <c r="AR208" s="24" t="s">
        <v>444</v>
      </c>
      <c r="AT208" s="24" t="s">
        <v>222</v>
      </c>
      <c r="AU208" s="24" t="s">
        <v>81</v>
      </c>
      <c r="AY208" s="24" t="s">
        <v>137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24" t="s">
        <v>79</v>
      </c>
      <c r="BK208" s="232">
        <f>ROUND(I208*H208,2)</f>
        <v>0</v>
      </c>
      <c r="BL208" s="24" t="s">
        <v>444</v>
      </c>
      <c r="BM208" s="24" t="s">
        <v>453</v>
      </c>
    </row>
    <row r="209" spans="2:65" s="1" customFormat="1" ht="16.5" customHeight="1">
      <c r="B209" s="46"/>
      <c r="C209" s="247" t="s">
        <v>454</v>
      </c>
      <c r="D209" s="247" t="s">
        <v>222</v>
      </c>
      <c r="E209" s="248" t="s">
        <v>455</v>
      </c>
      <c r="F209" s="249" t="s">
        <v>456</v>
      </c>
      <c r="G209" s="250" t="s">
        <v>342</v>
      </c>
      <c r="H209" s="251">
        <v>1</v>
      </c>
      <c r="I209" s="252"/>
      <c r="J209" s="253">
        <f>ROUND(I209*H209,2)</f>
        <v>0</v>
      </c>
      <c r="K209" s="249" t="s">
        <v>143</v>
      </c>
      <c r="L209" s="254"/>
      <c r="M209" s="255" t="s">
        <v>21</v>
      </c>
      <c r="N209" s="256" t="s">
        <v>42</v>
      </c>
      <c r="O209" s="47"/>
      <c r="P209" s="230">
        <f>O209*H209</f>
        <v>0</v>
      </c>
      <c r="Q209" s="230">
        <v>0.0013</v>
      </c>
      <c r="R209" s="230">
        <f>Q209*H209</f>
        <v>0.0013</v>
      </c>
      <c r="S209" s="230">
        <v>0</v>
      </c>
      <c r="T209" s="231">
        <f>S209*H209</f>
        <v>0</v>
      </c>
      <c r="AR209" s="24" t="s">
        <v>444</v>
      </c>
      <c r="AT209" s="24" t="s">
        <v>222</v>
      </c>
      <c r="AU209" s="24" t="s">
        <v>81</v>
      </c>
      <c r="AY209" s="24" t="s">
        <v>137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24" t="s">
        <v>79</v>
      </c>
      <c r="BK209" s="232">
        <f>ROUND(I209*H209,2)</f>
        <v>0</v>
      </c>
      <c r="BL209" s="24" t="s">
        <v>444</v>
      </c>
      <c r="BM209" s="24" t="s">
        <v>457</v>
      </c>
    </row>
    <row r="210" spans="2:65" s="1" customFormat="1" ht="16.5" customHeight="1">
      <c r="B210" s="46"/>
      <c r="C210" s="247" t="s">
        <v>458</v>
      </c>
      <c r="D210" s="247" t="s">
        <v>222</v>
      </c>
      <c r="E210" s="248" t="s">
        <v>459</v>
      </c>
      <c r="F210" s="249" t="s">
        <v>460</v>
      </c>
      <c r="G210" s="250" t="s">
        <v>342</v>
      </c>
      <c r="H210" s="251">
        <v>8</v>
      </c>
      <c r="I210" s="252"/>
      <c r="J210" s="253">
        <f>ROUND(I210*H210,2)</f>
        <v>0</v>
      </c>
      <c r="K210" s="249" t="s">
        <v>143</v>
      </c>
      <c r="L210" s="254"/>
      <c r="M210" s="255" t="s">
        <v>21</v>
      </c>
      <c r="N210" s="256" t="s">
        <v>42</v>
      </c>
      <c r="O210" s="47"/>
      <c r="P210" s="230">
        <f>O210*H210</f>
        <v>0</v>
      </c>
      <c r="Q210" s="230">
        <v>0.0061</v>
      </c>
      <c r="R210" s="230">
        <f>Q210*H210</f>
        <v>0.0488</v>
      </c>
      <c r="S210" s="230">
        <v>0</v>
      </c>
      <c r="T210" s="231">
        <f>S210*H210</f>
        <v>0</v>
      </c>
      <c r="AR210" s="24" t="s">
        <v>444</v>
      </c>
      <c r="AT210" s="24" t="s">
        <v>222</v>
      </c>
      <c r="AU210" s="24" t="s">
        <v>81</v>
      </c>
      <c r="AY210" s="24" t="s">
        <v>137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24" t="s">
        <v>79</v>
      </c>
      <c r="BK210" s="232">
        <f>ROUND(I210*H210,2)</f>
        <v>0</v>
      </c>
      <c r="BL210" s="24" t="s">
        <v>444</v>
      </c>
      <c r="BM210" s="24" t="s">
        <v>461</v>
      </c>
    </row>
    <row r="211" spans="2:65" s="1" customFormat="1" ht="16.5" customHeight="1">
      <c r="B211" s="46"/>
      <c r="C211" s="247" t="s">
        <v>462</v>
      </c>
      <c r="D211" s="247" t="s">
        <v>222</v>
      </c>
      <c r="E211" s="248" t="s">
        <v>463</v>
      </c>
      <c r="F211" s="249" t="s">
        <v>464</v>
      </c>
      <c r="G211" s="250" t="s">
        <v>342</v>
      </c>
      <c r="H211" s="251">
        <v>8</v>
      </c>
      <c r="I211" s="252"/>
      <c r="J211" s="253">
        <f>ROUND(I211*H211,2)</f>
        <v>0</v>
      </c>
      <c r="K211" s="249" t="s">
        <v>143</v>
      </c>
      <c r="L211" s="254"/>
      <c r="M211" s="255" t="s">
        <v>21</v>
      </c>
      <c r="N211" s="256" t="s">
        <v>42</v>
      </c>
      <c r="O211" s="47"/>
      <c r="P211" s="230">
        <f>O211*H211</f>
        <v>0</v>
      </c>
      <c r="Q211" s="230">
        <v>0.003</v>
      </c>
      <c r="R211" s="230">
        <f>Q211*H211</f>
        <v>0.024</v>
      </c>
      <c r="S211" s="230">
        <v>0</v>
      </c>
      <c r="T211" s="231">
        <f>S211*H211</f>
        <v>0</v>
      </c>
      <c r="AR211" s="24" t="s">
        <v>444</v>
      </c>
      <c r="AT211" s="24" t="s">
        <v>222</v>
      </c>
      <c r="AU211" s="24" t="s">
        <v>81</v>
      </c>
      <c r="AY211" s="24" t="s">
        <v>137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24" t="s">
        <v>79</v>
      </c>
      <c r="BK211" s="232">
        <f>ROUND(I211*H211,2)</f>
        <v>0</v>
      </c>
      <c r="BL211" s="24" t="s">
        <v>444</v>
      </c>
      <c r="BM211" s="24" t="s">
        <v>465</v>
      </c>
    </row>
    <row r="212" spans="2:65" s="1" customFormat="1" ht="16.5" customHeight="1">
      <c r="B212" s="46"/>
      <c r="C212" s="247" t="s">
        <v>466</v>
      </c>
      <c r="D212" s="247" t="s">
        <v>222</v>
      </c>
      <c r="E212" s="248" t="s">
        <v>467</v>
      </c>
      <c r="F212" s="249" t="s">
        <v>468</v>
      </c>
      <c r="G212" s="250" t="s">
        <v>342</v>
      </c>
      <c r="H212" s="251">
        <v>8</v>
      </c>
      <c r="I212" s="252"/>
      <c r="J212" s="253">
        <f>ROUND(I212*H212,2)</f>
        <v>0</v>
      </c>
      <c r="K212" s="249" t="s">
        <v>143</v>
      </c>
      <c r="L212" s="254"/>
      <c r="M212" s="255" t="s">
        <v>21</v>
      </c>
      <c r="N212" s="256" t="s">
        <v>42</v>
      </c>
      <c r="O212" s="47"/>
      <c r="P212" s="230">
        <f>O212*H212</f>
        <v>0</v>
      </c>
      <c r="Q212" s="230">
        <v>0.0001</v>
      </c>
      <c r="R212" s="230">
        <f>Q212*H212</f>
        <v>0.0008</v>
      </c>
      <c r="S212" s="230">
        <v>0</v>
      </c>
      <c r="T212" s="231">
        <f>S212*H212</f>
        <v>0</v>
      </c>
      <c r="AR212" s="24" t="s">
        <v>444</v>
      </c>
      <c r="AT212" s="24" t="s">
        <v>222</v>
      </c>
      <c r="AU212" s="24" t="s">
        <v>81</v>
      </c>
      <c r="AY212" s="24" t="s">
        <v>137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24" t="s">
        <v>79</v>
      </c>
      <c r="BK212" s="232">
        <f>ROUND(I212*H212,2)</f>
        <v>0</v>
      </c>
      <c r="BL212" s="24" t="s">
        <v>444</v>
      </c>
      <c r="BM212" s="24" t="s">
        <v>469</v>
      </c>
    </row>
    <row r="213" spans="2:65" s="1" customFormat="1" ht="16.5" customHeight="1">
      <c r="B213" s="46"/>
      <c r="C213" s="247" t="s">
        <v>470</v>
      </c>
      <c r="D213" s="247" t="s">
        <v>222</v>
      </c>
      <c r="E213" s="248" t="s">
        <v>471</v>
      </c>
      <c r="F213" s="249" t="s">
        <v>472</v>
      </c>
      <c r="G213" s="250" t="s">
        <v>342</v>
      </c>
      <c r="H213" s="251">
        <v>16</v>
      </c>
      <c r="I213" s="252"/>
      <c r="J213" s="253">
        <f>ROUND(I213*H213,2)</f>
        <v>0</v>
      </c>
      <c r="K213" s="249" t="s">
        <v>143</v>
      </c>
      <c r="L213" s="254"/>
      <c r="M213" s="255" t="s">
        <v>21</v>
      </c>
      <c r="N213" s="256" t="s">
        <v>42</v>
      </c>
      <c r="O213" s="47"/>
      <c r="P213" s="230">
        <f>O213*H213</f>
        <v>0</v>
      </c>
      <c r="Q213" s="230">
        <v>0.00035</v>
      </c>
      <c r="R213" s="230">
        <f>Q213*H213</f>
        <v>0.0056</v>
      </c>
      <c r="S213" s="230">
        <v>0</v>
      </c>
      <c r="T213" s="231">
        <f>S213*H213</f>
        <v>0</v>
      </c>
      <c r="AR213" s="24" t="s">
        <v>444</v>
      </c>
      <c r="AT213" s="24" t="s">
        <v>222</v>
      </c>
      <c r="AU213" s="24" t="s">
        <v>81</v>
      </c>
      <c r="AY213" s="24" t="s">
        <v>137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24" t="s">
        <v>79</v>
      </c>
      <c r="BK213" s="232">
        <f>ROUND(I213*H213,2)</f>
        <v>0</v>
      </c>
      <c r="BL213" s="24" t="s">
        <v>444</v>
      </c>
      <c r="BM213" s="24" t="s">
        <v>473</v>
      </c>
    </row>
    <row r="214" spans="2:65" s="1" customFormat="1" ht="38.25" customHeight="1">
      <c r="B214" s="46"/>
      <c r="C214" s="221" t="s">
        <v>474</v>
      </c>
      <c r="D214" s="221" t="s">
        <v>139</v>
      </c>
      <c r="E214" s="222" t="s">
        <v>475</v>
      </c>
      <c r="F214" s="223" t="s">
        <v>476</v>
      </c>
      <c r="G214" s="224" t="s">
        <v>342</v>
      </c>
      <c r="H214" s="225">
        <v>6</v>
      </c>
      <c r="I214" s="226"/>
      <c r="J214" s="227">
        <f>ROUND(I214*H214,2)</f>
        <v>0</v>
      </c>
      <c r="K214" s="223" t="s">
        <v>143</v>
      </c>
      <c r="L214" s="72"/>
      <c r="M214" s="228" t="s">
        <v>21</v>
      </c>
      <c r="N214" s="229" t="s">
        <v>42</v>
      </c>
      <c r="O214" s="47"/>
      <c r="P214" s="230">
        <f>O214*H214</f>
        <v>0</v>
      </c>
      <c r="Q214" s="230">
        <v>0</v>
      </c>
      <c r="R214" s="230">
        <f>Q214*H214</f>
        <v>0</v>
      </c>
      <c r="S214" s="230">
        <v>0.004</v>
      </c>
      <c r="T214" s="231">
        <f>S214*H214</f>
        <v>0.024</v>
      </c>
      <c r="AR214" s="24" t="s">
        <v>144</v>
      </c>
      <c r="AT214" s="24" t="s">
        <v>139</v>
      </c>
      <c r="AU214" s="24" t="s">
        <v>81</v>
      </c>
      <c r="AY214" s="24" t="s">
        <v>137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24" t="s">
        <v>79</v>
      </c>
      <c r="BK214" s="232">
        <f>ROUND(I214*H214,2)</f>
        <v>0</v>
      </c>
      <c r="BL214" s="24" t="s">
        <v>144</v>
      </c>
      <c r="BM214" s="24" t="s">
        <v>477</v>
      </c>
    </row>
    <row r="215" spans="2:63" s="10" customFormat="1" ht="29.85" customHeight="1">
      <c r="B215" s="205"/>
      <c r="C215" s="206"/>
      <c r="D215" s="207" t="s">
        <v>70</v>
      </c>
      <c r="E215" s="219" t="s">
        <v>478</v>
      </c>
      <c r="F215" s="219" t="s">
        <v>479</v>
      </c>
      <c r="G215" s="206"/>
      <c r="H215" s="206"/>
      <c r="I215" s="209"/>
      <c r="J215" s="220">
        <f>BK215</f>
        <v>0</v>
      </c>
      <c r="K215" s="206"/>
      <c r="L215" s="211"/>
      <c r="M215" s="212"/>
      <c r="N215" s="213"/>
      <c r="O215" s="213"/>
      <c r="P215" s="214">
        <f>SUM(P216:P219)</f>
        <v>0</v>
      </c>
      <c r="Q215" s="213"/>
      <c r="R215" s="214">
        <f>SUM(R216:R219)</f>
        <v>0</v>
      </c>
      <c r="S215" s="213"/>
      <c r="T215" s="215">
        <f>SUM(T216:T219)</f>
        <v>0</v>
      </c>
      <c r="AR215" s="216" t="s">
        <v>79</v>
      </c>
      <c r="AT215" s="217" t="s">
        <v>70</v>
      </c>
      <c r="AU215" s="217" t="s">
        <v>79</v>
      </c>
      <c r="AY215" s="216" t="s">
        <v>137</v>
      </c>
      <c r="BK215" s="218">
        <f>SUM(BK216:BK219)</f>
        <v>0</v>
      </c>
    </row>
    <row r="216" spans="2:65" s="1" customFormat="1" ht="25.5" customHeight="1">
      <c r="B216" s="46"/>
      <c r="C216" s="221" t="s">
        <v>480</v>
      </c>
      <c r="D216" s="221" t="s">
        <v>139</v>
      </c>
      <c r="E216" s="222" t="s">
        <v>481</v>
      </c>
      <c r="F216" s="223" t="s">
        <v>482</v>
      </c>
      <c r="G216" s="224" t="s">
        <v>225</v>
      </c>
      <c r="H216" s="225">
        <v>1638.204</v>
      </c>
      <c r="I216" s="226"/>
      <c r="J216" s="227">
        <f>ROUND(I216*H216,2)</f>
        <v>0</v>
      </c>
      <c r="K216" s="223" t="s">
        <v>143</v>
      </c>
      <c r="L216" s="72"/>
      <c r="M216" s="228" t="s">
        <v>21</v>
      </c>
      <c r="N216" s="229" t="s">
        <v>42</v>
      </c>
      <c r="O216" s="47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AR216" s="24" t="s">
        <v>144</v>
      </c>
      <c r="AT216" s="24" t="s">
        <v>139</v>
      </c>
      <c r="AU216" s="24" t="s">
        <v>81</v>
      </c>
      <c r="AY216" s="24" t="s">
        <v>137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24" t="s">
        <v>79</v>
      </c>
      <c r="BK216" s="232">
        <f>ROUND(I216*H216,2)</f>
        <v>0</v>
      </c>
      <c r="BL216" s="24" t="s">
        <v>144</v>
      </c>
      <c r="BM216" s="24" t="s">
        <v>483</v>
      </c>
    </row>
    <row r="217" spans="2:65" s="1" customFormat="1" ht="25.5" customHeight="1">
      <c r="B217" s="46"/>
      <c r="C217" s="221" t="s">
        <v>484</v>
      </c>
      <c r="D217" s="221" t="s">
        <v>139</v>
      </c>
      <c r="E217" s="222" t="s">
        <v>485</v>
      </c>
      <c r="F217" s="223" t="s">
        <v>486</v>
      </c>
      <c r="G217" s="224" t="s">
        <v>225</v>
      </c>
      <c r="H217" s="225">
        <v>6552.816</v>
      </c>
      <c r="I217" s="226"/>
      <c r="J217" s="227">
        <f>ROUND(I217*H217,2)</f>
        <v>0</v>
      </c>
      <c r="K217" s="223" t="s">
        <v>143</v>
      </c>
      <c r="L217" s="72"/>
      <c r="M217" s="228" t="s">
        <v>21</v>
      </c>
      <c r="N217" s="229" t="s">
        <v>42</v>
      </c>
      <c r="O217" s="47"/>
      <c r="P217" s="230">
        <f>O217*H217</f>
        <v>0</v>
      </c>
      <c r="Q217" s="230">
        <v>0</v>
      </c>
      <c r="R217" s="230">
        <f>Q217*H217</f>
        <v>0</v>
      </c>
      <c r="S217" s="230">
        <v>0</v>
      </c>
      <c r="T217" s="231">
        <f>S217*H217</f>
        <v>0</v>
      </c>
      <c r="AR217" s="24" t="s">
        <v>144</v>
      </c>
      <c r="AT217" s="24" t="s">
        <v>139</v>
      </c>
      <c r="AU217" s="24" t="s">
        <v>81</v>
      </c>
      <c r="AY217" s="24" t="s">
        <v>137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24" t="s">
        <v>79</v>
      </c>
      <c r="BK217" s="232">
        <f>ROUND(I217*H217,2)</f>
        <v>0</v>
      </c>
      <c r="BL217" s="24" t="s">
        <v>144</v>
      </c>
      <c r="BM217" s="24" t="s">
        <v>487</v>
      </c>
    </row>
    <row r="218" spans="2:47" s="1" customFormat="1" ht="13.5">
      <c r="B218" s="46"/>
      <c r="C218" s="74"/>
      <c r="D218" s="233" t="s">
        <v>146</v>
      </c>
      <c r="E218" s="74"/>
      <c r="F218" s="234" t="s">
        <v>488</v>
      </c>
      <c r="G218" s="74"/>
      <c r="H218" s="74"/>
      <c r="I218" s="191"/>
      <c r="J218" s="74"/>
      <c r="K218" s="74"/>
      <c r="L218" s="72"/>
      <c r="M218" s="235"/>
      <c r="N218" s="47"/>
      <c r="O218" s="47"/>
      <c r="P218" s="47"/>
      <c r="Q218" s="47"/>
      <c r="R218" s="47"/>
      <c r="S218" s="47"/>
      <c r="T218" s="95"/>
      <c r="AT218" s="24" t="s">
        <v>146</v>
      </c>
      <c r="AU218" s="24" t="s">
        <v>81</v>
      </c>
    </row>
    <row r="219" spans="2:51" s="11" customFormat="1" ht="13.5">
      <c r="B219" s="236"/>
      <c r="C219" s="237"/>
      <c r="D219" s="233" t="s">
        <v>151</v>
      </c>
      <c r="E219" s="237"/>
      <c r="F219" s="239" t="s">
        <v>489</v>
      </c>
      <c r="G219" s="237"/>
      <c r="H219" s="240">
        <v>6552.816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AT219" s="246" t="s">
        <v>151</v>
      </c>
      <c r="AU219" s="246" t="s">
        <v>81</v>
      </c>
      <c r="AV219" s="11" t="s">
        <v>81</v>
      </c>
      <c r="AW219" s="11" t="s">
        <v>6</v>
      </c>
      <c r="AX219" s="11" t="s">
        <v>79</v>
      </c>
      <c r="AY219" s="246" t="s">
        <v>137</v>
      </c>
    </row>
    <row r="220" spans="2:63" s="10" customFormat="1" ht="29.85" customHeight="1">
      <c r="B220" s="205"/>
      <c r="C220" s="206"/>
      <c r="D220" s="207" t="s">
        <v>70</v>
      </c>
      <c r="E220" s="219" t="s">
        <v>490</v>
      </c>
      <c r="F220" s="219" t="s">
        <v>491</v>
      </c>
      <c r="G220" s="206"/>
      <c r="H220" s="206"/>
      <c r="I220" s="209"/>
      <c r="J220" s="220">
        <f>BK220</f>
        <v>0</v>
      </c>
      <c r="K220" s="206"/>
      <c r="L220" s="211"/>
      <c r="M220" s="212"/>
      <c r="N220" s="213"/>
      <c r="O220" s="213"/>
      <c r="P220" s="214">
        <f>P221</f>
        <v>0</v>
      </c>
      <c r="Q220" s="213"/>
      <c r="R220" s="214">
        <f>R221</f>
        <v>0</v>
      </c>
      <c r="S220" s="213"/>
      <c r="T220" s="215">
        <f>T221</f>
        <v>0</v>
      </c>
      <c r="AR220" s="216" t="s">
        <v>79</v>
      </c>
      <c r="AT220" s="217" t="s">
        <v>70</v>
      </c>
      <c r="AU220" s="217" t="s">
        <v>79</v>
      </c>
      <c r="AY220" s="216" t="s">
        <v>137</v>
      </c>
      <c r="BK220" s="218">
        <f>BK221</f>
        <v>0</v>
      </c>
    </row>
    <row r="221" spans="2:65" s="1" customFormat="1" ht="25.5" customHeight="1">
      <c r="B221" s="46"/>
      <c r="C221" s="221" t="s">
        <v>492</v>
      </c>
      <c r="D221" s="221" t="s">
        <v>139</v>
      </c>
      <c r="E221" s="222" t="s">
        <v>493</v>
      </c>
      <c r="F221" s="223" t="s">
        <v>494</v>
      </c>
      <c r="G221" s="224" t="s">
        <v>225</v>
      </c>
      <c r="H221" s="225">
        <v>496.217</v>
      </c>
      <c r="I221" s="226"/>
      <c r="J221" s="227">
        <f>ROUND(I221*H221,2)</f>
        <v>0</v>
      </c>
      <c r="K221" s="223" t="s">
        <v>143</v>
      </c>
      <c r="L221" s="72"/>
      <c r="M221" s="228" t="s">
        <v>21</v>
      </c>
      <c r="N221" s="229" t="s">
        <v>42</v>
      </c>
      <c r="O221" s="47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AR221" s="24" t="s">
        <v>144</v>
      </c>
      <c r="AT221" s="24" t="s">
        <v>139</v>
      </c>
      <c r="AU221" s="24" t="s">
        <v>81</v>
      </c>
      <c r="AY221" s="24" t="s">
        <v>137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24" t="s">
        <v>79</v>
      </c>
      <c r="BK221" s="232">
        <f>ROUND(I221*H221,2)</f>
        <v>0</v>
      </c>
      <c r="BL221" s="24" t="s">
        <v>144</v>
      </c>
      <c r="BM221" s="24" t="s">
        <v>495</v>
      </c>
    </row>
    <row r="222" spans="2:63" s="10" customFormat="1" ht="37.4" customHeight="1">
      <c r="B222" s="205"/>
      <c r="C222" s="206"/>
      <c r="D222" s="207" t="s">
        <v>70</v>
      </c>
      <c r="E222" s="208" t="s">
        <v>496</v>
      </c>
      <c r="F222" s="208" t="s">
        <v>497</v>
      </c>
      <c r="G222" s="206"/>
      <c r="H222" s="206"/>
      <c r="I222" s="209"/>
      <c r="J222" s="210">
        <f>BK222</f>
        <v>0</v>
      </c>
      <c r="K222" s="206"/>
      <c r="L222" s="211"/>
      <c r="M222" s="212"/>
      <c r="N222" s="213"/>
      <c r="O222" s="213"/>
      <c r="P222" s="214">
        <f>P223</f>
        <v>0</v>
      </c>
      <c r="Q222" s="213"/>
      <c r="R222" s="214">
        <f>R223</f>
        <v>0</v>
      </c>
      <c r="S222" s="213"/>
      <c r="T222" s="215">
        <f>T223</f>
        <v>0</v>
      </c>
      <c r="AR222" s="216" t="s">
        <v>144</v>
      </c>
      <c r="AT222" s="217" t="s">
        <v>70</v>
      </c>
      <c r="AU222" s="217" t="s">
        <v>71</v>
      </c>
      <c r="AY222" s="216" t="s">
        <v>137</v>
      </c>
      <c r="BK222" s="218">
        <f>BK223</f>
        <v>0</v>
      </c>
    </row>
    <row r="223" spans="2:63" s="10" customFormat="1" ht="19.9" customHeight="1">
      <c r="B223" s="205"/>
      <c r="C223" s="206"/>
      <c r="D223" s="207" t="s">
        <v>70</v>
      </c>
      <c r="E223" s="219" t="s">
        <v>498</v>
      </c>
      <c r="F223" s="219" t="s">
        <v>499</v>
      </c>
      <c r="G223" s="206"/>
      <c r="H223" s="206"/>
      <c r="I223" s="209"/>
      <c r="J223" s="220">
        <f>BK223</f>
        <v>0</v>
      </c>
      <c r="K223" s="206"/>
      <c r="L223" s="211"/>
      <c r="M223" s="212"/>
      <c r="N223" s="213"/>
      <c r="O223" s="213"/>
      <c r="P223" s="214">
        <f>SUM(P224:P226)</f>
        <v>0</v>
      </c>
      <c r="Q223" s="213"/>
      <c r="R223" s="214">
        <f>SUM(R224:R226)</f>
        <v>0</v>
      </c>
      <c r="S223" s="213"/>
      <c r="T223" s="215">
        <f>SUM(T224:T226)</f>
        <v>0</v>
      </c>
      <c r="AR223" s="216" t="s">
        <v>144</v>
      </c>
      <c r="AT223" s="217" t="s">
        <v>70</v>
      </c>
      <c r="AU223" s="217" t="s">
        <v>79</v>
      </c>
      <c r="AY223" s="216" t="s">
        <v>137</v>
      </c>
      <c r="BK223" s="218">
        <f>SUM(BK224:BK226)</f>
        <v>0</v>
      </c>
    </row>
    <row r="224" spans="2:65" s="1" customFormat="1" ht="25.5" customHeight="1">
      <c r="B224" s="46"/>
      <c r="C224" s="221" t="s">
        <v>500</v>
      </c>
      <c r="D224" s="221" t="s">
        <v>139</v>
      </c>
      <c r="E224" s="222" t="s">
        <v>501</v>
      </c>
      <c r="F224" s="223" t="s">
        <v>502</v>
      </c>
      <c r="G224" s="224" t="s">
        <v>142</v>
      </c>
      <c r="H224" s="225">
        <v>2103</v>
      </c>
      <c r="I224" s="226"/>
      <c r="J224" s="227">
        <f>ROUND(I224*H224,2)</f>
        <v>0</v>
      </c>
      <c r="K224" s="223" t="s">
        <v>21</v>
      </c>
      <c r="L224" s="72"/>
      <c r="M224" s="228" t="s">
        <v>21</v>
      </c>
      <c r="N224" s="229" t="s">
        <v>42</v>
      </c>
      <c r="O224" s="47"/>
      <c r="P224" s="230">
        <f>O224*H224</f>
        <v>0</v>
      </c>
      <c r="Q224" s="230">
        <v>0</v>
      </c>
      <c r="R224" s="230">
        <f>Q224*H224</f>
        <v>0</v>
      </c>
      <c r="S224" s="230">
        <v>0</v>
      </c>
      <c r="T224" s="231">
        <f>S224*H224</f>
        <v>0</v>
      </c>
      <c r="AR224" s="24" t="s">
        <v>144</v>
      </c>
      <c r="AT224" s="24" t="s">
        <v>139</v>
      </c>
      <c r="AU224" s="24" t="s">
        <v>81</v>
      </c>
      <c r="AY224" s="24" t="s">
        <v>137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24" t="s">
        <v>79</v>
      </c>
      <c r="BK224" s="232">
        <f>ROUND(I224*H224,2)</f>
        <v>0</v>
      </c>
      <c r="BL224" s="24" t="s">
        <v>144</v>
      </c>
      <c r="BM224" s="24" t="s">
        <v>503</v>
      </c>
    </row>
    <row r="225" spans="2:47" s="1" customFormat="1" ht="13.5">
      <c r="B225" s="46"/>
      <c r="C225" s="74"/>
      <c r="D225" s="233" t="s">
        <v>146</v>
      </c>
      <c r="E225" s="74"/>
      <c r="F225" s="234" t="s">
        <v>504</v>
      </c>
      <c r="G225" s="74"/>
      <c r="H225" s="74"/>
      <c r="I225" s="191"/>
      <c r="J225" s="74"/>
      <c r="K225" s="74"/>
      <c r="L225" s="72"/>
      <c r="M225" s="235"/>
      <c r="N225" s="47"/>
      <c r="O225" s="47"/>
      <c r="P225" s="47"/>
      <c r="Q225" s="47"/>
      <c r="R225" s="47"/>
      <c r="S225" s="47"/>
      <c r="T225" s="95"/>
      <c r="AT225" s="24" t="s">
        <v>146</v>
      </c>
      <c r="AU225" s="24" t="s">
        <v>81</v>
      </c>
    </row>
    <row r="226" spans="2:65" s="1" customFormat="1" ht="16.5" customHeight="1">
      <c r="B226" s="46"/>
      <c r="C226" s="221" t="s">
        <v>505</v>
      </c>
      <c r="D226" s="221" t="s">
        <v>139</v>
      </c>
      <c r="E226" s="222" t="s">
        <v>506</v>
      </c>
      <c r="F226" s="223" t="s">
        <v>507</v>
      </c>
      <c r="G226" s="224" t="s">
        <v>328</v>
      </c>
      <c r="H226" s="225">
        <v>6</v>
      </c>
      <c r="I226" s="226"/>
      <c r="J226" s="227">
        <f>ROUND(I226*H226,2)</f>
        <v>0</v>
      </c>
      <c r="K226" s="223" t="s">
        <v>21</v>
      </c>
      <c r="L226" s="72"/>
      <c r="M226" s="228" t="s">
        <v>21</v>
      </c>
      <c r="N226" s="257" t="s">
        <v>42</v>
      </c>
      <c r="O226" s="258"/>
      <c r="P226" s="259">
        <f>O226*H226</f>
        <v>0</v>
      </c>
      <c r="Q226" s="259">
        <v>0</v>
      </c>
      <c r="R226" s="259">
        <f>Q226*H226</f>
        <v>0</v>
      </c>
      <c r="S226" s="259">
        <v>0</v>
      </c>
      <c r="T226" s="260">
        <f>S226*H226</f>
        <v>0</v>
      </c>
      <c r="AR226" s="24" t="s">
        <v>144</v>
      </c>
      <c r="AT226" s="24" t="s">
        <v>139</v>
      </c>
      <c r="AU226" s="24" t="s">
        <v>81</v>
      </c>
      <c r="AY226" s="24" t="s">
        <v>137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24" t="s">
        <v>79</v>
      </c>
      <c r="BK226" s="232">
        <f>ROUND(I226*H226,2)</f>
        <v>0</v>
      </c>
      <c r="BL226" s="24" t="s">
        <v>144</v>
      </c>
      <c r="BM226" s="24" t="s">
        <v>508</v>
      </c>
    </row>
    <row r="227" spans="2:12" s="1" customFormat="1" ht="6.95" customHeight="1">
      <c r="B227" s="67"/>
      <c r="C227" s="68"/>
      <c r="D227" s="68"/>
      <c r="E227" s="68"/>
      <c r="F227" s="68"/>
      <c r="G227" s="68"/>
      <c r="H227" s="68"/>
      <c r="I227" s="166"/>
      <c r="J227" s="68"/>
      <c r="K227" s="68"/>
      <c r="L227" s="72"/>
    </row>
  </sheetData>
  <sheetProtection password="CC35" sheet="1" objects="1" scenarios="1" formatColumns="0" formatRows="0" autoFilter="0"/>
  <autoFilter ref="C85:K226"/>
  <mergeCells count="10">
    <mergeCell ref="E7:H7"/>
    <mergeCell ref="E9:H9"/>
    <mergeCell ref="E24:H24"/>
    <mergeCell ref="E45:H45"/>
    <mergeCell ref="E47:H47"/>
    <mergeCell ref="J51:J52"/>
    <mergeCell ref="E76:H76"/>
    <mergeCell ref="E78:H78"/>
    <mergeCell ref="G1:H1"/>
    <mergeCell ref="L2:V2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98</v>
      </c>
      <c r="G1" s="139" t="s">
        <v>99</v>
      </c>
      <c r="H1" s="139"/>
      <c r="I1" s="140"/>
      <c r="J1" s="139" t="s">
        <v>100</v>
      </c>
      <c r="K1" s="138" t="s">
        <v>101</v>
      </c>
      <c r="L1" s="139" t="s">
        <v>102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84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81</v>
      </c>
    </row>
    <row r="4" spans="2:46" ht="36.95" customHeight="1">
      <c r="B4" s="28"/>
      <c r="C4" s="29"/>
      <c r="D4" s="30" t="s">
        <v>103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III/11748 NEPOMUK ULICE ZELENODOLSKÁ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104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509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22. 3. 2018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30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37</v>
      </c>
      <c r="E27" s="47"/>
      <c r="F27" s="47"/>
      <c r="G27" s="47"/>
      <c r="H27" s="47"/>
      <c r="I27" s="144"/>
      <c r="J27" s="155">
        <f>ROUND(J88,2)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39</v>
      </c>
      <c r="G29" s="47"/>
      <c r="H29" s="47"/>
      <c r="I29" s="156" t="s">
        <v>38</v>
      </c>
      <c r="J29" s="52" t="s">
        <v>40</v>
      </c>
      <c r="K29" s="51"/>
    </row>
    <row r="30" spans="2:11" s="1" customFormat="1" ht="14.4" customHeight="1">
      <c r="B30" s="46"/>
      <c r="C30" s="47"/>
      <c r="D30" s="55" t="s">
        <v>41</v>
      </c>
      <c r="E30" s="55" t="s">
        <v>42</v>
      </c>
      <c r="F30" s="157">
        <f>ROUND(SUM(BE88:BE236),2)</f>
        <v>0</v>
      </c>
      <c r="G30" s="47"/>
      <c r="H30" s="47"/>
      <c r="I30" s="158">
        <v>0.21</v>
      </c>
      <c r="J30" s="157">
        <f>ROUND(ROUND((SUM(BE88:BE236)),2)*I30,2)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43</v>
      </c>
      <c r="F31" s="157">
        <f>ROUND(SUM(BF88:BF236),2)</f>
        <v>0</v>
      </c>
      <c r="G31" s="47"/>
      <c r="H31" s="47"/>
      <c r="I31" s="158">
        <v>0.15</v>
      </c>
      <c r="J31" s="157">
        <f>ROUND(ROUND((SUM(BF88:BF236)),2)*I31,2)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44</v>
      </c>
      <c r="F32" s="157">
        <f>ROUND(SUM(BG88:BG236),2)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45</v>
      </c>
      <c r="F33" s="157">
        <f>ROUND(SUM(BH88:BH236),2)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46</v>
      </c>
      <c r="F34" s="157">
        <f>ROUND(SUM(BI88:BI236),2)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47</v>
      </c>
      <c r="E36" s="98"/>
      <c r="F36" s="98"/>
      <c r="G36" s="161" t="s">
        <v>48</v>
      </c>
      <c r="H36" s="162" t="s">
        <v>49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106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III/11748 NEPOMUK ULICE ZELENODOLSKÁ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104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SO 102 - CHODNÍKY A PARKOVACÍ PRUHY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NEPOMUK</v>
      </c>
      <c r="G49" s="47"/>
      <c r="H49" s="47"/>
      <c r="I49" s="146" t="s">
        <v>25</v>
      </c>
      <c r="J49" s="147" t="str">
        <f>IF(J12="","",J12)</f>
        <v>22. 3. 2018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6" t="s">
        <v>33</v>
      </c>
      <c r="J51" s="44" t="str">
        <f>E21</f>
        <v>MACÁN PROJEKCE DS s.r.o.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107</v>
      </c>
      <c r="D54" s="159"/>
      <c r="E54" s="159"/>
      <c r="F54" s="159"/>
      <c r="G54" s="159"/>
      <c r="H54" s="159"/>
      <c r="I54" s="173"/>
      <c r="J54" s="174" t="s">
        <v>108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109</v>
      </c>
      <c r="D56" s="47"/>
      <c r="E56" s="47"/>
      <c r="F56" s="47"/>
      <c r="G56" s="47"/>
      <c r="H56" s="47"/>
      <c r="I56" s="144"/>
      <c r="J56" s="155">
        <f>J88</f>
        <v>0</v>
      </c>
      <c r="K56" s="51"/>
      <c r="AU56" s="24" t="s">
        <v>110</v>
      </c>
    </row>
    <row r="57" spans="2:11" s="7" customFormat="1" ht="24.95" customHeight="1">
      <c r="B57" s="177"/>
      <c r="C57" s="178"/>
      <c r="D57" s="179" t="s">
        <v>111</v>
      </c>
      <c r="E57" s="180"/>
      <c r="F57" s="180"/>
      <c r="G57" s="180"/>
      <c r="H57" s="180"/>
      <c r="I57" s="181"/>
      <c r="J57" s="182">
        <f>J89</f>
        <v>0</v>
      </c>
      <c r="K57" s="183"/>
    </row>
    <row r="58" spans="2:11" s="8" customFormat="1" ht="19.9" customHeight="1">
      <c r="B58" s="184"/>
      <c r="C58" s="185"/>
      <c r="D58" s="186" t="s">
        <v>112</v>
      </c>
      <c r="E58" s="187"/>
      <c r="F58" s="187"/>
      <c r="G58" s="187"/>
      <c r="H58" s="187"/>
      <c r="I58" s="188"/>
      <c r="J58" s="189">
        <f>J90</f>
        <v>0</v>
      </c>
      <c r="K58" s="190"/>
    </row>
    <row r="59" spans="2:11" s="8" customFormat="1" ht="19.9" customHeight="1">
      <c r="B59" s="184"/>
      <c r="C59" s="185"/>
      <c r="D59" s="186" t="s">
        <v>510</v>
      </c>
      <c r="E59" s="187"/>
      <c r="F59" s="187"/>
      <c r="G59" s="187"/>
      <c r="H59" s="187"/>
      <c r="I59" s="188"/>
      <c r="J59" s="189">
        <f>J133</f>
        <v>0</v>
      </c>
      <c r="K59" s="190"/>
    </row>
    <row r="60" spans="2:11" s="8" customFormat="1" ht="19.9" customHeight="1">
      <c r="B60" s="184"/>
      <c r="C60" s="185"/>
      <c r="D60" s="186" t="s">
        <v>114</v>
      </c>
      <c r="E60" s="187"/>
      <c r="F60" s="187"/>
      <c r="G60" s="187"/>
      <c r="H60" s="187"/>
      <c r="I60" s="188"/>
      <c r="J60" s="189">
        <f>J136</f>
        <v>0</v>
      </c>
      <c r="K60" s="190"/>
    </row>
    <row r="61" spans="2:11" s="8" customFormat="1" ht="19.9" customHeight="1">
      <c r="B61" s="184"/>
      <c r="C61" s="185"/>
      <c r="D61" s="186" t="s">
        <v>115</v>
      </c>
      <c r="E61" s="187"/>
      <c r="F61" s="187"/>
      <c r="G61" s="187"/>
      <c r="H61" s="187"/>
      <c r="I61" s="188"/>
      <c r="J61" s="189">
        <f>J176</f>
        <v>0</v>
      </c>
      <c r="K61" s="190"/>
    </row>
    <row r="62" spans="2:11" s="8" customFormat="1" ht="19.9" customHeight="1">
      <c r="B62" s="184"/>
      <c r="C62" s="185"/>
      <c r="D62" s="186" t="s">
        <v>116</v>
      </c>
      <c r="E62" s="187"/>
      <c r="F62" s="187"/>
      <c r="G62" s="187"/>
      <c r="H62" s="187"/>
      <c r="I62" s="188"/>
      <c r="J62" s="189">
        <f>J186</f>
        <v>0</v>
      </c>
      <c r="K62" s="190"/>
    </row>
    <row r="63" spans="2:11" s="8" customFormat="1" ht="19.9" customHeight="1">
      <c r="B63" s="184"/>
      <c r="C63" s="185"/>
      <c r="D63" s="186" t="s">
        <v>117</v>
      </c>
      <c r="E63" s="187"/>
      <c r="F63" s="187"/>
      <c r="G63" s="187"/>
      <c r="H63" s="187"/>
      <c r="I63" s="188"/>
      <c r="J63" s="189">
        <f>J221</f>
        <v>0</v>
      </c>
      <c r="K63" s="190"/>
    </row>
    <row r="64" spans="2:11" s="8" customFormat="1" ht="19.9" customHeight="1">
      <c r="B64" s="184"/>
      <c r="C64" s="185"/>
      <c r="D64" s="186" t="s">
        <v>118</v>
      </c>
      <c r="E64" s="187"/>
      <c r="F64" s="187"/>
      <c r="G64" s="187"/>
      <c r="H64" s="187"/>
      <c r="I64" s="188"/>
      <c r="J64" s="189">
        <f>J226</f>
        <v>0</v>
      </c>
      <c r="K64" s="190"/>
    </row>
    <row r="65" spans="2:11" s="7" customFormat="1" ht="24.95" customHeight="1">
      <c r="B65" s="177"/>
      <c r="C65" s="178"/>
      <c r="D65" s="179" t="s">
        <v>511</v>
      </c>
      <c r="E65" s="180"/>
      <c r="F65" s="180"/>
      <c r="G65" s="180"/>
      <c r="H65" s="180"/>
      <c r="I65" s="181"/>
      <c r="J65" s="182">
        <f>J228</f>
        <v>0</v>
      </c>
      <c r="K65" s="183"/>
    </row>
    <row r="66" spans="2:11" s="8" customFormat="1" ht="19.9" customHeight="1">
      <c r="B66" s="184"/>
      <c r="C66" s="185"/>
      <c r="D66" s="186" t="s">
        <v>512</v>
      </c>
      <c r="E66" s="187"/>
      <c r="F66" s="187"/>
      <c r="G66" s="187"/>
      <c r="H66" s="187"/>
      <c r="I66" s="188"/>
      <c r="J66" s="189">
        <f>J229</f>
        <v>0</v>
      </c>
      <c r="K66" s="190"/>
    </row>
    <row r="67" spans="2:11" s="7" customFormat="1" ht="24.95" customHeight="1">
      <c r="B67" s="177"/>
      <c r="C67" s="178"/>
      <c r="D67" s="179" t="s">
        <v>119</v>
      </c>
      <c r="E67" s="180"/>
      <c r="F67" s="180"/>
      <c r="G67" s="180"/>
      <c r="H67" s="180"/>
      <c r="I67" s="181"/>
      <c r="J67" s="182">
        <f>J233</f>
        <v>0</v>
      </c>
      <c r="K67" s="183"/>
    </row>
    <row r="68" spans="2:11" s="8" customFormat="1" ht="19.9" customHeight="1">
      <c r="B68" s="184"/>
      <c r="C68" s="185"/>
      <c r="D68" s="186" t="s">
        <v>120</v>
      </c>
      <c r="E68" s="187"/>
      <c r="F68" s="187"/>
      <c r="G68" s="187"/>
      <c r="H68" s="187"/>
      <c r="I68" s="188"/>
      <c r="J68" s="189">
        <f>J234</f>
        <v>0</v>
      </c>
      <c r="K68" s="190"/>
    </row>
    <row r="69" spans="2:11" s="1" customFormat="1" ht="21.8" customHeight="1">
      <c r="B69" s="46"/>
      <c r="C69" s="47"/>
      <c r="D69" s="47"/>
      <c r="E69" s="47"/>
      <c r="F69" s="47"/>
      <c r="G69" s="47"/>
      <c r="H69" s="47"/>
      <c r="I69" s="144"/>
      <c r="J69" s="47"/>
      <c r="K69" s="51"/>
    </row>
    <row r="70" spans="2:11" s="1" customFormat="1" ht="6.95" customHeight="1">
      <c r="B70" s="67"/>
      <c r="C70" s="68"/>
      <c r="D70" s="68"/>
      <c r="E70" s="68"/>
      <c r="F70" s="68"/>
      <c r="G70" s="68"/>
      <c r="H70" s="68"/>
      <c r="I70" s="166"/>
      <c r="J70" s="68"/>
      <c r="K70" s="69"/>
    </row>
    <row r="74" spans="2:12" s="1" customFormat="1" ht="6.95" customHeight="1">
      <c r="B74" s="70"/>
      <c r="C74" s="71"/>
      <c r="D74" s="71"/>
      <c r="E74" s="71"/>
      <c r="F74" s="71"/>
      <c r="G74" s="71"/>
      <c r="H74" s="71"/>
      <c r="I74" s="169"/>
      <c r="J74" s="71"/>
      <c r="K74" s="71"/>
      <c r="L74" s="72"/>
    </row>
    <row r="75" spans="2:12" s="1" customFormat="1" ht="36.95" customHeight="1">
      <c r="B75" s="46"/>
      <c r="C75" s="73" t="s">
        <v>121</v>
      </c>
      <c r="D75" s="74"/>
      <c r="E75" s="74"/>
      <c r="F75" s="74"/>
      <c r="G75" s="74"/>
      <c r="H75" s="74"/>
      <c r="I75" s="191"/>
      <c r="J75" s="74"/>
      <c r="K75" s="74"/>
      <c r="L75" s="72"/>
    </row>
    <row r="76" spans="2:12" s="1" customFormat="1" ht="6.95" customHeight="1">
      <c r="B76" s="46"/>
      <c r="C76" s="74"/>
      <c r="D76" s="74"/>
      <c r="E76" s="74"/>
      <c r="F76" s="74"/>
      <c r="G76" s="74"/>
      <c r="H76" s="74"/>
      <c r="I76" s="191"/>
      <c r="J76" s="74"/>
      <c r="K76" s="74"/>
      <c r="L76" s="72"/>
    </row>
    <row r="77" spans="2:12" s="1" customFormat="1" ht="14.4" customHeight="1">
      <c r="B77" s="46"/>
      <c r="C77" s="76" t="s">
        <v>18</v>
      </c>
      <c r="D77" s="74"/>
      <c r="E77" s="74"/>
      <c r="F77" s="74"/>
      <c r="G77" s="74"/>
      <c r="H77" s="74"/>
      <c r="I77" s="191"/>
      <c r="J77" s="74"/>
      <c r="K77" s="74"/>
      <c r="L77" s="72"/>
    </row>
    <row r="78" spans="2:12" s="1" customFormat="1" ht="16.5" customHeight="1">
      <c r="B78" s="46"/>
      <c r="C78" s="74"/>
      <c r="D78" s="74"/>
      <c r="E78" s="192" t="str">
        <f>E7</f>
        <v>III/11748 NEPOMUK ULICE ZELENODOLSKÁ</v>
      </c>
      <c r="F78" s="76"/>
      <c r="G78" s="76"/>
      <c r="H78" s="76"/>
      <c r="I78" s="191"/>
      <c r="J78" s="74"/>
      <c r="K78" s="74"/>
      <c r="L78" s="72"/>
    </row>
    <row r="79" spans="2:12" s="1" customFormat="1" ht="14.4" customHeight="1">
      <c r="B79" s="46"/>
      <c r="C79" s="76" t="s">
        <v>104</v>
      </c>
      <c r="D79" s="74"/>
      <c r="E79" s="74"/>
      <c r="F79" s="74"/>
      <c r="G79" s="74"/>
      <c r="H79" s="74"/>
      <c r="I79" s="191"/>
      <c r="J79" s="74"/>
      <c r="K79" s="74"/>
      <c r="L79" s="72"/>
    </row>
    <row r="80" spans="2:12" s="1" customFormat="1" ht="17.25" customHeight="1">
      <c r="B80" s="46"/>
      <c r="C80" s="74"/>
      <c r="D80" s="74"/>
      <c r="E80" s="82" t="str">
        <f>E9</f>
        <v>SO 102 - CHODNÍKY A PARKOVACÍ PRUHY</v>
      </c>
      <c r="F80" s="74"/>
      <c r="G80" s="74"/>
      <c r="H80" s="74"/>
      <c r="I80" s="191"/>
      <c r="J80" s="74"/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191"/>
      <c r="J81" s="74"/>
      <c r="K81" s="74"/>
      <c r="L81" s="72"/>
    </row>
    <row r="82" spans="2:12" s="1" customFormat="1" ht="18" customHeight="1">
      <c r="B82" s="46"/>
      <c r="C82" s="76" t="s">
        <v>23</v>
      </c>
      <c r="D82" s="74"/>
      <c r="E82" s="74"/>
      <c r="F82" s="193" t="str">
        <f>F12</f>
        <v>NEPOMUK</v>
      </c>
      <c r="G82" s="74"/>
      <c r="H82" s="74"/>
      <c r="I82" s="194" t="s">
        <v>25</v>
      </c>
      <c r="J82" s="85" t="str">
        <f>IF(J12="","",J12)</f>
        <v>22. 3. 2018</v>
      </c>
      <c r="K82" s="74"/>
      <c r="L82" s="72"/>
    </row>
    <row r="83" spans="2:12" s="1" customFormat="1" ht="6.95" customHeight="1">
      <c r="B83" s="46"/>
      <c r="C83" s="74"/>
      <c r="D83" s="74"/>
      <c r="E83" s="74"/>
      <c r="F83" s="74"/>
      <c r="G83" s="74"/>
      <c r="H83" s="74"/>
      <c r="I83" s="191"/>
      <c r="J83" s="74"/>
      <c r="K83" s="74"/>
      <c r="L83" s="72"/>
    </row>
    <row r="84" spans="2:12" s="1" customFormat="1" ht="13.5">
      <c r="B84" s="46"/>
      <c r="C84" s="76" t="s">
        <v>27</v>
      </c>
      <c r="D84" s="74"/>
      <c r="E84" s="74"/>
      <c r="F84" s="193" t="str">
        <f>E15</f>
        <v xml:space="preserve"> </v>
      </c>
      <c r="G84" s="74"/>
      <c r="H84" s="74"/>
      <c r="I84" s="194" t="s">
        <v>33</v>
      </c>
      <c r="J84" s="193" t="str">
        <f>E21</f>
        <v>MACÁN PROJEKCE DS s.r.o.</v>
      </c>
      <c r="K84" s="74"/>
      <c r="L84" s="72"/>
    </row>
    <row r="85" spans="2:12" s="1" customFormat="1" ht="14.4" customHeight="1">
      <c r="B85" s="46"/>
      <c r="C85" s="76" t="s">
        <v>31</v>
      </c>
      <c r="D85" s="74"/>
      <c r="E85" s="74"/>
      <c r="F85" s="193" t="str">
        <f>IF(E18="","",E18)</f>
        <v/>
      </c>
      <c r="G85" s="74"/>
      <c r="H85" s="74"/>
      <c r="I85" s="191"/>
      <c r="J85" s="74"/>
      <c r="K85" s="74"/>
      <c r="L85" s="72"/>
    </row>
    <row r="86" spans="2:12" s="1" customFormat="1" ht="10.3" customHeight="1">
      <c r="B86" s="46"/>
      <c r="C86" s="74"/>
      <c r="D86" s="74"/>
      <c r="E86" s="74"/>
      <c r="F86" s="74"/>
      <c r="G86" s="74"/>
      <c r="H86" s="74"/>
      <c r="I86" s="191"/>
      <c r="J86" s="74"/>
      <c r="K86" s="74"/>
      <c r="L86" s="72"/>
    </row>
    <row r="87" spans="2:20" s="9" customFormat="1" ht="29.25" customHeight="1">
      <c r="B87" s="195"/>
      <c r="C87" s="196" t="s">
        <v>122</v>
      </c>
      <c r="D87" s="197" t="s">
        <v>56</v>
      </c>
      <c r="E87" s="197" t="s">
        <v>52</v>
      </c>
      <c r="F87" s="197" t="s">
        <v>123</v>
      </c>
      <c r="G87" s="197" t="s">
        <v>124</v>
      </c>
      <c r="H87" s="197" t="s">
        <v>125</v>
      </c>
      <c r="I87" s="198" t="s">
        <v>126</v>
      </c>
      <c r="J87" s="197" t="s">
        <v>108</v>
      </c>
      <c r="K87" s="199" t="s">
        <v>127</v>
      </c>
      <c r="L87" s="200"/>
      <c r="M87" s="102" t="s">
        <v>128</v>
      </c>
      <c r="N87" s="103" t="s">
        <v>41</v>
      </c>
      <c r="O87" s="103" t="s">
        <v>129</v>
      </c>
      <c r="P87" s="103" t="s">
        <v>130</v>
      </c>
      <c r="Q87" s="103" t="s">
        <v>131</v>
      </c>
      <c r="R87" s="103" t="s">
        <v>132</v>
      </c>
      <c r="S87" s="103" t="s">
        <v>133</v>
      </c>
      <c r="T87" s="104" t="s">
        <v>134</v>
      </c>
    </row>
    <row r="88" spans="2:63" s="1" customFormat="1" ht="29.25" customHeight="1">
      <c r="B88" s="46"/>
      <c r="C88" s="108" t="s">
        <v>109</v>
      </c>
      <c r="D88" s="74"/>
      <c r="E88" s="74"/>
      <c r="F88" s="74"/>
      <c r="G88" s="74"/>
      <c r="H88" s="74"/>
      <c r="I88" s="191"/>
      <c r="J88" s="201">
        <f>BK88</f>
        <v>0</v>
      </c>
      <c r="K88" s="74"/>
      <c r="L88" s="72"/>
      <c r="M88" s="105"/>
      <c r="N88" s="106"/>
      <c r="O88" s="106"/>
      <c r="P88" s="202">
        <f>P89+P228+P233</f>
        <v>0</v>
      </c>
      <c r="Q88" s="106"/>
      <c r="R88" s="202">
        <f>R89+R228+R233</f>
        <v>696.017815</v>
      </c>
      <c r="S88" s="106"/>
      <c r="T88" s="203">
        <f>T89+T228+T233</f>
        <v>215.43699999999998</v>
      </c>
      <c r="AT88" s="24" t="s">
        <v>70</v>
      </c>
      <c r="AU88" s="24" t="s">
        <v>110</v>
      </c>
      <c r="BK88" s="204">
        <f>BK89+BK228+BK233</f>
        <v>0</v>
      </c>
    </row>
    <row r="89" spans="2:63" s="10" customFormat="1" ht="37.4" customHeight="1">
      <c r="B89" s="205"/>
      <c r="C89" s="206"/>
      <c r="D89" s="207" t="s">
        <v>70</v>
      </c>
      <c r="E89" s="208" t="s">
        <v>135</v>
      </c>
      <c r="F89" s="208" t="s">
        <v>136</v>
      </c>
      <c r="G89" s="206"/>
      <c r="H89" s="206"/>
      <c r="I89" s="209"/>
      <c r="J89" s="210">
        <f>BK89</f>
        <v>0</v>
      </c>
      <c r="K89" s="206"/>
      <c r="L89" s="211"/>
      <c r="M89" s="212"/>
      <c r="N89" s="213"/>
      <c r="O89" s="213"/>
      <c r="P89" s="214">
        <f>P90+P133+P136+P176+P186+P221+P226</f>
        <v>0</v>
      </c>
      <c r="Q89" s="213"/>
      <c r="R89" s="214">
        <f>R90+R133+R136+R176+R186+R221+R226</f>
        <v>695.9305300000001</v>
      </c>
      <c r="S89" s="213"/>
      <c r="T89" s="215">
        <f>T90+T133+T136+T176+T186+T221+T226</f>
        <v>215.43699999999998</v>
      </c>
      <c r="AR89" s="216" t="s">
        <v>79</v>
      </c>
      <c r="AT89" s="217" t="s">
        <v>70</v>
      </c>
      <c r="AU89" s="217" t="s">
        <v>71</v>
      </c>
      <c r="AY89" s="216" t="s">
        <v>137</v>
      </c>
      <c r="BK89" s="218">
        <f>BK90+BK133+BK136+BK176+BK186+BK221+BK226</f>
        <v>0</v>
      </c>
    </row>
    <row r="90" spans="2:63" s="10" customFormat="1" ht="19.9" customHeight="1">
      <c r="B90" s="205"/>
      <c r="C90" s="206"/>
      <c r="D90" s="207" t="s">
        <v>70</v>
      </c>
      <c r="E90" s="219" t="s">
        <v>79</v>
      </c>
      <c r="F90" s="219" t="s">
        <v>138</v>
      </c>
      <c r="G90" s="206"/>
      <c r="H90" s="206"/>
      <c r="I90" s="209"/>
      <c r="J90" s="220">
        <f>BK90</f>
        <v>0</v>
      </c>
      <c r="K90" s="206"/>
      <c r="L90" s="211"/>
      <c r="M90" s="212"/>
      <c r="N90" s="213"/>
      <c r="O90" s="213"/>
      <c r="P90" s="214">
        <f>SUM(P91:P132)</f>
        <v>0</v>
      </c>
      <c r="Q90" s="213"/>
      <c r="R90" s="214">
        <f>SUM(R91:R132)</f>
        <v>120.980115</v>
      </c>
      <c r="S90" s="213"/>
      <c r="T90" s="215">
        <f>SUM(T91:T132)</f>
        <v>214.987</v>
      </c>
      <c r="AR90" s="216" t="s">
        <v>79</v>
      </c>
      <c r="AT90" s="217" t="s">
        <v>70</v>
      </c>
      <c r="AU90" s="217" t="s">
        <v>79</v>
      </c>
      <c r="AY90" s="216" t="s">
        <v>137</v>
      </c>
      <c r="BK90" s="218">
        <f>SUM(BK91:BK132)</f>
        <v>0</v>
      </c>
    </row>
    <row r="91" spans="2:65" s="1" customFormat="1" ht="38.25" customHeight="1">
      <c r="B91" s="46"/>
      <c r="C91" s="221" t="s">
        <v>79</v>
      </c>
      <c r="D91" s="221" t="s">
        <v>139</v>
      </c>
      <c r="E91" s="222" t="s">
        <v>513</v>
      </c>
      <c r="F91" s="223" t="s">
        <v>514</v>
      </c>
      <c r="G91" s="224" t="s">
        <v>142</v>
      </c>
      <c r="H91" s="225">
        <v>22</v>
      </c>
      <c r="I91" s="226"/>
      <c r="J91" s="227">
        <f>ROUND(I91*H91,2)</f>
        <v>0</v>
      </c>
      <c r="K91" s="223" t="s">
        <v>143</v>
      </c>
      <c r="L91" s="72"/>
      <c r="M91" s="228" t="s">
        <v>21</v>
      </c>
      <c r="N91" s="229" t="s">
        <v>42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0.48</v>
      </c>
      <c r="T91" s="231">
        <f>S91*H91</f>
        <v>10.559999999999999</v>
      </c>
      <c r="AR91" s="24" t="s">
        <v>144</v>
      </c>
      <c r="AT91" s="24" t="s">
        <v>139</v>
      </c>
      <c r="AU91" s="24" t="s">
        <v>81</v>
      </c>
      <c r="AY91" s="24" t="s">
        <v>137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79</v>
      </c>
      <c r="BK91" s="232">
        <f>ROUND(I91*H91,2)</f>
        <v>0</v>
      </c>
      <c r="BL91" s="24" t="s">
        <v>144</v>
      </c>
      <c r="BM91" s="24" t="s">
        <v>515</v>
      </c>
    </row>
    <row r="92" spans="2:65" s="1" customFormat="1" ht="51" customHeight="1">
      <c r="B92" s="46"/>
      <c r="C92" s="221" t="s">
        <v>81</v>
      </c>
      <c r="D92" s="221" t="s">
        <v>139</v>
      </c>
      <c r="E92" s="222" t="s">
        <v>516</v>
      </c>
      <c r="F92" s="223" t="s">
        <v>517</v>
      </c>
      <c r="G92" s="224" t="s">
        <v>142</v>
      </c>
      <c r="H92" s="225">
        <v>52</v>
      </c>
      <c r="I92" s="226"/>
      <c r="J92" s="227">
        <f>ROUND(I92*H92,2)</f>
        <v>0</v>
      </c>
      <c r="K92" s="223" t="s">
        <v>143</v>
      </c>
      <c r="L92" s="72"/>
      <c r="M92" s="228" t="s">
        <v>21</v>
      </c>
      <c r="N92" s="229" t="s">
        <v>42</v>
      </c>
      <c r="O92" s="47"/>
      <c r="P92" s="230">
        <f>O92*H92</f>
        <v>0</v>
      </c>
      <c r="Q92" s="230">
        <v>0</v>
      </c>
      <c r="R92" s="230">
        <f>Q92*H92</f>
        <v>0</v>
      </c>
      <c r="S92" s="230">
        <v>0.281</v>
      </c>
      <c r="T92" s="231">
        <f>S92*H92</f>
        <v>14.612000000000002</v>
      </c>
      <c r="AR92" s="24" t="s">
        <v>144</v>
      </c>
      <c r="AT92" s="24" t="s">
        <v>139</v>
      </c>
      <c r="AU92" s="24" t="s">
        <v>81</v>
      </c>
      <c r="AY92" s="24" t="s">
        <v>137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79</v>
      </c>
      <c r="BK92" s="232">
        <f>ROUND(I92*H92,2)</f>
        <v>0</v>
      </c>
      <c r="BL92" s="24" t="s">
        <v>144</v>
      </c>
      <c r="BM92" s="24" t="s">
        <v>518</v>
      </c>
    </row>
    <row r="93" spans="2:51" s="11" customFormat="1" ht="13.5">
      <c r="B93" s="236"/>
      <c r="C93" s="237"/>
      <c r="D93" s="233" t="s">
        <v>151</v>
      </c>
      <c r="E93" s="238" t="s">
        <v>21</v>
      </c>
      <c r="F93" s="239" t="s">
        <v>519</v>
      </c>
      <c r="G93" s="237"/>
      <c r="H93" s="240">
        <v>52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AT93" s="246" t="s">
        <v>151</v>
      </c>
      <c r="AU93" s="246" t="s">
        <v>81</v>
      </c>
      <c r="AV93" s="11" t="s">
        <v>81</v>
      </c>
      <c r="AW93" s="11" t="s">
        <v>35</v>
      </c>
      <c r="AX93" s="11" t="s">
        <v>79</v>
      </c>
      <c r="AY93" s="246" t="s">
        <v>137</v>
      </c>
    </row>
    <row r="94" spans="2:65" s="1" customFormat="1" ht="51" customHeight="1">
      <c r="B94" s="46"/>
      <c r="C94" s="221" t="s">
        <v>153</v>
      </c>
      <c r="D94" s="221" t="s">
        <v>139</v>
      </c>
      <c r="E94" s="222" t="s">
        <v>520</v>
      </c>
      <c r="F94" s="223" t="s">
        <v>521</v>
      </c>
      <c r="G94" s="224" t="s">
        <v>142</v>
      </c>
      <c r="H94" s="225">
        <v>47</v>
      </c>
      <c r="I94" s="226"/>
      <c r="J94" s="227">
        <f>ROUND(I94*H94,2)</f>
        <v>0</v>
      </c>
      <c r="K94" s="223" t="s">
        <v>143</v>
      </c>
      <c r="L94" s="72"/>
      <c r="M94" s="228" t="s">
        <v>21</v>
      </c>
      <c r="N94" s="229" t="s">
        <v>42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0.235</v>
      </c>
      <c r="T94" s="231">
        <f>S94*H94</f>
        <v>11.045</v>
      </c>
      <c r="AR94" s="24" t="s">
        <v>144</v>
      </c>
      <c r="AT94" s="24" t="s">
        <v>139</v>
      </c>
      <c r="AU94" s="24" t="s">
        <v>81</v>
      </c>
      <c r="AY94" s="24" t="s">
        <v>137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79</v>
      </c>
      <c r="BK94" s="232">
        <f>ROUND(I94*H94,2)</f>
        <v>0</v>
      </c>
      <c r="BL94" s="24" t="s">
        <v>144</v>
      </c>
      <c r="BM94" s="24" t="s">
        <v>522</v>
      </c>
    </row>
    <row r="95" spans="2:65" s="1" customFormat="1" ht="51" customHeight="1">
      <c r="B95" s="46"/>
      <c r="C95" s="221" t="s">
        <v>144</v>
      </c>
      <c r="D95" s="221" t="s">
        <v>139</v>
      </c>
      <c r="E95" s="222" t="s">
        <v>523</v>
      </c>
      <c r="F95" s="223" t="s">
        <v>524</v>
      </c>
      <c r="G95" s="224" t="s">
        <v>142</v>
      </c>
      <c r="H95" s="225">
        <v>168</v>
      </c>
      <c r="I95" s="226"/>
      <c r="J95" s="227">
        <f>ROUND(I95*H95,2)</f>
        <v>0</v>
      </c>
      <c r="K95" s="223" t="s">
        <v>143</v>
      </c>
      <c r="L95" s="72"/>
      <c r="M95" s="228" t="s">
        <v>21</v>
      </c>
      <c r="N95" s="229" t="s">
        <v>42</v>
      </c>
      <c r="O95" s="47"/>
      <c r="P95" s="230">
        <f>O95*H95</f>
        <v>0</v>
      </c>
      <c r="Q95" s="230">
        <v>0</v>
      </c>
      <c r="R95" s="230">
        <f>Q95*H95</f>
        <v>0</v>
      </c>
      <c r="S95" s="230">
        <v>0.26</v>
      </c>
      <c r="T95" s="231">
        <f>S95*H95</f>
        <v>43.68</v>
      </c>
      <c r="AR95" s="24" t="s">
        <v>144</v>
      </c>
      <c r="AT95" s="24" t="s">
        <v>139</v>
      </c>
      <c r="AU95" s="24" t="s">
        <v>81</v>
      </c>
      <c r="AY95" s="24" t="s">
        <v>137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79</v>
      </c>
      <c r="BK95" s="232">
        <f>ROUND(I95*H95,2)</f>
        <v>0</v>
      </c>
      <c r="BL95" s="24" t="s">
        <v>144</v>
      </c>
      <c r="BM95" s="24" t="s">
        <v>525</v>
      </c>
    </row>
    <row r="96" spans="2:51" s="11" customFormat="1" ht="13.5">
      <c r="B96" s="236"/>
      <c r="C96" s="237"/>
      <c r="D96" s="233" t="s">
        <v>151</v>
      </c>
      <c r="E96" s="238" t="s">
        <v>21</v>
      </c>
      <c r="F96" s="239" t="s">
        <v>526</v>
      </c>
      <c r="G96" s="237"/>
      <c r="H96" s="240">
        <v>168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AT96" s="246" t="s">
        <v>151</v>
      </c>
      <c r="AU96" s="246" t="s">
        <v>81</v>
      </c>
      <c r="AV96" s="11" t="s">
        <v>81</v>
      </c>
      <c r="AW96" s="11" t="s">
        <v>35</v>
      </c>
      <c r="AX96" s="11" t="s">
        <v>79</v>
      </c>
      <c r="AY96" s="246" t="s">
        <v>137</v>
      </c>
    </row>
    <row r="97" spans="2:65" s="1" customFormat="1" ht="38.25" customHeight="1">
      <c r="B97" s="46"/>
      <c r="C97" s="221" t="s">
        <v>162</v>
      </c>
      <c r="D97" s="221" t="s">
        <v>139</v>
      </c>
      <c r="E97" s="222" t="s">
        <v>527</v>
      </c>
      <c r="F97" s="223" t="s">
        <v>528</v>
      </c>
      <c r="G97" s="224" t="s">
        <v>142</v>
      </c>
      <c r="H97" s="225">
        <v>220</v>
      </c>
      <c r="I97" s="226"/>
      <c r="J97" s="227">
        <f>ROUND(I97*H97,2)</f>
        <v>0</v>
      </c>
      <c r="K97" s="223" t="s">
        <v>143</v>
      </c>
      <c r="L97" s="72"/>
      <c r="M97" s="228" t="s">
        <v>21</v>
      </c>
      <c r="N97" s="229" t="s">
        <v>42</v>
      </c>
      <c r="O97" s="47"/>
      <c r="P97" s="230">
        <f>O97*H97</f>
        <v>0</v>
      </c>
      <c r="Q97" s="230">
        <v>0</v>
      </c>
      <c r="R97" s="230">
        <f>Q97*H97</f>
        <v>0</v>
      </c>
      <c r="S97" s="230">
        <v>0.22</v>
      </c>
      <c r="T97" s="231">
        <f>S97*H97</f>
        <v>48.4</v>
      </c>
      <c r="AR97" s="24" t="s">
        <v>144</v>
      </c>
      <c r="AT97" s="24" t="s">
        <v>139</v>
      </c>
      <c r="AU97" s="24" t="s">
        <v>81</v>
      </c>
      <c r="AY97" s="24" t="s">
        <v>137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79</v>
      </c>
      <c r="BK97" s="232">
        <f>ROUND(I97*H97,2)</f>
        <v>0</v>
      </c>
      <c r="BL97" s="24" t="s">
        <v>144</v>
      </c>
      <c r="BM97" s="24" t="s">
        <v>529</v>
      </c>
    </row>
    <row r="98" spans="2:51" s="11" customFormat="1" ht="13.5">
      <c r="B98" s="236"/>
      <c r="C98" s="237"/>
      <c r="D98" s="233" t="s">
        <v>151</v>
      </c>
      <c r="E98" s="238" t="s">
        <v>21</v>
      </c>
      <c r="F98" s="239" t="s">
        <v>530</v>
      </c>
      <c r="G98" s="237"/>
      <c r="H98" s="240">
        <v>220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AT98" s="246" t="s">
        <v>151</v>
      </c>
      <c r="AU98" s="246" t="s">
        <v>81</v>
      </c>
      <c r="AV98" s="11" t="s">
        <v>81</v>
      </c>
      <c r="AW98" s="11" t="s">
        <v>35</v>
      </c>
      <c r="AX98" s="11" t="s">
        <v>79</v>
      </c>
      <c r="AY98" s="246" t="s">
        <v>137</v>
      </c>
    </row>
    <row r="99" spans="2:65" s="1" customFormat="1" ht="38.25" customHeight="1">
      <c r="B99" s="46"/>
      <c r="C99" s="221" t="s">
        <v>166</v>
      </c>
      <c r="D99" s="221" t="s">
        <v>139</v>
      </c>
      <c r="E99" s="222" t="s">
        <v>531</v>
      </c>
      <c r="F99" s="223" t="s">
        <v>532</v>
      </c>
      <c r="G99" s="224" t="s">
        <v>160</v>
      </c>
      <c r="H99" s="225">
        <v>224</v>
      </c>
      <c r="I99" s="226"/>
      <c r="J99" s="227">
        <f>ROUND(I99*H99,2)</f>
        <v>0</v>
      </c>
      <c r="K99" s="223" t="s">
        <v>143</v>
      </c>
      <c r="L99" s="72"/>
      <c r="M99" s="228" t="s">
        <v>21</v>
      </c>
      <c r="N99" s="229" t="s">
        <v>42</v>
      </c>
      <c r="O99" s="47"/>
      <c r="P99" s="230">
        <f>O99*H99</f>
        <v>0</v>
      </c>
      <c r="Q99" s="230">
        <v>0</v>
      </c>
      <c r="R99" s="230">
        <f>Q99*H99</f>
        <v>0</v>
      </c>
      <c r="S99" s="230">
        <v>0.29</v>
      </c>
      <c r="T99" s="231">
        <f>S99*H99</f>
        <v>64.96</v>
      </c>
      <c r="AR99" s="24" t="s">
        <v>144</v>
      </c>
      <c r="AT99" s="24" t="s">
        <v>139</v>
      </c>
      <c r="AU99" s="24" t="s">
        <v>81</v>
      </c>
      <c r="AY99" s="24" t="s">
        <v>137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4" t="s">
        <v>79</v>
      </c>
      <c r="BK99" s="232">
        <f>ROUND(I99*H99,2)</f>
        <v>0</v>
      </c>
      <c r="BL99" s="24" t="s">
        <v>144</v>
      </c>
      <c r="BM99" s="24" t="s">
        <v>533</v>
      </c>
    </row>
    <row r="100" spans="2:51" s="11" customFormat="1" ht="13.5">
      <c r="B100" s="236"/>
      <c r="C100" s="237"/>
      <c r="D100" s="233" t="s">
        <v>151</v>
      </c>
      <c r="E100" s="238" t="s">
        <v>21</v>
      </c>
      <c r="F100" s="239" t="s">
        <v>534</v>
      </c>
      <c r="G100" s="237"/>
      <c r="H100" s="240">
        <v>224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AT100" s="246" t="s">
        <v>151</v>
      </c>
      <c r="AU100" s="246" t="s">
        <v>81</v>
      </c>
      <c r="AV100" s="11" t="s">
        <v>81</v>
      </c>
      <c r="AW100" s="11" t="s">
        <v>35</v>
      </c>
      <c r="AX100" s="11" t="s">
        <v>79</v>
      </c>
      <c r="AY100" s="246" t="s">
        <v>137</v>
      </c>
    </row>
    <row r="101" spans="2:65" s="1" customFormat="1" ht="38.25" customHeight="1">
      <c r="B101" s="46"/>
      <c r="C101" s="221" t="s">
        <v>173</v>
      </c>
      <c r="D101" s="221" t="s">
        <v>139</v>
      </c>
      <c r="E101" s="222" t="s">
        <v>535</v>
      </c>
      <c r="F101" s="223" t="s">
        <v>536</v>
      </c>
      <c r="G101" s="224" t="s">
        <v>160</v>
      </c>
      <c r="H101" s="225">
        <v>106</v>
      </c>
      <c r="I101" s="226"/>
      <c r="J101" s="227">
        <f>ROUND(I101*H101,2)</f>
        <v>0</v>
      </c>
      <c r="K101" s="223" t="s">
        <v>143</v>
      </c>
      <c r="L101" s="72"/>
      <c r="M101" s="228" t="s">
        <v>21</v>
      </c>
      <c r="N101" s="229" t="s">
        <v>42</v>
      </c>
      <c r="O101" s="47"/>
      <c r="P101" s="230">
        <f>O101*H101</f>
        <v>0</v>
      </c>
      <c r="Q101" s="230">
        <v>0</v>
      </c>
      <c r="R101" s="230">
        <f>Q101*H101</f>
        <v>0</v>
      </c>
      <c r="S101" s="230">
        <v>0.205</v>
      </c>
      <c r="T101" s="231">
        <f>S101*H101</f>
        <v>21.73</v>
      </c>
      <c r="AR101" s="24" t="s">
        <v>144</v>
      </c>
      <c r="AT101" s="24" t="s">
        <v>139</v>
      </c>
      <c r="AU101" s="24" t="s">
        <v>81</v>
      </c>
      <c r="AY101" s="24" t="s">
        <v>137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79</v>
      </c>
      <c r="BK101" s="232">
        <f>ROUND(I101*H101,2)</f>
        <v>0</v>
      </c>
      <c r="BL101" s="24" t="s">
        <v>144</v>
      </c>
      <c r="BM101" s="24" t="s">
        <v>537</v>
      </c>
    </row>
    <row r="102" spans="2:51" s="11" customFormat="1" ht="13.5">
      <c r="B102" s="236"/>
      <c r="C102" s="237"/>
      <c r="D102" s="233" t="s">
        <v>151</v>
      </c>
      <c r="E102" s="238" t="s">
        <v>21</v>
      </c>
      <c r="F102" s="239" t="s">
        <v>538</v>
      </c>
      <c r="G102" s="237"/>
      <c r="H102" s="240">
        <v>106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AT102" s="246" t="s">
        <v>151</v>
      </c>
      <c r="AU102" s="246" t="s">
        <v>81</v>
      </c>
      <c r="AV102" s="11" t="s">
        <v>81</v>
      </c>
      <c r="AW102" s="11" t="s">
        <v>35</v>
      </c>
      <c r="AX102" s="11" t="s">
        <v>79</v>
      </c>
      <c r="AY102" s="246" t="s">
        <v>137</v>
      </c>
    </row>
    <row r="103" spans="2:65" s="1" customFormat="1" ht="38.25" customHeight="1">
      <c r="B103" s="46"/>
      <c r="C103" s="221" t="s">
        <v>177</v>
      </c>
      <c r="D103" s="221" t="s">
        <v>139</v>
      </c>
      <c r="E103" s="222" t="s">
        <v>539</v>
      </c>
      <c r="F103" s="223" t="s">
        <v>540</v>
      </c>
      <c r="G103" s="224" t="s">
        <v>169</v>
      </c>
      <c r="H103" s="225">
        <v>312.4</v>
      </c>
      <c r="I103" s="226"/>
      <c r="J103" s="227">
        <f>ROUND(I103*H103,2)</f>
        <v>0</v>
      </c>
      <c r="K103" s="223" t="s">
        <v>143</v>
      </c>
      <c r="L103" s="72"/>
      <c r="M103" s="228" t="s">
        <v>21</v>
      </c>
      <c r="N103" s="229" t="s">
        <v>42</v>
      </c>
      <c r="O103" s="47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4" t="s">
        <v>144</v>
      </c>
      <c r="AT103" s="24" t="s">
        <v>139</v>
      </c>
      <c r="AU103" s="24" t="s">
        <v>81</v>
      </c>
      <c r="AY103" s="24" t="s">
        <v>137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4" t="s">
        <v>79</v>
      </c>
      <c r="BK103" s="232">
        <f>ROUND(I103*H103,2)</f>
        <v>0</v>
      </c>
      <c r="BL103" s="24" t="s">
        <v>144</v>
      </c>
      <c r="BM103" s="24" t="s">
        <v>541</v>
      </c>
    </row>
    <row r="104" spans="2:51" s="11" customFormat="1" ht="13.5">
      <c r="B104" s="236"/>
      <c r="C104" s="237"/>
      <c r="D104" s="233" t="s">
        <v>151</v>
      </c>
      <c r="E104" s="238" t="s">
        <v>21</v>
      </c>
      <c r="F104" s="239" t="s">
        <v>542</v>
      </c>
      <c r="G104" s="237"/>
      <c r="H104" s="240">
        <v>312.4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AT104" s="246" t="s">
        <v>151</v>
      </c>
      <c r="AU104" s="246" t="s">
        <v>81</v>
      </c>
      <c r="AV104" s="11" t="s">
        <v>81</v>
      </c>
      <c r="AW104" s="11" t="s">
        <v>35</v>
      </c>
      <c r="AX104" s="11" t="s">
        <v>79</v>
      </c>
      <c r="AY104" s="246" t="s">
        <v>137</v>
      </c>
    </row>
    <row r="105" spans="2:65" s="1" customFormat="1" ht="38.25" customHeight="1">
      <c r="B105" s="46"/>
      <c r="C105" s="221" t="s">
        <v>181</v>
      </c>
      <c r="D105" s="221" t="s">
        <v>139</v>
      </c>
      <c r="E105" s="222" t="s">
        <v>174</v>
      </c>
      <c r="F105" s="223" t="s">
        <v>175</v>
      </c>
      <c r="G105" s="224" t="s">
        <v>169</v>
      </c>
      <c r="H105" s="225">
        <v>156.2</v>
      </c>
      <c r="I105" s="226"/>
      <c r="J105" s="227">
        <f>ROUND(I105*H105,2)</f>
        <v>0</v>
      </c>
      <c r="K105" s="223" t="s">
        <v>143</v>
      </c>
      <c r="L105" s="72"/>
      <c r="M105" s="228" t="s">
        <v>21</v>
      </c>
      <c r="N105" s="229" t="s">
        <v>42</v>
      </c>
      <c r="O105" s="47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4" t="s">
        <v>144</v>
      </c>
      <c r="AT105" s="24" t="s">
        <v>139</v>
      </c>
      <c r="AU105" s="24" t="s">
        <v>81</v>
      </c>
      <c r="AY105" s="24" t="s">
        <v>137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79</v>
      </c>
      <c r="BK105" s="232">
        <f>ROUND(I105*H105,2)</f>
        <v>0</v>
      </c>
      <c r="BL105" s="24" t="s">
        <v>144</v>
      </c>
      <c r="BM105" s="24" t="s">
        <v>543</v>
      </c>
    </row>
    <row r="106" spans="2:51" s="11" customFormat="1" ht="13.5">
      <c r="B106" s="236"/>
      <c r="C106" s="237"/>
      <c r="D106" s="233" t="s">
        <v>151</v>
      </c>
      <c r="E106" s="237"/>
      <c r="F106" s="239" t="s">
        <v>544</v>
      </c>
      <c r="G106" s="237"/>
      <c r="H106" s="240">
        <v>156.2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AT106" s="246" t="s">
        <v>151</v>
      </c>
      <c r="AU106" s="246" t="s">
        <v>81</v>
      </c>
      <c r="AV106" s="11" t="s">
        <v>81</v>
      </c>
      <c r="AW106" s="11" t="s">
        <v>6</v>
      </c>
      <c r="AX106" s="11" t="s">
        <v>79</v>
      </c>
      <c r="AY106" s="246" t="s">
        <v>137</v>
      </c>
    </row>
    <row r="107" spans="2:65" s="1" customFormat="1" ht="25.5" customHeight="1">
      <c r="B107" s="46"/>
      <c r="C107" s="221" t="s">
        <v>185</v>
      </c>
      <c r="D107" s="221" t="s">
        <v>139</v>
      </c>
      <c r="E107" s="222" t="s">
        <v>197</v>
      </c>
      <c r="F107" s="223" t="s">
        <v>198</v>
      </c>
      <c r="G107" s="224" t="s">
        <v>169</v>
      </c>
      <c r="H107" s="225">
        <v>58</v>
      </c>
      <c r="I107" s="226"/>
      <c r="J107" s="227">
        <f>ROUND(I107*H107,2)</f>
        <v>0</v>
      </c>
      <c r="K107" s="223" t="s">
        <v>143</v>
      </c>
      <c r="L107" s="72"/>
      <c r="M107" s="228" t="s">
        <v>21</v>
      </c>
      <c r="N107" s="229" t="s">
        <v>42</v>
      </c>
      <c r="O107" s="47"/>
      <c r="P107" s="230">
        <f>O107*H107</f>
        <v>0</v>
      </c>
      <c r="Q107" s="230">
        <v>0</v>
      </c>
      <c r="R107" s="230">
        <f>Q107*H107</f>
        <v>0</v>
      </c>
      <c r="S107" s="230">
        <v>0</v>
      </c>
      <c r="T107" s="231">
        <f>S107*H107</f>
        <v>0</v>
      </c>
      <c r="AR107" s="24" t="s">
        <v>144</v>
      </c>
      <c r="AT107" s="24" t="s">
        <v>139</v>
      </c>
      <c r="AU107" s="24" t="s">
        <v>81</v>
      </c>
      <c r="AY107" s="24" t="s">
        <v>137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79</v>
      </c>
      <c r="BK107" s="232">
        <f>ROUND(I107*H107,2)</f>
        <v>0</v>
      </c>
      <c r="BL107" s="24" t="s">
        <v>144</v>
      </c>
      <c r="BM107" s="24" t="s">
        <v>545</v>
      </c>
    </row>
    <row r="108" spans="2:47" s="1" customFormat="1" ht="13.5">
      <c r="B108" s="46"/>
      <c r="C108" s="74"/>
      <c r="D108" s="233" t="s">
        <v>146</v>
      </c>
      <c r="E108" s="74"/>
      <c r="F108" s="234" t="s">
        <v>546</v>
      </c>
      <c r="G108" s="74"/>
      <c r="H108" s="74"/>
      <c r="I108" s="191"/>
      <c r="J108" s="74"/>
      <c r="K108" s="74"/>
      <c r="L108" s="72"/>
      <c r="M108" s="235"/>
      <c r="N108" s="47"/>
      <c r="O108" s="47"/>
      <c r="P108" s="47"/>
      <c r="Q108" s="47"/>
      <c r="R108" s="47"/>
      <c r="S108" s="47"/>
      <c r="T108" s="95"/>
      <c r="AT108" s="24" t="s">
        <v>146</v>
      </c>
      <c r="AU108" s="24" t="s">
        <v>81</v>
      </c>
    </row>
    <row r="109" spans="2:65" s="1" customFormat="1" ht="38.25" customHeight="1">
      <c r="B109" s="46"/>
      <c r="C109" s="221" t="s">
        <v>191</v>
      </c>
      <c r="D109" s="221" t="s">
        <v>139</v>
      </c>
      <c r="E109" s="222" t="s">
        <v>203</v>
      </c>
      <c r="F109" s="223" t="s">
        <v>204</v>
      </c>
      <c r="G109" s="224" t="s">
        <v>169</v>
      </c>
      <c r="H109" s="225">
        <v>29</v>
      </c>
      <c r="I109" s="226"/>
      <c r="J109" s="227">
        <f>ROUND(I109*H109,2)</f>
        <v>0</v>
      </c>
      <c r="K109" s="223" t="s">
        <v>143</v>
      </c>
      <c r="L109" s="72"/>
      <c r="M109" s="228" t="s">
        <v>21</v>
      </c>
      <c r="N109" s="229" t="s">
        <v>42</v>
      </c>
      <c r="O109" s="47"/>
      <c r="P109" s="230">
        <f>O109*H109</f>
        <v>0</v>
      </c>
      <c r="Q109" s="230">
        <v>0</v>
      </c>
      <c r="R109" s="230">
        <f>Q109*H109</f>
        <v>0</v>
      </c>
      <c r="S109" s="230">
        <v>0</v>
      </c>
      <c r="T109" s="231">
        <f>S109*H109</f>
        <v>0</v>
      </c>
      <c r="AR109" s="24" t="s">
        <v>144</v>
      </c>
      <c r="AT109" s="24" t="s">
        <v>139</v>
      </c>
      <c r="AU109" s="24" t="s">
        <v>81</v>
      </c>
      <c r="AY109" s="24" t="s">
        <v>137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4" t="s">
        <v>79</v>
      </c>
      <c r="BK109" s="232">
        <f>ROUND(I109*H109,2)</f>
        <v>0</v>
      </c>
      <c r="BL109" s="24" t="s">
        <v>144</v>
      </c>
      <c r="BM109" s="24" t="s">
        <v>547</v>
      </c>
    </row>
    <row r="110" spans="2:51" s="11" customFormat="1" ht="13.5">
      <c r="B110" s="236"/>
      <c r="C110" s="237"/>
      <c r="D110" s="233" t="s">
        <v>151</v>
      </c>
      <c r="E110" s="237"/>
      <c r="F110" s="239" t="s">
        <v>548</v>
      </c>
      <c r="G110" s="237"/>
      <c r="H110" s="240">
        <v>29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AT110" s="246" t="s">
        <v>151</v>
      </c>
      <c r="AU110" s="246" t="s">
        <v>81</v>
      </c>
      <c r="AV110" s="11" t="s">
        <v>81</v>
      </c>
      <c r="AW110" s="11" t="s">
        <v>6</v>
      </c>
      <c r="AX110" s="11" t="s">
        <v>79</v>
      </c>
      <c r="AY110" s="246" t="s">
        <v>137</v>
      </c>
    </row>
    <row r="111" spans="2:65" s="1" customFormat="1" ht="25.5" customHeight="1">
      <c r="B111" s="46"/>
      <c r="C111" s="221" t="s">
        <v>196</v>
      </c>
      <c r="D111" s="221" t="s">
        <v>139</v>
      </c>
      <c r="E111" s="222" t="s">
        <v>208</v>
      </c>
      <c r="F111" s="223" t="s">
        <v>209</v>
      </c>
      <c r="G111" s="224" t="s">
        <v>142</v>
      </c>
      <c r="H111" s="225">
        <v>181.25</v>
      </c>
      <c r="I111" s="226"/>
      <c r="J111" s="227">
        <f>ROUND(I111*H111,2)</f>
        <v>0</v>
      </c>
      <c r="K111" s="223" t="s">
        <v>143</v>
      </c>
      <c r="L111" s="72"/>
      <c r="M111" s="228" t="s">
        <v>21</v>
      </c>
      <c r="N111" s="229" t="s">
        <v>42</v>
      </c>
      <c r="O111" s="47"/>
      <c r="P111" s="230">
        <f>O111*H111</f>
        <v>0</v>
      </c>
      <c r="Q111" s="230">
        <v>0.00084</v>
      </c>
      <c r="R111" s="230">
        <f>Q111*H111</f>
        <v>0.15225</v>
      </c>
      <c r="S111" s="230">
        <v>0</v>
      </c>
      <c r="T111" s="231">
        <f>S111*H111</f>
        <v>0</v>
      </c>
      <c r="AR111" s="24" t="s">
        <v>144</v>
      </c>
      <c r="AT111" s="24" t="s">
        <v>139</v>
      </c>
      <c r="AU111" s="24" t="s">
        <v>81</v>
      </c>
      <c r="AY111" s="24" t="s">
        <v>137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79</v>
      </c>
      <c r="BK111" s="232">
        <f>ROUND(I111*H111,2)</f>
        <v>0</v>
      </c>
      <c r="BL111" s="24" t="s">
        <v>144</v>
      </c>
      <c r="BM111" s="24" t="s">
        <v>549</v>
      </c>
    </row>
    <row r="112" spans="2:51" s="11" customFormat="1" ht="13.5">
      <c r="B112" s="236"/>
      <c r="C112" s="237"/>
      <c r="D112" s="233" t="s">
        <v>151</v>
      </c>
      <c r="E112" s="238" t="s">
        <v>21</v>
      </c>
      <c r="F112" s="239" t="s">
        <v>550</v>
      </c>
      <c r="G112" s="237"/>
      <c r="H112" s="240">
        <v>181.25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AT112" s="246" t="s">
        <v>151</v>
      </c>
      <c r="AU112" s="246" t="s">
        <v>81</v>
      </c>
      <c r="AV112" s="11" t="s">
        <v>81</v>
      </c>
      <c r="AW112" s="11" t="s">
        <v>35</v>
      </c>
      <c r="AX112" s="11" t="s">
        <v>79</v>
      </c>
      <c r="AY112" s="246" t="s">
        <v>137</v>
      </c>
    </row>
    <row r="113" spans="2:65" s="1" customFormat="1" ht="25.5" customHeight="1">
      <c r="B113" s="46"/>
      <c r="C113" s="221" t="s">
        <v>202</v>
      </c>
      <c r="D113" s="221" t="s">
        <v>139</v>
      </c>
      <c r="E113" s="222" t="s">
        <v>212</v>
      </c>
      <c r="F113" s="223" t="s">
        <v>213</v>
      </c>
      <c r="G113" s="224" t="s">
        <v>142</v>
      </c>
      <c r="H113" s="225">
        <v>181.25</v>
      </c>
      <c r="I113" s="226"/>
      <c r="J113" s="227">
        <f>ROUND(I113*H113,2)</f>
        <v>0</v>
      </c>
      <c r="K113" s="223" t="s">
        <v>143</v>
      </c>
      <c r="L113" s="72"/>
      <c r="M113" s="228" t="s">
        <v>21</v>
      </c>
      <c r="N113" s="229" t="s">
        <v>42</v>
      </c>
      <c r="O113" s="47"/>
      <c r="P113" s="230">
        <f>O113*H113</f>
        <v>0</v>
      </c>
      <c r="Q113" s="230">
        <v>0</v>
      </c>
      <c r="R113" s="230">
        <f>Q113*H113</f>
        <v>0</v>
      </c>
      <c r="S113" s="230">
        <v>0</v>
      </c>
      <c r="T113" s="231">
        <f>S113*H113</f>
        <v>0</v>
      </c>
      <c r="AR113" s="24" t="s">
        <v>144</v>
      </c>
      <c r="AT113" s="24" t="s">
        <v>139</v>
      </c>
      <c r="AU113" s="24" t="s">
        <v>81</v>
      </c>
      <c r="AY113" s="24" t="s">
        <v>137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4" t="s">
        <v>79</v>
      </c>
      <c r="BK113" s="232">
        <f>ROUND(I113*H113,2)</f>
        <v>0</v>
      </c>
      <c r="BL113" s="24" t="s">
        <v>144</v>
      </c>
      <c r="BM113" s="24" t="s">
        <v>551</v>
      </c>
    </row>
    <row r="114" spans="2:65" s="1" customFormat="1" ht="25.5" customHeight="1">
      <c r="B114" s="46"/>
      <c r="C114" s="221" t="s">
        <v>207</v>
      </c>
      <c r="D114" s="221" t="s">
        <v>139</v>
      </c>
      <c r="E114" s="222" t="s">
        <v>552</v>
      </c>
      <c r="F114" s="223" t="s">
        <v>553</v>
      </c>
      <c r="G114" s="224" t="s">
        <v>169</v>
      </c>
      <c r="H114" s="225">
        <v>371</v>
      </c>
      <c r="I114" s="226"/>
      <c r="J114" s="227">
        <f>ROUND(I114*H114,2)</f>
        <v>0</v>
      </c>
      <c r="K114" s="223" t="s">
        <v>21</v>
      </c>
      <c r="L114" s="72"/>
      <c r="M114" s="228" t="s">
        <v>21</v>
      </c>
      <c r="N114" s="229" t="s">
        <v>42</v>
      </c>
      <c r="O114" s="47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AR114" s="24" t="s">
        <v>144</v>
      </c>
      <c r="AT114" s="24" t="s">
        <v>139</v>
      </c>
      <c r="AU114" s="24" t="s">
        <v>81</v>
      </c>
      <c r="AY114" s="24" t="s">
        <v>137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4" t="s">
        <v>79</v>
      </c>
      <c r="BK114" s="232">
        <f>ROUND(I114*H114,2)</f>
        <v>0</v>
      </c>
      <c r="BL114" s="24" t="s">
        <v>144</v>
      </c>
      <c r="BM114" s="24" t="s">
        <v>554</v>
      </c>
    </row>
    <row r="115" spans="2:51" s="11" customFormat="1" ht="13.5">
      <c r="B115" s="236"/>
      <c r="C115" s="237"/>
      <c r="D115" s="233" t="s">
        <v>151</v>
      </c>
      <c r="E115" s="238" t="s">
        <v>21</v>
      </c>
      <c r="F115" s="239" t="s">
        <v>555</v>
      </c>
      <c r="G115" s="237"/>
      <c r="H115" s="240">
        <v>371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AT115" s="246" t="s">
        <v>151</v>
      </c>
      <c r="AU115" s="246" t="s">
        <v>81</v>
      </c>
      <c r="AV115" s="11" t="s">
        <v>81</v>
      </c>
      <c r="AW115" s="11" t="s">
        <v>35</v>
      </c>
      <c r="AX115" s="11" t="s">
        <v>79</v>
      </c>
      <c r="AY115" s="246" t="s">
        <v>137</v>
      </c>
    </row>
    <row r="116" spans="2:65" s="1" customFormat="1" ht="25.5" customHeight="1">
      <c r="B116" s="46"/>
      <c r="C116" s="221" t="s">
        <v>10</v>
      </c>
      <c r="D116" s="221" t="s">
        <v>139</v>
      </c>
      <c r="E116" s="222" t="s">
        <v>216</v>
      </c>
      <c r="F116" s="223" t="s">
        <v>217</v>
      </c>
      <c r="G116" s="224" t="s">
        <v>169</v>
      </c>
      <c r="H116" s="225">
        <v>58</v>
      </c>
      <c r="I116" s="226"/>
      <c r="J116" s="227">
        <f>ROUND(I116*H116,2)</f>
        <v>0</v>
      </c>
      <c r="K116" s="223" t="s">
        <v>143</v>
      </c>
      <c r="L116" s="72"/>
      <c r="M116" s="228" t="s">
        <v>21</v>
      </c>
      <c r="N116" s="229" t="s">
        <v>42</v>
      </c>
      <c r="O116" s="47"/>
      <c r="P116" s="230">
        <f>O116*H116</f>
        <v>0</v>
      </c>
      <c r="Q116" s="230">
        <v>0</v>
      </c>
      <c r="R116" s="230">
        <f>Q116*H116</f>
        <v>0</v>
      </c>
      <c r="S116" s="230">
        <v>0</v>
      </c>
      <c r="T116" s="231">
        <f>S116*H116</f>
        <v>0</v>
      </c>
      <c r="AR116" s="24" t="s">
        <v>144</v>
      </c>
      <c r="AT116" s="24" t="s">
        <v>139</v>
      </c>
      <c r="AU116" s="24" t="s">
        <v>81</v>
      </c>
      <c r="AY116" s="24" t="s">
        <v>137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4" t="s">
        <v>79</v>
      </c>
      <c r="BK116" s="232">
        <f>ROUND(I116*H116,2)</f>
        <v>0</v>
      </c>
      <c r="BL116" s="24" t="s">
        <v>144</v>
      </c>
      <c r="BM116" s="24" t="s">
        <v>556</v>
      </c>
    </row>
    <row r="117" spans="2:47" s="1" customFormat="1" ht="13.5">
      <c r="B117" s="46"/>
      <c r="C117" s="74"/>
      <c r="D117" s="233" t="s">
        <v>146</v>
      </c>
      <c r="E117" s="74"/>
      <c r="F117" s="234" t="s">
        <v>557</v>
      </c>
      <c r="G117" s="74"/>
      <c r="H117" s="74"/>
      <c r="I117" s="191"/>
      <c r="J117" s="74"/>
      <c r="K117" s="74"/>
      <c r="L117" s="72"/>
      <c r="M117" s="235"/>
      <c r="N117" s="47"/>
      <c r="O117" s="47"/>
      <c r="P117" s="47"/>
      <c r="Q117" s="47"/>
      <c r="R117" s="47"/>
      <c r="S117" s="47"/>
      <c r="T117" s="95"/>
      <c r="AT117" s="24" t="s">
        <v>146</v>
      </c>
      <c r="AU117" s="24" t="s">
        <v>81</v>
      </c>
    </row>
    <row r="118" spans="2:65" s="1" customFormat="1" ht="16.5" customHeight="1">
      <c r="B118" s="46"/>
      <c r="C118" s="247" t="s">
        <v>215</v>
      </c>
      <c r="D118" s="247" t="s">
        <v>222</v>
      </c>
      <c r="E118" s="248" t="s">
        <v>223</v>
      </c>
      <c r="F118" s="249" t="s">
        <v>224</v>
      </c>
      <c r="G118" s="250" t="s">
        <v>225</v>
      </c>
      <c r="H118" s="251">
        <v>104.4</v>
      </c>
      <c r="I118" s="252"/>
      <c r="J118" s="253">
        <f>ROUND(I118*H118,2)</f>
        <v>0</v>
      </c>
      <c r="K118" s="249" t="s">
        <v>143</v>
      </c>
      <c r="L118" s="254"/>
      <c r="M118" s="255" t="s">
        <v>21</v>
      </c>
      <c r="N118" s="256" t="s">
        <v>42</v>
      </c>
      <c r="O118" s="47"/>
      <c r="P118" s="230">
        <f>O118*H118</f>
        <v>0</v>
      </c>
      <c r="Q118" s="230">
        <v>1</v>
      </c>
      <c r="R118" s="230">
        <f>Q118*H118</f>
        <v>104.4</v>
      </c>
      <c r="S118" s="230">
        <v>0</v>
      </c>
      <c r="T118" s="231">
        <f>S118*H118</f>
        <v>0</v>
      </c>
      <c r="AR118" s="24" t="s">
        <v>177</v>
      </c>
      <c r="AT118" s="24" t="s">
        <v>222</v>
      </c>
      <c r="AU118" s="24" t="s">
        <v>81</v>
      </c>
      <c r="AY118" s="24" t="s">
        <v>137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79</v>
      </c>
      <c r="BK118" s="232">
        <f>ROUND(I118*H118,2)</f>
        <v>0</v>
      </c>
      <c r="BL118" s="24" t="s">
        <v>144</v>
      </c>
      <c r="BM118" s="24" t="s">
        <v>558</v>
      </c>
    </row>
    <row r="119" spans="2:47" s="1" customFormat="1" ht="13.5">
      <c r="B119" s="46"/>
      <c r="C119" s="74"/>
      <c r="D119" s="233" t="s">
        <v>146</v>
      </c>
      <c r="E119" s="74"/>
      <c r="F119" s="234" t="s">
        <v>559</v>
      </c>
      <c r="G119" s="74"/>
      <c r="H119" s="74"/>
      <c r="I119" s="191"/>
      <c r="J119" s="74"/>
      <c r="K119" s="74"/>
      <c r="L119" s="72"/>
      <c r="M119" s="235"/>
      <c r="N119" s="47"/>
      <c r="O119" s="47"/>
      <c r="P119" s="47"/>
      <c r="Q119" s="47"/>
      <c r="R119" s="47"/>
      <c r="S119" s="47"/>
      <c r="T119" s="95"/>
      <c r="AT119" s="24" t="s">
        <v>146</v>
      </c>
      <c r="AU119" s="24" t="s">
        <v>81</v>
      </c>
    </row>
    <row r="120" spans="2:51" s="11" customFormat="1" ht="13.5">
      <c r="B120" s="236"/>
      <c r="C120" s="237"/>
      <c r="D120" s="233" t="s">
        <v>151</v>
      </c>
      <c r="E120" s="238" t="s">
        <v>21</v>
      </c>
      <c r="F120" s="239" t="s">
        <v>560</v>
      </c>
      <c r="G120" s="237"/>
      <c r="H120" s="240">
        <v>104.4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AT120" s="246" t="s">
        <v>151</v>
      </c>
      <c r="AU120" s="246" t="s">
        <v>81</v>
      </c>
      <c r="AV120" s="11" t="s">
        <v>81</v>
      </c>
      <c r="AW120" s="11" t="s">
        <v>35</v>
      </c>
      <c r="AX120" s="11" t="s">
        <v>79</v>
      </c>
      <c r="AY120" s="246" t="s">
        <v>137</v>
      </c>
    </row>
    <row r="121" spans="2:65" s="1" customFormat="1" ht="38.25" customHeight="1">
      <c r="B121" s="46"/>
      <c r="C121" s="221" t="s">
        <v>221</v>
      </c>
      <c r="D121" s="221" t="s">
        <v>139</v>
      </c>
      <c r="E121" s="222" t="s">
        <v>561</v>
      </c>
      <c r="F121" s="223" t="s">
        <v>562</v>
      </c>
      <c r="G121" s="224" t="s">
        <v>169</v>
      </c>
      <c r="H121" s="225">
        <v>11.6</v>
      </c>
      <c r="I121" s="226"/>
      <c r="J121" s="227">
        <f>ROUND(I121*H121,2)</f>
        <v>0</v>
      </c>
      <c r="K121" s="223" t="s">
        <v>143</v>
      </c>
      <c r="L121" s="72"/>
      <c r="M121" s="228" t="s">
        <v>21</v>
      </c>
      <c r="N121" s="229" t="s">
        <v>42</v>
      </c>
      <c r="O121" s="47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AR121" s="24" t="s">
        <v>144</v>
      </c>
      <c r="AT121" s="24" t="s">
        <v>139</v>
      </c>
      <c r="AU121" s="24" t="s">
        <v>81</v>
      </c>
      <c r="AY121" s="24" t="s">
        <v>137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4" t="s">
        <v>79</v>
      </c>
      <c r="BK121" s="232">
        <f>ROUND(I121*H121,2)</f>
        <v>0</v>
      </c>
      <c r="BL121" s="24" t="s">
        <v>144</v>
      </c>
      <c r="BM121" s="24" t="s">
        <v>563</v>
      </c>
    </row>
    <row r="122" spans="2:51" s="11" customFormat="1" ht="13.5">
      <c r="B122" s="236"/>
      <c r="C122" s="237"/>
      <c r="D122" s="233" t="s">
        <v>151</v>
      </c>
      <c r="E122" s="238" t="s">
        <v>21</v>
      </c>
      <c r="F122" s="239" t="s">
        <v>564</v>
      </c>
      <c r="G122" s="237"/>
      <c r="H122" s="240">
        <v>11.6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AT122" s="246" t="s">
        <v>151</v>
      </c>
      <c r="AU122" s="246" t="s">
        <v>81</v>
      </c>
      <c r="AV122" s="11" t="s">
        <v>81</v>
      </c>
      <c r="AW122" s="11" t="s">
        <v>35</v>
      </c>
      <c r="AX122" s="11" t="s">
        <v>79</v>
      </c>
      <c r="AY122" s="246" t="s">
        <v>137</v>
      </c>
    </row>
    <row r="123" spans="2:65" s="1" customFormat="1" ht="25.5" customHeight="1">
      <c r="B123" s="46"/>
      <c r="C123" s="221" t="s">
        <v>229</v>
      </c>
      <c r="D123" s="221" t="s">
        <v>139</v>
      </c>
      <c r="E123" s="222" t="s">
        <v>565</v>
      </c>
      <c r="F123" s="223" t="s">
        <v>566</v>
      </c>
      <c r="G123" s="224" t="s">
        <v>142</v>
      </c>
      <c r="H123" s="225">
        <v>391</v>
      </c>
      <c r="I123" s="226"/>
      <c r="J123" s="227">
        <f>ROUND(I123*H123,2)</f>
        <v>0</v>
      </c>
      <c r="K123" s="223" t="s">
        <v>143</v>
      </c>
      <c r="L123" s="72"/>
      <c r="M123" s="228" t="s">
        <v>21</v>
      </c>
      <c r="N123" s="229" t="s">
        <v>42</v>
      </c>
      <c r="O123" s="47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AR123" s="24" t="s">
        <v>144</v>
      </c>
      <c r="AT123" s="24" t="s">
        <v>139</v>
      </c>
      <c r="AU123" s="24" t="s">
        <v>81</v>
      </c>
      <c r="AY123" s="24" t="s">
        <v>137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4" t="s">
        <v>79</v>
      </c>
      <c r="BK123" s="232">
        <f>ROUND(I123*H123,2)</f>
        <v>0</v>
      </c>
      <c r="BL123" s="24" t="s">
        <v>144</v>
      </c>
      <c r="BM123" s="24" t="s">
        <v>567</v>
      </c>
    </row>
    <row r="124" spans="2:47" s="1" customFormat="1" ht="13.5">
      <c r="B124" s="46"/>
      <c r="C124" s="74"/>
      <c r="D124" s="233" t="s">
        <v>146</v>
      </c>
      <c r="E124" s="74"/>
      <c r="F124" s="234" t="s">
        <v>568</v>
      </c>
      <c r="G124" s="74"/>
      <c r="H124" s="74"/>
      <c r="I124" s="191"/>
      <c r="J124" s="74"/>
      <c r="K124" s="74"/>
      <c r="L124" s="72"/>
      <c r="M124" s="235"/>
      <c r="N124" s="47"/>
      <c r="O124" s="47"/>
      <c r="P124" s="47"/>
      <c r="Q124" s="47"/>
      <c r="R124" s="47"/>
      <c r="S124" s="47"/>
      <c r="T124" s="95"/>
      <c r="AT124" s="24" t="s">
        <v>146</v>
      </c>
      <c r="AU124" s="24" t="s">
        <v>81</v>
      </c>
    </row>
    <row r="125" spans="2:65" s="1" customFormat="1" ht="16.5" customHeight="1">
      <c r="B125" s="46"/>
      <c r="C125" s="247" t="s">
        <v>234</v>
      </c>
      <c r="D125" s="247" t="s">
        <v>222</v>
      </c>
      <c r="E125" s="248" t="s">
        <v>569</v>
      </c>
      <c r="F125" s="249" t="s">
        <v>570</v>
      </c>
      <c r="G125" s="250" t="s">
        <v>169</v>
      </c>
      <c r="H125" s="251">
        <v>78.2</v>
      </c>
      <c r="I125" s="252"/>
      <c r="J125" s="253">
        <f>ROUND(I125*H125,2)</f>
        <v>0</v>
      </c>
      <c r="K125" s="249" t="s">
        <v>143</v>
      </c>
      <c r="L125" s="254"/>
      <c r="M125" s="255" t="s">
        <v>21</v>
      </c>
      <c r="N125" s="256" t="s">
        <v>42</v>
      </c>
      <c r="O125" s="47"/>
      <c r="P125" s="230">
        <f>O125*H125</f>
        <v>0</v>
      </c>
      <c r="Q125" s="230">
        <v>0.21</v>
      </c>
      <c r="R125" s="230">
        <f>Q125*H125</f>
        <v>16.422</v>
      </c>
      <c r="S125" s="230">
        <v>0</v>
      </c>
      <c r="T125" s="231">
        <f>S125*H125</f>
        <v>0</v>
      </c>
      <c r="AR125" s="24" t="s">
        <v>177</v>
      </c>
      <c r="AT125" s="24" t="s">
        <v>222</v>
      </c>
      <c r="AU125" s="24" t="s">
        <v>81</v>
      </c>
      <c r="AY125" s="24" t="s">
        <v>137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4" t="s">
        <v>79</v>
      </c>
      <c r="BK125" s="232">
        <f>ROUND(I125*H125,2)</f>
        <v>0</v>
      </c>
      <c r="BL125" s="24" t="s">
        <v>144</v>
      </c>
      <c r="BM125" s="24" t="s">
        <v>571</v>
      </c>
    </row>
    <row r="126" spans="2:47" s="1" customFormat="1" ht="13.5">
      <c r="B126" s="46"/>
      <c r="C126" s="74"/>
      <c r="D126" s="233" t="s">
        <v>146</v>
      </c>
      <c r="E126" s="74"/>
      <c r="F126" s="234" t="s">
        <v>572</v>
      </c>
      <c r="G126" s="74"/>
      <c r="H126" s="74"/>
      <c r="I126" s="191"/>
      <c r="J126" s="74"/>
      <c r="K126" s="74"/>
      <c r="L126" s="72"/>
      <c r="M126" s="235"/>
      <c r="N126" s="47"/>
      <c r="O126" s="47"/>
      <c r="P126" s="47"/>
      <c r="Q126" s="47"/>
      <c r="R126" s="47"/>
      <c r="S126" s="47"/>
      <c r="T126" s="95"/>
      <c r="AT126" s="24" t="s">
        <v>146</v>
      </c>
      <c r="AU126" s="24" t="s">
        <v>81</v>
      </c>
    </row>
    <row r="127" spans="2:51" s="11" customFormat="1" ht="13.5">
      <c r="B127" s="236"/>
      <c r="C127" s="237"/>
      <c r="D127" s="233" t="s">
        <v>151</v>
      </c>
      <c r="E127" s="238" t="s">
        <v>21</v>
      </c>
      <c r="F127" s="239" t="s">
        <v>573</v>
      </c>
      <c r="G127" s="237"/>
      <c r="H127" s="240">
        <v>78.2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AT127" s="246" t="s">
        <v>151</v>
      </c>
      <c r="AU127" s="246" t="s">
        <v>81</v>
      </c>
      <c r="AV127" s="11" t="s">
        <v>81</v>
      </c>
      <c r="AW127" s="11" t="s">
        <v>35</v>
      </c>
      <c r="AX127" s="11" t="s">
        <v>79</v>
      </c>
      <c r="AY127" s="246" t="s">
        <v>137</v>
      </c>
    </row>
    <row r="128" spans="2:65" s="1" customFormat="1" ht="25.5" customHeight="1">
      <c r="B128" s="46"/>
      <c r="C128" s="221" t="s">
        <v>240</v>
      </c>
      <c r="D128" s="221" t="s">
        <v>139</v>
      </c>
      <c r="E128" s="222" t="s">
        <v>574</v>
      </c>
      <c r="F128" s="223" t="s">
        <v>575</v>
      </c>
      <c r="G128" s="224" t="s">
        <v>142</v>
      </c>
      <c r="H128" s="225">
        <v>391</v>
      </c>
      <c r="I128" s="226"/>
      <c r="J128" s="227">
        <f>ROUND(I128*H128,2)</f>
        <v>0</v>
      </c>
      <c r="K128" s="223" t="s">
        <v>143</v>
      </c>
      <c r="L128" s="72"/>
      <c r="M128" s="228" t="s">
        <v>21</v>
      </c>
      <c r="N128" s="229" t="s">
        <v>42</v>
      </c>
      <c r="O128" s="47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AR128" s="24" t="s">
        <v>444</v>
      </c>
      <c r="AT128" s="24" t="s">
        <v>139</v>
      </c>
      <c r="AU128" s="24" t="s">
        <v>81</v>
      </c>
      <c r="AY128" s="24" t="s">
        <v>137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4" t="s">
        <v>79</v>
      </c>
      <c r="BK128" s="232">
        <f>ROUND(I128*H128,2)</f>
        <v>0</v>
      </c>
      <c r="BL128" s="24" t="s">
        <v>444</v>
      </c>
      <c r="BM128" s="24" t="s">
        <v>576</v>
      </c>
    </row>
    <row r="129" spans="2:65" s="1" customFormat="1" ht="16.5" customHeight="1">
      <c r="B129" s="46"/>
      <c r="C129" s="247" t="s">
        <v>9</v>
      </c>
      <c r="D129" s="247" t="s">
        <v>222</v>
      </c>
      <c r="E129" s="248" t="s">
        <v>577</v>
      </c>
      <c r="F129" s="249" t="s">
        <v>578</v>
      </c>
      <c r="G129" s="250" t="s">
        <v>579</v>
      </c>
      <c r="H129" s="251">
        <v>5.865</v>
      </c>
      <c r="I129" s="252"/>
      <c r="J129" s="253">
        <f>ROUND(I129*H129,2)</f>
        <v>0</v>
      </c>
      <c r="K129" s="249" t="s">
        <v>143</v>
      </c>
      <c r="L129" s="254"/>
      <c r="M129" s="255" t="s">
        <v>21</v>
      </c>
      <c r="N129" s="256" t="s">
        <v>42</v>
      </c>
      <c r="O129" s="47"/>
      <c r="P129" s="230">
        <f>O129*H129</f>
        <v>0</v>
      </c>
      <c r="Q129" s="230">
        <v>0.001</v>
      </c>
      <c r="R129" s="230">
        <f>Q129*H129</f>
        <v>0.005865</v>
      </c>
      <c r="S129" s="230">
        <v>0</v>
      </c>
      <c r="T129" s="231">
        <f>S129*H129</f>
        <v>0</v>
      </c>
      <c r="AR129" s="24" t="s">
        <v>444</v>
      </c>
      <c r="AT129" s="24" t="s">
        <v>222</v>
      </c>
      <c r="AU129" s="24" t="s">
        <v>81</v>
      </c>
      <c r="AY129" s="24" t="s">
        <v>137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4" t="s">
        <v>79</v>
      </c>
      <c r="BK129" s="232">
        <f>ROUND(I129*H129,2)</f>
        <v>0</v>
      </c>
      <c r="BL129" s="24" t="s">
        <v>444</v>
      </c>
      <c r="BM129" s="24" t="s">
        <v>580</v>
      </c>
    </row>
    <row r="130" spans="2:51" s="11" customFormat="1" ht="13.5">
      <c r="B130" s="236"/>
      <c r="C130" s="237"/>
      <c r="D130" s="233" t="s">
        <v>151</v>
      </c>
      <c r="E130" s="237"/>
      <c r="F130" s="239" t="s">
        <v>581</v>
      </c>
      <c r="G130" s="237"/>
      <c r="H130" s="240">
        <v>5.865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AT130" s="246" t="s">
        <v>151</v>
      </c>
      <c r="AU130" s="246" t="s">
        <v>81</v>
      </c>
      <c r="AV130" s="11" t="s">
        <v>81</v>
      </c>
      <c r="AW130" s="11" t="s">
        <v>6</v>
      </c>
      <c r="AX130" s="11" t="s">
        <v>79</v>
      </c>
      <c r="AY130" s="246" t="s">
        <v>137</v>
      </c>
    </row>
    <row r="131" spans="2:65" s="1" customFormat="1" ht="25.5" customHeight="1">
      <c r="B131" s="46"/>
      <c r="C131" s="221" t="s">
        <v>249</v>
      </c>
      <c r="D131" s="221" t="s">
        <v>139</v>
      </c>
      <c r="E131" s="222" t="s">
        <v>235</v>
      </c>
      <c r="F131" s="223" t="s">
        <v>236</v>
      </c>
      <c r="G131" s="224" t="s">
        <v>142</v>
      </c>
      <c r="H131" s="225">
        <v>1203</v>
      </c>
      <c r="I131" s="226"/>
      <c r="J131" s="227">
        <f>ROUND(I131*H131,2)</f>
        <v>0</v>
      </c>
      <c r="K131" s="223" t="s">
        <v>143</v>
      </c>
      <c r="L131" s="72"/>
      <c r="M131" s="228" t="s">
        <v>21</v>
      </c>
      <c r="N131" s="229" t="s">
        <v>42</v>
      </c>
      <c r="O131" s="47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AR131" s="24" t="s">
        <v>144</v>
      </c>
      <c r="AT131" s="24" t="s">
        <v>139</v>
      </c>
      <c r="AU131" s="24" t="s">
        <v>81</v>
      </c>
      <c r="AY131" s="24" t="s">
        <v>137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4" t="s">
        <v>79</v>
      </c>
      <c r="BK131" s="232">
        <f>ROUND(I131*H131,2)</f>
        <v>0</v>
      </c>
      <c r="BL131" s="24" t="s">
        <v>144</v>
      </c>
      <c r="BM131" s="24" t="s">
        <v>582</v>
      </c>
    </row>
    <row r="132" spans="2:51" s="11" customFormat="1" ht="13.5">
      <c r="B132" s="236"/>
      <c r="C132" s="237"/>
      <c r="D132" s="233" t="s">
        <v>151</v>
      </c>
      <c r="E132" s="238" t="s">
        <v>21</v>
      </c>
      <c r="F132" s="239" t="s">
        <v>583</v>
      </c>
      <c r="G132" s="237"/>
      <c r="H132" s="240">
        <v>1203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AT132" s="246" t="s">
        <v>151</v>
      </c>
      <c r="AU132" s="246" t="s">
        <v>81</v>
      </c>
      <c r="AV132" s="11" t="s">
        <v>81</v>
      </c>
      <c r="AW132" s="11" t="s">
        <v>35</v>
      </c>
      <c r="AX132" s="11" t="s">
        <v>79</v>
      </c>
      <c r="AY132" s="246" t="s">
        <v>137</v>
      </c>
    </row>
    <row r="133" spans="2:63" s="10" customFormat="1" ht="29.85" customHeight="1">
      <c r="B133" s="205"/>
      <c r="C133" s="206"/>
      <c r="D133" s="207" t="s">
        <v>70</v>
      </c>
      <c r="E133" s="219" t="s">
        <v>153</v>
      </c>
      <c r="F133" s="219" t="s">
        <v>584</v>
      </c>
      <c r="G133" s="206"/>
      <c r="H133" s="206"/>
      <c r="I133" s="209"/>
      <c r="J133" s="220">
        <f>BK133</f>
        <v>0</v>
      </c>
      <c r="K133" s="206"/>
      <c r="L133" s="211"/>
      <c r="M133" s="212"/>
      <c r="N133" s="213"/>
      <c r="O133" s="213"/>
      <c r="P133" s="214">
        <f>SUM(P134:P135)</f>
        <v>0</v>
      </c>
      <c r="Q133" s="213"/>
      <c r="R133" s="214">
        <f>SUM(R134:R135)</f>
        <v>1.8203999999999998</v>
      </c>
      <c r="S133" s="213"/>
      <c r="T133" s="215">
        <f>SUM(T134:T135)</f>
        <v>0</v>
      </c>
      <c r="AR133" s="216" t="s">
        <v>79</v>
      </c>
      <c r="AT133" s="217" t="s">
        <v>70</v>
      </c>
      <c r="AU133" s="217" t="s">
        <v>79</v>
      </c>
      <c r="AY133" s="216" t="s">
        <v>137</v>
      </c>
      <c r="BK133" s="218">
        <f>SUM(BK134:BK135)</f>
        <v>0</v>
      </c>
    </row>
    <row r="134" spans="2:65" s="1" customFormat="1" ht="25.5" customHeight="1">
      <c r="B134" s="46"/>
      <c r="C134" s="221" t="s">
        <v>255</v>
      </c>
      <c r="D134" s="221" t="s">
        <v>139</v>
      </c>
      <c r="E134" s="222" t="s">
        <v>585</v>
      </c>
      <c r="F134" s="223" t="s">
        <v>586</v>
      </c>
      <c r="G134" s="224" t="s">
        <v>342</v>
      </c>
      <c r="H134" s="225">
        <v>40</v>
      </c>
      <c r="I134" s="226"/>
      <c r="J134" s="227">
        <f>ROUND(I134*H134,2)</f>
        <v>0</v>
      </c>
      <c r="K134" s="223" t="s">
        <v>143</v>
      </c>
      <c r="L134" s="72"/>
      <c r="M134" s="228" t="s">
        <v>21</v>
      </c>
      <c r="N134" s="229" t="s">
        <v>42</v>
      </c>
      <c r="O134" s="47"/>
      <c r="P134" s="230">
        <f>O134*H134</f>
        <v>0</v>
      </c>
      <c r="Q134" s="230">
        <v>0.03351</v>
      </c>
      <c r="R134" s="230">
        <f>Q134*H134</f>
        <v>1.3403999999999998</v>
      </c>
      <c r="S134" s="230">
        <v>0</v>
      </c>
      <c r="T134" s="231">
        <f>S134*H134</f>
        <v>0</v>
      </c>
      <c r="AR134" s="24" t="s">
        <v>144</v>
      </c>
      <c r="AT134" s="24" t="s">
        <v>139</v>
      </c>
      <c r="AU134" s="24" t="s">
        <v>81</v>
      </c>
      <c r="AY134" s="24" t="s">
        <v>137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4" t="s">
        <v>79</v>
      </c>
      <c r="BK134" s="232">
        <f>ROUND(I134*H134,2)</f>
        <v>0</v>
      </c>
      <c r="BL134" s="24" t="s">
        <v>144</v>
      </c>
      <c r="BM134" s="24" t="s">
        <v>587</v>
      </c>
    </row>
    <row r="135" spans="2:65" s="1" customFormat="1" ht="16.5" customHeight="1">
      <c r="B135" s="46"/>
      <c r="C135" s="247" t="s">
        <v>261</v>
      </c>
      <c r="D135" s="247" t="s">
        <v>222</v>
      </c>
      <c r="E135" s="248" t="s">
        <v>588</v>
      </c>
      <c r="F135" s="249" t="s">
        <v>589</v>
      </c>
      <c r="G135" s="250" t="s">
        <v>342</v>
      </c>
      <c r="H135" s="251">
        <v>40</v>
      </c>
      <c r="I135" s="252"/>
      <c r="J135" s="253">
        <f>ROUND(I135*H135,2)</f>
        <v>0</v>
      </c>
      <c r="K135" s="249" t="s">
        <v>143</v>
      </c>
      <c r="L135" s="254"/>
      <c r="M135" s="255" t="s">
        <v>21</v>
      </c>
      <c r="N135" s="256" t="s">
        <v>42</v>
      </c>
      <c r="O135" s="47"/>
      <c r="P135" s="230">
        <f>O135*H135</f>
        <v>0</v>
      </c>
      <c r="Q135" s="230">
        <v>0.012</v>
      </c>
      <c r="R135" s="230">
        <f>Q135*H135</f>
        <v>0.48</v>
      </c>
      <c r="S135" s="230">
        <v>0</v>
      </c>
      <c r="T135" s="231">
        <f>S135*H135</f>
        <v>0</v>
      </c>
      <c r="AR135" s="24" t="s">
        <v>177</v>
      </c>
      <c r="AT135" s="24" t="s">
        <v>222</v>
      </c>
      <c r="AU135" s="24" t="s">
        <v>81</v>
      </c>
      <c r="AY135" s="24" t="s">
        <v>137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4" t="s">
        <v>79</v>
      </c>
      <c r="BK135" s="232">
        <f>ROUND(I135*H135,2)</f>
        <v>0</v>
      </c>
      <c r="BL135" s="24" t="s">
        <v>144</v>
      </c>
      <c r="BM135" s="24" t="s">
        <v>590</v>
      </c>
    </row>
    <row r="136" spans="2:63" s="10" customFormat="1" ht="29.85" customHeight="1">
      <c r="B136" s="205"/>
      <c r="C136" s="206"/>
      <c r="D136" s="207" t="s">
        <v>70</v>
      </c>
      <c r="E136" s="219" t="s">
        <v>162</v>
      </c>
      <c r="F136" s="219" t="s">
        <v>254</v>
      </c>
      <c r="G136" s="206"/>
      <c r="H136" s="206"/>
      <c r="I136" s="209"/>
      <c r="J136" s="220">
        <f>BK136</f>
        <v>0</v>
      </c>
      <c r="K136" s="206"/>
      <c r="L136" s="211"/>
      <c r="M136" s="212"/>
      <c r="N136" s="213"/>
      <c r="O136" s="213"/>
      <c r="P136" s="214">
        <f>SUM(P137:P175)</f>
        <v>0</v>
      </c>
      <c r="Q136" s="213"/>
      <c r="R136" s="214">
        <f>SUM(R137:R175)</f>
        <v>347.54795000000007</v>
      </c>
      <c r="S136" s="213"/>
      <c r="T136" s="215">
        <f>SUM(T137:T175)</f>
        <v>0</v>
      </c>
      <c r="AR136" s="216" t="s">
        <v>79</v>
      </c>
      <c r="AT136" s="217" t="s">
        <v>70</v>
      </c>
      <c r="AU136" s="217" t="s">
        <v>79</v>
      </c>
      <c r="AY136" s="216" t="s">
        <v>137</v>
      </c>
      <c r="BK136" s="218">
        <f>SUM(BK137:BK175)</f>
        <v>0</v>
      </c>
    </row>
    <row r="137" spans="2:65" s="1" customFormat="1" ht="25.5" customHeight="1">
      <c r="B137" s="46"/>
      <c r="C137" s="221" t="s">
        <v>267</v>
      </c>
      <c r="D137" s="221" t="s">
        <v>139</v>
      </c>
      <c r="E137" s="222" t="s">
        <v>591</v>
      </c>
      <c r="F137" s="223" t="s">
        <v>592</v>
      </c>
      <c r="G137" s="224" t="s">
        <v>142</v>
      </c>
      <c r="H137" s="225">
        <v>1125</v>
      </c>
      <c r="I137" s="226"/>
      <c r="J137" s="227">
        <f>ROUND(I137*H137,2)</f>
        <v>0</v>
      </c>
      <c r="K137" s="223" t="s">
        <v>143</v>
      </c>
      <c r="L137" s="72"/>
      <c r="M137" s="228" t="s">
        <v>21</v>
      </c>
      <c r="N137" s="229" t="s">
        <v>42</v>
      </c>
      <c r="O137" s="47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AR137" s="24" t="s">
        <v>144</v>
      </c>
      <c r="AT137" s="24" t="s">
        <v>139</v>
      </c>
      <c r="AU137" s="24" t="s">
        <v>81</v>
      </c>
      <c r="AY137" s="24" t="s">
        <v>137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4" t="s">
        <v>79</v>
      </c>
      <c r="BK137" s="232">
        <f>ROUND(I137*H137,2)</f>
        <v>0</v>
      </c>
      <c r="BL137" s="24" t="s">
        <v>144</v>
      </c>
      <c r="BM137" s="24" t="s">
        <v>593</v>
      </c>
    </row>
    <row r="138" spans="2:47" s="1" customFormat="1" ht="13.5">
      <c r="B138" s="46"/>
      <c r="C138" s="74"/>
      <c r="D138" s="233" t="s">
        <v>146</v>
      </c>
      <c r="E138" s="74"/>
      <c r="F138" s="234" t="s">
        <v>594</v>
      </c>
      <c r="G138" s="74"/>
      <c r="H138" s="74"/>
      <c r="I138" s="191"/>
      <c r="J138" s="74"/>
      <c r="K138" s="74"/>
      <c r="L138" s="72"/>
      <c r="M138" s="235"/>
      <c r="N138" s="47"/>
      <c r="O138" s="47"/>
      <c r="P138" s="47"/>
      <c r="Q138" s="47"/>
      <c r="R138" s="47"/>
      <c r="S138" s="47"/>
      <c r="T138" s="95"/>
      <c r="AT138" s="24" t="s">
        <v>146</v>
      </c>
      <c r="AU138" s="24" t="s">
        <v>81</v>
      </c>
    </row>
    <row r="139" spans="2:51" s="11" customFormat="1" ht="13.5">
      <c r="B139" s="236"/>
      <c r="C139" s="237"/>
      <c r="D139" s="233" t="s">
        <v>151</v>
      </c>
      <c r="E139" s="238" t="s">
        <v>21</v>
      </c>
      <c r="F139" s="239" t="s">
        <v>595</v>
      </c>
      <c r="G139" s="237"/>
      <c r="H139" s="240">
        <v>1125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AT139" s="246" t="s">
        <v>151</v>
      </c>
      <c r="AU139" s="246" t="s">
        <v>81</v>
      </c>
      <c r="AV139" s="11" t="s">
        <v>81</v>
      </c>
      <c r="AW139" s="11" t="s">
        <v>35</v>
      </c>
      <c r="AX139" s="11" t="s">
        <v>79</v>
      </c>
      <c r="AY139" s="246" t="s">
        <v>137</v>
      </c>
    </row>
    <row r="140" spans="2:65" s="1" customFormat="1" ht="25.5" customHeight="1">
      <c r="B140" s="46"/>
      <c r="C140" s="221" t="s">
        <v>273</v>
      </c>
      <c r="D140" s="221" t="s">
        <v>139</v>
      </c>
      <c r="E140" s="222" t="s">
        <v>596</v>
      </c>
      <c r="F140" s="223" t="s">
        <v>597</v>
      </c>
      <c r="G140" s="224" t="s">
        <v>142</v>
      </c>
      <c r="H140" s="225">
        <v>93.6</v>
      </c>
      <c r="I140" s="226"/>
      <c r="J140" s="227">
        <f>ROUND(I140*H140,2)</f>
        <v>0</v>
      </c>
      <c r="K140" s="223" t="s">
        <v>143</v>
      </c>
      <c r="L140" s="72"/>
      <c r="M140" s="228" t="s">
        <v>21</v>
      </c>
      <c r="N140" s="229" t="s">
        <v>42</v>
      </c>
      <c r="O140" s="47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AR140" s="24" t="s">
        <v>144</v>
      </c>
      <c r="AT140" s="24" t="s">
        <v>139</v>
      </c>
      <c r="AU140" s="24" t="s">
        <v>81</v>
      </c>
      <c r="AY140" s="24" t="s">
        <v>137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24" t="s">
        <v>79</v>
      </c>
      <c r="BK140" s="232">
        <f>ROUND(I140*H140,2)</f>
        <v>0</v>
      </c>
      <c r="BL140" s="24" t="s">
        <v>144</v>
      </c>
      <c r="BM140" s="24" t="s">
        <v>598</v>
      </c>
    </row>
    <row r="141" spans="2:47" s="1" customFormat="1" ht="13.5">
      <c r="B141" s="46"/>
      <c r="C141" s="74"/>
      <c r="D141" s="233" t="s">
        <v>146</v>
      </c>
      <c r="E141" s="74"/>
      <c r="F141" s="234" t="s">
        <v>599</v>
      </c>
      <c r="G141" s="74"/>
      <c r="H141" s="74"/>
      <c r="I141" s="191"/>
      <c r="J141" s="74"/>
      <c r="K141" s="74"/>
      <c r="L141" s="72"/>
      <c r="M141" s="235"/>
      <c r="N141" s="47"/>
      <c r="O141" s="47"/>
      <c r="P141" s="47"/>
      <c r="Q141" s="47"/>
      <c r="R141" s="47"/>
      <c r="S141" s="47"/>
      <c r="T141" s="95"/>
      <c r="AT141" s="24" t="s">
        <v>146</v>
      </c>
      <c r="AU141" s="24" t="s">
        <v>81</v>
      </c>
    </row>
    <row r="142" spans="2:51" s="11" customFormat="1" ht="13.5">
      <c r="B142" s="236"/>
      <c r="C142" s="237"/>
      <c r="D142" s="233" t="s">
        <v>151</v>
      </c>
      <c r="E142" s="238" t="s">
        <v>21</v>
      </c>
      <c r="F142" s="239" t="s">
        <v>600</v>
      </c>
      <c r="G142" s="237"/>
      <c r="H142" s="240">
        <v>93.6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AT142" s="246" t="s">
        <v>151</v>
      </c>
      <c r="AU142" s="246" t="s">
        <v>81</v>
      </c>
      <c r="AV142" s="11" t="s">
        <v>81</v>
      </c>
      <c r="AW142" s="11" t="s">
        <v>35</v>
      </c>
      <c r="AX142" s="11" t="s">
        <v>79</v>
      </c>
      <c r="AY142" s="246" t="s">
        <v>137</v>
      </c>
    </row>
    <row r="143" spans="2:65" s="1" customFormat="1" ht="25.5" customHeight="1">
      <c r="B143" s="46"/>
      <c r="C143" s="221" t="s">
        <v>279</v>
      </c>
      <c r="D143" s="221" t="s">
        <v>139</v>
      </c>
      <c r="E143" s="222" t="s">
        <v>256</v>
      </c>
      <c r="F143" s="223" t="s">
        <v>257</v>
      </c>
      <c r="G143" s="224" t="s">
        <v>142</v>
      </c>
      <c r="H143" s="225">
        <v>275</v>
      </c>
      <c r="I143" s="226"/>
      <c r="J143" s="227">
        <f>ROUND(I143*H143,2)</f>
        <v>0</v>
      </c>
      <c r="K143" s="223" t="s">
        <v>143</v>
      </c>
      <c r="L143" s="72"/>
      <c r="M143" s="228" t="s">
        <v>21</v>
      </c>
      <c r="N143" s="229" t="s">
        <v>42</v>
      </c>
      <c r="O143" s="47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AR143" s="24" t="s">
        <v>144</v>
      </c>
      <c r="AT143" s="24" t="s">
        <v>139</v>
      </c>
      <c r="AU143" s="24" t="s">
        <v>81</v>
      </c>
      <c r="AY143" s="24" t="s">
        <v>137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4" t="s">
        <v>79</v>
      </c>
      <c r="BK143" s="232">
        <f>ROUND(I143*H143,2)</f>
        <v>0</v>
      </c>
      <c r="BL143" s="24" t="s">
        <v>144</v>
      </c>
      <c r="BM143" s="24" t="s">
        <v>601</v>
      </c>
    </row>
    <row r="144" spans="2:47" s="1" customFormat="1" ht="13.5">
      <c r="B144" s="46"/>
      <c r="C144" s="74"/>
      <c r="D144" s="233" t="s">
        <v>146</v>
      </c>
      <c r="E144" s="74"/>
      <c r="F144" s="234" t="s">
        <v>602</v>
      </c>
      <c r="G144" s="74"/>
      <c r="H144" s="74"/>
      <c r="I144" s="191"/>
      <c r="J144" s="74"/>
      <c r="K144" s="74"/>
      <c r="L144" s="72"/>
      <c r="M144" s="235"/>
      <c r="N144" s="47"/>
      <c r="O144" s="47"/>
      <c r="P144" s="47"/>
      <c r="Q144" s="47"/>
      <c r="R144" s="47"/>
      <c r="S144" s="47"/>
      <c r="T144" s="95"/>
      <c r="AT144" s="24" t="s">
        <v>146</v>
      </c>
      <c r="AU144" s="24" t="s">
        <v>81</v>
      </c>
    </row>
    <row r="145" spans="2:51" s="11" customFormat="1" ht="13.5">
      <c r="B145" s="236"/>
      <c r="C145" s="237"/>
      <c r="D145" s="233" t="s">
        <v>151</v>
      </c>
      <c r="E145" s="238" t="s">
        <v>21</v>
      </c>
      <c r="F145" s="239" t="s">
        <v>603</v>
      </c>
      <c r="G145" s="237"/>
      <c r="H145" s="240">
        <v>275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AT145" s="246" t="s">
        <v>151</v>
      </c>
      <c r="AU145" s="246" t="s">
        <v>81</v>
      </c>
      <c r="AV145" s="11" t="s">
        <v>81</v>
      </c>
      <c r="AW145" s="11" t="s">
        <v>35</v>
      </c>
      <c r="AX145" s="11" t="s">
        <v>79</v>
      </c>
      <c r="AY145" s="246" t="s">
        <v>137</v>
      </c>
    </row>
    <row r="146" spans="2:65" s="1" customFormat="1" ht="25.5" customHeight="1">
      <c r="B146" s="46"/>
      <c r="C146" s="221" t="s">
        <v>284</v>
      </c>
      <c r="D146" s="221" t="s">
        <v>139</v>
      </c>
      <c r="E146" s="222" t="s">
        <v>268</v>
      </c>
      <c r="F146" s="223" t="s">
        <v>269</v>
      </c>
      <c r="G146" s="224" t="s">
        <v>142</v>
      </c>
      <c r="H146" s="225">
        <v>78</v>
      </c>
      <c r="I146" s="226"/>
      <c r="J146" s="227">
        <f>ROUND(I146*H146,2)</f>
        <v>0</v>
      </c>
      <c r="K146" s="223" t="s">
        <v>143</v>
      </c>
      <c r="L146" s="72"/>
      <c r="M146" s="228" t="s">
        <v>21</v>
      </c>
      <c r="N146" s="229" t="s">
        <v>42</v>
      </c>
      <c r="O146" s="47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AR146" s="24" t="s">
        <v>144</v>
      </c>
      <c r="AT146" s="24" t="s">
        <v>139</v>
      </c>
      <c r="AU146" s="24" t="s">
        <v>81</v>
      </c>
      <c r="AY146" s="24" t="s">
        <v>137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24" t="s">
        <v>79</v>
      </c>
      <c r="BK146" s="232">
        <f>ROUND(I146*H146,2)</f>
        <v>0</v>
      </c>
      <c r="BL146" s="24" t="s">
        <v>144</v>
      </c>
      <c r="BM146" s="24" t="s">
        <v>604</v>
      </c>
    </row>
    <row r="147" spans="2:47" s="1" customFormat="1" ht="13.5">
      <c r="B147" s="46"/>
      <c r="C147" s="74"/>
      <c r="D147" s="233" t="s">
        <v>146</v>
      </c>
      <c r="E147" s="74"/>
      <c r="F147" s="234" t="s">
        <v>605</v>
      </c>
      <c r="G147" s="74"/>
      <c r="H147" s="74"/>
      <c r="I147" s="191"/>
      <c r="J147" s="74"/>
      <c r="K147" s="74"/>
      <c r="L147" s="72"/>
      <c r="M147" s="235"/>
      <c r="N147" s="47"/>
      <c r="O147" s="47"/>
      <c r="P147" s="47"/>
      <c r="Q147" s="47"/>
      <c r="R147" s="47"/>
      <c r="S147" s="47"/>
      <c r="T147" s="95"/>
      <c r="AT147" s="24" t="s">
        <v>146</v>
      </c>
      <c r="AU147" s="24" t="s">
        <v>81</v>
      </c>
    </row>
    <row r="148" spans="2:65" s="1" customFormat="1" ht="38.25" customHeight="1">
      <c r="B148" s="46"/>
      <c r="C148" s="221" t="s">
        <v>289</v>
      </c>
      <c r="D148" s="221" t="s">
        <v>139</v>
      </c>
      <c r="E148" s="222" t="s">
        <v>606</v>
      </c>
      <c r="F148" s="223" t="s">
        <v>607</v>
      </c>
      <c r="G148" s="224" t="s">
        <v>142</v>
      </c>
      <c r="H148" s="225">
        <v>117</v>
      </c>
      <c r="I148" s="226"/>
      <c r="J148" s="227">
        <f>ROUND(I148*H148,2)</f>
        <v>0</v>
      </c>
      <c r="K148" s="223" t="s">
        <v>143</v>
      </c>
      <c r="L148" s="72"/>
      <c r="M148" s="228" t="s">
        <v>21</v>
      </c>
      <c r="N148" s="229" t="s">
        <v>42</v>
      </c>
      <c r="O148" s="47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AR148" s="24" t="s">
        <v>144</v>
      </c>
      <c r="AT148" s="24" t="s">
        <v>139</v>
      </c>
      <c r="AU148" s="24" t="s">
        <v>81</v>
      </c>
      <c r="AY148" s="24" t="s">
        <v>137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4" t="s">
        <v>79</v>
      </c>
      <c r="BK148" s="232">
        <f>ROUND(I148*H148,2)</f>
        <v>0</v>
      </c>
      <c r="BL148" s="24" t="s">
        <v>144</v>
      </c>
      <c r="BM148" s="24" t="s">
        <v>608</v>
      </c>
    </row>
    <row r="149" spans="2:47" s="1" customFormat="1" ht="13.5">
      <c r="B149" s="46"/>
      <c r="C149" s="74"/>
      <c r="D149" s="233" t="s">
        <v>146</v>
      </c>
      <c r="E149" s="74"/>
      <c r="F149" s="234" t="s">
        <v>609</v>
      </c>
      <c r="G149" s="74"/>
      <c r="H149" s="74"/>
      <c r="I149" s="191"/>
      <c r="J149" s="74"/>
      <c r="K149" s="74"/>
      <c r="L149" s="72"/>
      <c r="M149" s="235"/>
      <c r="N149" s="47"/>
      <c r="O149" s="47"/>
      <c r="P149" s="47"/>
      <c r="Q149" s="47"/>
      <c r="R149" s="47"/>
      <c r="S149" s="47"/>
      <c r="T149" s="95"/>
      <c r="AT149" s="24" t="s">
        <v>146</v>
      </c>
      <c r="AU149" s="24" t="s">
        <v>81</v>
      </c>
    </row>
    <row r="150" spans="2:65" s="1" customFormat="1" ht="25.5" customHeight="1">
      <c r="B150" s="46"/>
      <c r="C150" s="221" t="s">
        <v>294</v>
      </c>
      <c r="D150" s="221" t="s">
        <v>139</v>
      </c>
      <c r="E150" s="222" t="s">
        <v>290</v>
      </c>
      <c r="F150" s="223" t="s">
        <v>291</v>
      </c>
      <c r="G150" s="224" t="s">
        <v>142</v>
      </c>
      <c r="H150" s="225">
        <v>1203</v>
      </c>
      <c r="I150" s="226"/>
      <c r="J150" s="227">
        <f>ROUND(I150*H150,2)</f>
        <v>0</v>
      </c>
      <c r="K150" s="223" t="s">
        <v>143</v>
      </c>
      <c r="L150" s="72"/>
      <c r="M150" s="228" t="s">
        <v>21</v>
      </c>
      <c r="N150" s="229" t="s">
        <v>42</v>
      </c>
      <c r="O150" s="47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24" t="s">
        <v>144</v>
      </c>
      <c r="AT150" s="24" t="s">
        <v>139</v>
      </c>
      <c r="AU150" s="24" t="s">
        <v>81</v>
      </c>
      <c r="AY150" s="24" t="s">
        <v>137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4" t="s">
        <v>79</v>
      </c>
      <c r="BK150" s="232">
        <f>ROUND(I150*H150,2)</f>
        <v>0</v>
      </c>
      <c r="BL150" s="24" t="s">
        <v>144</v>
      </c>
      <c r="BM150" s="24" t="s">
        <v>610</v>
      </c>
    </row>
    <row r="151" spans="2:47" s="1" customFormat="1" ht="13.5">
      <c r="B151" s="46"/>
      <c r="C151" s="74"/>
      <c r="D151" s="233" t="s">
        <v>146</v>
      </c>
      <c r="E151" s="74"/>
      <c r="F151" s="234" t="s">
        <v>611</v>
      </c>
      <c r="G151" s="74"/>
      <c r="H151" s="74"/>
      <c r="I151" s="191"/>
      <c r="J151" s="74"/>
      <c r="K151" s="74"/>
      <c r="L151" s="72"/>
      <c r="M151" s="235"/>
      <c r="N151" s="47"/>
      <c r="O151" s="47"/>
      <c r="P151" s="47"/>
      <c r="Q151" s="47"/>
      <c r="R151" s="47"/>
      <c r="S151" s="47"/>
      <c r="T151" s="95"/>
      <c r="AT151" s="24" t="s">
        <v>146</v>
      </c>
      <c r="AU151" s="24" t="s">
        <v>81</v>
      </c>
    </row>
    <row r="152" spans="2:65" s="1" customFormat="1" ht="25.5" customHeight="1">
      <c r="B152" s="46"/>
      <c r="C152" s="221" t="s">
        <v>298</v>
      </c>
      <c r="D152" s="221" t="s">
        <v>139</v>
      </c>
      <c r="E152" s="222" t="s">
        <v>295</v>
      </c>
      <c r="F152" s="223" t="s">
        <v>296</v>
      </c>
      <c r="G152" s="224" t="s">
        <v>142</v>
      </c>
      <c r="H152" s="225">
        <v>117</v>
      </c>
      <c r="I152" s="226"/>
      <c r="J152" s="227">
        <f>ROUND(I152*H152,2)</f>
        <v>0</v>
      </c>
      <c r="K152" s="223" t="s">
        <v>143</v>
      </c>
      <c r="L152" s="72"/>
      <c r="M152" s="228" t="s">
        <v>21</v>
      </c>
      <c r="N152" s="229" t="s">
        <v>42</v>
      </c>
      <c r="O152" s="47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AR152" s="24" t="s">
        <v>144</v>
      </c>
      <c r="AT152" s="24" t="s">
        <v>139</v>
      </c>
      <c r="AU152" s="24" t="s">
        <v>81</v>
      </c>
      <c r="AY152" s="24" t="s">
        <v>137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24" t="s">
        <v>79</v>
      </c>
      <c r="BK152" s="232">
        <f>ROUND(I152*H152,2)</f>
        <v>0</v>
      </c>
      <c r="BL152" s="24" t="s">
        <v>144</v>
      </c>
      <c r="BM152" s="24" t="s">
        <v>612</v>
      </c>
    </row>
    <row r="153" spans="2:65" s="1" customFormat="1" ht="38.25" customHeight="1">
      <c r="B153" s="46"/>
      <c r="C153" s="221" t="s">
        <v>302</v>
      </c>
      <c r="D153" s="221" t="s">
        <v>139</v>
      </c>
      <c r="E153" s="222" t="s">
        <v>613</v>
      </c>
      <c r="F153" s="223" t="s">
        <v>614</v>
      </c>
      <c r="G153" s="224" t="s">
        <v>142</v>
      </c>
      <c r="H153" s="225">
        <v>117</v>
      </c>
      <c r="I153" s="226"/>
      <c r="J153" s="227">
        <f>ROUND(I153*H153,2)</f>
        <v>0</v>
      </c>
      <c r="K153" s="223" t="s">
        <v>143</v>
      </c>
      <c r="L153" s="72"/>
      <c r="M153" s="228" t="s">
        <v>21</v>
      </c>
      <c r="N153" s="229" t="s">
        <v>42</v>
      </c>
      <c r="O153" s="47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AR153" s="24" t="s">
        <v>144</v>
      </c>
      <c r="AT153" s="24" t="s">
        <v>139</v>
      </c>
      <c r="AU153" s="24" t="s">
        <v>81</v>
      </c>
      <c r="AY153" s="24" t="s">
        <v>137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4" t="s">
        <v>79</v>
      </c>
      <c r="BK153" s="232">
        <f>ROUND(I153*H153,2)</f>
        <v>0</v>
      </c>
      <c r="BL153" s="24" t="s">
        <v>144</v>
      </c>
      <c r="BM153" s="24" t="s">
        <v>615</v>
      </c>
    </row>
    <row r="154" spans="2:65" s="1" customFormat="1" ht="38.25" customHeight="1">
      <c r="B154" s="46"/>
      <c r="C154" s="221" t="s">
        <v>307</v>
      </c>
      <c r="D154" s="221" t="s">
        <v>139</v>
      </c>
      <c r="E154" s="222" t="s">
        <v>314</v>
      </c>
      <c r="F154" s="223" t="s">
        <v>315</v>
      </c>
      <c r="G154" s="224" t="s">
        <v>142</v>
      </c>
      <c r="H154" s="225">
        <v>236</v>
      </c>
      <c r="I154" s="226"/>
      <c r="J154" s="227">
        <f>ROUND(I154*H154,2)</f>
        <v>0</v>
      </c>
      <c r="K154" s="223" t="s">
        <v>143</v>
      </c>
      <c r="L154" s="72"/>
      <c r="M154" s="228" t="s">
        <v>21</v>
      </c>
      <c r="N154" s="229" t="s">
        <v>42</v>
      </c>
      <c r="O154" s="47"/>
      <c r="P154" s="230">
        <f>O154*H154</f>
        <v>0</v>
      </c>
      <c r="Q154" s="230">
        <v>0.1837</v>
      </c>
      <c r="R154" s="230">
        <f>Q154*H154</f>
        <v>43.3532</v>
      </c>
      <c r="S154" s="230">
        <v>0</v>
      </c>
      <c r="T154" s="231">
        <f>S154*H154</f>
        <v>0</v>
      </c>
      <c r="AR154" s="24" t="s">
        <v>144</v>
      </c>
      <c r="AT154" s="24" t="s">
        <v>139</v>
      </c>
      <c r="AU154" s="24" t="s">
        <v>81</v>
      </c>
      <c r="AY154" s="24" t="s">
        <v>137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79</v>
      </c>
      <c r="BK154" s="232">
        <f>ROUND(I154*H154,2)</f>
        <v>0</v>
      </c>
      <c r="BL154" s="24" t="s">
        <v>144</v>
      </c>
      <c r="BM154" s="24" t="s">
        <v>616</v>
      </c>
    </row>
    <row r="155" spans="2:51" s="11" customFormat="1" ht="13.5">
      <c r="B155" s="236"/>
      <c r="C155" s="237"/>
      <c r="D155" s="233" t="s">
        <v>151</v>
      </c>
      <c r="E155" s="238" t="s">
        <v>21</v>
      </c>
      <c r="F155" s="239" t="s">
        <v>617</v>
      </c>
      <c r="G155" s="237"/>
      <c r="H155" s="240">
        <v>236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AT155" s="246" t="s">
        <v>151</v>
      </c>
      <c r="AU155" s="246" t="s">
        <v>81</v>
      </c>
      <c r="AV155" s="11" t="s">
        <v>81</v>
      </c>
      <c r="AW155" s="11" t="s">
        <v>35</v>
      </c>
      <c r="AX155" s="11" t="s">
        <v>79</v>
      </c>
      <c r="AY155" s="246" t="s">
        <v>137</v>
      </c>
    </row>
    <row r="156" spans="2:65" s="1" customFormat="1" ht="16.5" customHeight="1">
      <c r="B156" s="46"/>
      <c r="C156" s="247" t="s">
        <v>313</v>
      </c>
      <c r="D156" s="247" t="s">
        <v>222</v>
      </c>
      <c r="E156" s="248" t="s">
        <v>319</v>
      </c>
      <c r="F156" s="249" t="s">
        <v>618</v>
      </c>
      <c r="G156" s="250" t="s">
        <v>225</v>
      </c>
      <c r="H156" s="251">
        <v>46.293</v>
      </c>
      <c r="I156" s="252"/>
      <c r="J156" s="253">
        <f>ROUND(I156*H156,2)</f>
        <v>0</v>
      </c>
      <c r="K156" s="249" t="s">
        <v>143</v>
      </c>
      <c r="L156" s="254"/>
      <c r="M156" s="255" t="s">
        <v>21</v>
      </c>
      <c r="N156" s="256" t="s">
        <v>42</v>
      </c>
      <c r="O156" s="47"/>
      <c r="P156" s="230">
        <f>O156*H156</f>
        <v>0</v>
      </c>
      <c r="Q156" s="230">
        <v>1</v>
      </c>
      <c r="R156" s="230">
        <f>Q156*H156</f>
        <v>46.293</v>
      </c>
      <c r="S156" s="230">
        <v>0</v>
      </c>
      <c r="T156" s="231">
        <f>S156*H156</f>
        <v>0</v>
      </c>
      <c r="AR156" s="24" t="s">
        <v>177</v>
      </c>
      <c r="AT156" s="24" t="s">
        <v>222</v>
      </c>
      <c r="AU156" s="24" t="s">
        <v>81</v>
      </c>
      <c r="AY156" s="24" t="s">
        <v>137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4" t="s">
        <v>79</v>
      </c>
      <c r="BK156" s="232">
        <f>ROUND(I156*H156,2)</f>
        <v>0</v>
      </c>
      <c r="BL156" s="24" t="s">
        <v>144</v>
      </c>
      <c r="BM156" s="24" t="s">
        <v>619</v>
      </c>
    </row>
    <row r="157" spans="2:47" s="1" customFormat="1" ht="13.5">
      <c r="B157" s="46"/>
      <c r="C157" s="74"/>
      <c r="D157" s="233" t="s">
        <v>146</v>
      </c>
      <c r="E157" s="74"/>
      <c r="F157" s="234" t="s">
        <v>620</v>
      </c>
      <c r="G157" s="74"/>
      <c r="H157" s="74"/>
      <c r="I157" s="191"/>
      <c r="J157" s="74"/>
      <c r="K157" s="74"/>
      <c r="L157" s="72"/>
      <c r="M157" s="235"/>
      <c r="N157" s="47"/>
      <c r="O157" s="47"/>
      <c r="P157" s="47"/>
      <c r="Q157" s="47"/>
      <c r="R157" s="47"/>
      <c r="S157" s="47"/>
      <c r="T157" s="95"/>
      <c r="AT157" s="24" t="s">
        <v>146</v>
      </c>
      <c r="AU157" s="24" t="s">
        <v>81</v>
      </c>
    </row>
    <row r="158" spans="2:51" s="11" customFormat="1" ht="13.5">
      <c r="B158" s="236"/>
      <c r="C158" s="237"/>
      <c r="D158" s="233" t="s">
        <v>151</v>
      </c>
      <c r="E158" s="238" t="s">
        <v>21</v>
      </c>
      <c r="F158" s="239" t="s">
        <v>621</v>
      </c>
      <c r="G158" s="237"/>
      <c r="H158" s="240">
        <v>45.385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AT158" s="246" t="s">
        <v>151</v>
      </c>
      <c r="AU158" s="246" t="s">
        <v>81</v>
      </c>
      <c r="AV158" s="11" t="s">
        <v>81</v>
      </c>
      <c r="AW158" s="11" t="s">
        <v>35</v>
      </c>
      <c r="AX158" s="11" t="s">
        <v>79</v>
      </c>
      <c r="AY158" s="246" t="s">
        <v>137</v>
      </c>
    </row>
    <row r="159" spans="2:51" s="11" customFormat="1" ht="13.5">
      <c r="B159" s="236"/>
      <c r="C159" s="237"/>
      <c r="D159" s="233" t="s">
        <v>151</v>
      </c>
      <c r="E159" s="237"/>
      <c r="F159" s="239" t="s">
        <v>622</v>
      </c>
      <c r="G159" s="237"/>
      <c r="H159" s="240">
        <v>46.293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AT159" s="246" t="s">
        <v>151</v>
      </c>
      <c r="AU159" s="246" t="s">
        <v>81</v>
      </c>
      <c r="AV159" s="11" t="s">
        <v>81</v>
      </c>
      <c r="AW159" s="11" t="s">
        <v>6</v>
      </c>
      <c r="AX159" s="11" t="s">
        <v>79</v>
      </c>
      <c r="AY159" s="246" t="s">
        <v>137</v>
      </c>
    </row>
    <row r="160" spans="2:65" s="1" customFormat="1" ht="38.25" customHeight="1">
      <c r="B160" s="46"/>
      <c r="C160" s="221" t="s">
        <v>318</v>
      </c>
      <c r="D160" s="221" t="s">
        <v>139</v>
      </c>
      <c r="E160" s="222" t="s">
        <v>623</v>
      </c>
      <c r="F160" s="223" t="s">
        <v>624</v>
      </c>
      <c r="G160" s="224" t="s">
        <v>142</v>
      </c>
      <c r="H160" s="225">
        <v>737</v>
      </c>
      <c r="I160" s="226"/>
      <c r="J160" s="227">
        <f>ROUND(I160*H160,2)</f>
        <v>0</v>
      </c>
      <c r="K160" s="223" t="s">
        <v>143</v>
      </c>
      <c r="L160" s="72"/>
      <c r="M160" s="228" t="s">
        <v>21</v>
      </c>
      <c r="N160" s="229" t="s">
        <v>42</v>
      </c>
      <c r="O160" s="47"/>
      <c r="P160" s="230">
        <f>O160*H160</f>
        <v>0</v>
      </c>
      <c r="Q160" s="230">
        <v>0.167</v>
      </c>
      <c r="R160" s="230">
        <f>Q160*H160</f>
        <v>123.07900000000001</v>
      </c>
      <c r="S160" s="230">
        <v>0</v>
      </c>
      <c r="T160" s="231">
        <f>S160*H160</f>
        <v>0</v>
      </c>
      <c r="AR160" s="24" t="s">
        <v>144</v>
      </c>
      <c r="AT160" s="24" t="s">
        <v>139</v>
      </c>
      <c r="AU160" s="24" t="s">
        <v>81</v>
      </c>
      <c r="AY160" s="24" t="s">
        <v>137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4" t="s">
        <v>79</v>
      </c>
      <c r="BK160" s="232">
        <f>ROUND(I160*H160,2)</f>
        <v>0</v>
      </c>
      <c r="BL160" s="24" t="s">
        <v>144</v>
      </c>
      <c r="BM160" s="24" t="s">
        <v>625</v>
      </c>
    </row>
    <row r="161" spans="2:65" s="1" customFormat="1" ht="16.5" customHeight="1">
      <c r="B161" s="46"/>
      <c r="C161" s="247" t="s">
        <v>325</v>
      </c>
      <c r="D161" s="247" t="s">
        <v>222</v>
      </c>
      <c r="E161" s="248" t="s">
        <v>626</v>
      </c>
      <c r="F161" s="249" t="s">
        <v>627</v>
      </c>
      <c r="G161" s="250" t="s">
        <v>225</v>
      </c>
      <c r="H161" s="251">
        <v>107.392</v>
      </c>
      <c r="I161" s="252"/>
      <c r="J161" s="253">
        <f>ROUND(I161*H161,2)</f>
        <v>0</v>
      </c>
      <c r="K161" s="249" t="s">
        <v>143</v>
      </c>
      <c r="L161" s="254"/>
      <c r="M161" s="255" t="s">
        <v>21</v>
      </c>
      <c r="N161" s="256" t="s">
        <v>42</v>
      </c>
      <c r="O161" s="47"/>
      <c r="P161" s="230">
        <f>O161*H161</f>
        <v>0</v>
      </c>
      <c r="Q161" s="230">
        <v>1</v>
      </c>
      <c r="R161" s="230">
        <f>Q161*H161</f>
        <v>107.392</v>
      </c>
      <c r="S161" s="230">
        <v>0</v>
      </c>
      <c r="T161" s="231">
        <f>S161*H161</f>
        <v>0</v>
      </c>
      <c r="AR161" s="24" t="s">
        <v>177</v>
      </c>
      <c r="AT161" s="24" t="s">
        <v>222</v>
      </c>
      <c r="AU161" s="24" t="s">
        <v>81</v>
      </c>
      <c r="AY161" s="24" t="s">
        <v>137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4" t="s">
        <v>79</v>
      </c>
      <c r="BK161" s="232">
        <f>ROUND(I161*H161,2)</f>
        <v>0</v>
      </c>
      <c r="BL161" s="24" t="s">
        <v>144</v>
      </c>
      <c r="BM161" s="24" t="s">
        <v>628</v>
      </c>
    </row>
    <row r="162" spans="2:47" s="1" customFormat="1" ht="13.5">
      <c r="B162" s="46"/>
      <c r="C162" s="74"/>
      <c r="D162" s="233" t="s">
        <v>146</v>
      </c>
      <c r="E162" s="74"/>
      <c r="F162" s="234" t="s">
        <v>629</v>
      </c>
      <c r="G162" s="74"/>
      <c r="H162" s="74"/>
      <c r="I162" s="191"/>
      <c r="J162" s="74"/>
      <c r="K162" s="74"/>
      <c r="L162" s="72"/>
      <c r="M162" s="235"/>
      <c r="N162" s="47"/>
      <c r="O162" s="47"/>
      <c r="P162" s="47"/>
      <c r="Q162" s="47"/>
      <c r="R162" s="47"/>
      <c r="S162" s="47"/>
      <c r="T162" s="95"/>
      <c r="AT162" s="24" t="s">
        <v>146</v>
      </c>
      <c r="AU162" s="24" t="s">
        <v>81</v>
      </c>
    </row>
    <row r="163" spans="2:51" s="11" customFormat="1" ht="13.5">
      <c r="B163" s="236"/>
      <c r="C163" s="237"/>
      <c r="D163" s="233" t="s">
        <v>151</v>
      </c>
      <c r="E163" s="238" t="s">
        <v>21</v>
      </c>
      <c r="F163" s="239" t="s">
        <v>630</v>
      </c>
      <c r="G163" s="237"/>
      <c r="H163" s="240">
        <v>105.286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AT163" s="246" t="s">
        <v>151</v>
      </c>
      <c r="AU163" s="246" t="s">
        <v>81</v>
      </c>
      <c r="AV163" s="11" t="s">
        <v>81</v>
      </c>
      <c r="AW163" s="11" t="s">
        <v>35</v>
      </c>
      <c r="AX163" s="11" t="s">
        <v>79</v>
      </c>
      <c r="AY163" s="246" t="s">
        <v>137</v>
      </c>
    </row>
    <row r="164" spans="2:51" s="11" customFormat="1" ht="13.5">
      <c r="B164" s="236"/>
      <c r="C164" s="237"/>
      <c r="D164" s="233" t="s">
        <v>151</v>
      </c>
      <c r="E164" s="237"/>
      <c r="F164" s="239" t="s">
        <v>631</v>
      </c>
      <c r="G164" s="237"/>
      <c r="H164" s="240">
        <v>107.392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AT164" s="246" t="s">
        <v>151</v>
      </c>
      <c r="AU164" s="246" t="s">
        <v>81</v>
      </c>
      <c r="AV164" s="11" t="s">
        <v>81</v>
      </c>
      <c r="AW164" s="11" t="s">
        <v>6</v>
      </c>
      <c r="AX164" s="11" t="s">
        <v>79</v>
      </c>
      <c r="AY164" s="246" t="s">
        <v>137</v>
      </c>
    </row>
    <row r="165" spans="2:65" s="1" customFormat="1" ht="51" customHeight="1">
      <c r="B165" s="46"/>
      <c r="C165" s="221" t="s">
        <v>330</v>
      </c>
      <c r="D165" s="221" t="s">
        <v>139</v>
      </c>
      <c r="E165" s="222" t="s">
        <v>632</v>
      </c>
      <c r="F165" s="223" t="s">
        <v>633</v>
      </c>
      <c r="G165" s="224" t="s">
        <v>142</v>
      </c>
      <c r="H165" s="225">
        <v>113</v>
      </c>
      <c r="I165" s="226"/>
      <c r="J165" s="227">
        <f>ROUND(I165*H165,2)</f>
        <v>0</v>
      </c>
      <c r="K165" s="223" t="s">
        <v>143</v>
      </c>
      <c r="L165" s="72"/>
      <c r="M165" s="228" t="s">
        <v>21</v>
      </c>
      <c r="N165" s="229" t="s">
        <v>42</v>
      </c>
      <c r="O165" s="47"/>
      <c r="P165" s="230">
        <f>O165*H165</f>
        <v>0</v>
      </c>
      <c r="Q165" s="230">
        <v>0.101</v>
      </c>
      <c r="R165" s="230">
        <f>Q165*H165</f>
        <v>11.413</v>
      </c>
      <c r="S165" s="230">
        <v>0</v>
      </c>
      <c r="T165" s="231">
        <f>S165*H165</f>
        <v>0</v>
      </c>
      <c r="AR165" s="24" t="s">
        <v>144</v>
      </c>
      <c r="AT165" s="24" t="s">
        <v>139</v>
      </c>
      <c r="AU165" s="24" t="s">
        <v>81</v>
      </c>
      <c r="AY165" s="24" t="s">
        <v>137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24" t="s">
        <v>79</v>
      </c>
      <c r="BK165" s="232">
        <f>ROUND(I165*H165,2)</f>
        <v>0</v>
      </c>
      <c r="BL165" s="24" t="s">
        <v>144</v>
      </c>
      <c r="BM165" s="24" t="s">
        <v>634</v>
      </c>
    </row>
    <row r="166" spans="2:51" s="11" customFormat="1" ht="13.5">
      <c r="B166" s="236"/>
      <c r="C166" s="237"/>
      <c r="D166" s="233" t="s">
        <v>151</v>
      </c>
      <c r="E166" s="238" t="s">
        <v>21</v>
      </c>
      <c r="F166" s="239" t="s">
        <v>635</v>
      </c>
      <c r="G166" s="237"/>
      <c r="H166" s="240">
        <v>113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AT166" s="246" t="s">
        <v>151</v>
      </c>
      <c r="AU166" s="246" t="s">
        <v>81</v>
      </c>
      <c r="AV166" s="11" t="s">
        <v>81</v>
      </c>
      <c r="AW166" s="11" t="s">
        <v>35</v>
      </c>
      <c r="AX166" s="11" t="s">
        <v>79</v>
      </c>
      <c r="AY166" s="246" t="s">
        <v>137</v>
      </c>
    </row>
    <row r="167" spans="2:65" s="1" customFormat="1" ht="16.5" customHeight="1">
      <c r="B167" s="46"/>
      <c r="C167" s="247" t="s">
        <v>334</v>
      </c>
      <c r="D167" s="247" t="s">
        <v>222</v>
      </c>
      <c r="E167" s="248" t="s">
        <v>636</v>
      </c>
      <c r="F167" s="249" t="s">
        <v>637</v>
      </c>
      <c r="G167" s="250" t="s">
        <v>142</v>
      </c>
      <c r="H167" s="251">
        <v>44.1</v>
      </c>
      <c r="I167" s="252"/>
      <c r="J167" s="253">
        <f>ROUND(I167*H167,2)</f>
        <v>0</v>
      </c>
      <c r="K167" s="249" t="s">
        <v>21</v>
      </c>
      <c r="L167" s="254"/>
      <c r="M167" s="255" t="s">
        <v>21</v>
      </c>
      <c r="N167" s="256" t="s">
        <v>42</v>
      </c>
      <c r="O167" s="47"/>
      <c r="P167" s="230">
        <f>O167*H167</f>
        <v>0</v>
      </c>
      <c r="Q167" s="230">
        <v>0.135</v>
      </c>
      <c r="R167" s="230">
        <f>Q167*H167</f>
        <v>5.953500000000001</v>
      </c>
      <c r="S167" s="230">
        <v>0</v>
      </c>
      <c r="T167" s="231">
        <f>S167*H167</f>
        <v>0</v>
      </c>
      <c r="AR167" s="24" t="s">
        <v>177</v>
      </c>
      <c r="AT167" s="24" t="s">
        <v>222</v>
      </c>
      <c r="AU167" s="24" t="s">
        <v>81</v>
      </c>
      <c r="AY167" s="24" t="s">
        <v>137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4" t="s">
        <v>79</v>
      </c>
      <c r="BK167" s="232">
        <f>ROUND(I167*H167,2)</f>
        <v>0</v>
      </c>
      <c r="BL167" s="24" t="s">
        <v>144</v>
      </c>
      <c r="BM167" s="24" t="s">
        <v>638</v>
      </c>
    </row>
    <row r="168" spans="2:47" s="1" customFormat="1" ht="13.5">
      <c r="B168" s="46"/>
      <c r="C168" s="74"/>
      <c r="D168" s="233" t="s">
        <v>146</v>
      </c>
      <c r="E168" s="74"/>
      <c r="F168" s="234" t="s">
        <v>639</v>
      </c>
      <c r="G168" s="74"/>
      <c r="H168" s="74"/>
      <c r="I168" s="191"/>
      <c r="J168" s="74"/>
      <c r="K168" s="74"/>
      <c r="L168" s="72"/>
      <c r="M168" s="235"/>
      <c r="N168" s="47"/>
      <c r="O168" s="47"/>
      <c r="P168" s="47"/>
      <c r="Q168" s="47"/>
      <c r="R168" s="47"/>
      <c r="S168" s="47"/>
      <c r="T168" s="95"/>
      <c r="AT168" s="24" t="s">
        <v>146</v>
      </c>
      <c r="AU168" s="24" t="s">
        <v>81</v>
      </c>
    </row>
    <row r="169" spans="2:51" s="11" customFormat="1" ht="13.5">
      <c r="B169" s="236"/>
      <c r="C169" s="237"/>
      <c r="D169" s="233" t="s">
        <v>151</v>
      </c>
      <c r="E169" s="237"/>
      <c r="F169" s="239" t="s">
        <v>640</v>
      </c>
      <c r="G169" s="237"/>
      <c r="H169" s="240">
        <v>44.1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AT169" s="246" t="s">
        <v>151</v>
      </c>
      <c r="AU169" s="246" t="s">
        <v>81</v>
      </c>
      <c r="AV169" s="11" t="s">
        <v>81</v>
      </c>
      <c r="AW169" s="11" t="s">
        <v>6</v>
      </c>
      <c r="AX169" s="11" t="s">
        <v>79</v>
      </c>
      <c r="AY169" s="246" t="s">
        <v>137</v>
      </c>
    </row>
    <row r="170" spans="2:65" s="1" customFormat="1" ht="25.5" customHeight="1">
      <c r="B170" s="46"/>
      <c r="C170" s="247" t="s">
        <v>339</v>
      </c>
      <c r="D170" s="247" t="s">
        <v>222</v>
      </c>
      <c r="E170" s="248" t="s">
        <v>641</v>
      </c>
      <c r="F170" s="249" t="s">
        <v>642</v>
      </c>
      <c r="G170" s="250" t="s">
        <v>142</v>
      </c>
      <c r="H170" s="251">
        <v>68.25</v>
      </c>
      <c r="I170" s="252"/>
      <c r="J170" s="253">
        <f>ROUND(I170*H170,2)</f>
        <v>0</v>
      </c>
      <c r="K170" s="249" t="s">
        <v>21</v>
      </c>
      <c r="L170" s="254"/>
      <c r="M170" s="255" t="s">
        <v>21</v>
      </c>
      <c r="N170" s="256" t="s">
        <v>42</v>
      </c>
      <c r="O170" s="47"/>
      <c r="P170" s="230">
        <f>O170*H170</f>
        <v>0</v>
      </c>
      <c r="Q170" s="230">
        <v>0.135</v>
      </c>
      <c r="R170" s="230">
        <f>Q170*H170</f>
        <v>9.213750000000001</v>
      </c>
      <c r="S170" s="230">
        <v>0</v>
      </c>
      <c r="T170" s="231">
        <f>S170*H170</f>
        <v>0</v>
      </c>
      <c r="AR170" s="24" t="s">
        <v>177</v>
      </c>
      <c r="AT170" s="24" t="s">
        <v>222</v>
      </c>
      <c r="AU170" s="24" t="s">
        <v>81</v>
      </c>
      <c r="AY170" s="24" t="s">
        <v>137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4" t="s">
        <v>79</v>
      </c>
      <c r="BK170" s="232">
        <f>ROUND(I170*H170,2)</f>
        <v>0</v>
      </c>
      <c r="BL170" s="24" t="s">
        <v>144</v>
      </c>
      <c r="BM170" s="24" t="s">
        <v>643</v>
      </c>
    </row>
    <row r="171" spans="2:47" s="1" customFormat="1" ht="13.5">
      <c r="B171" s="46"/>
      <c r="C171" s="74"/>
      <c r="D171" s="233" t="s">
        <v>146</v>
      </c>
      <c r="E171" s="74"/>
      <c r="F171" s="234" t="s">
        <v>644</v>
      </c>
      <c r="G171" s="74"/>
      <c r="H171" s="74"/>
      <c r="I171" s="191"/>
      <c r="J171" s="74"/>
      <c r="K171" s="74"/>
      <c r="L171" s="72"/>
      <c r="M171" s="235"/>
      <c r="N171" s="47"/>
      <c r="O171" s="47"/>
      <c r="P171" s="47"/>
      <c r="Q171" s="47"/>
      <c r="R171" s="47"/>
      <c r="S171" s="47"/>
      <c r="T171" s="95"/>
      <c r="AT171" s="24" t="s">
        <v>146</v>
      </c>
      <c r="AU171" s="24" t="s">
        <v>81</v>
      </c>
    </row>
    <row r="172" spans="2:51" s="11" customFormat="1" ht="13.5">
      <c r="B172" s="236"/>
      <c r="C172" s="237"/>
      <c r="D172" s="233" t="s">
        <v>151</v>
      </c>
      <c r="E172" s="238" t="s">
        <v>21</v>
      </c>
      <c r="F172" s="239" t="s">
        <v>645</v>
      </c>
      <c r="G172" s="237"/>
      <c r="H172" s="240">
        <v>65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AT172" s="246" t="s">
        <v>151</v>
      </c>
      <c r="AU172" s="246" t="s">
        <v>81</v>
      </c>
      <c r="AV172" s="11" t="s">
        <v>81</v>
      </c>
      <c r="AW172" s="11" t="s">
        <v>35</v>
      </c>
      <c r="AX172" s="11" t="s">
        <v>79</v>
      </c>
      <c r="AY172" s="246" t="s">
        <v>137</v>
      </c>
    </row>
    <row r="173" spans="2:51" s="11" customFormat="1" ht="13.5">
      <c r="B173" s="236"/>
      <c r="C173" s="237"/>
      <c r="D173" s="233" t="s">
        <v>151</v>
      </c>
      <c r="E173" s="237"/>
      <c r="F173" s="239" t="s">
        <v>646</v>
      </c>
      <c r="G173" s="237"/>
      <c r="H173" s="240">
        <v>68.25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AT173" s="246" t="s">
        <v>151</v>
      </c>
      <c r="AU173" s="246" t="s">
        <v>81</v>
      </c>
      <c r="AV173" s="11" t="s">
        <v>81</v>
      </c>
      <c r="AW173" s="11" t="s">
        <v>6</v>
      </c>
      <c r="AX173" s="11" t="s">
        <v>79</v>
      </c>
      <c r="AY173" s="246" t="s">
        <v>137</v>
      </c>
    </row>
    <row r="174" spans="2:65" s="1" customFormat="1" ht="25.5" customHeight="1">
      <c r="B174" s="46"/>
      <c r="C174" s="247" t="s">
        <v>346</v>
      </c>
      <c r="D174" s="247" t="s">
        <v>222</v>
      </c>
      <c r="E174" s="248" t="s">
        <v>647</v>
      </c>
      <c r="F174" s="249" t="s">
        <v>648</v>
      </c>
      <c r="G174" s="250" t="s">
        <v>142</v>
      </c>
      <c r="H174" s="251">
        <v>6.3</v>
      </c>
      <c r="I174" s="252"/>
      <c r="J174" s="253">
        <f>ROUND(I174*H174,2)</f>
        <v>0</v>
      </c>
      <c r="K174" s="249" t="s">
        <v>21</v>
      </c>
      <c r="L174" s="254"/>
      <c r="M174" s="255" t="s">
        <v>21</v>
      </c>
      <c r="N174" s="256" t="s">
        <v>42</v>
      </c>
      <c r="O174" s="47"/>
      <c r="P174" s="230">
        <f>O174*H174</f>
        <v>0</v>
      </c>
      <c r="Q174" s="230">
        <v>0.135</v>
      </c>
      <c r="R174" s="230">
        <f>Q174*H174</f>
        <v>0.8505</v>
      </c>
      <c r="S174" s="230">
        <v>0</v>
      </c>
      <c r="T174" s="231">
        <f>S174*H174</f>
        <v>0</v>
      </c>
      <c r="AR174" s="24" t="s">
        <v>177</v>
      </c>
      <c r="AT174" s="24" t="s">
        <v>222</v>
      </c>
      <c r="AU174" s="24" t="s">
        <v>81</v>
      </c>
      <c r="AY174" s="24" t="s">
        <v>137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4" t="s">
        <v>79</v>
      </c>
      <c r="BK174" s="232">
        <f>ROUND(I174*H174,2)</f>
        <v>0</v>
      </c>
      <c r="BL174" s="24" t="s">
        <v>144</v>
      </c>
      <c r="BM174" s="24" t="s">
        <v>649</v>
      </c>
    </row>
    <row r="175" spans="2:51" s="11" customFormat="1" ht="13.5">
      <c r="B175" s="236"/>
      <c r="C175" s="237"/>
      <c r="D175" s="233" t="s">
        <v>151</v>
      </c>
      <c r="E175" s="237"/>
      <c r="F175" s="239" t="s">
        <v>650</v>
      </c>
      <c r="G175" s="237"/>
      <c r="H175" s="240">
        <v>6.3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AT175" s="246" t="s">
        <v>151</v>
      </c>
      <c r="AU175" s="246" t="s">
        <v>81</v>
      </c>
      <c r="AV175" s="11" t="s">
        <v>81</v>
      </c>
      <c r="AW175" s="11" t="s">
        <v>6</v>
      </c>
      <c r="AX175" s="11" t="s">
        <v>79</v>
      </c>
      <c r="AY175" s="246" t="s">
        <v>137</v>
      </c>
    </row>
    <row r="176" spans="2:63" s="10" customFormat="1" ht="29.85" customHeight="1">
      <c r="B176" s="205"/>
      <c r="C176" s="206"/>
      <c r="D176" s="207" t="s">
        <v>70</v>
      </c>
      <c r="E176" s="219" t="s">
        <v>177</v>
      </c>
      <c r="F176" s="219" t="s">
        <v>324</v>
      </c>
      <c r="G176" s="206"/>
      <c r="H176" s="206"/>
      <c r="I176" s="209"/>
      <c r="J176" s="220">
        <f>BK176</f>
        <v>0</v>
      </c>
      <c r="K176" s="206"/>
      <c r="L176" s="211"/>
      <c r="M176" s="212"/>
      <c r="N176" s="213"/>
      <c r="O176" s="213"/>
      <c r="P176" s="214">
        <f>SUM(P177:P185)</f>
        <v>0</v>
      </c>
      <c r="Q176" s="213"/>
      <c r="R176" s="214">
        <f>SUM(R177:R185)</f>
        <v>2.47316</v>
      </c>
      <c r="S176" s="213"/>
      <c r="T176" s="215">
        <f>SUM(T177:T185)</f>
        <v>0.45</v>
      </c>
      <c r="AR176" s="216" t="s">
        <v>79</v>
      </c>
      <c r="AT176" s="217" t="s">
        <v>70</v>
      </c>
      <c r="AU176" s="217" t="s">
        <v>79</v>
      </c>
      <c r="AY176" s="216" t="s">
        <v>137</v>
      </c>
      <c r="BK176" s="218">
        <f>SUM(BK177:BK185)</f>
        <v>0</v>
      </c>
    </row>
    <row r="177" spans="2:65" s="1" customFormat="1" ht="25.5" customHeight="1">
      <c r="B177" s="46"/>
      <c r="C177" s="221" t="s">
        <v>350</v>
      </c>
      <c r="D177" s="221" t="s">
        <v>139</v>
      </c>
      <c r="E177" s="222" t="s">
        <v>331</v>
      </c>
      <c r="F177" s="223" t="s">
        <v>332</v>
      </c>
      <c r="G177" s="224" t="s">
        <v>328</v>
      </c>
      <c r="H177" s="225">
        <v>8</v>
      </c>
      <c r="I177" s="226"/>
      <c r="J177" s="227">
        <f>ROUND(I177*H177,2)</f>
        <v>0</v>
      </c>
      <c r="K177" s="223" t="s">
        <v>21</v>
      </c>
      <c r="L177" s="72"/>
      <c r="M177" s="228" t="s">
        <v>21</v>
      </c>
      <c r="N177" s="229" t="s">
        <v>42</v>
      </c>
      <c r="O177" s="47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AR177" s="24" t="s">
        <v>144</v>
      </c>
      <c r="AT177" s="24" t="s">
        <v>139</v>
      </c>
      <c r="AU177" s="24" t="s">
        <v>81</v>
      </c>
      <c r="AY177" s="24" t="s">
        <v>137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4" t="s">
        <v>79</v>
      </c>
      <c r="BK177" s="232">
        <f>ROUND(I177*H177,2)</f>
        <v>0</v>
      </c>
      <c r="BL177" s="24" t="s">
        <v>144</v>
      </c>
      <c r="BM177" s="24" t="s">
        <v>651</v>
      </c>
    </row>
    <row r="178" spans="2:65" s="1" customFormat="1" ht="25.5" customHeight="1">
      <c r="B178" s="46"/>
      <c r="C178" s="221" t="s">
        <v>354</v>
      </c>
      <c r="D178" s="221" t="s">
        <v>139</v>
      </c>
      <c r="E178" s="222" t="s">
        <v>335</v>
      </c>
      <c r="F178" s="223" t="s">
        <v>336</v>
      </c>
      <c r="G178" s="224" t="s">
        <v>160</v>
      </c>
      <c r="H178" s="225">
        <v>72.5</v>
      </c>
      <c r="I178" s="226"/>
      <c r="J178" s="227">
        <f>ROUND(I178*H178,2)</f>
        <v>0</v>
      </c>
      <c r="K178" s="223" t="s">
        <v>143</v>
      </c>
      <c r="L178" s="72"/>
      <c r="M178" s="228" t="s">
        <v>21</v>
      </c>
      <c r="N178" s="229" t="s">
        <v>42</v>
      </c>
      <c r="O178" s="47"/>
      <c r="P178" s="230">
        <f>O178*H178</f>
        <v>0</v>
      </c>
      <c r="Q178" s="230">
        <v>0.0033</v>
      </c>
      <c r="R178" s="230">
        <f>Q178*H178</f>
        <v>0.23925</v>
      </c>
      <c r="S178" s="230">
        <v>0</v>
      </c>
      <c r="T178" s="231">
        <f>S178*H178</f>
        <v>0</v>
      </c>
      <c r="AR178" s="24" t="s">
        <v>144</v>
      </c>
      <c r="AT178" s="24" t="s">
        <v>139</v>
      </c>
      <c r="AU178" s="24" t="s">
        <v>81</v>
      </c>
      <c r="AY178" s="24" t="s">
        <v>137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24" t="s">
        <v>79</v>
      </c>
      <c r="BK178" s="232">
        <f>ROUND(I178*H178,2)</f>
        <v>0</v>
      </c>
      <c r="BL178" s="24" t="s">
        <v>144</v>
      </c>
      <c r="BM178" s="24" t="s">
        <v>652</v>
      </c>
    </row>
    <row r="179" spans="2:47" s="1" customFormat="1" ht="13.5">
      <c r="B179" s="46"/>
      <c r="C179" s="74"/>
      <c r="D179" s="233" t="s">
        <v>146</v>
      </c>
      <c r="E179" s="74"/>
      <c r="F179" s="234" t="s">
        <v>653</v>
      </c>
      <c r="G179" s="74"/>
      <c r="H179" s="74"/>
      <c r="I179" s="191"/>
      <c r="J179" s="74"/>
      <c r="K179" s="74"/>
      <c r="L179" s="72"/>
      <c r="M179" s="235"/>
      <c r="N179" s="47"/>
      <c r="O179" s="47"/>
      <c r="P179" s="47"/>
      <c r="Q179" s="47"/>
      <c r="R179" s="47"/>
      <c r="S179" s="47"/>
      <c r="T179" s="95"/>
      <c r="AT179" s="24" t="s">
        <v>146</v>
      </c>
      <c r="AU179" s="24" t="s">
        <v>81</v>
      </c>
    </row>
    <row r="180" spans="2:65" s="1" customFormat="1" ht="25.5" customHeight="1">
      <c r="B180" s="46"/>
      <c r="C180" s="221" t="s">
        <v>358</v>
      </c>
      <c r="D180" s="221" t="s">
        <v>139</v>
      </c>
      <c r="E180" s="222" t="s">
        <v>654</v>
      </c>
      <c r="F180" s="223" t="s">
        <v>655</v>
      </c>
      <c r="G180" s="224" t="s">
        <v>342</v>
      </c>
      <c r="H180" s="225">
        <v>18</v>
      </c>
      <c r="I180" s="226"/>
      <c r="J180" s="227">
        <f>ROUND(I180*H180,2)</f>
        <v>0</v>
      </c>
      <c r="K180" s="223" t="s">
        <v>21</v>
      </c>
      <c r="L180" s="72"/>
      <c r="M180" s="228" t="s">
        <v>21</v>
      </c>
      <c r="N180" s="229" t="s">
        <v>42</v>
      </c>
      <c r="O180" s="47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AR180" s="24" t="s">
        <v>144</v>
      </c>
      <c r="AT180" s="24" t="s">
        <v>139</v>
      </c>
      <c r="AU180" s="24" t="s">
        <v>81</v>
      </c>
      <c r="AY180" s="24" t="s">
        <v>137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24" t="s">
        <v>79</v>
      </c>
      <c r="BK180" s="232">
        <f>ROUND(I180*H180,2)</f>
        <v>0</v>
      </c>
      <c r="BL180" s="24" t="s">
        <v>144</v>
      </c>
      <c r="BM180" s="24" t="s">
        <v>656</v>
      </c>
    </row>
    <row r="181" spans="2:47" s="1" customFormat="1" ht="13.5">
      <c r="B181" s="46"/>
      <c r="C181" s="74"/>
      <c r="D181" s="233" t="s">
        <v>146</v>
      </c>
      <c r="E181" s="74"/>
      <c r="F181" s="234" t="s">
        <v>657</v>
      </c>
      <c r="G181" s="74"/>
      <c r="H181" s="74"/>
      <c r="I181" s="191"/>
      <c r="J181" s="74"/>
      <c r="K181" s="74"/>
      <c r="L181" s="72"/>
      <c r="M181" s="235"/>
      <c r="N181" s="47"/>
      <c r="O181" s="47"/>
      <c r="P181" s="47"/>
      <c r="Q181" s="47"/>
      <c r="R181" s="47"/>
      <c r="S181" s="47"/>
      <c r="T181" s="95"/>
      <c r="AT181" s="24" t="s">
        <v>146</v>
      </c>
      <c r="AU181" s="24" t="s">
        <v>81</v>
      </c>
    </row>
    <row r="182" spans="2:65" s="1" customFormat="1" ht="25.5" customHeight="1">
      <c r="B182" s="46"/>
      <c r="C182" s="221" t="s">
        <v>362</v>
      </c>
      <c r="D182" s="221" t="s">
        <v>139</v>
      </c>
      <c r="E182" s="222" t="s">
        <v>658</v>
      </c>
      <c r="F182" s="223" t="s">
        <v>659</v>
      </c>
      <c r="G182" s="224" t="s">
        <v>342</v>
      </c>
      <c r="H182" s="225">
        <v>1</v>
      </c>
      <c r="I182" s="226"/>
      <c r="J182" s="227">
        <f>ROUND(I182*H182,2)</f>
        <v>0</v>
      </c>
      <c r="K182" s="223" t="s">
        <v>143</v>
      </c>
      <c r="L182" s="72"/>
      <c r="M182" s="228" t="s">
        <v>21</v>
      </c>
      <c r="N182" s="229" t="s">
        <v>42</v>
      </c>
      <c r="O182" s="47"/>
      <c r="P182" s="230">
        <f>O182*H182</f>
        <v>0</v>
      </c>
      <c r="Q182" s="230">
        <v>0.67851</v>
      </c>
      <c r="R182" s="230">
        <f>Q182*H182</f>
        <v>0.67851</v>
      </c>
      <c r="S182" s="230">
        <v>0.45</v>
      </c>
      <c r="T182" s="231">
        <f>S182*H182</f>
        <v>0.45</v>
      </c>
      <c r="AR182" s="24" t="s">
        <v>144</v>
      </c>
      <c r="AT182" s="24" t="s">
        <v>139</v>
      </c>
      <c r="AU182" s="24" t="s">
        <v>81</v>
      </c>
      <c r="AY182" s="24" t="s">
        <v>137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4" t="s">
        <v>79</v>
      </c>
      <c r="BK182" s="232">
        <f>ROUND(I182*H182,2)</f>
        <v>0</v>
      </c>
      <c r="BL182" s="24" t="s">
        <v>144</v>
      </c>
      <c r="BM182" s="24" t="s">
        <v>660</v>
      </c>
    </row>
    <row r="183" spans="2:47" s="1" customFormat="1" ht="13.5">
      <c r="B183" s="46"/>
      <c r="C183" s="74"/>
      <c r="D183" s="233" t="s">
        <v>146</v>
      </c>
      <c r="E183" s="74"/>
      <c r="F183" s="234" t="s">
        <v>661</v>
      </c>
      <c r="G183" s="74"/>
      <c r="H183" s="74"/>
      <c r="I183" s="191"/>
      <c r="J183" s="74"/>
      <c r="K183" s="74"/>
      <c r="L183" s="72"/>
      <c r="M183" s="235"/>
      <c r="N183" s="47"/>
      <c r="O183" s="47"/>
      <c r="P183" s="47"/>
      <c r="Q183" s="47"/>
      <c r="R183" s="47"/>
      <c r="S183" s="47"/>
      <c r="T183" s="95"/>
      <c r="AT183" s="24" t="s">
        <v>146</v>
      </c>
      <c r="AU183" s="24" t="s">
        <v>81</v>
      </c>
    </row>
    <row r="184" spans="2:65" s="1" customFormat="1" ht="25.5" customHeight="1">
      <c r="B184" s="46"/>
      <c r="C184" s="221" t="s">
        <v>366</v>
      </c>
      <c r="D184" s="221" t="s">
        <v>139</v>
      </c>
      <c r="E184" s="222" t="s">
        <v>662</v>
      </c>
      <c r="F184" s="223" t="s">
        <v>663</v>
      </c>
      <c r="G184" s="224" t="s">
        <v>342</v>
      </c>
      <c r="H184" s="225">
        <v>5</v>
      </c>
      <c r="I184" s="226"/>
      <c r="J184" s="227">
        <f>ROUND(I184*H184,2)</f>
        <v>0</v>
      </c>
      <c r="K184" s="223" t="s">
        <v>143</v>
      </c>
      <c r="L184" s="72"/>
      <c r="M184" s="228" t="s">
        <v>21</v>
      </c>
      <c r="N184" s="229" t="s">
        <v>42</v>
      </c>
      <c r="O184" s="47"/>
      <c r="P184" s="230">
        <f>O184*H184</f>
        <v>0</v>
      </c>
      <c r="Q184" s="230">
        <v>0.31108</v>
      </c>
      <c r="R184" s="230">
        <f>Q184*H184</f>
        <v>1.5554000000000001</v>
      </c>
      <c r="S184" s="230">
        <v>0</v>
      </c>
      <c r="T184" s="231">
        <f>S184*H184</f>
        <v>0</v>
      </c>
      <c r="AR184" s="24" t="s">
        <v>144</v>
      </c>
      <c r="AT184" s="24" t="s">
        <v>139</v>
      </c>
      <c r="AU184" s="24" t="s">
        <v>81</v>
      </c>
      <c r="AY184" s="24" t="s">
        <v>137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4" t="s">
        <v>79</v>
      </c>
      <c r="BK184" s="232">
        <f>ROUND(I184*H184,2)</f>
        <v>0</v>
      </c>
      <c r="BL184" s="24" t="s">
        <v>144</v>
      </c>
      <c r="BM184" s="24" t="s">
        <v>664</v>
      </c>
    </row>
    <row r="185" spans="2:65" s="1" customFormat="1" ht="25.5" customHeight="1">
      <c r="B185" s="46"/>
      <c r="C185" s="221" t="s">
        <v>370</v>
      </c>
      <c r="D185" s="221" t="s">
        <v>139</v>
      </c>
      <c r="E185" s="222" t="s">
        <v>326</v>
      </c>
      <c r="F185" s="223" t="s">
        <v>665</v>
      </c>
      <c r="G185" s="224" t="s">
        <v>328</v>
      </c>
      <c r="H185" s="225">
        <v>18</v>
      </c>
      <c r="I185" s="226"/>
      <c r="J185" s="227">
        <f>ROUND(I185*H185,2)</f>
        <v>0</v>
      </c>
      <c r="K185" s="223" t="s">
        <v>21</v>
      </c>
      <c r="L185" s="72"/>
      <c r="M185" s="228" t="s">
        <v>21</v>
      </c>
      <c r="N185" s="229" t="s">
        <v>42</v>
      </c>
      <c r="O185" s="47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AR185" s="24" t="s">
        <v>144</v>
      </c>
      <c r="AT185" s="24" t="s">
        <v>139</v>
      </c>
      <c r="AU185" s="24" t="s">
        <v>81</v>
      </c>
      <c r="AY185" s="24" t="s">
        <v>137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24" t="s">
        <v>79</v>
      </c>
      <c r="BK185" s="232">
        <f>ROUND(I185*H185,2)</f>
        <v>0</v>
      </c>
      <c r="BL185" s="24" t="s">
        <v>144</v>
      </c>
      <c r="BM185" s="24" t="s">
        <v>666</v>
      </c>
    </row>
    <row r="186" spans="2:63" s="10" customFormat="1" ht="29.85" customHeight="1">
      <c r="B186" s="205"/>
      <c r="C186" s="206"/>
      <c r="D186" s="207" t="s">
        <v>70</v>
      </c>
      <c r="E186" s="219" t="s">
        <v>181</v>
      </c>
      <c r="F186" s="219" t="s">
        <v>390</v>
      </c>
      <c r="G186" s="206"/>
      <c r="H186" s="206"/>
      <c r="I186" s="209"/>
      <c r="J186" s="220">
        <f>BK186</f>
        <v>0</v>
      </c>
      <c r="K186" s="206"/>
      <c r="L186" s="211"/>
      <c r="M186" s="212"/>
      <c r="N186" s="213"/>
      <c r="O186" s="213"/>
      <c r="P186" s="214">
        <f>SUM(P187:P220)</f>
        <v>0</v>
      </c>
      <c r="Q186" s="213"/>
      <c r="R186" s="214">
        <f>SUM(R187:R220)</f>
        <v>223.108905</v>
      </c>
      <c r="S186" s="213"/>
      <c r="T186" s="215">
        <f>SUM(T187:T220)</f>
        <v>0</v>
      </c>
      <c r="AR186" s="216" t="s">
        <v>79</v>
      </c>
      <c r="AT186" s="217" t="s">
        <v>70</v>
      </c>
      <c r="AU186" s="217" t="s">
        <v>79</v>
      </c>
      <c r="AY186" s="216" t="s">
        <v>137</v>
      </c>
      <c r="BK186" s="218">
        <f>SUM(BK187:BK220)</f>
        <v>0</v>
      </c>
    </row>
    <row r="187" spans="2:65" s="1" customFormat="1" ht="25.5" customHeight="1">
      <c r="B187" s="46"/>
      <c r="C187" s="221" t="s">
        <v>374</v>
      </c>
      <c r="D187" s="221" t="s">
        <v>139</v>
      </c>
      <c r="E187" s="222" t="s">
        <v>667</v>
      </c>
      <c r="F187" s="223" t="s">
        <v>668</v>
      </c>
      <c r="G187" s="224" t="s">
        <v>342</v>
      </c>
      <c r="H187" s="225">
        <v>3</v>
      </c>
      <c r="I187" s="226"/>
      <c r="J187" s="227">
        <f>ROUND(I187*H187,2)</f>
        <v>0</v>
      </c>
      <c r="K187" s="223" t="s">
        <v>143</v>
      </c>
      <c r="L187" s="72"/>
      <c r="M187" s="228" t="s">
        <v>21</v>
      </c>
      <c r="N187" s="229" t="s">
        <v>42</v>
      </c>
      <c r="O187" s="47"/>
      <c r="P187" s="230">
        <f>O187*H187</f>
        <v>0</v>
      </c>
      <c r="Q187" s="230">
        <v>0.10931</v>
      </c>
      <c r="R187" s="230">
        <f>Q187*H187</f>
        <v>0.32793</v>
      </c>
      <c r="S187" s="230">
        <v>0</v>
      </c>
      <c r="T187" s="231">
        <f>S187*H187</f>
        <v>0</v>
      </c>
      <c r="AR187" s="24" t="s">
        <v>144</v>
      </c>
      <c r="AT187" s="24" t="s">
        <v>139</v>
      </c>
      <c r="AU187" s="24" t="s">
        <v>81</v>
      </c>
      <c r="AY187" s="24" t="s">
        <v>137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4" t="s">
        <v>79</v>
      </c>
      <c r="BK187" s="232">
        <f>ROUND(I187*H187,2)</f>
        <v>0</v>
      </c>
      <c r="BL187" s="24" t="s">
        <v>144</v>
      </c>
      <c r="BM187" s="24" t="s">
        <v>669</v>
      </c>
    </row>
    <row r="188" spans="2:65" s="1" customFormat="1" ht="38.25" customHeight="1">
      <c r="B188" s="46"/>
      <c r="C188" s="221" t="s">
        <v>378</v>
      </c>
      <c r="D188" s="221" t="s">
        <v>139</v>
      </c>
      <c r="E188" s="222" t="s">
        <v>670</v>
      </c>
      <c r="F188" s="223" t="s">
        <v>671</v>
      </c>
      <c r="G188" s="224" t="s">
        <v>160</v>
      </c>
      <c r="H188" s="225">
        <v>84</v>
      </c>
      <c r="I188" s="226"/>
      <c r="J188" s="227">
        <f>ROUND(I188*H188,2)</f>
        <v>0</v>
      </c>
      <c r="K188" s="223" t="s">
        <v>143</v>
      </c>
      <c r="L188" s="72"/>
      <c r="M188" s="228" t="s">
        <v>21</v>
      </c>
      <c r="N188" s="229" t="s">
        <v>42</v>
      </c>
      <c r="O188" s="47"/>
      <c r="P188" s="230">
        <f>O188*H188</f>
        <v>0</v>
      </c>
      <c r="Q188" s="230">
        <v>0.0719</v>
      </c>
      <c r="R188" s="230">
        <f>Q188*H188</f>
        <v>6.0396</v>
      </c>
      <c r="S188" s="230">
        <v>0</v>
      </c>
      <c r="T188" s="231">
        <f>S188*H188</f>
        <v>0</v>
      </c>
      <c r="AR188" s="24" t="s">
        <v>144</v>
      </c>
      <c r="AT188" s="24" t="s">
        <v>139</v>
      </c>
      <c r="AU188" s="24" t="s">
        <v>81</v>
      </c>
      <c r="AY188" s="24" t="s">
        <v>137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4" t="s">
        <v>79</v>
      </c>
      <c r="BK188" s="232">
        <f>ROUND(I188*H188,2)</f>
        <v>0</v>
      </c>
      <c r="BL188" s="24" t="s">
        <v>144</v>
      </c>
      <c r="BM188" s="24" t="s">
        <v>672</v>
      </c>
    </row>
    <row r="189" spans="2:47" s="1" customFormat="1" ht="13.5">
      <c r="B189" s="46"/>
      <c r="C189" s="74"/>
      <c r="D189" s="233" t="s">
        <v>146</v>
      </c>
      <c r="E189" s="74"/>
      <c r="F189" s="234" t="s">
        <v>673</v>
      </c>
      <c r="G189" s="74"/>
      <c r="H189" s="74"/>
      <c r="I189" s="191"/>
      <c r="J189" s="74"/>
      <c r="K189" s="74"/>
      <c r="L189" s="72"/>
      <c r="M189" s="235"/>
      <c r="N189" s="47"/>
      <c r="O189" s="47"/>
      <c r="P189" s="47"/>
      <c r="Q189" s="47"/>
      <c r="R189" s="47"/>
      <c r="S189" s="47"/>
      <c r="T189" s="95"/>
      <c r="AT189" s="24" t="s">
        <v>146</v>
      </c>
      <c r="AU189" s="24" t="s">
        <v>81</v>
      </c>
    </row>
    <row r="190" spans="2:51" s="11" customFormat="1" ht="13.5">
      <c r="B190" s="236"/>
      <c r="C190" s="237"/>
      <c r="D190" s="233" t="s">
        <v>151</v>
      </c>
      <c r="E190" s="238" t="s">
        <v>21</v>
      </c>
      <c r="F190" s="239" t="s">
        <v>674</v>
      </c>
      <c r="G190" s="237"/>
      <c r="H190" s="240">
        <v>84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AT190" s="246" t="s">
        <v>151</v>
      </c>
      <c r="AU190" s="246" t="s">
        <v>81</v>
      </c>
      <c r="AV190" s="11" t="s">
        <v>81</v>
      </c>
      <c r="AW190" s="11" t="s">
        <v>35</v>
      </c>
      <c r="AX190" s="11" t="s">
        <v>79</v>
      </c>
      <c r="AY190" s="246" t="s">
        <v>137</v>
      </c>
    </row>
    <row r="191" spans="2:65" s="1" customFormat="1" ht="16.5" customHeight="1">
      <c r="B191" s="46"/>
      <c r="C191" s="247" t="s">
        <v>382</v>
      </c>
      <c r="D191" s="247" t="s">
        <v>222</v>
      </c>
      <c r="E191" s="248" t="s">
        <v>319</v>
      </c>
      <c r="F191" s="249" t="s">
        <v>618</v>
      </c>
      <c r="G191" s="250" t="s">
        <v>225</v>
      </c>
      <c r="H191" s="251">
        <v>2.056</v>
      </c>
      <c r="I191" s="252"/>
      <c r="J191" s="253">
        <f>ROUND(I191*H191,2)</f>
        <v>0</v>
      </c>
      <c r="K191" s="249" t="s">
        <v>143</v>
      </c>
      <c r="L191" s="254"/>
      <c r="M191" s="255" t="s">
        <v>21</v>
      </c>
      <c r="N191" s="256" t="s">
        <v>42</v>
      </c>
      <c r="O191" s="47"/>
      <c r="P191" s="230">
        <f>O191*H191</f>
        <v>0</v>
      </c>
      <c r="Q191" s="230">
        <v>1</v>
      </c>
      <c r="R191" s="230">
        <f>Q191*H191</f>
        <v>2.056</v>
      </c>
      <c r="S191" s="230">
        <v>0</v>
      </c>
      <c r="T191" s="231">
        <f>S191*H191</f>
        <v>0</v>
      </c>
      <c r="AR191" s="24" t="s">
        <v>177</v>
      </c>
      <c r="AT191" s="24" t="s">
        <v>222</v>
      </c>
      <c r="AU191" s="24" t="s">
        <v>81</v>
      </c>
      <c r="AY191" s="24" t="s">
        <v>137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4" t="s">
        <v>79</v>
      </c>
      <c r="BK191" s="232">
        <f>ROUND(I191*H191,2)</f>
        <v>0</v>
      </c>
      <c r="BL191" s="24" t="s">
        <v>144</v>
      </c>
      <c r="BM191" s="24" t="s">
        <v>675</v>
      </c>
    </row>
    <row r="192" spans="2:51" s="11" customFormat="1" ht="13.5">
      <c r="B192" s="236"/>
      <c r="C192" s="237"/>
      <c r="D192" s="233" t="s">
        <v>151</v>
      </c>
      <c r="E192" s="238" t="s">
        <v>21</v>
      </c>
      <c r="F192" s="239" t="s">
        <v>676</v>
      </c>
      <c r="G192" s="237"/>
      <c r="H192" s="240">
        <v>2.016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AT192" s="246" t="s">
        <v>151</v>
      </c>
      <c r="AU192" s="246" t="s">
        <v>81</v>
      </c>
      <c r="AV192" s="11" t="s">
        <v>81</v>
      </c>
      <c r="AW192" s="11" t="s">
        <v>35</v>
      </c>
      <c r="AX192" s="11" t="s">
        <v>79</v>
      </c>
      <c r="AY192" s="246" t="s">
        <v>137</v>
      </c>
    </row>
    <row r="193" spans="2:51" s="11" customFormat="1" ht="13.5">
      <c r="B193" s="236"/>
      <c r="C193" s="237"/>
      <c r="D193" s="233" t="s">
        <v>151</v>
      </c>
      <c r="E193" s="237"/>
      <c r="F193" s="239" t="s">
        <v>677</v>
      </c>
      <c r="G193" s="237"/>
      <c r="H193" s="240">
        <v>2.056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AT193" s="246" t="s">
        <v>151</v>
      </c>
      <c r="AU193" s="246" t="s">
        <v>81</v>
      </c>
      <c r="AV193" s="11" t="s">
        <v>81</v>
      </c>
      <c r="AW193" s="11" t="s">
        <v>6</v>
      </c>
      <c r="AX193" s="11" t="s">
        <v>79</v>
      </c>
      <c r="AY193" s="246" t="s">
        <v>137</v>
      </c>
    </row>
    <row r="194" spans="2:65" s="1" customFormat="1" ht="51" customHeight="1">
      <c r="B194" s="46"/>
      <c r="C194" s="221" t="s">
        <v>386</v>
      </c>
      <c r="D194" s="221" t="s">
        <v>139</v>
      </c>
      <c r="E194" s="222" t="s">
        <v>421</v>
      </c>
      <c r="F194" s="223" t="s">
        <v>422</v>
      </c>
      <c r="G194" s="224" t="s">
        <v>160</v>
      </c>
      <c r="H194" s="225">
        <v>202</v>
      </c>
      <c r="I194" s="226"/>
      <c r="J194" s="227">
        <f>ROUND(I194*H194,2)</f>
        <v>0</v>
      </c>
      <c r="K194" s="223" t="s">
        <v>143</v>
      </c>
      <c r="L194" s="72"/>
      <c r="M194" s="228" t="s">
        <v>21</v>
      </c>
      <c r="N194" s="229" t="s">
        <v>42</v>
      </c>
      <c r="O194" s="47"/>
      <c r="P194" s="230">
        <f>O194*H194</f>
        <v>0</v>
      </c>
      <c r="Q194" s="230">
        <v>0.08978</v>
      </c>
      <c r="R194" s="230">
        <f>Q194*H194</f>
        <v>18.135559999999998</v>
      </c>
      <c r="S194" s="230">
        <v>0</v>
      </c>
      <c r="T194" s="231">
        <f>S194*H194</f>
        <v>0</v>
      </c>
      <c r="AR194" s="24" t="s">
        <v>144</v>
      </c>
      <c r="AT194" s="24" t="s">
        <v>139</v>
      </c>
      <c r="AU194" s="24" t="s">
        <v>81</v>
      </c>
      <c r="AY194" s="24" t="s">
        <v>137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4" t="s">
        <v>79</v>
      </c>
      <c r="BK194" s="232">
        <f>ROUND(I194*H194,2)</f>
        <v>0</v>
      </c>
      <c r="BL194" s="24" t="s">
        <v>144</v>
      </c>
      <c r="BM194" s="24" t="s">
        <v>678</v>
      </c>
    </row>
    <row r="195" spans="2:47" s="1" customFormat="1" ht="13.5">
      <c r="B195" s="46"/>
      <c r="C195" s="74"/>
      <c r="D195" s="233" t="s">
        <v>146</v>
      </c>
      <c r="E195" s="74"/>
      <c r="F195" s="234" t="s">
        <v>679</v>
      </c>
      <c r="G195" s="74"/>
      <c r="H195" s="74"/>
      <c r="I195" s="191"/>
      <c r="J195" s="74"/>
      <c r="K195" s="74"/>
      <c r="L195" s="72"/>
      <c r="M195" s="235"/>
      <c r="N195" s="47"/>
      <c r="O195" s="47"/>
      <c r="P195" s="47"/>
      <c r="Q195" s="47"/>
      <c r="R195" s="47"/>
      <c r="S195" s="47"/>
      <c r="T195" s="95"/>
      <c r="AT195" s="24" t="s">
        <v>146</v>
      </c>
      <c r="AU195" s="24" t="s">
        <v>81</v>
      </c>
    </row>
    <row r="196" spans="2:51" s="11" customFormat="1" ht="13.5">
      <c r="B196" s="236"/>
      <c r="C196" s="237"/>
      <c r="D196" s="233" t="s">
        <v>151</v>
      </c>
      <c r="E196" s="238" t="s">
        <v>21</v>
      </c>
      <c r="F196" s="239" t="s">
        <v>680</v>
      </c>
      <c r="G196" s="237"/>
      <c r="H196" s="240">
        <v>202</v>
      </c>
      <c r="I196" s="241"/>
      <c r="J196" s="237"/>
      <c r="K196" s="237"/>
      <c r="L196" s="242"/>
      <c r="M196" s="243"/>
      <c r="N196" s="244"/>
      <c r="O196" s="244"/>
      <c r="P196" s="244"/>
      <c r="Q196" s="244"/>
      <c r="R196" s="244"/>
      <c r="S196" s="244"/>
      <c r="T196" s="245"/>
      <c r="AT196" s="246" t="s">
        <v>151</v>
      </c>
      <c r="AU196" s="246" t="s">
        <v>81</v>
      </c>
      <c r="AV196" s="11" t="s">
        <v>81</v>
      </c>
      <c r="AW196" s="11" t="s">
        <v>35</v>
      </c>
      <c r="AX196" s="11" t="s">
        <v>79</v>
      </c>
      <c r="AY196" s="246" t="s">
        <v>137</v>
      </c>
    </row>
    <row r="197" spans="2:65" s="1" customFormat="1" ht="16.5" customHeight="1">
      <c r="B197" s="46"/>
      <c r="C197" s="247" t="s">
        <v>391</v>
      </c>
      <c r="D197" s="247" t="s">
        <v>222</v>
      </c>
      <c r="E197" s="248" t="s">
        <v>319</v>
      </c>
      <c r="F197" s="249" t="s">
        <v>618</v>
      </c>
      <c r="G197" s="250" t="s">
        <v>225</v>
      </c>
      <c r="H197" s="251">
        <v>4.945</v>
      </c>
      <c r="I197" s="252"/>
      <c r="J197" s="253">
        <f>ROUND(I197*H197,2)</f>
        <v>0</v>
      </c>
      <c r="K197" s="249" t="s">
        <v>143</v>
      </c>
      <c r="L197" s="254"/>
      <c r="M197" s="255" t="s">
        <v>21</v>
      </c>
      <c r="N197" s="256" t="s">
        <v>42</v>
      </c>
      <c r="O197" s="47"/>
      <c r="P197" s="230">
        <f>O197*H197</f>
        <v>0</v>
      </c>
      <c r="Q197" s="230">
        <v>1</v>
      </c>
      <c r="R197" s="230">
        <f>Q197*H197</f>
        <v>4.945</v>
      </c>
      <c r="S197" s="230">
        <v>0</v>
      </c>
      <c r="T197" s="231">
        <f>S197*H197</f>
        <v>0</v>
      </c>
      <c r="AR197" s="24" t="s">
        <v>177</v>
      </c>
      <c r="AT197" s="24" t="s">
        <v>222</v>
      </c>
      <c r="AU197" s="24" t="s">
        <v>81</v>
      </c>
      <c r="AY197" s="24" t="s">
        <v>137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24" t="s">
        <v>79</v>
      </c>
      <c r="BK197" s="232">
        <f>ROUND(I197*H197,2)</f>
        <v>0</v>
      </c>
      <c r="BL197" s="24" t="s">
        <v>144</v>
      </c>
      <c r="BM197" s="24" t="s">
        <v>681</v>
      </c>
    </row>
    <row r="198" spans="2:51" s="11" customFormat="1" ht="13.5">
      <c r="B198" s="236"/>
      <c r="C198" s="237"/>
      <c r="D198" s="233" t="s">
        <v>151</v>
      </c>
      <c r="E198" s="238" t="s">
        <v>21</v>
      </c>
      <c r="F198" s="239" t="s">
        <v>682</v>
      </c>
      <c r="G198" s="237"/>
      <c r="H198" s="240">
        <v>4.848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AT198" s="246" t="s">
        <v>151</v>
      </c>
      <c r="AU198" s="246" t="s">
        <v>81</v>
      </c>
      <c r="AV198" s="11" t="s">
        <v>81</v>
      </c>
      <c r="AW198" s="11" t="s">
        <v>35</v>
      </c>
      <c r="AX198" s="11" t="s">
        <v>79</v>
      </c>
      <c r="AY198" s="246" t="s">
        <v>137</v>
      </c>
    </row>
    <row r="199" spans="2:51" s="11" customFormat="1" ht="13.5">
      <c r="B199" s="236"/>
      <c r="C199" s="237"/>
      <c r="D199" s="233" t="s">
        <v>151</v>
      </c>
      <c r="E199" s="237"/>
      <c r="F199" s="239" t="s">
        <v>683</v>
      </c>
      <c r="G199" s="237"/>
      <c r="H199" s="240">
        <v>4.945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AT199" s="246" t="s">
        <v>151</v>
      </c>
      <c r="AU199" s="246" t="s">
        <v>81</v>
      </c>
      <c r="AV199" s="11" t="s">
        <v>81</v>
      </c>
      <c r="AW199" s="11" t="s">
        <v>6</v>
      </c>
      <c r="AX199" s="11" t="s">
        <v>79</v>
      </c>
      <c r="AY199" s="246" t="s">
        <v>137</v>
      </c>
    </row>
    <row r="200" spans="2:65" s="1" customFormat="1" ht="38.25" customHeight="1">
      <c r="B200" s="46"/>
      <c r="C200" s="221" t="s">
        <v>395</v>
      </c>
      <c r="D200" s="221" t="s">
        <v>139</v>
      </c>
      <c r="E200" s="222" t="s">
        <v>684</v>
      </c>
      <c r="F200" s="223" t="s">
        <v>685</v>
      </c>
      <c r="G200" s="224" t="s">
        <v>160</v>
      </c>
      <c r="H200" s="225">
        <v>681</v>
      </c>
      <c r="I200" s="226"/>
      <c r="J200" s="227">
        <f>ROUND(I200*H200,2)</f>
        <v>0</v>
      </c>
      <c r="K200" s="223" t="s">
        <v>143</v>
      </c>
      <c r="L200" s="72"/>
      <c r="M200" s="228" t="s">
        <v>21</v>
      </c>
      <c r="N200" s="229" t="s">
        <v>42</v>
      </c>
      <c r="O200" s="47"/>
      <c r="P200" s="230">
        <f>O200*H200</f>
        <v>0</v>
      </c>
      <c r="Q200" s="230">
        <v>0.14067</v>
      </c>
      <c r="R200" s="230">
        <f>Q200*H200</f>
        <v>95.79626999999999</v>
      </c>
      <c r="S200" s="230">
        <v>0</v>
      </c>
      <c r="T200" s="231">
        <f>S200*H200</f>
        <v>0</v>
      </c>
      <c r="AR200" s="24" t="s">
        <v>144</v>
      </c>
      <c r="AT200" s="24" t="s">
        <v>139</v>
      </c>
      <c r="AU200" s="24" t="s">
        <v>81</v>
      </c>
      <c r="AY200" s="24" t="s">
        <v>137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24" t="s">
        <v>79</v>
      </c>
      <c r="BK200" s="232">
        <f>ROUND(I200*H200,2)</f>
        <v>0</v>
      </c>
      <c r="BL200" s="24" t="s">
        <v>144</v>
      </c>
      <c r="BM200" s="24" t="s">
        <v>686</v>
      </c>
    </row>
    <row r="201" spans="2:51" s="11" customFormat="1" ht="13.5">
      <c r="B201" s="236"/>
      <c r="C201" s="237"/>
      <c r="D201" s="233" t="s">
        <v>151</v>
      </c>
      <c r="E201" s="238" t="s">
        <v>21</v>
      </c>
      <c r="F201" s="239" t="s">
        <v>687</v>
      </c>
      <c r="G201" s="237"/>
      <c r="H201" s="240">
        <v>681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AT201" s="246" t="s">
        <v>151</v>
      </c>
      <c r="AU201" s="246" t="s">
        <v>81</v>
      </c>
      <c r="AV201" s="11" t="s">
        <v>81</v>
      </c>
      <c r="AW201" s="11" t="s">
        <v>35</v>
      </c>
      <c r="AX201" s="11" t="s">
        <v>79</v>
      </c>
      <c r="AY201" s="246" t="s">
        <v>137</v>
      </c>
    </row>
    <row r="202" spans="2:65" s="1" customFormat="1" ht="16.5" customHeight="1">
      <c r="B202" s="46"/>
      <c r="C202" s="247" t="s">
        <v>399</v>
      </c>
      <c r="D202" s="247" t="s">
        <v>222</v>
      </c>
      <c r="E202" s="248" t="s">
        <v>688</v>
      </c>
      <c r="F202" s="249" t="s">
        <v>689</v>
      </c>
      <c r="G202" s="250" t="s">
        <v>160</v>
      </c>
      <c r="H202" s="251">
        <v>5.916</v>
      </c>
      <c r="I202" s="252"/>
      <c r="J202" s="253">
        <f>ROUND(I202*H202,2)</f>
        <v>0</v>
      </c>
      <c r="K202" s="249" t="s">
        <v>143</v>
      </c>
      <c r="L202" s="254"/>
      <c r="M202" s="255" t="s">
        <v>21</v>
      </c>
      <c r="N202" s="256" t="s">
        <v>42</v>
      </c>
      <c r="O202" s="47"/>
      <c r="P202" s="230">
        <f>O202*H202</f>
        <v>0</v>
      </c>
      <c r="Q202" s="230">
        <v>0.125</v>
      </c>
      <c r="R202" s="230">
        <f>Q202*H202</f>
        <v>0.7395</v>
      </c>
      <c r="S202" s="230">
        <v>0</v>
      </c>
      <c r="T202" s="231">
        <f>S202*H202</f>
        <v>0</v>
      </c>
      <c r="AR202" s="24" t="s">
        <v>177</v>
      </c>
      <c r="AT202" s="24" t="s">
        <v>222</v>
      </c>
      <c r="AU202" s="24" t="s">
        <v>81</v>
      </c>
      <c r="AY202" s="24" t="s">
        <v>137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24" t="s">
        <v>79</v>
      </c>
      <c r="BK202" s="232">
        <f>ROUND(I202*H202,2)</f>
        <v>0</v>
      </c>
      <c r="BL202" s="24" t="s">
        <v>144</v>
      </c>
      <c r="BM202" s="24" t="s">
        <v>690</v>
      </c>
    </row>
    <row r="203" spans="2:51" s="11" customFormat="1" ht="13.5">
      <c r="B203" s="236"/>
      <c r="C203" s="237"/>
      <c r="D203" s="233" t="s">
        <v>151</v>
      </c>
      <c r="E203" s="237"/>
      <c r="F203" s="239" t="s">
        <v>691</v>
      </c>
      <c r="G203" s="237"/>
      <c r="H203" s="240">
        <v>5.916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AT203" s="246" t="s">
        <v>151</v>
      </c>
      <c r="AU203" s="246" t="s">
        <v>81</v>
      </c>
      <c r="AV203" s="11" t="s">
        <v>81</v>
      </c>
      <c r="AW203" s="11" t="s">
        <v>6</v>
      </c>
      <c r="AX203" s="11" t="s">
        <v>79</v>
      </c>
      <c r="AY203" s="246" t="s">
        <v>137</v>
      </c>
    </row>
    <row r="204" spans="2:65" s="1" customFormat="1" ht="16.5" customHeight="1">
      <c r="B204" s="46"/>
      <c r="C204" s="247" t="s">
        <v>403</v>
      </c>
      <c r="D204" s="247" t="s">
        <v>222</v>
      </c>
      <c r="E204" s="248" t="s">
        <v>692</v>
      </c>
      <c r="F204" s="249" t="s">
        <v>693</v>
      </c>
      <c r="G204" s="250" t="s">
        <v>160</v>
      </c>
      <c r="H204" s="251">
        <v>18.258</v>
      </c>
      <c r="I204" s="252"/>
      <c r="J204" s="253">
        <f>ROUND(I204*H204,2)</f>
        <v>0</v>
      </c>
      <c r="K204" s="249" t="s">
        <v>143</v>
      </c>
      <c r="L204" s="254"/>
      <c r="M204" s="255" t="s">
        <v>21</v>
      </c>
      <c r="N204" s="256" t="s">
        <v>42</v>
      </c>
      <c r="O204" s="47"/>
      <c r="P204" s="230">
        <f>O204*H204</f>
        <v>0</v>
      </c>
      <c r="Q204" s="230">
        <v>0.125</v>
      </c>
      <c r="R204" s="230">
        <f>Q204*H204</f>
        <v>2.28225</v>
      </c>
      <c r="S204" s="230">
        <v>0</v>
      </c>
      <c r="T204" s="231">
        <f>S204*H204</f>
        <v>0</v>
      </c>
      <c r="AR204" s="24" t="s">
        <v>177</v>
      </c>
      <c r="AT204" s="24" t="s">
        <v>222</v>
      </c>
      <c r="AU204" s="24" t="s">
        <v>81</v>
      </c>
      <c r="AY204" s="24" t="s">
        <v>137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24" t="s">
        <v>79</v>
      </c>
      <c r="BK204" s="232">
        <f>ROUND(I204*H204,2)</f>
        <v>0</v>
      </c>
      <c r="BL204" s="24" t="s">
        <v>144</v>
      </c>
      <c r="BM204" s="24" t="s">
        <v>694</v>
      </c>
    </row>
    <row r="205" spans="2:51" s="11" customFormat="1" ht="13.5">
      <c r="B205" s="236"/>
      <c r="C205" s="237"/>
      <c r="D205" s="233" t="s">
        <v>151</v>
      </c>
      <c r="E205" s="238" t="s">
        <v>21</v>
      </c>
      <c r="F205" s="239" t="s">
        <v>695</v>
      </c>
      <c r="G205" s="237"/>
      <c r="H205" s="240">
        <v>17.9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AT205" s="246" t="s">
        <v>151</v>
      </c>
      <c r="AU205" s="246" t="s">
        <v>81</v>
      </c>
      <c r="AV205" s="11" t="s">
        <v>81</v>
      </c>
      <c r="AW205" s="11" t="s">
        <v>35</v>
      </c>
      <c r="AX205" s="11" t="s">
        <v>79</v>
      </c>
      <c r="AY205" s="246" t="s">
        <v>137</v>
      </c>
    </row>
    <row r="206" spans="2:51" s="11" customFormat="1" ht="13.5">
      <c r="B206" s="236"/>
      <c r="C206" s="237"/>
      <c r="D206" s="233" t="s">
        <v>151</v>
      </c>
      <c r="E206" s="237"/>
      <c r="F206" s="239" t="s">
        <v>696</v>
      </c>
      <c r="G206" s="237"/>
      <c r="H206" s="240">
        <v>18.258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AT206" s="246" t="s">
        <v>151</v>
      </c>
      <c r="AU206" s="246" t="s">
        <v>81</v>
      </c>
      <c r="AV206" s="11" t="s">
        <v>81</v>
      </c>
      <c r="AW206" s="11" t="s">
        <v>6</v>
      </c>
      <c r="AX206" s="11" t="s">
        <v>79</v>
      </c>
      <c r="AY206" s="246" t="s">
        <v>137</v>
      </c>
    </row>
    <row r="207" spans="2:65" s="1" customFormat="1" ht="16.5" customHeight="1">
      <c r="B207" s="46"/>
      <c r="C207" s="247" t="s">
        <v>407</v>
      </c>
      <c r="D207" s="247" t="s">
        <v>222</v>
      </c>
      <c r="E207" s="248" t="s">
        <v>697</v>
      </c>
      <c r="F207" s="249" t="s">
        <v>698</v>
      </c>
      <c r="G207" s="250" t="s">
        <v>160</v>
      </c>
      <c r="H207" s="251">
        <v>21.624</v>
      </c>
      <c r="I207" s="252"/>
      <c r="J207" s="253">
        <f>ROUND(I207*H207,2)</f>
        <v>0</v>
      </c>
      <c r="K207" s="249" t="s">
        <v>143</v>
      </c>
      <c r="L207" s="254"/>
      <c r="M207" s="255" t="s">
        <v>21</v>
      </c>
      <c r="N207" s="256" t="s">
        <v>42</v>
      </c>
      <c r="O207" s="47"/>
      <c r="P207" s="230">
        <f>O207*H207</f>
        <v>0</v>
      </c>
      <c r="Q207" s="230">
        <v>0.125</v>
      </c>
      <c r="R207" s="230">
        <f>Q207*H207</f>
        <v>2.703</v>
      </c>
      <c r="S207" s="230">
        <v>0</v>
      </c>
      <c r="T207" s="231">
        <f>S207*H207</f>
        <v>0</v>
      </c>
      <c r="AR207" s="24" t="s">
        <v>177</v>
      </c>
      <c r="AT207" s="24" t="s">
        <v>222</v>
      </c>
      <c r="AU207" s="24" t="s">
        <v>81</v>
      </c>
      <c r="AY207" s="24" t="s">
        <v>137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24" t="s">
        <v>79</v>
      </c>
      <c r="BK207" s="232">
        <f>ROUND(I207*H207,2)</f>
        <v>0</v>
      </c>
      <c r="BL207" s="24" t="s">
        <v>144</v>
      </c>
      <c r="BM207" s="24" t="s">
        <v>699</v>
      </c>
    </row>
    <row r="208" spans="2:51" s="11" customFormat="1" ht="13.5">
      <c r="B208" s="236"/>
      <c r="C208" s="237"/>
      <c r="D208" s="233" t="s">
        <v>151</v>
      </c>
      <c r="E208" s="238" t="s">
        <v>21</v>
      </c>
      <c r="F208" s="239" t="s">
        <v>700</v>
      </c>
      <c r="G208" s="237"/>
      <c r="H208" s="240">
        <v>21.2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AT208" s="246" t="s">
        <v>151</v>
      </c>
      <c r="AU208" s="246" t="s">
        <v>81</v>
      </c>
      <c r="AV208" s="11" t="s">
        <v>81</v>
      </c>
      <c r="AW208" s="11" t="s">
        <v>35</v>
      </c>
      <c r="AX208" s="11" t="s">
        <v>79</v>
      </c>
      <c r="AY208" s="246" t="s">
        <v>137</v>
      </c>
    </row>
    <row r="209" spans="2:51" s="11" customFormat="1" ht="13.5">
      <c r="B209" s="236"/>
      <c r="C209" s="237"/>
      <c r="D209" s="233" t="s">
        <v>151</v>
      </c>
      <c r="E209" s="237"/>
      <c r="F209" s="239" t="s">
        <v>701</v>
      </c>
      <c r="G209" s="237"/>
      <c r="H209" s="240">
        <v>21.624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AT209" s="246" t="s">
        <v>151</v>
      </c>
      <c r="AU209" s="246" t="s">
        <v>81</v>
      </c>
      <c r="AV209" s="11" t="s">
        <v>81</v>
      </c>
      <c r="AW209" s="11" t="s">
        <v>6</v>
      </c>
      <c r="AX209" s="11" t="s">
        <v>79</v>
      </c>
      <c r="AY209" s="246" t="s">
        <v>137</v>
      </c>
    </row>
    <row r="210" spans="2:65" s="1" customFormat="1" ht="16.5" customHeight="1">
      <c r="B210" s="46"/>
      <c r="C210" s="247" t="s">
        <v>411</v>
      </c>
      <c r="D210" s="247" t="s">
        <v>222</v>
      </c>
      <c r="E210" s="248" t="s">
        <v>702</v>
      </c>
      <c r="F210" s="249" t="s">
        <v>703</v>
      </c>
      <c r="G210" s="250" t="s">
        <v>160</v>
      </c>
      <c r="H210" s="251">
        <v>505</v>
      </c>
      <c r="I210" s="252"/>
      <c r="J210" s="253">
        <f>ROUND(I210*H210,2)</f>
        <v>0</v>
      </c>
      <c r="K210" s="249" t="s">
        <v>143</v>
      </c>
      <c r="L210" s="254"/>
      <c r="M210" s="255" t="s">
        <v>21</v>
      </c>
      <c r="N210" s="256" t="s">
        <v>42</v>
      </c>
      <c r="O210" s="47"/>
      <c r="P210" s="230">
        <f>O210*H210</f>
        <v>0</v>
      </c>
      <c r="Q210" s="230">
        <v>0.125</v>
      </c>
      <c r="R210" s="230">
        <f>Q210*H210</f>
        <v>63.125</v>
      </c>
      <c r="S210" s="230">
        <v>0</v>
      </c>
      <c r="T210" s="231">
        <f>S210*H210</f>
        <v>0</v>
      </c>
      <c r="AR210" s="24" t="s">
        <v>177</v>
      </c>
      <c r="AT210" s="24" t="s">
        <v>222</v>
      </c>
      <c r="AU210" s="24" t="s">
        <v>81</v>
      </c>
      <c r="AY210" s="24" t="s">
        <v>137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24" t="s">
        <v>79</v>
      </c>
      <c r="BK210" s="232">
        <f>ROUND(I210*H210,2)</f>
        <v>0</v>
      </c>
      <c r="BL210" s="24" t="s">
        <v>144</v>
      </c>
      <c r="BM210" s="24" t="s">
        <v>704</v>
      </c>
    </row>
    <row r="211" spans="2:47" s="1" customFormat="1" ht="13.5">
      <c r="B211" s="46"/>
      <c r="C211" s="74"/>
      <c r="D211" s="233" t="s">
        <v>146</v>
      </c>
      <c r="E211" s="74"/>
      <c r="F211" s="234" t="s">
        <v>705</v>
      </c>
      <c r="G211" s="74"/>
      <c r="H211" s="74"/>
      <c r="I211" s="191"/>
      <c r="J211" s="74"/>
      <c r="K211" s="74"/>
      <c r="L211" s="72"/>
      <c r="M211" s="235"/>
      <c r="N211" s="47"/>
      <c r="O211" s="47"/>
      <c r="P211" s="47"/>
      <c r="Q211" s="47"/>
      <c r="R211" s="47"/>
      <c r="S211" s="47"/>
      <c r="T211" s="95"/>
      <c r="AT211" s="24" t="s">
        <v>146</v>
      </c>
      <c r="AU211" s="24" t="s">
        <v>81</v>
      </c>
    </row>
    <row r="212" spans="2:51" s="11" customFormat="1" ht="13.5">
      <c r="B212" s="236"/>
      <c r="C212" s="237"/>
      <c r="D212" s="233" t="s">
        <v>151</v>
      </c>
      <c r="E212" s="237"/>
      <c r="F212" s="239" t="s">
        <v>706</v>
      </c>
      <c r="G212" s="237"/>
      <c r="H212" s="240">
        <v>505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AT212" s="246" t="s">
        <v>151</v>
      </c>
      <c r="AU212" s="246" t="s">
        <v>81</v>
      </c>
      <c r="AV212" s="11" t="s">
        <v>81</v>
      </c>
      <c r="AW212" s="11" t="s">
        <v>6</v>
      </c>
      <c r="AX212" s="11" t="s">
        <v>79</v>
      </c>
      <c r="AY212" s="246" t="s">
        <v>137</v>
      </c>
    </row>
    <row r="213" spans="2:65" s="1" customFormat="1" ht="38.25" customHeight="1">
      <c r="B213" s="46"/>
      <c r="C213" s="221" t="s">
        <v>416</v>
      </c>
      <c r="D213" s="221" t="s">
        <v>139</v>
      </c>
      <c r="E213" s="222" t="s">
        <v>429</v>
      </c>
      <c r="F213" s="223" t="s">
        <v>430</v>
      </c>
      <c r="G213" s="224" t="s">
        <v>160</v>
      </c>
      <c r="H213" s="225">
        <v>23</v>
      </c>
      <c r="I213" s="226"/>
      <c r="J213" s="227">
        <f>ROUND(I213*H213,2)</f>
        <v>0</v>
      </c>
      <c r="K213" s="223" t="s">
        <v>143</v>
      </c>
      <c r="L213" s="72"/>
      <c r="M213" s="228" t="s">
        <v>21</v>
      </c>
      <c r="N213" s="229" t="s">
        <v>42</v>
      </c>
      <c r="O213" s="47"/>
      <c r="P213" s="230">
        <f>O213*H213</f>
        <v>0</v>
      </c>
      <c r="Q213" s="230">
        <v>5E-05</v>
      </c>
      <c r="R213" s="230">
        <f>Q213*H213</f>
        <v>0.00115</v>
      </c>
      <c r="S213" s="230">
        <v>0</v>
      </c>
      <c r="T213" s="231">
        <f>S213*H213</f>
        <v>0</v>
      </c>
      <c r="AR213" s="24" t="s">
        <v>144</v>
      </c>
      <c r="AT213" s="24" t="s">
        <v>139</v>
      </c>
      <c r="AU213" s="24" t="s">
        <v>81</v>
      </c>
      <c r="AY213" s="24" t="s">
        <v>137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24" t="s">
        <v>79</v>
      </c>
      <c r="BK213" s="232">
        <f>ROUND(I213*H213,2)</f>
        <v>0</v>
      </c>
      <c r="BL213" s="24" t="s">
        <v>144</v>
      </c>
      <c r="BM213" s="24" t="s">
        <v>707</v>
      </c>
    </row>
    <row r="214" spans="2:65" s="1" customFormat="1" ht="25.5" customHeight="1">
      <c r="B214" s="46"/>
      <c r="C214" s="221" t="s">
        <v>420</v>
      </c>
      <c r="D214" s="221" t="s">
        <v>139</v>
      </c>
      <c r="E214" s="222" t="s">
        <v>433</v>
      </c>
      <c r="F214" s="223" t="s">
        <v>434</v>
      </c>
      <c r="G214" s="224" t="s">
        <v>160</v>
      </c>
      <c r="H214" s="225">
        <v>23</v>
      </c>
      <c r="I214" s="226"/>
      <c r="J214" s="227">
        <f>ROUND(I214*H214,2)</f>
        <v>0</v>
      </c>
      <c r="K214" s="223" t="s">
        <v>143</v>
      </c>
      <c r="L214" s="72"/>
      <c r="M214" s="228" t="s">
        <v>21</v>
      </c>
      <c r="N214" s="229" t="s">
        <v>42</v>
      </c>
      <c r="O214" s="47"/>
      <c r="P214" s="230">
        <f>O214*H214</f>
        <v>0</v>
      </c>
      <c r="Q214" s="230">
        <v>0</v>
      </c>
      <c r="R214" s="230">
        <f>Q214*H214</f>
        <v>0</v>
      </c>
      <c r="S214" s="230">
        <v>0</v>
      </c>
      <c r="T214" s="231">
        <f>S214*H214</f>
        <v>0</v>
      </c>
      <c r="AR214" s="24" t="s">
        <v>144</v>
      </c>
      <c r="AT214" s="24" t="s">
        <v>139</v>
      </c>
      <c r="AU214" s="24" t="s">
        <v>81</v>
      </c>
      <c r="AY214" s="24" t="s">
        <v>137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24" t="s">
        <v>79</v>
      </c>
      <c r="BK214" s="232">
        <f>ROUND(I214*H214,2)</f>
        <v>0</v>
      </c>
      <c r="BL214" s="24" t="s">
        <v>144</v>
      </c>
      <c r="BM214" s="24" t="s">
        <v>708</v>
      </c>
    </row>
    <row r="215" spans="2:65" s="1" customFormat="1" ht="25.5" customHeight="1">
      <c r="B215" s="46"/>
      <c r="C215" s="221" t="s">
        <v>424</v>
      </c>
      <c r="D215" s="221" t="s">
        <v>139</v>
      </c>
      <c r="E215" s="222" t="s">
        <v>709</v>
      </c>
      <c r="F215" s="223" t="s">
        <v>710</v>
      </c>
      <c r="G215" s="224" t="s">
        <v>160</v>
      </c>
      <c r="H215" s="225">
        <v>71.5</v>
      </c>
      <c r="I215" s="226"/>
      <c r="J215" s="227">
        <f>ROUND(I215*H215,2)</f>
        <v>0</v>
      </c>
      <c r="K215" s="223" t="s">
        <v>21</v>
      </c>
      <c r="L215" s="72"/>
      <c r="M215" s="228" t="s">
        <v>21</v>
      </c>
      <c r="N215" s="229" t="s">
        <v>42</v>
      </c>
      <c r="O215" s="47"/>
      <c r="P215" s="230">
        <f>O215*H215</f>
        <v>0</v>
      </c>
      <c r="Q215" s="230">
        <v>0.37703</v>
      </c>
      <c r="R215" s="230">
        <f>Q215*H215</f>
        <v>26.957645</v>
      </c>
      <c r="S215" s="230">
        <v>0</v>
      </c>
      <c r="T215" s="231">
        <f>S215*H215</f>
        <v>0</v>
      </c>
      <c r="AR215" s="24" t="s">
        <v>144</v>
      </c>
      <c r="AT215" s="24" t="s">
        <v>139</v>
      </c>
      <c r="AU215" s="24" t="s">
        <v>81</v>
      </c>
      <c r="AY215" s="24" t="s">
        <v>137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24" t="s">
        <v>79</v>
      </c>
      <c r="BK215" s="232">
        <f>ROUND(I215*H215,2)</f>
        <v>0</v>
      </c>
      <c r="BL215" s="24" t="s">
        <v>144</v>
      </c>
      <c r="BM215" s="24" t="s">
        <v>711</v>
      </c>
    </row>
    <row r="216" spans="2:51" s="11" customFormat="1" ht="13.5">
      <c r="B216" s="236"/>
      <c r="C216" s="237"/>
      <c r="D216" s="233" t="s">
        <v>151</v>
      </c>
      <c r="E216" s="238" t="s">
        <v>21</v>
      </c>
      <c r="F216" s="239" t="s">
        <v>712</v>
      </c>
      <c r="G216" s="237"/>
      <c r="H216" s="240">
        <v>71.5</v>
      </c>
      <c r="I216" s="241"/>
      <c r="J216" s="237"/>
      <c r="K216" s="237"/>
      <c r="L216" s="242"/>
      <c r="M216" s="243"/>
      <c r="N216" s="244"/>
      <c r="O216" s="244"/>
      <c r="P216" s="244"/>
      <c r="Q216" s="244"/>
      <c r="R216" s="244"/>
      <c r="S216" s="244"/>
      <c r="T216" s="245"/>
      <c r="AT216" s="246" t="s">
        <v>151</v>
      </c>
      <c r="AU216" s="246" t="s">
        <v>81</v>
      </c>
      <c r="AV216" s="11" t="s">
        <v>81</v>
      </c>
      <c r="AW216" s="11" t="s">
        <v>35</v>
      </c>
      <c r="AX216" s="11" t="s">
        <v>79</v>
      </c>
      <c r="AY216" s="246" t="s">
        <v>137</v>
      </c>
    </row>
    <row r="217" spans="2:65" s="1" customFormat="1" ht="51" customHeight="1">
      <c r="B217" s="46"/>
      <c r="C217" s="221" t="s">
        <v>428</v>
      </c>
      <c r="D217" s="221" t="s">
        <v>139</v>
      </c>
      <c r="E217" s="222" t="s">
        <v>713</v>
      </c>
      <c r="F217" s="223" t="s">
        <v>714</v>
      </c>
      <c r="G217" s="224" t="s">
        <v>160</v>
      </c>
      <c r="H217" s="225">
        <v>330</v>
      </c>
      <c r="I217" s="226"/>
      <c r="J217" s="227">
        <f>ROUND(I217*H217,2)</f>
        <v>0</v>
      </c>
      <c r="K217" s="223" t="s">
        <v>143</v>
      </c>
      <c r="L217" s="72"/>
      <c r="M217" s="228" t="s">
        <v>21</v>
      </c>
      <c r="N217" s="229" t="s">
        <v>42</v>
      </c>
      <c r="O217" s="47"/>
      <c r="P217" s="230">
        <f>O217*H217</f>
        <v>0</v>
      </c>
      <c r="Q217" s="230">
        <v>0</v>
      </c>
      <c r="R217" s="230">
        <f>Q217*H217</f>
        <v>0</v>
      </c>
      <c r="S217" s="230">
        <v>0</v>
      </c>
      <c r="T217" s="231">
        <f>S217*H217</f>
        <v>0</v>
      </c>
      <c r="AR217" s="24" t="s">
        <v>144</v>
      </c>
      <c r="AT217" s="24" t="s">
        <v>139</v>
      </c>
      <c r="AU217" s="24" t="s">
        <v>81</v>
      </c>
      <c r="AY217" s="24" t="s">
        <v>137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24" t="s">
        <v>79</v>
      </c>
      <c r="BK217" s="232">
        <f>ROUND(I217*H217,2)</f>
        <v>0</v>
      </c>
      <c r="BL217" s="24" t="s">
        <v>144</v>
      </c>
      <c r="BM217" s="24" t="s">
        <v>715</v>
      </c>
    </row>
    <row r="218" spans="2:51" s="11" customFormat="1" ht="13.5">
      <c r="B218" s="236"/>
      <c r="C218" s="237"/>
      <c r="D218" s="233" t="s">
        <v>151</v>
      </c>
      <c r="E218" s="238" t="s">
        <v>21</v>
      </c>
      <c r="F218" s="239" t="s">
        <v>716</v>
      </c>
      <c r="G218" s="237"/>
      <c r="H218" s="240">
        <v>330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AT218" s="246" t="s">
        <v>151</v>
      </c>
      <c r="AU218" s="246" t="s">
        <v>81</v>
      </c>
      <c r="AV218" s="11" t="s">
        <v>81</v>
      </c>
      <c r="AW218" s="11" t="s">
        <v>35</v>
      </c>
      <c r="AX218" s="11" t="s">
        <v>79</v>
      </c>
      <c r="AY218" s="246" t="s">
        <v>137</v>
      </c>
    </row>
    <row r="219" spans="2:65" s="1" customFormat="1" ht="51" customHeight="1">
      <c r="B219" s="46"/>
      <c r="C219" s="221" t="s">
        <v>432</v>
      </c>
      <c r="D219" s="221" t="s">
        <v>139</v>
      </c>
      <c r="E219" s="222" t="s">
        <v>717</v>
      </c>
      <c r="F219" s="223" t="s">
        <v>718</v>
      </c>
      <c r="G219" s="224" t="s">
        <v>142</v>
      </c>
      <c r="H219" s="225">
        <v>247</v>
      </c>
      <c r="I219" s="226"/>
      <c r="J219" s="227">
        <f>ROUND(I219*H219,2)</f>
        <v>0</v>
      </c>
      <c r="K219" s="223" t="s">
        <v>143</v>
      </c>
      <c r="L219" s="72"/>
      <c r="M219" s="228" t="s">
        <v>21</v>
      </c>
      <c r="N219" s="229" t="s">
        <v>42</v>
      </c>
      <c r="O219" s="47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AR219" s="24" t="s">
        <v>144</v>
      </c>
      <c r="AT219" s="24" t="s">
        <v>139</v>
      </c>
      <c r="AU219" s="24" t="s">
        <v>81</v>
      </c>
      <c r="AY219" s="24" t="s">
        <v>137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24" t="s">
        <v>79</v>
      </c>
      <c r="BK219" s="232">
        <f>ROUND(I219*H219,2)</f>
        <v>0</v>
      </c>
      <c r="BL219" s="24" t="s">
        <v>144</v>
      </c>
      <c r="BM219" s="24" t="s">
        <v>719</v>
      </c>
    </row>
    <row r="220" spans="2:51" s="11" customFormat="1" ht="13.5">
      <c r="B220" s="236"/>
      <c r="C220" s="237"/>
      <c r="D220" s="233" t="s">
        <v>151</v>
      </c>
      <c r="E220" s="238" t="s">
        <v>21</v>
      </c>
      <c r="F220" s="239" t="s">
        <v>720</v>
      </c>
      <c r="G220" s="237"/>
      <c r="H220" s="240">
        <v>247</v>
      </c>
      <c r="I220" s="241"/>
      <c r="J220" s="237"/>
      <c r="K220" s="237"/>
      <c r="L220" s="242"/>
      <c r="M220" s="243"/>
      <c r="N220" s="244"/>
      <c r="O220" s="244"/>
      <c r="P220" s="244"/>
      <c r="Q220" s="244"/>
      <c r="R220" s="244"/>
      <c r="S220" s="244"/>
      <c r="T220" s="245"/>
      <c r="AT220" s="246" t="s">
        <v>151</v>
      </c>
      <c r="AU220" s="246" t="s">
        <v>81</v>
      </c>
      <c r="AV220" s="11" t="s">
        <v>81</v>
      </c>
      <c r="AW220" s="11" t="s">
        <v>35</v>
      </c>
      <c r="AX220" s="11" t="s">
        <v>79</v>
      </c>
      <c r="AY220" s="246" t="s">
        <v>137</v>
      </c>
    </row>
    <row r="221" spans="2:63" s="10" customFormat="1" ht="29.85" customHeight="1">
      <c r="B221" s="205"/>
      <c r="C221" s="206"/>
      <c r="D221" s="207" t="s">
        <v>70</v>
      </c>
      <c r="E221" s="219" t="s">
        <v>478</v>
      </c>
      <c r="F221" s="219" t="s">
        <v>479</v>
      </c>
      <c r="G221" s="206"/>
      <c r="H221" s="206"/>
      <c r="I221" s="209"/>
      <c r="J221" s="220">
        <f>BK221</f>
        <v>0</v>
      </c>
      <c r="K221" s="206"/>
      <c r="L221" s="211"/>
      <c r="M221" s="212"/>
      <c r="N221" s="213"/>
      <c r="O221" s="213"/>
      <c r="P221" s="214">
        <f>SUM(P222:P225)</f>
        <v>0</v>
      </c>
      <c r="Q221" s="213"/>
      <c r="R221" s="214">
        <f>SUM(R222:R225)</f>
        <v>0</v>
      </c>
      <c r="S221" s="213"/>
      <c r="T221" s="215">
        <f>SUM(T222:T225)</f>
        <v>0</v>
      </c>
      <c r="AR221" s="216" t="s">
        <v>79</v>
      </c>
      <c r="AT221" s="217" t="s">
        <v>70</v>
      </c>
      <c r="AU221" s="217" t="s">
        <v>79</v>
      </c>
      <c r="AY221" s="216" t="s">
        <v>137</v>
      </c>
      <c r="BK221" s="218">
        <f>SUM(BK222:BK225)</f>
        <v>0</v>
      </c>
    </row>
    <row r="222" spans="2:65" s="1" customFormat="1" ht="25.5" customHeight="1">
      <c r="B222" s="46"/>
      <c r="C222" s="221" t="s">
        <v>436</v>
      </c>
      <c r="D222" s="221" t="s">
        <v>139</v>
      </c>
      <c r="E222" s="222" t="s">
        <v>721</v>
      </c>
      <c r="F222" s="223" t="s">
        <v>722</v>
      </c>
      <c r="G222" s="224" t="s">
        <v>225</v>
      </c>
      <c r="H222" s="225">
        <v>215.437</v>
      </c>
      <c r="I222" s="226"/>
      <c r="J222" s="227">
        <f>ROUND(I222*H222,2)</f>
        <v>0</v>
      </c>
      <c r="K222" s="223" t="s">
        <v>143</v>
      </c>
      <c r="L222" s="72"/>
      <c r="M222" s="228" t="s">
        <v>21</v>
      </c>
      <c r="N222" s="229" t="s">
        <v>42</v>
      </c>
      <c r="O222" s="47"/>
      <c r="P222" s="230">
        <f>O222*H222</f>
        <v>0</v>
      </c>
      <c r="Q222" s="230">
        <v>0</v>
      </c>
      <c r="R222" s="230">
        <f>Q222*H222</f>
        <v>0</v>
      </c>
      <c r="S222" s="230">
        <v>0</v>
      </c>
      <c r="T222" s="231">
        <f>S222*H222</f>
        <v>0</v>
      </c>
      <c r="AR222" s="24" t="s">
        <v>144</v>
      </c>
      <c r="AT222" s="24" t="s">
        <v>139</v>
      </c>
      <c r="AU222" s="24" t="s">
        <v>81</v>
      </c>
      <c r="AY222" s="24" t="s">
        <v>137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24" t="s">
        <v>79</v>
      </c>
      <c r="BK222" s="232">
        <f>ROUND(I222*H222,2)</f>
        <v>0</v>
      </c>
      <c r="BL222" s="24" t="s">
        <v>144</v>
      </c>
      <c r="BM222" s="24" t="s">
        <v>723</v>
      </c>
    </row>
    <row r="223" spans="2:65" s="1" customFormat="1" ht="38.25" customHeight="1">
      <c r="B223" s="46"/>
      <c r="C223" s="221" t="s">
        <v>441</v>
      </c>
      <c r="D223" s="221" t="s">
        <v>139</v>
      </c>
      <c r="E223" s="222" t="s">
        <v>724</v>
      </c>
      <c r="F223" s="223" t="s">
        <v>725</v>
      </c>
      <c r="G223" s="224" t="s">
        <v>225</v>
      </c>
      <c r="H223" s="225">
        <v>430.874</v>
      </c>
      <c r="I223" s="226"/>
      <c r="J223" s="227">
        <f>ROUND(I223*H223,2)</f>
        <v>0</v>
      </c>
      <c r="K223" s="223" t="s">
        <v>143</v>
      </c>
      <c r="L223" s="72"/>
      <c r="M223" s="228" t="s">
        <v>21</v>
      </c>
      <c r="N223" s="229" t="s">
        <v>42</v>
      </c>
      <c r="O223" s="47"/>
      <c r="P223" s="230">
        <f>O223*H223</f>
        <v>0</v>
      </c>
      <c r="Q223" s="230">
        <v>0</v>
      </c>
      <c r="R223" s="230">
        <f>Q223*H223</f>
        <v>0</v>
      </c>
      <c r="S223" s="230">
        <v>0</v>
      </c>
      <c r="T223" s="231">
        <f>S223*H223</f>
        <v>0</v>
      </c>
      <c r="AR223" s="24" t="s">
        <v>144</v>
      </c>
      <c r="AT223" s="24" t="s">
        <v>139</v>
      </c>
      <c r="AU223" s="24" t="s">
        <v>81</v>
      </c>
      <c r="AY223" s="24" t="s">
        <v>137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24" t="s">
        <v>79</v>
      </c>
      <c r="BK223" s="232">
        <f>ROUND(I223*H223,2)</f>
        <v>0</v>
      </c>
      <c r="BL223" s="24" t="s">
        <v>144</v>
      </c>
      <c r="BM223" s="24" t="s">
        <v>726</v>
      </c>
    </row>
    <row r="224" spans="2:47" s="1" customFormat="1" ht="13.5">
      <c r="B224" s="46"/>
      <c r="C224" s="74"/>
      <c r="D224" s="233" t="s">
        <v>146</v>
      </c>
      <c r="E224" s="74"/>
      <c r="F224" s="234" t="s">
        <v>727</v>
      </c>
      <c r="G224" s="74"/>
      <c r="H224" s="74"/>
      <c r="I224" s="191"/>
      <c r="J224" s="74"/>
      <c r="K224" s="74"/>
      <c r="L224" s="72"/>
      <c r="M224" s="235"/>
      <c r="N224" s="47"/>
      <c r="O224" s="47"/>
      <c r="P224" s="47"/>
      <c r="Q224" s="47"/>
      <c r="R224" s="47"/>
      <c r="S224" s="47"/>
      <c r="T224" s="95"/>
      <c r="AT224" s="24" t="s">
        <v>146</v>
      </c>
      <c r="AU224" s="24" t="s">
        <v>81</v>
      </c>
    </row>
    <row r="225" spans="2:51" s="11" customFormat="1" ht="13.5">
      <c r="B225" s="236"/>
      <c r="C225" s="237"/>
      <c r="D225" s="233" t="s">
        <v>151</v>
      </c>
      <c r="E225" s="237"/>
      <c r="F225" s="239" t="s">
        <v>728</v>
      </c>
      <c r="G225" s="237"/>
      <c r="H225" s="240">
        <v>430.874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AT225" s="246" t="s">
        <v>151</v>
      </c>
      <c r="AU225" s="246" t="s">
        <v>81</v>
      </c>
      <c r="AV225" s="11" t="s">
        <v>81</v>
      </c>
      <c r="AW225" s="11" t="s">
        <v>6</v>
      </c>
      <c r="AX225" s="11" t="s">
        <v>79</v>
      </c>
      <c r="AY225" s="246" t="s">
        <v>137</v>
      </c>
    </row>
    <row r="226" spans="2:63" s="10" customFormat="1" ht="29.85" customHeight="1">
      <c r="B226" s="205"/>
      <c r="C226" s="206"/>
      <c r="D226" s="207" t="s">
        <v>70</v>
      </c>
      <c r="E226" s="219" t="s">
        <v>490</v>
      </c>
      <c r="F226" s="219" t="s">
        <v>491</v>
      </c>
      <c r="G226" s="206"/>
      <c r="H226" s="206"/>
      <c r="I226" s="209"/>
      <c r="J226" s="220">
        <f>BK226</f>
        <v>0</v>
      </c>
      <c r="K226" s="206"/>
      <c r="L226" s="211"/>
      <c r="M226" s="212"/>
      <c r="N226" s="213"/>
      <c r="O226" s="213"/>
      <c r="P226" s="214">
        <f>P227</f>
        <v>0</v>
      </c>
      <c r="Q226" s="213"/>
      <c r="R226" s="214">
        <f>R227</f>
        <v>0</v>
      </c>
      <c r="S226" s="213"/>
      <c r="T226" s="215">
        <f>T227</f>
        <v>0</v>
      </c>
      <c r="AR226" s="216" t="s">
        <v>79</v>
      </c>
      <c r="AT226" s="217" t="s">
        <v>70</v>
      </c>
      <c r="AU226" s="217" t="s">
        <v>79</v>
      </c>
      <c r="AY226" s="216" t="s">
        <v>137</v>
      </c>
      <c r="BK226" s="218">
        <f>BK227</f>
        <v>0</v>
      </c>
    </row>
    <row r="227" spans="2:65" s="1" customFormat="1" ht="25.5" customHeight="1">
      <c r="B227" s="46"/>
      <c r="C227" s="221" t="s">
        <v>446</v>
      </c>
      <c r="D227" s="221" t="s">
        <v>139</v>
      </c>
      <c r="E227" s="222" t="s">
        <v>729</v>
      </c>
      <c r="F227" s="223" t="s">
        <v>730</v>
      </c>
      <c r="G227" s="224" t="s">
        <v>225</v>
      </c>
      <c r="H227" s="225">
        <v>695.925</v>
      </c>
      <c r="I227" s="226"/>
      <c r="J227" s="227">
        <f>ROUND(I227*H227,2)</f>
        <v>0</v>
      </c>
      <c r="K227" s="223" t="s">
        <v>143</v>
      </c>
      <c r="L227" s="72"/>
      <c r="M227" s="228" t="s">
        <v>21</v>
      </c>
      <c r="N227" s="229" t="s">
        <v>42</v>
      </c>
      <c r="O227" s="47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AR227" s="24" t="s">
        <v>144</v>
      </c>
      <c r="AT227" s="24" t="s">
        <v>139</v>
      </c>
      <c r="AU227" s="24" t="s">
        <v>81</v>
      </c>
      <c r="AY227" s="24" t="s">
        <v>137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24" t="s">
        <v>79</v>
      </c>
      <c r="BK227" s="232">
        <f>ROUND(I227*H227,2)</f>
        <v>0</v>
      </c>
      <c r="BL227" s="24" t="s">
        <v>144</v>
      </c>
      <c r="BM227" s="24" t="s">
        <v>731</v>
      </c>
    </row>
    <row r="228" spans="2:63" s="10" customFormat="1" ht="37.4" customHeight="1">
      <c r="B228" s="205"/>
      <c r="C228" s="206"/>
      <c r="D228" s="207" t="s">
        <v>70</v>
      </c>
      <c r="E228" s="208" t="s">
        <v>732</v>
      </c>
      <c r="F228" s="208" t="s">
        <v>733</v>
      </c>
      <c r="G228" s="206"/>
      <c r="H228" s="206"/>
      <c r="I228" s="209"/>
      <c r="J228" s="210">
        <f>BK228</f>
        <v>0</v>
      </c>
      <c r="K228" s="206"/>
      <c r="L228" s="211"/>
      <c r="M228" s="212"/>
      <c r="N228" s="213"/>
      <c r="O228" s="213"/>
      <c r="P228" s="214">
        <f>P229</f>
        <v>0</v>
      </c>
      <c r="Q228" s="213"/>
      <c r="R228" s="214">
        <f>R229</f>
        <v>0.087285</v>
      </c>
      <c r="S228" s="213"/>
      <c r="T228" s="215">
        <f>T229</f>
        <v>0</v>
      </c>
      <c r="AR228" s="216" t="s">
        <v>81</v>
      </c>
      <c r="AT228" s="217" t="s">
        <v>70</v>
      </c>
      <c r="AU228" s="217" t="s">
        <v>71</v>
      </c>
      <c r="AY228" s="216" t="s">
        <v>137</v>
      </c>
      <c r="BK228" s="218">
        <f>BK229</f>
        <v>0</v>
      </c>
    </row>
    <row r="229" spans="2:63" s="10" customFormat="1" ht="19.9" customHeight="1">
      <c r="B229" s="205"/>
      <c r="C229" s="206"/>
      <c r="D229" s="207" t="s">
        <v>70</v>
      </c>
      <c r="E229" s="219" t="s">
        <v>734</v>
      </c>
      <c r="F229" s="219" t="s">
        <v>735</v>
      </c>
      <c r="G229" s="206"/>
      <c r="H229" s="206"/>
      <c r="I229" s="209"/>
      <c r="J229" s="220">
        <f>BK229</f>
        <v>0</v>
      </c>
      <c r="K229" s="206"/>
      <c r="L229" s="211"/>
      <c r="M229" s="212"/>
      <c r="N229" s="213"/>
      <c r="O229" s="213"/>
      <c r="P229" s="214">
        <f>SUM(P230:P232)</f>
        <v>0</v>
      </c>
      <c r="Q229" s="213"/>
      <c r="R229" s="214">
        <f>SUM(R230:R232)</f>
        <v>0.087285</v>
      </c>
      <c r="S229" s="213"/>
      <c r="T229" s="215">
        <f>SUM(T230:T232)</f>
        <v>0</v>
      </c>
      <c r="AR229" s="216" t="s">
        <v>81</v>
      </c>
      <c r="AT229" s="217" t="s">
        <v>70</v>
      </c>
      <c r="AU229" s="217" t="s">
        <v>79</v>
      </c>
      <c r="AY229" s="216" t="s">
        <v>137</v>
      </c>
      <c r="BK229" s="218">
        <f>SUM(BK230:BK232)</f>
        <v>0</v>
      </c>
    </row>
    <row r="230" spans="2:65" s="1" customFormat="1" ht="38.25" customHeight="1">
      <c r="B230" s="46"/>
      <c r="C230" s="221" t="s">
        <v>450</v>
      </c>
      <c r="D230" s="221" t="s">
        <v>139</v>
      </c>
      <c r="E230" s="222" t="s">
        <v>736</v>
      </c>
      <c r="F230" s="223" t="s">
        <v>737</v>
      </c>
      <c r="G230" s="224" t="s">
        <v>142</v>
      </c>
      <c r="H230" s="225">
        <v>126.5</v>
      </c>
      <c r="I230" s="226"/>
      <c r="J230" s="227">
        <f>ROUND(I230*H230,2)</f>
        <v>0</v>
      </c>
      <c r="K230" s="223" t="s">
        <v>143</v>
      </c>
      <c r="L230" s="72"/>
      <c r="M230" s="228" t="s">
        <v>21</v>
      </c>
      <c r="N230" s="229" t="s">
        <v>42</v>
      </c>
      <c r="O230" s="47"/>
      <c r="P230" s="230">
        <f>O230*H230</f>
        <v>0</v>
      </c>
      <c r="Q230" s="230">
        <v>0.00069</v>
      </c>
      <c r="R230" s="230">
        <f>Q230*H230</f>
        <v>0.087285</v>
      </c>
      <c r="S230" s="230">
        <v>0</v>
      </c>
      <c r="T230" s="231">
        <f>S230*H230</f>
        <v>0</v>
      </c>
      <c r="AR230" s="24" t="s">
        <v>215</v>
      </c>
      <c r="AT230" s="24" t="s">
        <v>139</v>
      </c>
      <c r="AU230" s="24" t="s">
        <v>81</v>
      </c>
      <c r="AY230" s="24" t="s">
        <v>137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24" t="s">
        <v>79</v>
      </c>
      <c r="BK230" s="232">
        <f>ROUND(I230*H230,2)</f>
        <v>0</v>
      </c>
      <c r="BL230" s="24" t="s">
        <v>215</v>
      </c>
      <c r="BM230" s="24" t="s">
        <v>738</v>
      </c>
    </row>
    <row r="231" spans="2:47" s="1" customFormat="1" ht="13.5">
      <c r="B231" s="46"/>
      <c r="C231" s="74"/>
      <c r="D231" s="233" t="s">
        <v>146</v>
      </c>
      <c r="E231" s="74"/>
      <c r="F231" s="234" t="s">
        <v>739</v>
      </c>
      <c r="G231" s="74"/>
      <c r="H231" s="74"/>
      <c r="I231" s="191"/>
      <c r="J231" s="74"/>
      <c r="K231" s="74"/>
      <c r="L231" s="72"/>
      <c r="M231" s="235"/>
      <c r="N231" s="47"/>
      <c r="O231" s="47"/>
      <c r="P231" s="47"/>
      <c r="Q231" s="47"/>
      <c r="R231" s="47"/>
      <c r="S231" s="47"/>
      <c r="T231" s="95"/>
      <c r="AT231" s="24" t="s">
        <v>146</v>
      </c>
      <c r="AU231" s="24" t="s">
        <v>81</v>
      </c>
    </row>
    <row r="232" spans="2:51" s="11" customFormat="1" ht="13.5">
      <c r="B232" s="236"/>
      <c r="C232" s="237"/>
      <c r="D232" s="233" t="s">
        <v>151</v>
      </c>
      <c r="E232" s="238" t="s">
        <v>21</v>
      </c>
      <c r="F232" s="239" t="s">
        <v>740</v>
      </c>
      <c r="G232" s="237"/>
      <c r="H232" s="240">
        <v>126.5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AT232" s="246" t="s">
        <v>151</v>
      </c>
      <c r="AU232" s="246" t="s">
        <v>81</v>
      </c>
      <c r="AV232" s="11" t="s">
        <v>81</v>
      </c>
      <c r="AW232" s="11" t="s">
        <v>35</v>
      </c>
      <c r="AX232" s="11" t="s">
        <v>79</v>
      </c>
      <c r="AY232" s="246" t="s">
        <v>137</v>
      </c>
    </row>
    <row r="233" spans="2:63" s="10" customFormat="1" ht="37.4" customHeight="1">
      <c r="B233" s="205"/>
      <c r="C233" s="206"/>
      <c r="D233" s="207" t="s">
        <v>70</v>
      </c>
      <c r="E233" s="208" t="s">
        <v>496</v>
      </c>
      <c r="F233" s="208" t="s">
        <v>497</v>
      </c>
      <c r="G233" s="206"/>
      <c r="H233" s="206"/>
      <c r="I233" s="209"/>
      <c r="J233" s="210">
        <f>BK233</f>
        <v>0</v>
      </c>
      <c r="K233" s="206"/>
      <c r="L233" s="211"/>
      <c r="M233" s="212"/>
      <c r="N233" s="213"/>
      <c r="O233" s="213"/>
      <c r="P233" s="214">
        <f>P234</f>
        <v>0</v>
      </c>
      <c r="Q233" s="213"/>
      <c r="R233" s="214">
        <f>R234</f>
        <v>0</v>
      </c>
      <c r="S233" s="213"/>
      <c r="T233" s="215">
        <f>T234</f>
        <v>0</v>
      </c>
      <c r="AR233" s="216" t="s">
        <v>144</v>
      </c>
      <c r="AT233" s="217" t="s">
        <v>70</v>
      </c>
      <c r="AU233" s="217" t="s">
        <v>71</v>
      </c>
      <c r="AY233" s="216" t="s">
        <v>137</v>
      </c>
      <c r="BK233" s="218">
        <f>BK234</f>
        <v>0</v>
      </c>
    </row>
    <row r="234" spans="2:63" s="10" customFormat="1" ht="19.9" customHeight="1">
      <c r="B234" s="205"/>
      <c r="C234" s="206"/>
      <c r="D234" s="207" t="s">
        <v>70</v>
      </c>
      <c r="E234" s="219" t="s">
        <v>498</v>
      </c>
      <c r="F234" s="219" t="s">
        <v>499</v>
      </c>
      <c r="G234" s="206"/>
      <c r="H234" s="206"/>
      <c r="I234" s="209"/>
      <c r="J234" s="220">
        <f>BK234</f>
        <v>0</v>
      </c>
      <c r="K234" s="206"/>
      <c r="L234" s="211"/>
      <c r="M234" s="212"/>
      <c r="N234" s="213"/>
      <c r="O234" s="213"/>
      <c r="P234" s="214">
        <f>SUM(P235:P236)</f>
        <v>0</v>
      </c>
      <c r="Q234" s="213"/>
      <c r="R234" s="214">
        <f>SUM(R235:R236)</f>
        <v>0</v>
      </c>
      <c r="S234" s="213"/>
      <c r="T234" s="215">
        <f>SUM(T235:T236)</f>
        <v>0</v>
      </c>
      <c r="AR234" s="216" t="s">
        <v>144</v>
      </c>
      <c r="AT234" s="217" t="s">
        <v>70</v>
      </c>
      <c r="AU234" s="217" t="s">
        <v>79</v>
      </c>
      <c r="AY234" s="216" t="s">
        <v>137</v>
      </c>
      <c r="BK234" s="218">
        <f>SUM(BK235:BK236)</f>
        <v>0</v>
      </c>
    </row>
    <row r="235" spans="2:65" s="1" customFormat="1" ht="25.5" customHeight="1">
      <c r="B235" s="46"/>
      <c r="C235" s="221" t="s">
        <v>454</v>
      </c>
      <c r="D235" s="221" t="s">
        <v>139</v>
      </c>
      <c r="E235" s="222" t="s">
        <v>501</v>
      </c>
      <c r="F235" s="223" t="s">
        <v>502</v>
      </c>
      <c r="G235" s="224" t="s">
        <v>142</v>
      </c>
      <c r="H235" s="225">
        <v>78</v>
      </c>
      <c r="I235" s="226"/>
      <c r="J235" s="227">
        <f>ROUND(I235*H235,2)</f>
        <v>0</v>
      </c>
      <c r="K235" s="223" t="s">
        <v>21</v>
      </c>
      <c r="L235" s="72"/>
      <c r="M235" s="228" t="s">
        <v>21</v>
      </c>
      <c r="N235" s="229" t="s">
        <v>42</v>
      </c>
      <c r="O235" s="47"/>
      <c r="P235" s="230">
        <f>O235*H235</f>
        <v>0</v>
      </c>
      <c r="Q235" s="230">
        <v>0</v>
      </c>
      <c r="R235" s="230">
        <f>Q235*H235</f>
        <v>0</v>
      </c>
      <c r="S235" s="230">
        <v>0</v>
      </c>
      <c r="T235" s="231">
        <f>S235*H235</f>
        <v>0</v>
      </c>
      <c r="AR235" s="24" t="s">
        <v>144</v>
      </c>
      <c r="AT235" s="24" t="s">
        <v>139</v>
      </c>
      <c r="AU235" s="24" t="s">
        <v>81</v>
      </c>
      <c r="AY235" s="24" t="s">
        <v>137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24" t="s">
        <v>79</v>
      </c>
      <c r="BK235" s="232">
        <f>ROUND(I235*H235,2)</f>
        <v>0</v>
      </c>
      <c r="BL235" s="24" t="s">
        <v>144</v>
      </c>
      <c r="BM235" s="24" t="s">
        <v>741</v>
      </c>
    </row>
    <row r="236" spans="2:47" s="1" customFormat="1" ht="13.5">
      <c r="B236" s="46"/>
      <c r="C236" s="74"/>
      <c r="D236" s="233" t="s">
        <v>146</v>
      </c>
      <c r="E236" s="74"/>
      <c r="F236" s="234" t="s">
        <v>742</v>
      </c>
      <c r="G236" s="74"/>
      <c r="H236" s="74"/>
      <c r="I236" s="191"/>
      <c r="J236" s="74"/>
      <c r="K236" s="74"/>
      <c r="L236" s="72"/>
      <c r="M236" s="261"/>
      <c r="N236" s="258"/>
      <c r="O236" s="258"/>
      <c r="P236" s="258"/>
      <c r="Q236" s="258"/>
      <c r="R236" s="258"/>
      <c r="S236" s="258"/>
      <c r="T236" s="262"/>
      <c r="AT236" s="24" t="s">
        <v>146</v>
      </c>
      <c r="AU236" s="24" t="s">
        <v>81</v>
      </c>
    </row>
    <row r="237" spans="2:12" s="1" customFormat="1" ht="6.95" customHeight="1">
      <c r="B237" s="67"/>
      <c r="C237" s="68"/>
      <c r="D237" s="68"/>
      <c r="E237" s="68"/>
      <c r="F237" s="68"/>
      <c r="G237" s="68"/>
      <c r="H237" s="68"/>
      <c r="I237" s="166"/>
      <c r="J237" s="68"/>
      <c r="K237" s="68"/>
      <c r="L237" s="72"/>
    </row>
  </sheetData>
  <sheetProtection password="CC35" sheet="1" objects="1" scenarios="1" formatColumns="0" formatRows="0" autoFilter="0"/>
  <autoFilter ref="C87:K236"/>
  <mergeCells count="10">
    <mergeCell ref="E7:H7"/>
    <mergeCell ref="E9:H9"/>
    <mergeCell ref="E24:H24"/>
    <mergeCell ref="E45:H45"/>
    <mergeCell ref="E47:H47"/>
    <mergeCell ref="J51:J52"/>
    <mergeCell ref="E78:H78"/>
    <mergeCell ref="E80:H80"/>
    <mergeCell ref="G1:H1"/>
    <mergeCell ref="L2:V2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98</v>
      </c>
      <c r="G1" s="139" t="s">
        <v>99</v>
      </c>
      <c r="H1" s="139"/>
      <c r="I1" s="140"/>
      <c r="J1" s="139" t="s">
        <v>100</v>
      </c>
      <c r="K1" s="138" t="s">
        <v>101</v>
      </c>
      <c r="L1" s="139" t="s">
        <v>102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87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81</v>
      </c>
    </row>
    <row r="4" spans="2:46" ht="36.95" customHeight="1">
      <c r="B4" s="28"/>
      <c r="C4" s="29"/>
      <c r="D4" s="30" t="s">
        <v>103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III/11748 NEPOMUK ULICE ZELENODOLSKÁ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104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743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744</v>
      </c>
      <c r="G12" s="47"/>
      <c r="H12" s="47"/>
      <c r="I12" s="146" t="s">
        <v>25</v>
      </c>
      <c r="J12" s="147" t="str">
        <f>'Rekapitulace stavby'!AN8</f>
        <v>22. 3. 2018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745</v>
      </c>
      <c r="K14" s="51"/>
    </row>
    <row r="15" spans="2:11" s="1" customFormat="1" ht="18" customHeight="1">
      <c r="B15" s="46"/>
      <c r="C15" s="47"/>
      <c r="D15" s="47"/>
      <c r="E15" s="35" t="s">
        <v>746</v>
      </c>
      <c r="F15" s="47"/>
      <c r="G15" s="47"/>
      <c r="H15" s="47"/>
      <c r="I15" s="146" t="s">
        <v>30</v>
      </c>
      <c r="J15" s="35" t="s">
        <v>747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tr">
        <f>IF('Rekapitulace stavby'!AN16="","",'Rekapitulace stavby'!AN16)</f>
        <v/>
      </c>
      <c r="K20" s="51"/>
    </row>
    <row r="21" spans="2:11" s="1" customFormat="1" ht="18" customHeight="1">
      <c r="B21" s="46"/>
      <c r="C21" s="47"/>
      <c r="D21" s="47"/>
      <c r="E21" s="35" t="str">
        <f>IF('Rekapitulace stavby'!E17="","",'Rekapitulace stavby'!E17)</f>
        <v>MACÁN PROJEKCE DS s.r.o.</v>
      </c>
      <c r="F21" s="47"/>
      <c r="G21" s="47"/>
      <c r="H21" s="47"/>
      <c r="I21" s="146" t="s">
        <v>30</v>
      </c>
      <c r="J21" s="35" t="str">
        <f>IF('Rekapitulace stavby'!AN17="","",'Rekapitulace stavby'!AN17)</f>
        <v/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37</v>
      </c>
      <c r="E27" s="47"/>
      <c r="F27" s="47"/>
      <c r="G27" s="47"/>
      <c r="H27" s="47"/>
      <c r="I27" s="144"/>
      <c r="J27" s="155">
        <f>ROUND(J85,2)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39</v>
      </c>
      <c r="G29" s="47"/>
      <c r="H29" s="47"/>
      <c r="I29" s="156" t="s">
        <v>38</v>
      </c>
      <c r="J29" s="52" t="s">
        <v>40</v>
      </c>
      <c r="K29" s="51"/>
    </row>
    <row r="30" spans="2:11" s="1" customFormat="1" ht="14.4" customHeight="1">
      <c r="B30" s="46"/>
      <c r="C30" s="47"/>
      <c r="D30" s="55" t="s">
        <v>41</v>
      </c>
      <c r="E30" s="55" t="s">
        <v>42</v>
      </c>
      <c r="F30" s="157">
        <f>ROUND(SUM(BE85:BE218),2)</f>
        <v>0</v>
      </c>
      <c r="G30" s="47"/>
      <c r="H30" s="47"/>
      <c r="I30" s="158">
        <v>0.21</v>
      </c>
      <c r="J30" s="157">
        <f>ROUND(ROUND((SUM(BE85:BE218)),2)*I30,2)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43</v>
      </c>
      <c r="F31" s="157">
        <f>ROUND(SUM(BF85:BF218),2)</f>
        <v>0</v>
      </c>
      <c r="G31" s="47"/>
      <c r="H31" s="47"/>
      <c r="I31" s="158">
        <v>0.15</v>
      </c>
      <c r="J31" s="157">
        <f>ROUND(ROUND((SUM(BF85:BF218)),2)*I31,2)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44</v>
      </c>
      <c r="F32" s="157">
        <f>ROUND(SUM(BG85:BG218),2)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45</v>
      </c>
      <c r="F33" s="157">
        <f>ROUND(SUM(BH85:BH218),2)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46</v>
      </c>
      <c r="F34" s="157">
        <f>ROUND(SUM(BI85:BI218),2)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47</v>
      </c>
      <c r="E36" s="98"/>
      <c r="F36" s="98"/>
      <c r="G36" s="161" t="s">
        <v>48</v>
      </c>
      <c r="H36" s="162" t="s">
        <v>49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106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III/11748 NEPOMUK ULICE ZELENODOLSKÁ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104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SO 301 - ÚDRŽBA KANALIZACE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Nepomuk</v>
      </c>
      <c r="G49" s="47"/>
      <c r="H49" s="47"/>
      <c r="I49" s="146" t="s">
        <v>25</v>
      </c>
      <c r="J49" s="147" t="str">
        <f>IF(J12="","",J12)</f>
        <v>22. 3. 2018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Macán projekce ds s.r.o.</v>
      </c>
      <c r="G51" s="47"/>
      <c r="H51" s="47"/>
      <c r="I51" s="146" t="s">
        <v>33</v>
      </c>
      <c r="J51" s="44" t="str">
        <f>E21</f>
        <v>MACÁN PROJEKCE DS s.r.o.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107</v>
      </c>
      <c r="D54" s="159"/>
      <c r="E54" s="159"/>
      <c r="F54" s="159"/>
      <c r="G54" s="159"/>
      <c r="H54" s="159"/>
      <c r="I54" s="173"/>
      <c r="J54" s="174" t="s">
        <v>108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109</v>
      </c>
      <c r="D56" s="47"/>
      <c r="E56" s="47"/>
      <c r="F56" s="47"/>
      <c r="G56" s="47"/>
      <c r="H56" s="47"/>
      <c r="I56" s="144"/>
      <c r="J56" s="155">
        <f>J85</f>
        <v>0</v>
      </c>
      <c r="K56" s="51"/>
      <c r="AU56" s="24" t="s">
        <v>110</v>
      </c>
    </row>
    <row r="57" spans="2:11" s="7" customFormat="1" ht="24.95" customHeight="1">
      <c r="B57" s="177"/>
      <c r="C57" s="178"/>
      <c r="D57" s="179" t="s">
        <v>111</v>
      </c>
      <c r="E57" s="180"/>
      <c r="F57" s="180"/>
      <c r="G57" s="180"/>
      <c r="H57" s="180"/>
      <c r="I57" s="181"/>
      <c r="J57" s="182">
        <f>J86</f>
        <v>0</v>
      </c>
      <c r="K57" s="183"/>
    </row>
    <row r="58" spans="2:11" s="8" customFormat="1" ht="19.9" customHeight="1">
      <c r="B58" s="184"/>
      <c r="C58" s="185"/>
      <c r="D58" s="186" t="s">
        <v>112</v>
      </c>
      <c r="E58" s="187"/>
      <c r="F58" s="187"/>
      <c r="G58" s="187"/>
      <c r="H58" s="187"/>
      <c r="I58" s="188"/>
      <c r="J58" s="189">
        <f>J87</f>
        <v>0</v>
      </c>
      <c r="K58" s="190"/>
    </row>
    <row r="59" spans="2:11" s="8" customFormat="1" ht="19.9" customHeight="1">
      <c r="B59" s="184"/>
      <c r="C59" s="185"/>
      <c r="D59" s="186" t="s">
        <v>510</v>
      </c>
      <c r="E59" s="187"/>
      <c r="F59" s="187"/>
      <c r="G59" s="187"/>
      <c r="H59" s="187"/>
      <c r="I59" s="188"/>
      <c r="J59" s="189">
        <f>J93</f>
        <v>0</v>
      </c>
      <c r="K59" s="190"/>
    </row>
    <row r="60" spans="2:11" s="8" customFormat="1" ht="19.9" customHeight="1">
      <c r="B60" s="184"/>
      <c r="C60" s="185"/>
      <c r="D60" s="186" t="s">
        <v>748</v>
      </c>
      <c r="E60" s="187"/>
      <c r="F60" s="187"/>
      <c r="G60" s="187"/>
      <c r="H60" s="187"/>
      <c r="I60" s="188"/>
      <c r="J60" s="189">
        <f>J106</f>
        <v>0</v>
      </c>
      <c r="K60" s="190"/>
    </row>
    <row r="61" spans="2:11" s="8" customFormat="1" ht="19.9" customHeight="1">
      <c r="B61" s="184"/>
      <c r="C61" s="185"/>
      <c r="D61" s="186" t="s">
        <v>749</v>
      </c>
      <c r="E61" s="187"/>
      <c r="F61" s="187"/>
      <c r="G61" s="187"/>
      <c r="H61" s="187"/>
      <c r="I61" s="188"/>
      <c r="J61" s="189">
        <f>J124</f>
        <v>0</v>
      </c>
      <c r="K61" s="190"/>
    </row>
    <row r="62" spans="2:11" s="8" customFormat="1" ht="19.9" customHeight="1">
      <c r="B62" s="184"/>
      <c r="C62" s="185"/>
      <c r="D62" s="186" t="s">
        <v>115</v>
      </c>
      <c r="E62" s="187"/>
      <c r="F62" s="187"/>
      <c r="G62" s="187"/>
      <c r="H62" s="187"/>
      <c r="I62" s="188"/>
      <c r="J62" s="189">
        <f>J133</f>
        <v>0</v>
      </c>
      <c r="K62" s="190"/>
    </row>
    <row r="63" spans="2:11" s="8" customFormat="1" ht="19.9" customHeight="1">
      <c r="B63" s="184"/>
      <c r="C63" s="185"/>
      <c r="D63" s="186" t="s">
        <v>750</v>
      </c>
      <c r="E63" s="187"/>
      <c r="F63" s="187"/>
      <c r="G63" s="187"/>
      <c r="H63" s="187"/>
      <c r="I63" s="188"/>
      <c r="J63" s="189">
        <f>J186</f>
        <v>0</v>
      </c>
      <c r="K63" s="190"/>
    </row>
    <row r="64" spans="2:11" s="8" customFormat="1" ht="19.9" customHeight="1">
      <c r="B64" s="184"/>
      <c r="C64" s="185"/>
      <c r="D64" s="186" t="s">
        <v>117</v>
      </c>
      <c r="E64" s="187"/>
      <c r="F64" s="187"/>
      <c r="G64" s="187"/>
      <c r="H64" s="187"/>
      <c r="I64" s="188"/>
      <c r="J64" s="189">
        <f>J193</f>
        <v>0</v>
      </c>
      <c r="K64" s="190"/>
    </row>
    <row r="65" spans="2:11" s="8" customFormat="1" ht="19.9" customHeight="1">
      <c r="B65" s="184"/>
      <c r="C65" s="185"/>
      <c r="D65" s="186" t="s">
        <v>118</v>
      </c>
      <c r="E65" s="187"/>
      <c r="F65" s="187"/>
      <c r="G65" s="187"/>
      <c r="H65" s="187"/>
      <c r="I65" s="188"/>
      <c r="J65" s="189">
        <f>J217</f>
        <v>0</v>
      </c>
      <c r="K65" s="190"/>
    </row>
    <row r="66" spans="2:11" s="1" customFormat="1" ht="21.8" customHeight="1">
      <c r="B66" s="46"/>
      <c r="C66" s="47"/>
      <c r="D66" s="47"/>
      <c r="E66" s="47"/>
      <c r="F66" s="47"/>
      <c r="G66" s="47"/>
      <c r="H66" s="47"/>
      <c r="I66" s="144"/>
      <c r="J66" s="47"/>
      <c r="K66" s="51"/>
    </row>
    <row r="67" spans="2:11" s="1" customFormat="1" ht="6.95" customHeight="1">
      <c r="B67" s="67"/>
      <c r="C67" s="68"/>
      <c r="D67" s="68"/>
      <c r="E67" s="68"/>
      <c r="F67" s="68"/>
      <c r="G67" s="68"/>
      <c r="H67" s="68"/>
      <c r="I67" s="166"/>
      <c r="J67" s="68"/>
      <c r="K67" s="69"/>
    </row>
    <row r="71" spans="2:12" s="1" customFormat="1" ht="6.95" customHeight="1">
      <c r="B71" s="70"/>
      <c r="C71" s="71"/>
      <c r="D71" s="71"/>
      <c r="E71" s="71"/>
      <c r="F71" s="71"/>
      <c r="G71" s="71"/>
      <c r="H71" s="71"/>
      <c r="I71" s="169"/>
      <c r="J71" s="71"/>
      <c r="K71" s="71"/>
      <c r="L71" s="72"/>
    </row>
    <row r="72" spans="2:12" s="1" customFormat="1" ht="36.95" customHeight="1">
      <c r="B72" s="46"/>
      <c r="C72" s="73" t="s">
        <v>121</v>
      </c>
      <c r="D72" s="74"/>
      <c r="E72" s="74"/>
      <c r="F72" s="74"/>
      <c r="G72" s="74"/>
      <c r="H72" s="74"/>
      <c r="I72" s="191"/>
      <c r="J72" s="74"/>
      <c r="K72" s="74"/>
      <c r="L72" s="72"/>
    </row>
    <row r="73" spans="2:12" s="1" customFormat="1" ht="6.95" customHeight="1">
      <c r="B73" s="46"/>
      <c r="C73" s="74"/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14.4" customHeight="1">
      <c r="B74" s="46"/>
      <c r="C74" s="76" t="s">
        <v>18</v>
      </c>
      <c r="D74" s="74"/>
      <c r="E74" s="74"/>
      <c r="F74" s="74"/>
      <c r="G74" s="74"/>
      <c r="H74" s="74"/>
      <c r="I74" s="191"/>
      <c r="J74" s="74"/>
      <c r="K74" s="74"/>
      <c r="L74" s="72"/>
    </row>
    <row r="75" spans="2:12" s="1" customFormat="1" ht="16.5" customHeight="1">
      <c r="B75" s="46"/>
      <c r="C75" s="74"/>
      <c r="D75" s="74"/>
      <c r="E75" s="192" t="str">
        <f>E7</f>
        <v>III/11748 NEPOMUK ULICE ZELENODOLSKÁ</v>
      </c>
      <c r="F75" s="76"/>
      <c r="G75" s="76"/>
      <c r="H75" s="76"/>
      <c r="I75" s="191"/>
      <c r="J75" s="74"/>
      <c r="K75" s="74"/>
      <c r="L75" s="72"/>
    </row>
    <row r="76" spans="2:12" s="1" customFormat="1" ht="14.4" customHeight="1">
      <c r="B76" s="46"/>
      <c r="C76" s="76" t="s">
        <v>104</v>
      </c>
      <c r="D76" s="74"/>
      <c r="E76" s="74"/>
      <c r="F76" s="74"/>
      <c r="G76" s="74"/>
      <c r="H76" s="74"/>
      <c r="I76" s="191"/>
      <c r="J76" s="74"/>
      <c r="K76" s="74"/>
      <c r="L76" s="72"/>
    </row>
    <row r="77" spans="2:12" s="1" customFormat="1" ht="17.25" customHeight="1">
      <c r="B77" s="46"/>
      <c r="C77" s="74"/>
      <c r="D77" s="74"/>
      <c r="E77" s="82" t="str">
        <f>E9</f>
        <v>SO 301 - ÚDRŽBA KANALIZACE</v>
      </c>
      <c r="F77" s="74"/>
      <c r="G77" s="74"/>
      <c r="H77" s="74"/>
      <c r="I77" s="191"/>
      <c r="J77" s="74"/>
      <c r="K77" s="74"/>
      <c r="L77" s="72"/>
    </row>
    <row r="78" spans="2:12" s="1" customFormat="1" ht="6.95" customHeight="1">
      <c r="B78" s="46"/>
      <c r="C78" s="74"/>
      <c r="D78" s="74"/>
      <c r="E78" s="74"/>
      <c r="F78" s="74"/>
      <c r="G78" s="74"/>
      <c r="H78" s="74"/>
      <c r="I78" s="191"/>
      <c r="J78" s="74"/>
      <c r="K78" s="74"/>
      <c r="L78" s="72"/>
    </row>
    <row r="79" spans="2:12" s="1" customFormat="1" ht="18" customHeight="1">
      <c r="B79" s="46"/>
      <c r="C79" s="76" t="s">
        <v>23</v>
      </c>
      <c r="D79" s="74"/>
      <c r="E79" s="74"/>
      <c r="F79" s="193" t="str">
        <f>F12</f>
        <v>Nepomuk</v>
      </c>
      <c r="G79" s="74"/>
      <c r="H79" s="74"/>
      <c r="I79" s="194" t="s">
        <v>25</v>
      </c>
      <c r="J79" s="85" t="str">
        <f>IF(J12="","",J12)</f>
        <v>22. 3. 2018</v>
      </c>
      <c r="K79" s="74"/>
      <c r="L79" s="72"/>
    </row>
    <row r="80" spans="2:12" s="1" customFormat="1" ht="6.95" customHeight="1">
      <c r="B80" s="46"/>
      <c r="C80" s="74"/>
      <c r="D80" s="74"/>
      <c r="E80" s="74"/>
      <c r="F80" s="74"/>
      <c r="G80" s="74"/>
      <c r="H80" s="74"/>
      <c r="I80" s="191"/>
      <c r="J80" s="74"/>
      <c r="K80" s="74"/>
      <c r="L80" s="72"/>
    </row>
    <row r="81" spans="2:12" s="1" customFormat="1" ht="13.5">
      <c r="B81" s="46"/>
      <c r="C81" s="76" t="s">
        <v>27</v>
      </c>
      <c r="D81" s="74"/>
      <c r="E81" s="74"/>
      <c r="F81" s="193" t="str">
        <f>E15</f>
        <v>Macán projekce ds s.r.o.</v>
      </c>
      <c r="G81" s="74"/>
      <c r="H81" s="74"/>
      <c r="I81" s="194" t="s">
        <v>33</v>
      </c>
      <c r="J81" s="193" t="str">
        <f>E21</f>
        <v>MACÁN PROJEKCE DS s.r.o.</v>
      </c>
      <c r="K81" s="74"/>
      <c r="L81" s="72"/>
    </row>
    <row r="82" spans="2:12" s="1" customFormat="1" ht="14.4" customHeight="1">
      <c r="B82" s="46"/>
      <c r="C82" s="76" t="s">
        <v>31</v>
      </c>
      <c r="D82" s="74"/>
      <c r="E82" s="74"/>
      <c r="F82" s="193" t="str">
        <f>IF(E18="","",E18)</f>
        <v/>
      </c>
      <c r="G82" s="74"/>
      <c r="H82" s="74"/>
      <c r="I82" s="191"/>
      <c r="J82" s="74"/>
      <c r="K82" s="74"/>
      <c r="L82" s="72"/>
    </row>
    <row r="83" spans="2:12" s="1" customFormat="1" ht="10.3" customHeight="1">
      <c r="B83" s="46"/>
      <c r="C83" s="74"/>
      <c r="D83" s="74"/>
      <c r="E83" s="74"/>
      <c r="F83" s="74"/>
      <c r="G83" s="74"/>
      <c r="H83" s="74"/>
      <c r="I83" s="191"/>
      <c r="J83" s="74"/>
      <c r="K83" s="74"/>
      <c r="L83" s="72"/>
    </row>
    <row r="84" spans="2:20" s="9" customFormat="1" ht="29.25" customHeight="1">
      <c r="B84" s="195"/>
      <c r="C84" s="196" t="s">
        <v>122</v>
      </c>
      <c r="D84" s="197" t="s">
        <v>56</v>
      </c>
      <c r="E84" s="197" t="s">
        <v>52</v>
      </c>
      <c r="F84" s="197" t="s">
        <v>123</v>
      </c>
      <c r="G84" s="197" t="s">
        <v>124</v>
      </c>
      <c r="H84" s="197" t="s">
        <v>125</v>
      </c>
      <c r="I84" s="198" t="s">
        <v>126</v>
      </c>
      <c r="J84" s="197" t="s">
        <v>108</v>
      </c>
      <c r="K84" s="199" t="s">
        <v>127</v>
      </c>
      <c r="L84" s="200"/>
      <c r="M84" s="102" t="s">
        <v>128</v>
      </c>
      <c r="N84" s="103" t="s">
        <v>41</v>
      </c>
      <c r="O84" s="103" t="s">
        <v>129</v>
      </c>
      <c r="P84" s="103" t="s">
        <v>130</v>
      </c>
      <c r="Q84" s="103" t="s">
        <v>131</v>
      </c>
      <c r="R84" s="103" t="s">
        <v>132</v>
      </c>
      <c r="S84" s="103" t="s">
        <v>133</v>
      </c>
      <c r="T84" s="104" t="s">
        <v>134</v>
      </c>
    </row>
    <row r="85" spans="2:63" s="1" customFormat="1" ht="29.25" customHeight="1">
      <c r="B85" s="46"/>
      <c r="C85" s="108" t="s">
        <v>109</v>
      </c>
      <c r="D85" s="74"/>
      <c r="E85" s="74"/>
      <c r="F85" s="74"/>
      <c r="G85" s="74"/>
      <c r="H85" s="74"/>
      <c r="I85" s="191"/>
      <c r="J85" s="201">
        <f>BK85</f>
        <v>0</v>
      </c>
      <c r="K85" s="74"/>
      <c r="L85" s="72"/>
      <c r="M85" s="105"/>
      <c r="N85" s="106"/>
      <c r="O85" s="106"/>
      <c r="P85" s="202">
        <f>P86</f>
        <v>0</v>
      </c>
      <c r="Q85" s="106"/>
      <c r="R85" s="202">
        <f>R86</f>
        <v>10.195267</v>
      </c>
      <c r="S85" s="106"/>
      <c r="T85" s="203">
        <f>T86</f>
        <v>6.068000000000001</v>
      </c>
      <c r="AT85" s="24" t="s">
        <v>70</v>
      </c>
      <c r="AU85" s="24" t="s">
        <v>110</v>
      </c>
      <c r="BK85" s="204">
        <f>BK86</f>
        <v>0</v>
      </c>
    </row>
    <row r="86" spans="2:63" s="10" customFormat="1" ht="37.4" customHeight="1">
      <c r="B86" s="205"/>
      <c r="C86" s="206"/>
      <c r="D86" s="207" t="s">
        <v>70</v>
      </c>
      <c r="E86" s="208" t="s">
        <v>135</v>
      </c>
      <c r="F86" s="208" t="s">
        <v>136</v>
      </c>
      <c r="G86" s="206"/>
      <c r="H86" s="206"/>
      <c r="I86" s="209"/>
      <c r="J86" s="210">
        <f>BK86</f>
        <v>0</v>
      </c>
      <c r="K86" s="206"/>
      <c r="L86" s="211"/>
      <c r="M86" s="212"/>
      <c r="N86" s="213"/>
      <c r="O86" s="213"/>
      <c r="P86" s="214">
        <f>P87+P93+P106+P124+P133+P186+P193+P217</f>
        <v>0</v>
      </c>
      <c r="Q86" s="213"/>
      <c r="R86" s="214">
        <f>R87+R93+R106+R124+R133+R186+R193+R217</f>
        <v>10.195267</v>
      </c>
      <c r="S86" s="213"/>
      <c r="T86" s="215">
        <f>T87+T93+T106+T124+T133+T186+T193+T217</f>
        <v>6.068000000000001</v>
      </c>
      <c r="AR86" s="216" t="s">
        <v>79</v>
      </c>
      <c r="AT86" s="217" t="s">
        <v>70</v>
      </c>
      <c r="AU86" s="217" t="s">
        <v>71</v>
      </c>
      <c r="AY86" s="216" t="s">
        <v>137</v>
      </c>
      <c r="BK86" s="218">
        <f>BK87+BK93+BK106+BK124+BK133+BK186+BK193+BK217</f>
        <v>0</v>
      </c>
    </row>
    <row r="87" spans="2:63" s="10" customFormat="1" ht="19.9" customHeight="1">
      <c r="B87" s="205"/>
      <c r="C87" s="206"/>
      <c r="D87" s="207" t="s">
        <v>70</v>
      </c>
      <c r="E87" s="219" t="s">
        <v>79</v>
      </c>
      <c r="F87" s="219" t="s">
        <v>138</v>
      </c>
      <c r="G87" s="206"/>
      <c r="H87" s="206"/>
      <c r="I87" s="209"/>
      <c r="J87" s="220">
        <f>BK87</f>
        <v>0</v>
      </c>
      <c r="K87" s="206"/>
      <c r="L87" s="211"/>
      <c r="M87" s="212"/>
      <c r="N87" s="213"/>
      <c r="O87" s="213"/>
      <c r="P87" s="214">
        <f>SUM(P88:P92)</f>
        <v>0</v>
      </c>
      <c r="Q87" s="213"/>
      <c r="R87" s="214">
        <f>SUM(R88:R92)</f>
        <v>0.9</v>
      </c>
      <c r="S87" s="213"/>
      <c r="T87" s="215">
        <f>SUM(T88:T92)</f>
        <v>0</v>
      </c>
      <c r="AR87" s="216" t="s">
        <v>79</v>
      </c>
      <c r="AT87" s="217" t="s">
        <v>70</v>
      </c>
      <c r="AU87" s="217" t="s">
        <v>79</v>
      </c>
      <c r="AY87" s="216" t="s">
        <v>137</v>
      </c>
      <c r="BK87" s="218">
        <f>SUM(BK88:BK92)</f>
        <v>0</v>
      </c>
    </row>
    <row r="88" spans="2:65" s="1" customFormat="1" ht="38.25" customHeight="1">
      <c r="B88" s="46"/>
      <c r="C88" s="221" t="s">
        <v>79</v>
      </c>
      <c r="D88" s="221" t="s">
        <v>139</v>
      </c>
      <c r="E88" s="222" t="s">
        <v>751</v>
      </c>
      <c r="F88" s="223" t="s">
        <v>752</v>
      </c>
      <c r="G88" s="224" t="s">
        <v>169</v>
      </c>
      <c r="H88" s="225">
        <v>0.5</v>
      </c>
      <c r="I88" s="226"/>
      <c r="J88" s="227">
        <f>ROUND(I88*H88,2)</f>
        <v>0</v>
      </c>
      <c r="K88" s="223" t="s">
        <v>753</v>
      </c>
      <c r="L88" s="72"/>
      <c r="M88" s="228" t="s">
        <v>21</v>
      </c>
      <c r="N88" s="229" t="s">
        <v>42</v>
      </c>
      <c r="O88" s="47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4" t="s">
        <v>144</v>
      </c>
      <c r="AT88" s="24" t="s">
        <v>139</v>
      </c>
      <c r="AU88" s="24" t="s">
        <v>81</v>
      </c>
      <c r="AY88" s="24" t="s">
        <v>137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79</v>
      </c>
      <c r="BK88" s="232">
        <f>ROUND(I88*H88,2)</f>
        <v>0</v>
      </c>
      <c r="BL88" s="24" t="s">
        <v>144</v>
      </c>
      <c r="BM88" s="24" t="s">
        <v>754</v>
      </c>
    </row>
    <row r="89" spans="2:47" s="1" customFormat="1" ht="13.5">
      <c r="B89" s="46"/>
      <c r="C89" s="74"/>
      <c r="D89" s="233" t="s">
        <v>755</v>
      </c>
      <c r="E89" s="74"/>
      <c r="F89" s="234" t="s">
        <v>756</v>
      </c>
      <c r="G89" s="74"/>
      <c r="H89" s="74"/>
      <c r="I89" s="191"/>
      <c r="J89" s="74"/>
      <c r="K89" s="74"/>
      <c r="L89" s="72"/>
      <c r="M89" s="235"/>
      <c r="N89" s="47"/>
      <c r="O89" s="47"/>
      <c r="P89" s="47"/>
      <c r="Q89" s="47"/>
      <c r="R89" s="47"/>
      <c r="S89" s="47"/>
      <c r="T89" s="95"/>
      <c r="AT89" s="24" t="s">
        <v>755</v>
      </c>
      <c r="AU89" s="24" t="s">
        <v>81</v>
      </c>
    </row>
    <row r="90" spans="2:51" s="11" customFormat="1" ht="13.5">
      <c r="B90" s="236"/>
      <c r="C90" s="237"/>
      <c r="D90" s="233" t="s">
        <v>151</v>
      </c>
      <c r="E90" s="238" t="s">
        <v>21</v>
      </c>
      <c r="F90" s="239" t="s">
        <v>757</v>
      </c>
      <c r="G90" s="237"/>
      <c r="H90" s="240">
        <v>0.5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AT90" s="246" t="s">
        <v>151</v>
      </c>
      <c r="AU90" s="246" t="s">
        <v>81</v>
      </c>
      <c r="AV90" s="11" t="s">
        <v>81</v>
      </c>
      <c r="AW90" s="11" t="s">
        <v>35</v>
      </c>
      <c r="AX90" s="11" t="s">
        <v>79</v>
      </c>
      <c r="AY90" s="246" t="s">
        <v>137</v>
      </c>
    </row>
    <row r="91" spans="2:65" s="1" customFormat="1" ht="25.5" customHeight="1">
      <c r="B91" s="46"/>
      <c r="C91" s="247" t="s">
        <v>81</v>
      </c>
      <c r="D91" s="247" t="s">
        <v>222</v>
      </c>
      <c r="E91" s="248" t="s">
        <v>758</v>
      </c>
      <c r="F91" s="249" t="s">
        <v>759</v>
      </c>
      <c r="G91" s="250" t="s">
        <v>225</v>
      </c>
      <c r="H91" s="251">
        <v>0.9</v>
      </c>
      <c r="I91" s="252"/>
      <c r="J91" s="253">
        <f>ROUND(I91*H91,2)</f>
        <v>0</v>
      </c>
      <c r="K91" s="249" t="s">
        <v>753</v>
      </c>
      <c r="L91" s="254"/>
      <c r="M91" s="255" t="s">
        <v>21</v>
      </c>
      <c r="N91" s="256" t="s">
        <v>42</v>
      </c>
      <c r="O91" s="47"/>
      <c r="P91" s="230">
        <f>O91*H91</f>
        <v>0</v>
      </c>
      <c r="Q91" s="230">
        <v>1</v>
      </c>
      <c r="R91" s="230">
        <f>Q91*H91</f>
        <v>0.9</v>
      </c>
      <c r="S91" s="230">
        <v>0</v>
      </c>
      <c r="T91" s="231">
        <f>S91*H91</f>
        <v>0</v>
      </c>
      <c r="AR91" s="24" t="s">
        <v>177</v>
      </c>
      <c r="AT91" s="24" t="s">
        <v>222</v>
      </c>
      <c r="AU91" s="24" t="s">
        <v>81</v>
      </c>
      <c r="AY91" s="24" t="s">
        <v>137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79</v>
      </c>
      <c r="BK91" s="232">
        <f>ROUND(I91*H91,2)</f>
        <v>0</v>
      </c>
      <c r="BL91" s="24" t="s">
        <v>144</v>
      </c>
      <c r="BM91" s="24" t="s">
        <v>760</v>
      </c>
    </row>
    <row r="92" spans="2:51" s="11" customFormat="1" ht="13.5">
      <c r="B92" s="236"/>
      <c r="C92" s="237"/>
      <c r="D92" s="233" t="s">
        <v>151</v>
      </c>
      <c r="E92" s="238" t="s">
        <v>21</v>
      </c>
      <c r="F92" s="239" t="s">
        <v>761</v>
      </c>
      <c r="G92" s="237"/>
      <c r="H92" s="240">
        <v>0.9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AT92" s="246" t="s">
        <v>151</v>
      </c>
      <c r="AU92" s="246" t="s">
        <v>81</v>
      </c>
      <c r="AV92" s="11" t="s">
        <v>81</v>
      </c>
      <c r="AW92" s="11" t="s">
        <v>35</v>
      </c>
      <c r="AX92" s="11" t="s">
        <v>79</v>
      </c>
      <c r="AY92" s="246" t="s">
        <v>137</v>
      </c>
    </row>
    <row r="93" spans="2:63" s="10" customFormat="1" ht="29.85" customHeight="1">
      <c r="B93" s="205"/>
      <c r="C93" s="206"/>
      <c r="D93" s="207" t="s">
        <v>70</v>
      </c>
      <c r="E93" s="219" t="s">
        <v>153</v>
      </c>
      <c r="F93" s="219" t="s">
        <v>584</v>
      </c>
      <c r="G93" s="206"/>
      <c r="H93" s="206"/>
      <c r="I93" s="209"/>
      <c r="J93" s="220">
        <f>BK93</f>
        <v>0</v>
      </c>
      <c r="K93" s="206"/>
      <c r="L93" s="211"/>
      <c r="M93" s="212"/>
      <c r="N93" s="213"/>
      <c r="O93" s="213"/>
      <c r="P93" s="214">
        <f>SUM(P94:P105)</f>
        <v>0</v>
      </c>
      <c r="Q93" s="213"/>
      <c r="R93" s="214">
        <f>SUM(R94:R105)</f>
        <v>0</v>
      </c>
      <c r="S93" s="213"/>
      <c r="T93" s="215">
        <f>SUM(T94:T105)</f>
        <v>4.840000000000001</v>
      </c>
      <c r="AR93" s="216" t="s">
        <v>79</v>
      </c>
      <c r="AT93" s="217" t="s">
        <v>70</v>
      </c>
      <c r="AU93" s="217" t="s">
        <v>79</v>
      </c>
      <c r="AY93" s="216" t="s">
        <v>137</v>
      </c>
      <c r="BK93" s="218">
        <f>SUM(BK94:BK105)</f>
        <v>0</v>
      </c>
    </row>
    <row r="94" spans="2:65" s="1" customFormat="1" ht="25.5" customHeight="1">
      <c r="B94" s="46"/>
      <c r="C94" s="221" t="s">
        <v>153</v>
      </c>
      <c r="D94" s="221" t="s">
        <v>139</v>
      </c>
      <c r="E94" s="222" t="s">
        <v>762</v>
      </c>
      <c r="F94" s="223" t="s">
        <v>763</v>
      </c>
      <c r="G94" s="224" t="s">
        <v>169</v>
      </c>
      <c r="H94" s="225">
        <v>2.2</v>
      </c>
      <c r="I94" s="226"/>
      <c r="J94" s="227">
        <f>ROUND(I94*H94,2)</f>
        <v>0</v>
      </c>
      <c r="K94" s="223" t="s">
        <v>753</v>
      </c>
      <c r="L94" s="72"/>
      <c r="M94" s="228" t="s">
        <v>21</v>
      </c>
      <c r="N94" s="229" t="s">
        <v>42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2.2</v>
      </c>
      <c r="T94" s="231">
        <f>S94*H94</f>
        <v>4.840000000000001</v>
      </c>
      <c r="AR94" s="24" t="s">
        <v>144</v>
      </c>
      <c r="AT94" s="24" t="s">
        <v>139</v>
      </c>
      <c r="AU94" s="24" t="s">
        <v>81</v>
      </c>
      <c r="AY94" s="24" t="s">
        <v>137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79</v>
      </c>
      <c r="BK94" s="232">
        <f>ROUND(I94*H94,2)</f>
        <v>0</v>
      </c>
      <c r="BL94" s="24" t="s">
        <v>144</v>
      </c>
      <c r="BM94" s="24" t="s">
        <v>764</v>
      </c>
    </row>
    <row r="95" spans="2:47" s="1" customFormat="1" ht="13.5">
      <c r="B95" s="46"/>
      <c r="C95" s="74"/>
      <c r="D95" s="233" t="s">
        <v>755</v>
      </c>
      <c r="E95" s="74"/>
      <c r="F95" s="234" t="s">
        <v>765</v>
      </c>
      <c r="G95" s="74"/>
      <c r="H95" s="74"/>
      <c r="I95" s="191"/>
      <c r="J95" s="74"/>
      <c r="K95" s="74"/>
      <c r="L95" s="72"/>
      <c r="M95" s="235"/>
      <c r="N95" s="47"/>
      <c r="O95" s="47"/>
      <c r="P95" s="47"/>
      <c r="Q95" s="47"/>
      <c r="R95" s="47"/>
      <c r="S95" s="47"/>
      <c r="T95" s="95"/>
      <c r="AT95" s="24" t="s">
        <v>755</v>
      </c>
      <c r="AU95" s="24" t="s">
        <v>81</v>
      </c>
    </row>
    <row r="96" spans="2:51" s="11" customFormat="1" ht="13.5">
      <c r="B96" s="236"/>
      <c r="C96" s="237"/>
      <c r="D96" s="233" t="s">
        <v>151</v>
      </c>
      <c r="E96" s="238" t="s">
        <v>21</v>
      </c>
      <c r="F96" s="239" t="s">
        <v>766</v>
      </c>
      <c r="G96" s="237"/>
      <c r="H96" s="240">
        <v>0.5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AT96" s="246" t="s">
        <v>151</v>
      </c>
      <c r="AU96" s="246" t="s">
        <v>81</v>
      </c>
      <c r="AV96" s="11" t="s">
        <v>81</v>
      </c>
      <c r="AW96" s="11" t="s">
        <v>35</v>
      </c>
      <c r="AX96" s="11" t="s">
        <v>71</v>
      </c>
      <c r="AY96" s="246" t="s">
        <v>137</v>
      </c>
    </row>
    <row r="97" spans="2:51" s="11" customFormat="1" ht="13.5">
      <c r="B97" s="236"/>
      <c r="C97" s="237"/>
      <c r="D97" s="233" t="s">
        <v>151</v>
      </c>
      <c r="E97" s="238" t="s">
        <v>21</v>
      </c>
      <c r="F97" s="239" t="s">
        <v>767</v>
      </c>
      <c r="G97" s="237"/>
      <c r="H97" s="240">
        <v>0.5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AT97" s="246" t="s">
        <v>151</v>
      </c>
      <c r="AU97" s="246" t="s">
        <v>81</v>
      </c>
      <c r="AV97" s="11" t="s">
        <v>81</v>
      </c>
      <c r="AW97" s="11" t="s">
        <v>35</v>
      </c>
      <c r="AX97" s="11" t="s">
        <v>71</v>
      </c>
      <c r="AY97" s="246" t="s">
        <v>137</v>
      </c>
    </row>
    <row r="98" spans="2:51" s="11" customFormat="1" ht="13.5">
      <c r="B98" s="236"/>
      <c r="C98" s="237"/>
      <c r="D98" s="233" t="s">
        <v>151</v>
      </c>
      <c r="E98" s="238" t="s">
        <v>21</v>
      </c>
      <c r="F98" s="239" t="s">
        <v>768</v>
      </c>
      <c r="G98" s="237"/>
      <c r="H98" s="240">
        <v>0.2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AT98" s="246" t="s">
        <v>151</v>
      </c>
      <c r="AU98" s="246" t="s">
        <v>81</v>
      </c>
      <c r="AV98" s="11" t="s">
        <v>81</v>
      </c>
      <c r="AW98" s="11" t="s">
        <v>35</v>
      </c>
      <c r="AX98" s="11" t="s">
        <v>71</v>
      </c>
      <c r="AY98" s="246" t="s">
        <v>137</v>
      </c>
    </row>
    <row r="99" spans="2:51" s="11" customFormat="1" ht="13.5">
      <c r="B99" s="236"/>
      <c r="C99" s="237"/>
      <c r="D99" s="233" t="s">
        <v>151</v>
      </c>
      <c r="E99" s="238" t="s">
        <v>21</v>
      </c>
      <c r="F99" s="239" t="s">
        <v>769</v>
      </c>
      <c r="G99" s="237"/>
      <c r="H99" s="240">
        <v>0.5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AT99" s="246" t="s">
        <v>151</v>
      </c>
      <c r="AU99" s="246" t="s">
        <v>81</v>
      </c>
      <c r="AV99" s="11" t="s">
        <v>81</v>
      </c>
      <c r="AW99" s="11" t="s">
        <v>35</v>
      </c>
      <c r="AX99" s="11" t="s">
        <v>71</v>
      </c>
      <c r="AY99" s="246" t="s">
        <v>137</v>
      </c>
    </row>
    <row r="100" spans="2:51" s="11" customFormat="1" ht="13.5">
      <c r="B100" s="236"/>
      <c r="C100" s="237"/>
      <c r="D100" s="233" t="s">
        <v>151</v>
      </c>
      <c r="E100" s="238" t="s">
        <v>21</v>
      </c>
      <c r="F100" s="239" t="s">
        <v>770</v>
      </c>
      <c r="G100" s="237"/>
      <c r="H100" s="240">
        <v>0.5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AT100" s="246" t="s">
        <v>151</v>
      </c>
      <c r="AU100" s="246" t="s">
        <v>81</v>
      </c>
      <c r="AV100" s="11" t="s">
        <v>81</v>
      </c>
      <c r="AW100" s="11" t="s">
        <v>35</v>
      </c>
      <c r="AX100" s="11" t="s">
        <v>71</v>
      </c>
      <c r="AY100" s="246" t="s">
        <v>137</v>
      </c>
    </row>
    <row r="101" spans="2:65" s="1" customFormat="1" ht="25.5" customHeight="1">
      <c r="B101" s="46"/>
      <c r="C101" s="221" t="s">
        <v>144</v>
      </c>
      <c r="D101" s="221" t="s">
        <v>139</v>
      </c>
      <c r="E101" s="222" t="s">
        <v>771</v>
      </c>
      <c r="F101" s="223" t="s">
        <v>772</v>
      </c>
      <c r="G101" s="224" t="s">
        <v>169</v>
      </c>
      <c r="H101" s="225">
        <v>0.7</v>
      </c>
      <c r="I101" s="226"/>
      <c r="J101" s="227">
        <f>ROUND(I101*H101,2)</f>
        <v>0</v>
      </c>
      <c r="K101" s="223" t="s">
        <v>753</v>
      </c>
      <c r="L101" s="72"/>
      <c r="M101" s="228" t="s">
        <v>21</v>
      </c>
      <c r="N101" s="229" t="s">
        <v>42</v>
      </c>
      <c r="O101" s="47"/>
      <c r="P101" s="230">
        <f>O101*H101</f>
        <v>0</v>
      </c>
      <c r="Q101" s="230">
        <v>0</v>
      </c>
      <c r="R101" s="230">
        <f>Q101*H101</f>
        <v>0</v>
      </c>
      <c r="S101" s="230">
        <v>0</v>
      </c>
      <c r="T101" s="231">
        <f>S101*H101</f>
        <v>0</v>
      </c>
      <c r="AR101" s="24" t="s">
        <v>144</v>
      </c>
      <c r="AT101" s="24" t="s">
        <v>139</v>
      </c>
      <c r="AU101" s="24" t="s">
        <v>81</v>
      </c>
      <c r="AY101" s="24" t="s">
        <v>137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79</v>
      </c>
      <c r="BK101" s="232">
        <f>ROUND(I101*H101,2)</f>
        <v>0</v>
      </c>
      <c r="BL101" s="24" t="s">
        <v>144</v>
      </c>
      <c r="BM101" s="24" t="s">
        <v>773</v>
      </c>
    </row>
    <row r="102" spans="2:51" s="11" customFormat="1" ht="13.5">
      <c r="B102" s="236"/>
      <c r="C102" s="237"/>
      <c r="D102" s="233" t="s">
        <v>151</v>
      </c>
      <c r="E102" s="238" t="s">
        <v>21</v>
      </c>
      <c r="F102" s="239" t="s">
        <v>774</v>
      </c>
      <c r="G102" s="237"/>
      <c r="H102" s="240">
        <v>0.1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AT102" s="246" t="s">
        <v>151</v>
      </c>
      <c r="AU102" s="246" t="s">
        <v>81</v>
      </c>
      <c r="AV102" s="11" t="s">
        <v>81</v>
      </c>
      <c r="AW102" s="11" t="s">
        <v>35</v>
      </c>
      <c r="AX102" s="11" t="s">
        <v>71</v>
      </c>
      <c r="AY102" s="246" t="s">
        <v>137</v>
      </c>
    </row>
    <row r="103" spans="2:51" s="11" customFormat="1" ht="13.5">
      <c r="B103" s="236"/>
      <c r="C103" s="237"/>
      <c r="D103" s="233" t="s">
        <v>151</v>
      </c>
      <c r="E103" s="238" t="s">
        <v>21</v>
      </c>
      <c r="F103" s="239" t="s">
        <v>775</v>
      </c>
      <c r="G103" s="237"/>
      <c r="H103" s="240">
        <v>0.1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AT103" s="246" t="s">
        <v>151</v>
      </c>
      <c r="AU103" s="246" t="s">
        <v>81</v>
      </c>
      <c r="AV103" s="11" t="s">
        <v>81</v>
      </c>
      <c r="AW103" s="11" t="s">
        <v>35</v>
      </c>
      <c r="AX103" s="11" t="s">
        <v>71</v>
      </c>
      <c r="AY103" s="246" t="s">
        <v>137</v>
      </c>
    </row>
    <row r="104" spans="2:51" s="11" customFormat="1" ht="13.5">
      <c r="B104" s="236"/>
      <c r="C104" s="237"/>
      <c r="D104" s="233" t="s">
        <v>151</v>
      </c>
      <c r="E104" s="238" t="s">
        <v>21</v>
      </c>
      <c r="F104" s="239" t="s">
        <v>776</v>
      </c>
      <c r="G104" s="237"/>
      <c r="H104" s="240">
        <v>0.1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AT104" s="246" t="s">
        <v>151</v>
      </c>
      <c r="AU104" s="246" t="s">
        <v>81</v>
      </c>
      <c r="AV104" s="11" t="s">
        <v>81</v>
      </c>
      <c r="AW104" s="11" t="s">
        <v>35</v>
      </c>
      <c r="AX104" s="11" t="s">
        <v>71</v>
      </c>
      <c r="AY104" s="246" t="s">
        <v>137</v>
      </c>
    </row>
    <row r="105" spans="2:51" s="11" customFormat="1" ht="13.5">
      <c r="B105" s="236"/>
      <c r="C105" s="237"/>
      <c r="D105" s="233" t="s">
        <v>151</v>
      </c>
      <c r="E105" s="238" t="s">
        <v>21</v>
      </c>
      <c r="F105" s="239" t="s">
        <v>777</v>
      </c>
      <c r="G105" s="237"/>
      <c r="H105" s="240">
        <v>0.4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AT105" s="246" t="s">
        <v>151</v>
      </c>
      <c r="AU105" s="246" t="s">
        <v>81</v>
      </c>
      <c r="AV105" s="11" t="s">
        <v>81</v>
      </c>
      <c r="AW105" s="11" t="s">
        <v>35</v>
      </c>
      <c r="AX105" s="11" t="s">
        <v>71</v>
      </c>
      <c r="AY105" s="246" t="s">
        <v>137</v>
      </c>
    </row>
    <row r="106" spans="2:63" s="10" customFormat="1" ht="29.85" customHeight="1">
      <c r="B106" s="205"/>
      <c r="C106" s="206"/>
      <c r="D106" s="207" t="s">
        <v>70</v>
      </c>
      <c r="E106" s="219" t="s">
        <v>144</v>
      </c>
      <c r="F106" s="219" t="s">
        <v>778</v>
      </c>
      <c r="G106" s="206"/>
      <c r="H106" s="206"/>
      <c r="I106" s="209"/>
      <c r="J106" s="220">
        <f>BK106</f>
        <v>0</v>
      </c>
      <c r="K106" s="206"/>
      <c r="L106" s="211"/>
      <c r="M106" s="212"/>
      <c r="N106" s="213"/>
      <c r="O106" s="213"/>
      <c r="P106" s="214">
        <f>SUM(P107:P123)</f>
        <v>0</v>
      </c>
      <c r="Q106" s="213"/>
      <c r="R106" s="214">
        <f>SUM(R107:R123)</f>
        <v>4.4300999999999995</v>
      </c>
      <c r="S106" s="213"/>
      <c r="T106" s="215">
        <f>SUM(T107:T123)</f>
        <v>0</v>
      </c>
      <c r="AR106" s="216" t="s">
        <v>79</v>
      </c>
      <c r="AT106" s="217" t="s">
        <v>70</v>
      </c>
      <c r="AU106" s="217" t="s">
        <v>79</v>
      </c>
      <c r="AY106" s="216" t="s">
        <v>137</v>
      </c>
      <c r="BK106" s="218">
        <f>SUM(BK107:BK123)</f>
        <v>0</v>
      </c>
    </row>
    <row r="107" spans="2:65" s="1" customFormat="1" ht="25.5" customHeight="1">
      <c r="B107" s="46"/>
      <c r="C107" s="221" t="s">
        <v>162</v>
      </c>
      <c r="D107" s="221" t="s">
        <v>139</v>
      </c>
      <c r="E107" s="222" t="s">
        <v>779</v>
      </c>
      <c r="F107" s="223" t="s">
        <v>780</v>
      </c>
      <c r="G107" s="224" t="s">
        <v>342</v>
      </c>
      <c r="H107" s="225">
        <v>8</v>
      </c>
      <c r="I107" s="226"/>
      <c r="J107" s="227">
        <f>ROUND(I107*H107,2)</f>
        <v>0</v>
      </c>
      <c r="K107" s="223" t="s">
        <v>753</v>
      </c>
      <c r="L107" s="72"/>
      <c r="M107" s="228" t="s">
        <v>21</v>
      </c>
      <c r="N107" s="229" t="s">
        <v>42</v>
      </c>
      <c r="O107" s="47"/>
      <c r="P107" s="230">
        <f>O107*H107</f>
        <v>0</v>
      </c>
      <c r="Q107" s="230">
        <v>0.0066</v>
      </c>
      <c r="R107" s="230">
        <f>Q107*H107</f>
        <v>0.0528</v>
      </c>
      <c r="S107" s="230">
        <v>0</v>
      </c>
      <c r="T107" s="231">
        <f>S107*H107</f>
        <v>0</v>
      </c>
      <c r="AR107" s="24" t="s">
        <v>144</v>
      </c>
      <c r="AT107" s="24" t="s">
        <v>139</v>
      </c>
      <c r="AU107" s="24" t="s">
        <v>81</v>
      </c>
      <c r="AY107" s="24" t="s">
        <v>137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79</v>
      </c>
      <c r="BK107" s="232">
        <f>ROUND(I107*H107,2)</f>
        <v>0</v>
      </c>
      <c r="BL107" s="24" t="s">
        <v>144</v>
      </c>
      <c r="BM107" s="24" t="s">
        <v>781</v>
      </c>
    </row>
    <row r="108" spans="2:47" s="1" customFormat="1" ht="13.5">
      <c r="B108" s="46"/>
      <c r="C108" s="74"/>
      <c r="D108" s="233" t="s">
        <v>755</v>
      </c>
      <c r="E108" s="74"/>
      <c r="F108" s="234" t="s">
        <v>782</v>
      </c>
      <c r="G108" s="74"/>
      <c r="H108" s="74"/>
      <c r="I108" s="191"/>
      <c r="J108" s="74"/>
      <c r="K108" s="74"/>
      <c r="L108" s="72"/>
      <c r="M108" s="235"/>
      <c r="N108" s="47"/>
      <c r="O108" s="47"/>
      <c r="P108" s="47"/>
      <c r="Q108" s="47"/>
      <c r="R108" s="47"/>
      <c r="S108" s="47"/>
      <c r="T108" s="95"/>
      <c r="AT108" s="24" t="s">
        <v>755</v>
      </c>
      <c r="AU108" s="24" t="s">
        <v>81</v>
      </c>
    </row>
    <row r="109" spans="2:51" s="11" customFormat="1" ht="13.5">
      <c r="B109" s="236"/>
      <c r="C109" s="237"/>
      <c r="D109" s="233" t="s">
        <v>151</v>
      </c>
      <c r="E109" s="238" t="s">
        <v>21</v>
      </c>
      <c r="F109" s="239" t="s">
        <v>783</v>
      </c>
      <c r="G109" s="237"/>
      <c r="H109" s="240">
        <v>2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AT109" s="246" t="s">
        <v>151</v>
      </c>
      <c r="AU109" s="246" t="s">
        <v>81</v>
      </c>
      <c r="AV109" s="11" t="s">
        <v>81</v>
      </c>
      <c r="AW109" s="11" t="s">
        <v>35</v>
      </c>
      <c r="AX109" s="11" t="s">
        <v>71</v>
      </c>
      <c r="AY109" s="246" t="s">
        <v>137</v>
      </c>
    </row>
    <row r="110" spans="2:51" s="11" customFormat="1" ht="13.5">
      <c r="B110" s="236"/>
      <c r="C110" s="237"/>
      <c r="D110" s="233" t="s">
        <v>151</v>
      </c>
      <c r="E110" s="238" t="s">
        <v>21</v>
      </c>
      <c r="F110" s="239" t="s">
        <v>784</v>
      </c>
      <c r="G110" s="237"/>
      <c r="H110" s="240">
        <v>2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AT110" s="246" t="s">
        <v>151</v>
      </c>
      <c r="AU110" s="246" t="s">
        <v>81</v>
      </c>
      <c r="AV110" s="11" t="s">
        <v>81</v>
      </c>
      <c r="AW110" s="11" t="s">
        <v>35</v>
      </c>
      <c r="AX110" s="11" t="s">
        <v>71</v>
      </c>
      <c r="AY110" s="246" t="s">
        <v>137</v>
      </c>
    </row>
    <row r="111" spans="2:51" s="11" customFormat="1" ht="13.5">
      <c r="B111" s="236"/>
      <c r="C111" s="237"/>
      <c r="D111" s="233" t="s">
        <v>151</v>
      </c>
      <c r="E111" s="238" t="s">
        <v>21</v>
      </c>
      <c r="F111" s="239" t="s">
        <v>785</v>
      </c>
      <c r="G111" s="237"/>
      <c r="H111" s="240">
        <v>1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AT111" s="246" t="s">
        <v>151</v>
      </c>
      <c r="AU111" s="246" t="s">
        <v>81</v>
      </c>
      <c r="AV111" s="11" t="s">
        <v>81</v>
      </c>
      <c r="AW111" s="11" t="s">
        <v>35</v>
      </c>
      <c r="AX111" s="11" t="s">
        <v>71</v>
      </c>
      <c r="AY111" s="246" t="s">
        <v>137</v>
      </c>
    </row>
    <row r="112" spans="2:51" s="11" customFormat="1" ht="13.5">
      <c r="B112" s="236"/>
      <c r="C112" s="237"/>
      <c r="D112" s="233" t="s">
        <v>151</v>
      </c>
      <c r="E112" s="238" t="s">
        <v>21</v>
      </c>
      <c r="F112" s="239" t="s">
        <v>786</v>
      </c>
      <c r="G112" s="237"/>
      <c r="H112" s="240">
        <v>1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AT112" s="246" t="s">
        <v>151</v>
      </c>
      <c r="AU112" s="246" t="s">
        <v>81</v>
      </c>
      <c r="AV112" s="11" t="s">
        <v>81</v>
      </c>
      <c r="AW112" s="11" t="s">
        <v>35</v>
      </c>
      <c r="AX112" s="11" t="s">
        <v>71</v>
      </c>
      <c r="AY112" s="246" t="s">
        <v>137</v>
      </c>
    </row>
    <row r="113" spans="2:51" s="11" customFormat="1" ht="13.5">
      <c r="B113" s="236"/>
      <c r="C113" s="237"/>
      <c r="D113" s="233" t="s">
        <v>151</v>
      </c>
      <c r="E113" s="238" t="s">
        <v>21</v>
      </c>
      <c r="F113" s="239" t="s">
        <v>787</v>
      </c>
      <c r="G113" s="237"/>
      <c r="H113" s="240">
        <v>2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AT113" s="246" t="s">
        <v>151</v>
      </c>
      <c r="AU113" s="246" t="s">
        <v>81</v>
      </c>
      <c r="AV113" s="11" t="s">
        <v>81</v>
      </c>
      <c r="AW113" s="11" t="s">
        <v>35</v>
      </c>
      <c r="AX113" s="11" t="s">
        <v>71</v>
      </c>
      <c r="AY113" s="246" t="s">
        <v>137</v>
      </c>
    </row>
    <row r="114" spans="2:65" s="1" customFormat="1" ht="16.5" customHeight="1">
      <c r="B114" s="46"/>
      <c r="C114" s="247" t="s">
        <v>166</v>
      </c>
      <c r="D114" s="247" t="s">
        <v>222</v>
      </c>
      <c r="E114" s="248" t="s">
        <v>788</v>
      </c>
      <c r="F114" s="249" t="s">
        <v>789</v>
      </c>
      <c r="G114" s="250" t="s">
        <v>342</v>
      </c>
      <c r="H114" s="251">
        <v>4</v>
      </c>
      <c r="I114" s="252"/>
      <c r="J114" s="253">
        <f>ROUND(I114*H114,2)</f>
        <v>0</v>
      </c>
      <c r="K114" s="249" t="s">
        <v>753</v>
      </c>
      <c r="L114" s="254"/>
      <c r="M114" s="255" t="s">
        <v>21</v>
      </c>
      <c r="N114" s="256" t="s">
        <v>42</v>
      </c>
      <c r="O114" s="47"/>
      <c r="P114" s="230">
        <f>O114*H114</f>
        <v>0</v>
      </c>
      <c r="Q114" s="230">
        <v>0.021</v>
      </c>
      <c r="R114" s="230">
        <f>Q114*H114</f>
        <v>0.084</v>
      </c>
      <c r="S114" s="230">
        <v>0</v>
      </c>
      <c r="T114" s="231">
        <f>S114*H114</f>
        <v>0</v>
      </c>
      <c r="AR114" s="24" t="s">
        <v>177</v>
      </c>
      <c r="AT114" s="24" t="s">
        <v>222</v>
      </c>
      <c r="AU114" s="24" t="s">
        <v>81</v>
      </c>
      <c r="AY114" s="24" t="s">
        <v>137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4" t="s">
        <v>79</v>
      </c>
      <c r="BK114" s="232">
        <f>ROUND(I114*H114,2)</f>
        <v>0</v>
      </c>
      <c r="BL114" s="24" t="s">
        <v>144</v>
      </c>
      <c r="BM114" s="24" t="s">
        <v>790</v>
      </c>
    </row>
    <row r="115" spans="2:65" s="1" customFormat="1" ht="16.5" customHeight="1">
      <c r="B115" s="46"/>
      <c r="C115" s="247" t="s">
        <v>173</v>
      </c>
      <c r="D115" s="247" t="s">
        <v>222</v>
      </c>
      <c r="E115" s="248" t="s">
        <v>791</v>
      </c>
      <c r="F115" s="249" t="s">
        <v>792</v>
      </c>
      <c r="G115" s="250" t="s">
        <v>342</v>
      </c>
      <c r="H115" s="251">
        <v>4</v>
      </c>
      <c r="I115" s="252"/>
      <c r="J115" s="253">
        <f>ROUND(I115*H115,2)</f>
        <v>0</v>
      </c>
      <c r="K115" s="249" t="s">
        <v>753</v>
      </c>
      <c r="L115" s="254"/>
      <c r="M115" s="255" t="s">
        <v>21</v>
      </c>
      <c r="N115" s="256" t="s">
        <v>42</v>
      </c>
      <c r="O115" s="47"/>
      <c r="P115" s="230">
        <f>O115*H115</f>
        <v>0</v>
      </c>
      <c r="Q115" s="230">
        <v>0.041</v>
      </c>
      <c r="R115" s="230">
        <f>Q115*H115</f>
        <v>0.164</v>
      </c>
      <c r="S115" s="230">
        <v>0</v>
      </c>
      <c r="T115" s="231">
        <f>S115*H115</f>
        <v>0</v>
      </c>
      <c r="AR115" s="24" t="s">
        <v>177</v>
      </c>
      <c r="AT115" s="24" t="s">
        <v>222</v>
      </c>
      <c r="AU115" s="24" t="s">
        <v>81</v>
      </c>
      <c r="AY115" s="24" t="s">
        <v>137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79</v>
      </c>
      <c r="BK115" s="232">
        <f>ROUND(I115*H115,2)</f>
        <v>0</v>
      </c>
      <c r="BL115" s="24" t="s">
        <v>144</v>
      </c>
      <c r="BM115" s="24" t="s">
        <v>793</v>
      </c>
    </row>
    <row r="116" spans="2:65" s="1" customFormat="1" ht="25.5" customHeight="1">
      <c r="B116" s="46"/>
      <c r="C116" s="221" t="s">
        <v>177</v>
      </c>
      <c r="D116" s="221" t="s">
        <v>139</v>
      </c>
      <c r="E116" s="222" t="s">
        <v>794</v>
      </c>
      <c r="F116" s="223" t="s">
        <v>795</v>
      </c>
      <c r="G116" s="224" t="s">
        <v>169</v>
      </c>
      <c r="H116" s="225">
        <v>1.7</v>
      </c>
      <c r="I116" s="226"/>
      <c r="J116" s="227">
        <f>ROUND(I116*H116,2)</f>
        <v>0</v>
      </c>
      <c r="K116" s="223" t="s">
        <v>753</v>
      </c>
      <c r="L116" s="72"/>
      <c r="M116" s="228" t="s">
        <v>21</v>
      </c>
      <c r="N116" s="229" t="s">
        <v>42</v>
      </c>
      <c r="O116" s="47"/>
      <c r="P116" s="230">
        <f>O116*H116</f>
        <v>0</v>
      </c>
      <c r="Q116" s="230">
        <v>2.429</v>
      </c>
      <c r="R116" s="230">
        <f>Q116*H116</f>
        <v>4.1293</v>
      </c>
      <c r="S116" s="230">
        <v>0</v>
      </c>
      <c r="T116" s="231">
        <f>S116*H116</f>
        <v>0</v>
      </c>
      <c r="AR116" s="24" t="s">
        <v>144</v>
      </c>
      <c r="AT116" s="24" t="s">
        <v>139</v>
      </c>
      <c r="AU116" s="24" t="s">
        <v>81</v>
      </c>
      <c r="AY116" s="24" t="s">
        <v>137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4" t="s">
        <v>79</v>
      </c>
      <c r="BK116" s="232">
        <f>ROUND(I116*H116,2)</f>
        <v>0</v>
      </c>
      <c r="BL116" s="24" t="s">
        <v>144</v>
      </c>
      <c r="BM116" s="24" t="s">
        <v>796</v>
      </c>
    </row>
    <row r="117" spans="2:47" s="1" customFormat="1" ht="13.5">
      <c r="B117" s="46"/>
      <c r="C117" s="74"/>
      <c r="D117" s="233" t="s">
        <v>755</v>
      </c>
      <c r="E117" s="74"/>
      <c r="F117" s="234" t="s">
        <v>797</v>
      </c>
      <c r="G117" s="74"/>
      <c r="H117" s="74"/>
      <c r="I117" s="191"/>
      <c r="J117" s="74"/>
      <c r="K117" s="74"/>
      <c r="L117" s="72"/>
      <c r="M117" s="235"/>
      <c r="N117" s="47"/>
      <c r="O117" s="47"/>
      <c r="P117" s="47"/>
      <c r="Q117" s="47"/>
      <c r="R117" s="47"/>
      <c r="S117" s="47"/>
      <c r="T117" s="95"/>
      <c r="AT117" s="24" t="s">
        <v>755</v>
      </c>
      <c r="AU117" s="24" t="s">
        <v>81</v>
      </c>
    </row>
    <row r="118" spans="2:51" s="11" customFormat="1" ht="13.5">
      <c r="B118" s="236"/>
      <c r="C118" s="237"/>
      <c r="D118" s="233" t="s">
        <v>151</v>
      </c>
      <c r="E118" s="238" t="s">
        <v>21</v>
      </c>
      <c r="F118" s="239" t="s">
        <v>798</v>
      </c>
      <c r="G118" s="237"/>
      <c r="H118" s="240">
        <v>0.2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AT118" s="246" t="s">
        <v>151</v>
      </c>
      <c r="AU118" s="246" t="s">
        <v>81</v>
      </c>
      <c r="AV118" s="11" t="s">
        <v>81</v>
      </c>
      <c r="AW118" s="11" t="s">
        <v>35</v>
      </c>
      <c r="AX118" s="11" t="s">
        <v>71</v>
      </c>
      <c r="AY118" s="246" t="s">
        <v>137</v>
      </c>
    </row>
    <row r="119" spans="2:51" s="11" customFormat="1" ht="13.5">
      <c r="B119" s="236"/>
      <c r="C119" s="237"/>
      <c r="D119" s="233" t="s">
        <v>151</v>
      </c>
      <c r="E119" s="238" t="s">
        <v>21</v>
      </c>
      <c r="F119" s="239" t="s">
        <v>768</v>
      </c>
      <c r="G119" s="237"/>
      <c r="H119" s="240">
        <v>0.2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AT119" s="246" t="s">
        <v>151</v>
      </c>
      <c r="AU119" s="246" t="s">
        <v>81</v>
      </c>
      <c r="AV119" s="11" t="s">
        <v>81</v>
      </c>
      <c r="AW119" s="11" t="s">
        <v>35</v>
      </c>
      <c r="AX119" s="11" t="s">
        <v>71</v>
      </c>
      <c r="AY119" s="246" t="s">
        <v>137</v>
      </c>
    </row>
    <row r="120" spans="2:51" s="11" customFormat="1" ht="13.5">
      <c r="B120" s="236"/>
      <c r="C120" s="237"/>
      <c r="D120" s="233" t="s">
        <v>151</v>
      </c>
      <c r="E120" s="238" t="s">
        <v>21</v>
      </c>
      <c r="F120" s="239" t="s">
        <v>769</v>
      </c>
      <c r="G120" s="237"/>
      <c r="H120" s="240">
        <v>0.5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AT120" s="246" t="s">
        <v>151</v>
      </c>
      <c r="AU120" s="246" t="s">
        <v>81</v>
      </c>
      <c r="AV120" s="11" t="s">
        <v>81</v>
      </c>
      <c r="AW120" s="11" t="s">
        <v>35</v>
      </c>
      <c r="AX120" s="11" t="s">
        <v>71</v>
      </c>
      <c r="AY120" s="246" t="s">
        <v>137</v>
      </c>
    </row>
    <row r="121" spans="2:51" s="11" customFormat="1" ht="13.5">
      <c r="B121" s="236"/>
      <c r="C121" s="237"/>
      <c r="D121" s="233" t="s">
        <v>151</v>
      </c>
      <c r="E121" s="238" t="s">
        <v>21</v>
      </c>
      <c r="F121" s="239" t="s">
        <v>770</v>
      </c>
      <c r="G121" s="237"/>
      <c r="H121" s="240">
        <v>0.5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AT121" s="246" t="s">
        <v>151</v>
      </c>
      <c r="AU121" s="246" t="s">
        <v>81</v>
      </c>
      <c r="AV121" s="11" t="s">
        <v>81</v>
      </c>
      <c r="AW121" s="11" t="s">
        <v>35</v>
      </c>
      <c r="AX121" s="11" t="s">
        <v>71</v>
      </c>
      <c r="AY121" s="246" t="s">
        <v>137</v>
      </c>
    </row>
    <row r="122" spans="2:51" s="11" customFormat="1" ht="13.5">
      <c r="B122" s="236"/>
      <c r="C122" s="237"/>
      <c r="D122" s="233" t="s">
        <v>151</v>
      </c>
      <c r="E122" s="238" t="s">
        <v>21</v>
      </c>
      <c r="F122" s="239" t="s">
        <v>776</v>
      </c>
      <c r="G122" s="237"/>
      <c r="H122" s="240">
        <v>0.1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AT122" s="246" t="s">
        <v>151</v>
      </c>
      <c r="AU122" s="246" t="s">
        <v>81</v>
      </c>
      <c r="AV122" s="11" t="s">
        <v>81</v>
      </c>
      <c r="AW122" s="11" t="s">
        <v>35</v>
      </c>
      <c r="AX122" s="11" t="s">
        <v>71</v>
      </c>
      <c r="AY122" s="246" t="s">
        <v>137</v>
      </c>
    </row>
    <row r="123" spans="2:51" s="11" customFormat="1" ht="13.5">
      <c r="B123" s="236"/>
      <c r="C123" s="237"/>
      <c r="D123" s="233" t="s">
        <v>151</v>
      </c>
      <c r="E123" s="238" t="s">
        <v>21</v>
      </c>
      <c r="F123" s="239" t="s">
        <v>799</v>
      </c>
      <c r="G123" s="237"/>
      <c r="H123" s="240">
        <v>0.2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AT123" s="246" t="s">
        <v>151</v>
      </c>
      <c r="AU123" s="246" t="s">
        <v>81</v>
      </c>
      <c r="AV123" s="11" t="s">
        <v>81</v>
      </c>
      <c r="AW123" s="11" t="s">
        <v>35</v>
      </c>
      <c r="AX123" s="11" t="s">
        <v>71</v>
      </c>
      <c r="AY123" s="246" t="s">
        <v>137</v>
      </c>
    </row>
    <row r="124" spans="2:63" s="10" customFormat="1" ht="29.85" customHeight="1">
      <c r="B124" s="205"/>
      <c r="C124" s="206"/>
      <c r="D124" s="207" t="s">
        <v>70</v>
      </c>
      <c r="E124" s="219" t="s">
        <v>166</v>
      </c>
      <c r="F124" s="219" t="s">
        <v>800</v>
      </c>
      <c r="G124" s="206"/>
      <c r="H124" s="206"/>
      <c r="I124" s="209"/>
      <c r="J124" s="220">
        <f>BK124</f>
        <v>0</v>
      </c>
      <c r="K124" s="206"/>
      <c r="L124" s="211"/>
      <c r="M124" s="212"/>
      <c r="N124" s="213"/>
      <c r="O124" s="213"/>
      <c r="P124" s="214">
        <f>SUM(P125:P132)</f>
        <v>0</v>
      </c>
      <c r="Q124" s="213"/>
      <c r="R124" s="214">
        <f>SUM(R125:R132)</f>
        <v>0.35652</v>
      </c>
      <c r="S124" s="213"/>
      <c r="T124" s="215">
        <f>SUM(T125:T132)</f>
        <v>0</v>
      </c>
      <c r="AR124" s="216" t="s">
        <v>79</v>
      </c>
      <c r="AT124" s="217" t="s">
        <v>70</v>
      </c>
      <c r="AU124" s="217" t="s">
        <v>79</v>
      </c>
      <c r="AY124" s="216" t="s">
        <v>137</v>
      </c>
      <c r="BK124" s="218">
        <f>SUM(BK125:BK132)</f>
        <v>0</v>
      </c>
    </row>
    <row r="125" spans="2:65" s="1" customFormat="1" ht="25.5" customHeight="1">
      <c r="B125" s="46"/>
      <c r="C125" s="221" t="s">
        <v>181</v>
      </c>
      <c r="D125" s="221" t="s">
        <v>139</v>
      </c>
      <c r="E125" s="222" t="s">
        <v>801</v>
      </c>
      <c r="F125" s="223" t="s">
        <v>802</v>
      </c>
      <c r="G125" s="224" t="s">
        <v>142</v>
      </c>
      <c r="H125" s="225">
        <v>18</v>
      </c>
      <c r="I125" s="226"/>
      <c r="J125" s="227">
        <f>ROUND(I125*H125,2)</f>
        <v>0</v>
      </c>
      <c r="K125" s="223" t="s">
        <v>753</v>
      </c>
      <c r="L125" s="72"/>
      <c r="M125" s="228" t="s">
        <v>21</v>
      </c>
      <c r="N125" s="229" t="s">
        <v>42</v>
      </c>
      <c r="O125" s="47"/>
      <c r="P125" s="230">
        <f>O125*H125</f>
        <v>0</v>
      </c>
      <c r="Q125" s="230">
        <v>0.008</v>
      </c>
      <c r="R125" s="230">
        <f>Q125*H125</f>
        <v>0.14400000000000002</v>
      </c>
      <c r="S125" s="230">
        <v>0</v>
      </c>
      <c r="T125" s="231">
        <f>S125*H125</f>
        <v>0</v>
      </c>
      <c r="AR125" s="24" t="s">
        <v>144</v>
      </c>
      <c r="AT125" s="24" t="s">
        <v>139</v>
      </c>
      <c r="AU125" s="24" t="s">
        <v>81</v>
      </c>
      <c r="AY125" s="24" t="s">
        <v>137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4" t="s">
        <v>79</v>
      </c>
      <c r="BK125" s="232">
        <f>ROUND(I125*H125,2)</f>
        <v>0</v>
      </c>
      <c r="BL125" s="24" t="s">
        <v>144</v>
      </c>
      <c r="BM125" s="24" t="s">
        <v>803</v>
      </c>
    </row>
    <row r="126" spans="2:47" s="1" customFormat="1" ht="13.5">
      <c r="B126" s="46"/>
      <c r="C126" s="74"/>
      <c r="D126" s="233" t="s">
        <v>755</v>
      </c>
      <c r="E126" s="74"/>
      <c r="F126" s="234" t="s">
        <v>804</v>
      </c>
      <c r="G126" s="74"/>
      <c r="H126" s="74"/>
      <c r="I126" s="191"/>
      <c r="J126" s="74"/>
      <c r="K126" s="74"/>
      <c r="L126" s="72"/>
      <c r="M126" s="235"/>
      <c r="N126" s="47"/>
      <c r="O126" s="47"/>
      <c r="P126" s="47"/>
      <c r="Q126" s="47"/>
      <c r="R126" s="47"/>
      <c r="S126" s="47"/>
      <c r="T126" s="95"/>
      <c r="AT126" s="24" t="s">
        <v>755</v>
      </c>
      <c r="AU126" s="24" t="s">
        <v>81</v>
      </c>
    </row>
    <row r="127" spans="2:47" s="1" customFormat="1" ht="13.5">
      <c r="B127" s="46"/>
      <c r="C127" s="74"/>
      <c r="D127" s="233" t="s">
        <v>146</v>
      </c>
      <c r="E127" s="74"/>
      <c r="F127" s="234" t="s">
        <v>805</v>
      </c>
      <c r="G127" s="74"/>
      <c r="H127" s="74"/>
      <c r="I127" s="191"/>
      <c r="J127" s="74"/>
      <c r="K127" s="74"/>
      <c r="L127" s="72"/>
      <c r="M127" s="235"/>
      <c r="N127" s="47"/>
      <c r="O127" s="47"/>
      <c r="P127" s="47"/>
      <c r="Q127" s="47"/>
      <c r="R127" s="47"/>
      <c r="S127" s="47"/>
      <c r="T127" s="95"/>
      <c r="AT127" s="24" t="s">
        <v>146</v>
      </c>
      <c r="AU127" s="24" t="s">
        <v>81</v>
      </c>
    </row>
    <row r="128" spans="2:51" s="11" customFormat="1" ht="13.5">
      <c r="B128" s="236"/>
      <c r="C128" s="237"/>
      <c r="D128" s="233" t="s">
        <v>151</v>
      </c>
      <c r="E128" s="238" t="s">
        <v>21</v>
      </c>
      <c r="F128" s="239" t="s">
        <v>806</v>
      </c>
      <c r="G128" s="237"/>
      <c r="H128" s="240">
        <v>10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AT128" s="246" t="s">
        <v>151</v>
      </c>
      <c r="AU128" s="246" t="s">
        <v>81</v>
      </c>
      <c r="AV128" s="11" t="s">
        <v>81</v>
      </c>
      <c r="AW128" s="11" t="s">
        <v>35</v>
      </c>
      <c r="AX128" s="11" t="s">
        <v>71</v>
      </c>
      <c r="AY128" s="246" t="s">
        <v>137</v>
      </c>
    </row>
    <row r="129" spans="2:51" s="11" customFormat="1" ht="13.5">
      <c r="B129" s="236"/>
      <c r="C129" s="237"/>
      <c r="D129" s="233" t="s">
        <v>151</v>
      </c>
      <c r="E129" s="238" t="s">
        <v>21</v>
      </c>
      <c r="F129" s="239" t="s">
        <v>807</v>
      </c>
      <c r="G129" s="237"/>
      <c r="H129" s="240">
        <v>8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AT129" s="246" t="s">
        <v>151</v>
      </c>
      <c r="AU129" s="246" t="s">
        <v>81</v>
      </c>
      <c r="AV129" s="11" t="s">
        <v>81</v>
      </c>
      <c r="AW129" s="11" t="s">
        <v>35</v>
      </c>
      <c r="AX129" s="11" t="s">
        <v>71</v>
      </c>
      <c r="AY129" s="246" t="s">
        <v>137</v>
      </c>
    </row>
    <row r="130" spans="2:65" s="1" customFormat="1" ht="16.5" customHeight="1">
      <c r="B130" s="46"/>
      <c r="C130" s="221" t="s">
        <v>185</v>
      </c>
      <c r="D130" s="221" t="s">
        <v>139</v>
      </c>
      <c r="E130" s="222" t="s">
        <v>808</v>
      </c>
      <c r="F130" s="223" t="s">
        <v>809</v>
      </c>
      <c r="G130" s="224" t="s">
        <v>142</v>
      </c>
      <c r="H130" s="225">
        <v>4</v>
      </c>
      <c r="I130" s="226"/>
      <c r="J130" s="227">
        <f>ROUND(I130*H130,2)</f>
        <v>0</v>
      </c>
      <c r="K130" s="223" t="s">
        <v>21</v>
      </c>
      <c r="L130" s="72"/>
      <c r="M130" s="228" t="s">
        <v>21</v>
      </c>
      <c r="N130" s="229" t="s">
        <v>42</v>
      </c>
      <c r="O130" s="47"/>
      <c r="P130" s="230">
        <f>O130*H130</f>
        <v>0</v>
      </c>
      <c r="Q130" s="230">
        <v>0.05313</v>
      </c>
      <c r="R130" s="230">
        <f>Q130*H130</f>
        <v>0.21252</v>
      </c>
      <c r="S130" s="230">
        <v>0</v>
      </c>
      <c r="T130" s="231">
        <f>S130*H130</f>
        <v>0</v>
      </c>
      <c r="AR130" s="24" t="s">
        <v>144</v>
      </c>
      <c r="AT130" s="24" t="s">
        <v>139</v>
      </c>
      <c r="AU130" s="24" t="s">
        <v>81</v>
      </c>
      <c r="AY130" s="24" t="s">
        <v>137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4" t="s">
        <v>79</v>
      </c>
      <c r="BK130" s="232">
        <f>ROUND(I130*H130,2)</f>
        <v>0</v>
      </c>
      <c r="BL130" s="24" t="s">
        <v>144</v>
      </c>
      <c r="BM130" s="24" t="s">
        <v>810</v>
      </c>
    </row>
    <row r="131" spans="2:51" s="11" customFormat="1" ht="13.5">
      <c r="B131" s="236"/>
      <c r="C131" s="237"/>
      <c r="D131" s="233" t="s">
        <v>151</v>
      </c>
      <c r="E131" s="238" t="s">
        <v>21</v>
      </c>
      <c r="F131" s="239" t="s">
        <v>783</v>
      </c>
      <c r="G131" s="237"/>
      <c r="H131" s="240">
        <v>2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AT131" s="246" t="s">
        <v>151</v>
      </c>
      <c r="AU131" s="246" t="s">
        <v>81</v>
      </c>
      <c r="AV131" s="11" t="s">
        <v>81</v>
      </c>
      <c r="AW131" s="11" t="s">
        <v>35</v>
      </c>
      <c r="AX131" s="11" t="s">
        <v>71</v>
      </c>
      <c r="AY131" s="246" t="s">
        <v>137</v>
      </c>
    </row>
    <row r="132" spans="2:51" s="11" customFormat="1" ht="13.5">
      <c r="B132" s="236"/>
      <c r="C132" s="237"/>
      <c r="D132" s="233" t="s">
        <v>151</v>
      </c>
      <c r="E132" s="238" t="s">
        <v>21</v>
      </c>
      <c r="F132" s="239" t="s">
        <v>811</v>
      </c>
      <c r="G132" s="237"/>
      <c r="H132" s="240">
        <v>2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AT132" s="246" t="s">
        <v>151</v>
      </c>
      <c r="AU132" s="246" t="s">
        <v>81</v>
      </c>
      <c r="AV132" s="11" t="s">
        <v>81</v>
      </c>
      <c r="AW132" s="11" t="s">
        <v>35</v>
      </c>
      <c r="AX132" s="11" t="s">
        <v>71</v>
      </c>
      <c r="AY132" s="246" t="s">
        <v>137</v>
      </c>
    </row>
    <row r="133" spans="2:63" s="10" customFormat="1" ht="29.85" customHeight="1">
      <c r="B133" s="205"/>
      <c r="C133" s="206"/>
      <c r="D133" s="207" t="s">
        <v>70</v>
      </c>
      <c r="E133" s="219" t="s">
        <v>177</v>
      </c>
      <c r="F133" s="219" t="s">
        <v>324</v>
      </c>
      <c r="G133" s="206"/>
      <c r="H133" s="206"/>
      <c r="I133" s="209"/>
      <c r="J133" s="220">
        <f>BK133</f>
        <v>0</v>
      </c>
      <c r="K133" s="206"/>
      <c r="L133" s="211"/>
      <c r="M133" s="212"/>
      <c r="N133" s="213"/>
      <c r="O133" s="213"/>
      <c r="P133" s="214">
        <f>SUM(P134:P185)</f>
        <v>0</v>
      </c>
      <c r="Q133" s="213"/>
      <c r="R133" s="214">
        <f>SUM(R134:R185)</f>
        <v>4.508647</v>
      </c>
      <c r="S133" s="213"/>
      <c r="T133" s="215">
        <f>SUM(T134:T185)</f>
        <v>1.2280000000000002</v>
      </c>
      <c r="AR133" s="216" t="s">
        <v>79</v>
      </c>
      <c r="AT133" s="217" t="s">
        <v>70</v>
      </c>
      <c r="AU133" s="217" t="s">
        <v>79</v>
      </c>
      <c r="AY133" s="216" t="s">
        <v>137</v>
      </c>
      <c r="BK133" s="218">
        <f>SUM(BK134:BK185)</f>
        <v>0</v>
      </c>
    </row>
    <row r="134" spans="2:65" s="1" customFormat="1" ht="25.5" customHeight="1">
      <c r="B134" s="46"/>
      <c r="C134" s="221" t="s">
        <v>191</v>
      </c>
      <c r="D134" s="221" t="s">
        <v>139</v>
      </c>
      <c r="E134" s="222" t="s">
        <v>812</v>
      </c>
      <c r="F134" s="223" t="s">
        <v>813</v>
      </c>
      <c r="G134" s="224" t="s">
        <v>342</v>
      </c>
      <c r="H134" s="225">
        <v>1</v>
      </c>
      <c r="I134" s="226"/>
      <c r="J134" s="227">
        <f>ROUND(I134*H134,2)</f>
        <v>0</v>
      </c>
      <c r="K134" s="223" t="s">
        <v>753</v>
      </c>
      <c r="L134" s="72"/>
      <c r="M134" s="228" t="s">
        <v>21</v>
      </c>
      <c r="N134" s="229" t="s">
        <v>42</v>
      </c>
      <c r="O134" s="47"/>
      <c r="P134" s="230">
        <f>O134*H134</f>
        <v>0</v>
      </c>
      <c r="Q134" s="230">
        <v>0.06864</v>
      </c>
      <c r="R134" s="230">
        <f>Q134*H134</f>
        <v>0.06864</v>
      </c>
      <c r="S134" s="230">
        <v>0</v>
      </c>
      <c r="T134" s="231">
        <f>S134*H134</f>
        <v>0</v>
      </c>
      <c r="AR134" s="24" t="s">
        <v>144</v>
      </c>
      <c r="AT134" s="24" t="s">
        <v>139</v>
      </c>
      <c r="AU134" s="24" t="s">
        <v>81</v>
      </c>
      <c r="AY134" s="24" t="s">
        <v>137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4" t="s">
        <v>79</v>
      </c>
      <c r="BK134" s="232">
        <f>ROUND(I134*H134,2)</f>
        <v>0</v>
      </c>
      <c r="BL134" s="24" t="s">
        <v>144</v>
      </c>
      <c r="BM134" s="24" t="s">
        <v>814</v>
      </c>
    </row>
    <row r="135" spans="2:47" s="1" customFormat="1" ht="13.5">
      <c r="B135" s="46"/>
      <c r="C135" s="74"/>
      <c r="D135" s="233" t="s">
        <v>755</v>
      </c>
      <c r="E135" s="74"/>
      <c r="F135" s="234" t="s">
        <v>815</v>
      </c>
      <c r="G135" s="74"/>
      <c r="H135" s="74"/>
      <c r="I135" s="191"/>
      <c r="J135" s="74"/>
      <c r="K135" s="74"/>
      <c r="L135" s="72"/>
      <c r="M135" s="235"/>
      <c r="N135" s="47"/>
      <c r="O135" s="47"/>
      <c r="P135" s="47"/>
      <c r="Q135" s="47"/>
      <c r="R135" s="47"/>
      <c r="S135" s="47"/>
      <c r="T135" s="95"/>
      <c r="AT135" s="24" t="s">
        <v>755</v>
      </c>
      <c r="AU135" s="24" t="s">
        <v>81</v>
      </c>
    </row>
    <row r="136" spans="2:47" s="1" customFormat="1" ht="13.5">
      <c r="B136" s="46"/>
      <c r="C136" s="74"/>
      <c r="D136" s="233" t="s">
        <v>146</v>
      </c>
      <c r="E136" s="74"/>
      <c r="F136" s="234" t="s">
        <v>816</v>
      </c>
      <c r="G136" s="74"/>
      <c r="H136" s="74"/>
      <c r="I136" s="191"/>
      <c r="J136" s="74"/>
      <c r="K136" s="74"/>
      <c r="L136" s="72"/>
      <c r="M136" s="235"/>
      <c r="N136" s="47"/>
      <c r="O136" s="47"/>
      <c r="P136" s="47"/>
      <c r="Q136" s="47"/>
      <c r="R136" s="47"/>
      <c r="S136" s="47"/>
      <c r="T136" s="95"/>
      <c r="AT136" s="24" t="s">
        <v>146</v>
      </c>
      <c r="AU136" s="24" t="s">
        <v>81</v>
      </c>
    </row>
    <row r="137" spans="2:51" s="11" customFormat="1" ht="13.5">
      <c r="B137" s="236"/>
      <c r="C137" s="237"/>
      <c r="D137" s="233" t="s">
        <v>151</v>
      </c>
      <c r="E137" s="238" t="s">
        <v>21</v>
      </c>
      <c r="F137" s="239" t="s">
        <v>817</v>
      </c>
      <c r="G137" s="237"/>
      <c r="H137" s="240">
        <v>1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AT137" s="246" t="s">
        <v>151</v>
      </c>
      <c r="AU137" s="246" t="s">
        <v>81</v>
      </c>
      <c r="AV137" s="11" t="s">
        <v>81</v>
      </c>
      <c r="AW137" s="11" t="s">
        <v>35</v>
      </c>
      <c r="AX137" s="11" t="s">
        <v>79</v>
      </c>
      <c r="AY137" s="246" t="s">
        <v>137</v>
      </c>
    </row>
    <row r="138" spans="2:65" s="1" customFormat="1" ht="38.25" customHeight="1">
      <c r="B138" s="46"/>
      <c r="C138" s="221" t="s">
        <v>196</v>
      </c>
      <c r="D138" s="221" t="s">
        <v>139</v>
      </c>
      <c r="E138" s="222" t="s">
        <v>818</v>
      </c>
      <c r="F138" s="223" t="s">
        <v>819</v>
      </c>
      <c r="G138" s="224" t="s">
        <v>342</v>
      </c>
      <c r="H138" s="225">
        <v>4</v>
      </c>
      <c r="I138" s="226"/>
      <c r="J138" s="227">
        <f>ROUND(I138*H138,2)</f>
        <v>0</v>
      </c>
      <c r="K138" s="223" t="s">
        <v>753</v>
      </c>
      <c r="L138" s="72"/>
      <c r="M138" s="228" t="s">
        <v>21</v>
      </c>
      <c r="N138" s="229" t="s">
        <v>42</v>
      </c>
      <c r="O138" s="47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4" t="s">
        <v>144</v>
      </c>
      <c r="AT138" s="24" t="s">
        <v>139</v>
      </c>
      <c r="AU138" s="24" t="s">
        <v>81</v>
      </c>
      <c r="AY138" s="24" t="s">
        <v>137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4" t="s">
        <v>79</v>
      </c>
      <c r="BK138" s="232">
        <f>ROUND(I138*H138,2)</f>
        <v>0</v>
      </c>
      <c r="BL138" s="24" t="s">
        <v>144</v>
      </c>
      <c r="BM138" s="24" t="s">
        <v>820</v>
      </c>
    </row>
    <row r="139" spans="2:47" s="1" customFormat="1" ht="13.5">
      <c r="B139" s="46"/>
      <c r="C139" s="74"/>
      <c r="D139" s="233" t="s">
        <v>755</v>
      </c>
      <c r="E139" s="74"/>
      <c r="F139" s="234" t="s">
        <v>821</v>
      </c>
      <c r="G139" s="74"/>
      <c r="H139" s="74"/>
      <c r="I139" s="191"/>
      <c r="J139" s="74"/>
      <c r="K139" s="74"/>
      <c r="L139" s="72"/>
      <c r="M139" s="235"/>
      <c r="N139" s="47"/>
      <c r="O139" s="47"/>
      <c r="P139" s="47"/>
      <c r="Q139" s="47"/>
      <c r="R139" s="47"/>
      <c r="S139" s="47"/>
      <c r="T139" s="95"/>
      <c r="AT139" s="24" t="s">
        <v>755</v>
      </c>
      <c r="AU139" s="24" t="s">
        <v>81</v>
      </c>
    </row>
    <row r="140" spans="2:51" s="11" customFormat="1" ht="13.5">
      <c r="B140" s="236"/>
      <c r="C140" s="237"/>
      <c r="D140" s="233" t="s">
        <v>151</v>
      </c>
      <c r="E140" s="238" t="s">
        <v>21</v>
      </c>
      <c r="F140" s="239" t="s">
        <v>822</v>
      </c>
      <c r="G140" s="237"/>
      <c r="H140" s="240">
        <v>4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AT140" s="246" t="s">
        <v>151</v>
      </c>
      <c r="AU140" s="246" t="s">
        <v>81</v>
      </c>
      <c r="AV140" s="11" t="s">
        <v>81</v>
      </c>
      <c r="AW140" s="11" t="s">
        <v>35</v>
      </c>
      <c r="AX140" s="11" t="s">
        <v>79</v>
      </c>
      <c r="AY140" s="246" t="s">
        <v>137</v>
      </c>
    </row>
    <row r="141" spans="2:65" s="1" customFormat="1" ht="16.5" customHeight="1">
      <c r="B141" s="46"/>
      <c r="C141" s="247" t="s">
        <v>202</v>
      </c>
      <c r="D141" s="247" t="s">
        <v>222</v>
      </c>
      <c r="E141" s="248" t="s">
        <v>823</v>
      </c>
      <c r="F141" s="249" t="s">
        <v>824</v>
      </c>
      <c r="G141" s="250" t="s">
        <v>342</v>
      </c>
      <c r="H141" s="251">
        <v>2</v>
      </c>
      <c r="I141" s="252"/>
      <c r="J141" s="253">
        <f>ROUND(I141*H141,2)</f>
        <v>0</v>
      </c>
      <c r="K141" s="249" t="s">
        <v>753</v>
      </c>
      <c r="L141" s="254"/>
      <c r="M141" s="255" t="s">
        <v>21</v>
      </c>
      <c r="N141" s="256" t="s">
        <v>42</v>
      </c>
      <c r="O141" s="47"/>
      <c r="P141" s="230">
        <f>O141*H141</f>
        <v>0</v>
      </c>
      <c r="Q141" s="230">
        <v>0.00065</v>
      </c>
      <c r="R141" s="230">
        <f>Q141*H141</f>
        <v>0.0013</v>
      </c>
      <c r="S141" s="230">
        <v>0</v>
      </c>
      <c r="T141" s="231">
        <f>S141*H141</f>
        <v>0</v>
      </c>
      <c r="AR141" s="24" t="s">
        <v>177</v>
      </c>
      <c r="AT141" s="24" t="s">
        <v>222</v>
      </c>
      <c r="AU141" s="24" t="s">
        <v>81</v>
      </c>
      <c r="AY141" s="24" t="s">
        <v>137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4" t="s">
        <v>79</v>
      </c>
      <c r="BK141" s="232">
        <f>ROUND(I141*H141,2)</f>
        <v>0</v>
      </c>
      <c r="BL141" s="24" t="s">
        <v>144</v>
      </c>
      <c r="BM141" s="24" t="s">
        <v>825</v>
      </c>
    </row>
    <row r="142" spans="2:65" s="1" customFormat="1" ht="16.5" customHeight="1">
      <c r="B142" s="46"/>
      <c r="C142" s="247" t="s">
        <v>207</v>
      </c>
      <c r="D142" s="247" t="s">
        <v>222</v>
      </c>
      <c r="E142" s="248" t="s">
        <v>826</v>
      </c>
      <c r="F142" s="249" t="s">
        <v>827</v>
      </c>
      <c r="G142" s="250" t="s">
        <v>342</v>
      </c>
      <c r="H142" s="251">
        <v>1</v>
      </c>
      <c r="I142" s="252"/>
      <c r="J142" s="253">
        <f>ROUND(I142*H142,2)</f>
        <v>0</v>
      </c>
      <c r="K142" s="249" t="s">
        <v>753</v>
      </c>
      <c r="L142" s="254"/>
      <c r="M142" s="255" t="s">
        <v>21</v>
      </c>
      <c r="N142" s="256" t="s">
        <v>42</v>
      </c>
      <c r="O142" s="47"/>
      <c r="P142" s="230">
        <f>O142*H142</f>
        <v>0</v>
      </c>
      <c r="Q142" s="230">
        <v>0.00046</v>
      </c>
      <c r="R142" s="230">
        <f>Q142*H142</f>
        <v>0.00046</v>
      </c>
      <c r="S142" s="230">
        <v>0</v>
      </c>
      <c r="T142" s="231">
        <f>S142*H142</f>
        <v>0</v>
      </c>
      <c r="AR142" s="24" t="s">
        <v>177</v>
      </c>
      <c r="AT142" s="24" t="s">
        <v>222</v>
      </c>
      <c r="AU142" s="24" t="s">
        <v>81</v>
      </c>
      <c r="AY142" s="24" t="s">
        <v>137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4" t="s">
        <v>79</v>
      </c>
      <c r="BK142" s="232">
        <f>ROUND(I142*H142,2)</f>
        <v>0</v>
      </c>
      <c r="BL142" s="24" t="s">
        <v>144</v>
      </c>
      <c r="BM142" s="24" t="s">
        <v>828</v>
      </c>
    </row>
    <row r="143" spans="2:65" s="1" customFormat="1" ht="16.5" customHeight="1">
      <c r="B143" s="46"/>
      <c r="C143" s="247" t="s">
        <v>10</v>
      </c>
      <c r="D143" s="247" t="s">
        <v>222</v>
      </c>
      <c r="E143" s="248" t="s">
        <v>829</v>
      </c>
      <c r="F143" s="249" t="s">
        <v>830</v>
      </c>
      <c r="G143" s="250" t="s">
        <v>342</v>
      </c>
      <c r="H143" s="251">
        <v>1</v>
      </c>
      <c r="I143" s="252"/>
      <c r="J143" s="253">
        <f>ROUND(I143*H143,2)</f>
        <v>0</v>
      </c>
      <c r="K143" s="249" t="s">
        <v>753</v>
      </c>
      <c r="L143" s="254"/>
      <c r="M143" s="255" t="s">
        <v>21</v>
      </c>
      <c r="N143" s="256" t="s">
        <v>42</v>
      </c>
      <c r="O143" s="47"/>
      <c r="P143" s="230">
        <f>O143*H143</f>
        <v>0</v>
      </c>
      <c r="Q143" s="230">
        <v>0.00048</v>
      </c>
      <c r="R143" s="230">
        <f>Q143*H143</f>
        <v>0.00048</v>
      </c>
      <c r="S143" s="230">
        <v>0</v>
      </c>
      <c r="T143" s="231">
        <f>S143*H143</f>
        <v>0</v>
      </c>
      <c r="AR143" s="24" t="s">
        <v>177</v>
      </c>
      <c r="AT143" s="24" t="s">
        <v>222</v>
      </c>
      <c r="AU143" s="24" t="s">
        <v>81</v>
      </c>
      <c r="AY143" s="24" t="s">
        <v>137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4" t="s">
        <v>79</v>
      </c>
      <c r="BK143" s="232">
        <f>ROUND(I143*H143,2)</f>
        <v>0</v>
      </c>
      <c r="BL143" s="24" t="s">
        <v>144</v>
      </c>
      <c r="BM143" s="24" t="s">
        <v>831</v>
      </c>
    </row>
    <row r="144" spans="2:65" s="1" customFormat="1" ht="25.5" customHeight="1">
      <c r="B144" s="46"/>
      <c r="C144" s="221" t="s">
        <v>215</v>
      </c>
      <c r="D144" s="221" t="s">
        <v>139</v>
      </c>
      <c r="E144" s="222" t="s">
        <v>832</v>
      </c>
      <c r="F144" s="223" t="s">
        <v>833</v>
      </c>
      <c r="G144" s="224" t="s">
        <v>169</v>
      </c>
      <c r="H144" s="225">
        <v>0.65</v>
      </c>
      <c r="I144" s="226"/>
      <c r="J144" s="227">
        <f>ROUND(I144*H144,2)</f>
        <v>0</v>
      </c>
      <c r="K144" s="223" t="s">
        <v>753</v>
      </c>
      <c r="L144" s="72"/>
      <c r="M144" s="228" t="s">
        <v>21</v>
      </c>
      <c r="N144" s="229" t="s">
        <v>42</v>
      </c>
      <c r="O144" s="47"/>
      <c r="P144" s="230">
        <f>O144*H144</f>
        <v>0</v>
      </c>
      <c r="Q144" s="230">
        <v>2.47758</v>
      </c>
      <c r="R144" s="230">
        <f>Q144*H144</f>
        <v>1.610427</v>
      </c>
      <c r="S144" s="230">
        <v>0</v>
      </c>
      <c r="T144" s="231">
        <f>S144*H144</f>
        <v>0</v>
      </c>
      <c r="AR144" s="24" t="s">
        <v>144</v>
      </c>
      <c r="AT144" s="24" t="s">
        <v>139</v>
      </c>
      <c r="AU144" s="24" t="s">
        <v>81</v>
      </c>
      <c r="AY144" s="24" t="s">
        <v>137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4" t="s">
        <v>79</v>
      </c>
      <c r="BK144" s="232">
        <f>ROUND(I144*H144,2)</f>
        <v>0</v>
      </c>
      <c r="BL144" s="24" t="s">
        <v>144</v>
      </c>
      <c r="BM144" s="24" t="s">
        <v>834</v>
      </c>
    </row>
    <row r="145" spans="2:47" s="1" customFormat="1" ht="13.5">
      <c r="B145" s="46"/>
      <c r="C145" s="74"/>
      <c r="D145" s="233" t="s">
        <v>755</v>
      </c>
      <c r="E145" s="74"/>
      <c r="F145" s="234" t="s">
        <v>835</v>
      </c>
      <c r="G145" s="74"/>
      <c r="H145" s="74"/>
      <c r="I145" s="191"/>
      <c r="J145" s="74"/>
      <c r="K145" s="74"/>
      <c r="L145" s="72"/>
      <c r="M145" s="235"/>
      <c r="N145" s="47"/>
      <c r="O145" s="47"/>
      <c r="P145" s="47"/>
      <c r="Q145" s="47"/>
      <c r="R145" s="47"/>
      <c r="S145" s="47"/>
      <c r="T145" s="95"/>
      <c r="AT145" s="24" t="s">
        <v>755</v>
      </c>
      <c r="AU145" s="24" t="s">
        <v>81</v>
      </c>
    </row>
    <row r="146" spans="2:51" s="11" customFormat="1" ht="13.5">
      <c r="B146" s="236"/>
      <c r="C146" s="237"/>
      <c r="D146" s="233" t="s">
        <v>151</v>
      </c>
      <c r="E146" s="238" t="s">
        <v>21</v>
      </c>
      <c r="F146" s="239" t="s">
        <v>836</v>
      </c>
      <c r="G146" s="237"/>
      <c r="H146" s="240">
        <v>0.25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AT146" s="246" t="s">
        <v>151</v>
      </c>
      <c r="AU146" s="246" t="s">
        <v>81</v>
      </c>
      <c r="AV146" s="11" t="s">
        <v>81</v>
      </c>
      <c r="AW146" s="11" t="s">
        <v>35</v>
      </c>
      <c r="AX146" s="11" t="s">
        <v>71</v>
      </c>
      <c r="AY146" s="246" t="s">
        <v>137</v>
      </c>
    </row>
    <row r="147" spans="2:51" s="11" customFormat="1" ht="13.5">
      <c r="B147" s="236"/>
      <c r="C147" s="237"/>
      <c r="D147" s="233" t="s">
        <v>151</v>
      </c>
      <c r="E147" s="238" t="s">
        <v>21</v>
      </c>
      <c r="F147" s="239" t="s">
        <v>837</v>
      </c>
      <c r="G147" s="237"/>
      <c r="H147" s="240">
        <v>0.15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AT147" s="246" t="s">
        <v>151</v>
      </c>
      <c r="AU147" s="246" t="s">
        <v>81</v>
      </c>
      <c r="AV147" s="11" t="s">
        <v>81</v>
      </c>
      <c r="AW147" s="11" t="s">
        <v>35</v>
      </c>
      <c r="AX147" s="11" t="s">
        <v>71</v>
      </c>
      <c r="AY147" s="246" t="s">
        <v>137</v>
      </c>
    </row>
    <row r="148" spans="2:51" s="11" customFormat="1" ht="13.5">
      <c r="B148" s="236"/>
      <c r="C148" s="237"/>
      <c r="D148" s="233" t="s">
        <v>151</v>
      </c>
      <c r="E148" s="238" t="s">
        <v>21</v>
      </c>
      <c r="F148" s="239" t="s">
        <v>838</v>
      </c>
      <c r="G148" s="237"/>
      <c r="H148" s="240">
        <v>0.25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AT148" s="246" t="s">
        <v>151</v>
      </c>
      <c r="AU148" s="246" t="s">
        <v>81</v>
      </c>
      <c r="AV148" s="11" t="s">
        <v>81</v>
      </c>
      <c r="AW148" s="11" t="s">
        <v>35</v>
      </c>
      <c r="AX148" s="11" t="s">
        <v>71</v>
      </c>
      <c r="AY148" s="246" t="s">
        <v>137</v>
      </c>
    </row>
    <row r="149" spans="2:65" s="1" customFormat="1" ht="16.5" customHeight="1">
      <c r="B149" s="46"/>
      <c r="C149" s="221" t="s">
        <v>221</v>
      </c>
      <c r="D149" s="221" t="s">
        <v>139</v>
      </c>
      <c r="E149" s="222" t="s">
        <v>839</v>
      </c>
      <c r="F149" s="223" t="s">
        <v>840</v>
      </c>
      <c r="G149" s="224" t="s">
        <v>342</v>
      </c>
      <c r="H149" s="225">
        <v>3</v>
      </c>
      <c r="I149" s="226"/>
      <c r="J149" s="227">
        <f>ROUND(I149*H149,2)</f>
        <v>0</v>
      </c>
      <c r="K149" s="223" t="s">
        <v>753</v>
      </c>
      <c r="L149" s="72"/>
      <c r="M149" s="228" t="s">
        <v>21</v>
      </c>
      <c r="N149" s="229" t="s">
        <v>42</v>
      </c>
      <c r="O149" s="47"/>
      <c r="P149" s="230">
        <f>O149*H149</f>
        <v>0</v>
      </c>
      <c r="Q149" s="230">
        <v>0.03826</v>
      </c>
      <c r="R149" s="230">
        <f>Q149*H149</f>
        <v>0.11478000000000001</v>
      </c>
      <c r="S149" s="230">
        <v>0</v>
      </c>
      <c r="T149" s="231">
        <f>S149*H149</f>
        <v>0</v>
      </c>
      <c r="AR149" s="24" t="s">
        <v>144</v>
      </c>
      <c r="AT149" s="24" t="s">
        <v>139</v>
      </c>
      <c r="AU149" s="24" t="s">
        <v>81</v>
      </c>
      <c r="AY149" s="24" t="s">
        <v>137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4" t="s">
        <v>79</v>
      </c>
      <c r="BK149" s="232">
        <f>ROUND(I149*H149,2)</f>
        <v>0</v>
      </c>
      <c r="BL149" s="24" t="s">
        <v>144</v>
      </c>
      <c r="BM149" s="24" t="s">
        <v>841</v>
      </c>
    </row>
    <row r="150" spans="2:47" s="1" customFormat="1" ht="13.5">
      <c r="B150" s="46"/>
      <c r="C150" s="74"/>
      <c r="D150" s="233" t="s">
        <v>755</v>
      </c>
      <c r="E150" s="74"/>
      <c r="F150" s="234" t="s">
        <v>842</v>
      </c>
      <c r="G150" s="74"/>
      <c r="H150" s="74"/>
      <c r="I150" s="191"/>
      <c r="J150" s="74"/>
      <c r="K150" s="74"/>
      <c r="L150" s="72"/>
      <c r="M150" s="235"/>
      <c r="N150" s="47"/>
      <c r="O150" s="47"/>
      <c r="P150" s="47"/>
      <c r="Q150" s="47"/>
      <c r="R150" s="47"/>
      <c r="S150" s="47"/>
      <c r="T150" s="95"/>
      <c r="AT150" s="24" t="s">
        <v>755</v>
      </c>
      <c r="AU150" s="24" t="s">
        <v>81</v>
      </c>
    </row>
    <row r="151" spans="2:51" s="11" customFormat="1" ht="13.5">
      <c r="B151" s="236"/>
      <c r="C151" s="237"/>
      <c r="D151" s="233" t="s">
        <v>151</v>
      </c>
      <c r="E151" s="238" t="s">
        <v>21</v>
      </c>
      <c r="F151" s="239" t="s">
        <v>843</v>
      </c>
      <c r="G151" s="237"/>
      <c r="H151" s="240">
        <v>1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AT151" s="246" t="s">
        <v>151</v>
      </c>
      <c r="AU151" s="246" t="s">
        <v>81</v>
      </c>
      <c r="AV151" s="11" t="s">
        <v>81</v>
      </c>
      <c r="AW151" s="11" t="s">
        <v>35</v>
      </c>
      <c r="AX151" s="11" t="s">
        <v>71</v>
      </c>
      <c r="AY151" s="246" t="s">
        <v>137</v>
      </c>
    </row>
    <row r="152" spans="2:51" s="11" customFormat="1" ht="13.5">
      <c r="B152" s="236"/>
      <c r="C152" s="237"/>
      <c r="D152" s="233" t="s">
        <v>151</v>
      </c>
      <c r="E152" s="238" t="s">
        <v>21</v>
      </c>
      <c r="F152" s="239" t="s">
        <v>844</v>
      </c>
      <c r="G152" s="237"/>
      <c r="H152" s="240">
        <v>1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AT152" s="246" t="s">
        <v>151</v>
      </c>
      <c r="AU152" s="246" t="s">
        <v>81</v>
      </c>
      <c r="AV152" s="11" t="s">
        <v>81</v>
      </c>
      <c r="AW152" s="11" t="s">
        <v>35</v>
      </c>
      <c r="AX152" s="11" t="s">
        <v>71</v>
      </c>
      <c r="AY152" s="246" t="s">
        <v>137</v>
      </c>
    </row>
    <row r="153" spans="2:51" s="11" customFormat="1" ht="13.5">
      <c r="B153" s="236"/>
      <c r="C153" s="237"/>
      <c r="D153" s="233" t="s">
        <v>151</v>
      </c>
      <c r="E153" s="238" t="s">
        <v>21</v>
      </c>
      <c r="F153" s="239" t="s">
        <v>845</v>
      </c>
      <c r="G153" s="237"/>
      <c r="H153" s="240">
        <v>1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AT153" s="246" t="s">
        <v>151</v>
      </c>
      <c r="AU153" s="246" t="s">
        <v>81</v>
      </c>
      <c r="AV153" s="11" t="s">
        <v>81</v>
      </c>
      <c r="AW153" s="11" t="s">
        <v>35</v>
      </c>
      <c r="AX153" s="11" t="s">
        <v>71</v>
      </c>
      <c r="AY153" s="246" t="s">
        <v>137</v>
      </c>
    </row>
    <row r="154" spans="2:65" s="1" customFormat="1" ht="16.5" customHeight="1">
      <c r="B154" s="46"/>
      <c r="C154" s="247" t="s">
        <v>229</v>
      </c>
      <c r="D154" s="247" t="s">
        <v>222</v>
      </c>
      <c r="E154" s="248" t="s">
        <v>846</v>
      </c>
      <c r="F154" s="249" t="s">
        <v>847</v>
      </c>
      <c r="G154" s="250" t="s">
        <v>342</v>
      </c>
      <c r="H154" s="251">
        <v>3</v>
      </c>
      <c r="I154" s="252"/>
      <c r="J154" s="253">
        <f>ROUND(I154*H154,2)</f>
        <v>0</v>
      </c>
      <c r="K154" s="249" t="s">
        <v>753</v>
      </c>
      <c r="L154" s="254"/>
      <c r="M154" s="255" t="s">
        <v>21</v>
      </c>
      <c r="N154" s="256" t="s">
        <v>42</v>
      </c>
      <c r="O154" s="47"/>
      <c r="P154" s="230">
        <f>O154*H154</f>
        <v>0</v>
      </c>
      <c r="Q154" s="230">
        <v>0.449</v>
      </c>
      <c r="R154" s="230">
        <f>Q154*H154</f>
        <v>1.347</v>
      </c>
      <c r="S154" s="230">
        <v>0</v>
      </c>
      <c r="T154" s="231">
        <f>S154*H154</f>
        <v>0</v>
      </c>
      <c r="AR154" s="24" t="s">
        <v>177</v>
      </c>
      <c r="AT154" s="24" t="s">
        <v>222</v>
      </c>
      <c r="AU154" s="24" t="s">
        <v>81</v>
      </c>
      <c r="AY154" s="24" t="s">
        <v>137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79</v>
      </c>
      <c r="BK154" s="232">
        <f>ROUND(I154*H154,2)</f>
        <v>0</v>
      </c>
      <c r="BL154" s="24" t="s">
        <v>144</v>
      </c>
      <c r="BM154" s="24" t="s">
        <v>848</v>
      </c>
    </row>
    <row r="155" spans="2:65" s="1" customFormat="1" ht="25.5" customHeight="1">
      <c r="B155" s="46"/>
      <c r="C155" s="221" t="s">
        <v>234</v>
      </c>
      <c r="D155" s="221" t="s">
        <v>139</v>
      </c>
      <c r="E155" s="222" t="s">
        <v>849</v>
      </c>
      <c r="F155" s="223" t="s">
        <v>850</v>
      </c>
      <c r="G155" s="224" t="s">
        <v>342</v>
      </c>
      <c r="H155" s="225">
        <v>10</v>
      </c>
      <c r="I155" s="226"/>
      <c r="J155" s="227">
        <f>ROUND(I155*H155,2)</f>
        <v>0</v>
      </c>
      <c r="K155" s="223" t="s">
        <v>753</v>
      </c>
      <c r="L155" s="72"/>
      <c r="M155" s="228" t="s">
        <v>21</v>
      </c>
      <c r="N155" s="229" t="s">
        <v>42</v>
      </c>
      <c r="O155" s="47"/>
      <c r="P155" s="230">
        <f>O155*H155</f>
        <v>0</v>
      </c>
      <c r="Q155" s="230">
        <v>0.00702</v>
      </c>
      <c r="R155" s="230">
        <f>Q155*H155</f>
        <v>0.0702</v>
      </c>
      <c r="S155" s="230">
        <v>0</v>
      </c>
      <c r="T155" s="231">
        <f>S155*H155</f>
        <v>0</v>
      </c>
      <c r="AR155" s="24" t="s">
        <v>144</v>
      </c>
      <c r="AT155" s="24" t="s">
        <v>139</v>
      </c>
      <c r="AU155" s="24" t="s">
        <v>81</v>
      </c>
      <c r="AY155" s="24" t="s">
        <v>137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4" t="s">
        <v>79</v>
      </c>
      <c r="BK155" s="232">
        <f>ROUND(I155*H155,2)</f>
        <v>0</v>
      </c>
      <c r="BL155" s="24" t="s">
        <v>144</v>
      </c>
      <c r="BM155" s="24" t="s">
        <v>851</v>
      </c>
    </row>
    <row r="156" spans="2:47" s="1" customFormat="1" ht="13.5">
      <c r="B156" s="46"/>
      <c r="C156" s="74"/>
      <c r="D156" s="233" t="s">
        <v>755</v>
      </c>
      <c r="E156" s="74"/>
      <c r="F156" s="234" t="s">
        <v>852</v>
      </c>
      <c r="G156" s="74"/>
      <c r="H156" s="74"/>
      <c r="I156" s="191"/>
      <c r="J156" s="74"/>
      <c r="K156" s="74"/>
      <c r="L156" s="72"/>
      <c r="M156" s="235"/>
      <c r="N156" s="47"/>
      <c r="O156" s="47"/>
      <c r="P156" s="47"/>
      <c r="Q156" s="47"/>
      <c r="R156" s="47"/>
      <c r="S156" s="47"/>
      <c r="T156" s="95"/>
      <c r="AT156" s="24" t="s">
        <v>755</v>
      </c>
      <c r="AU156" s="24" t="s">
        <v>81</v>
      </c>
    </row>
    <row r="157" spans="2:51" s="11" customFormat="1" ht="13.5">
      <c r="B157" s="236"/>
      <c r="C157" s="237"/>
      <c r="D157" s="233" t="s">
        <v>151</v>
      </c>
      <c r="E157" s="238" t="s">
        <v>21</v>
      </c>
      <c r="F157" s="239" t="s">
        <v>843</v>
      </c>
      <c r="G157" s="237"/>
      <c r="H157" s="240">
        <v>1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AT157" s="246" t="s">
        <v>151</v>
      </c>
      <c r="AU157" s="246" t="s">
        <v>81</v>
      </c>
      <c r="AV157" s="11" t="s">
        <v>81</v>
      </c>
      <c r="AW157" s="11" t="s">
        <v>35</v>
      </c>
      <c r="AX157" s="11" t="s">
        <v>71</v>
      </c>
      <c r="AY157" s="246" t="s">
        <v>137</v>
      </c>
    </row>
    <row r="158" spans="2:51" s="11" customFormat="1" ht="13.5">
      <c r="B158" s="236"/>
      <c r="C158" s="237"/>
      <c r="D158" s="233" t="s">
        <v>151</v>
      </c>
      <c r="E158" s="238" t="s">
        <v>21</v>
      </c>
      <c r="F158" s="239" t="s">
        <v>853</v>
      </c>
      <c r="G158" s="237"/>
      <c r="H158" s="240">
        <v>1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AT158" s="246" t="s">
        <v>151</v>
      </c>
      <c r="AU158" s="246" t="s">
        <v>81</v>
      </c>
      <c r="AV158" s="11" t="s">
        <v>81</v>
      </c>
      <c r="AW158" s="11" t="s">
        <v>35</v>
      </c>
      <c r="AX158" s="11" t="s">
        <v>71</v>
      </c>
      <c r="AY158" s="246" t="s">
        <v>137</v>
      </c>
    </row>
    <row r="159" spans="2:51" s="11" customFormat="1" ht="13.5">
      <c r="B159" s="236"/>
      <c r="C159" s="237"/>
      <c r="D159" s="233" t="s">
        <v>151</v>
      </c>
      <c r="E159" s="238" t="s">
        <v>21</v>
      </c>
      <c r="F159" s="239" t="s">
        <v>785</v>
      </c>
      <c r="G159" s="237"/>
      <c r="H159" s="240">
        <v>1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AT159" s="246" t="s">
        <v>151</v>
      </c>
      <c r="AU159" s="246" t="s">
        <v>81</v>
      </c>
      <c r="AV159" s="11" t="s">
        <v>81</v>
      </c>
      <c r="AW159" s="11" t="s">
        <v>35</v>
      </c>
      <c r="AX159" s="11" t="s">
        <v>71</v>
      </c>
      <c r="AY159" s="246" t="s">
        <v>137</v>
      </c>
    </row>
    <row r="160" spans="2:51" s="11" customFormat="1" ht="13.5">
      <c r="B160" s="236"/>
      <c r="C160" s="237"/>
      <c r="D160" s="233" t="s">
        <v>151</v>
      </c>
      <c r="E160" s="238" t="s">
        <v>21</v>
      </c>
      <c r="F160" s="239" t="s">
        <v>844</v>
      </c>
      <c r="G160" s="237"/>
      <c r="H160" s="240">
        <v>1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AT160" s="246" t="s">
        <v>151</v>
      </c>
      <c r="AU160" s="246" t="s">
        <v>81</v>
      </c>
      <c r="AV160" s="11" t="s">
        <v>81</v>
      </c>
      <c r="AW160" s="11" t="s">
        <v>35</v>
      </c>
      <c r="AX160" s="11" t="s">
        <v>71</v>
      </c>
      <c r="AY160" s="246" t="s">
        <v>137</v>
      </c>
    </row>
    <row r="161" spans="2:51" s="11" customFormat="1" ht="13.5">
      <c r="B161" s="236"/>
      <c r="C161" s="237"/>
      <c r="D161" s="233" t="s">
        <v>151</v>
      </c>
      <c r="E161" s="238" t="s">
        <v>21</v>
      </c>
      <c r="F161" s="239" t="s">
        <v>845</v>
      </c>
      <c r="G161" s="237"/>
      <c r="H161" s="240">
        <v>1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AT161" s="246" t="s">
        <v>151</v>
      </c>
      <c r="AU161" s="246" t="s">
        <v>81</v>
      </c>
      <c r="AV161" s="11" t="s">
        <v>81</v>
      </c>
      <c r="AW161" s="11" t="s">
        <v>35</v>
      </c>
      <c r="AX161" s="11" t="s">
        <v>71</v>
      </c>
      <c r="AY161" s="246" t="s">
        <v>137</v>
      </c>
    </row>
    <row r="162" spans="2:51" s="11" customFormat="1" ht="13.5">
      <c r="B162" s="236"/>
      <c r="C162" s="237"/>
      <c r="D162" s="233" t="s">
        <v>151</v>
      </c>
      <c r="E162" s="238" t="s">
        <v>21</v>
      </c>
      <c r="F162" s="239" t="s">
        <v>786</v>
      </c>
      <c r="G162" s="237"/>
      <c r="H162" s="240">
        <v>1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AT162" s="246" t="s">
        <v>151</v>
      </c>
      <c r="AU162" s="246" t="s">
        <v>81</v>
      </c>
      <c r="AV162" s="11" t="s">
        <v>81</v>
      </c>
      <c r="AW162" s="11" t="s">
        <v>35</v>
      </c>
      <c r="AX162" s="11" t="s">
        <v>71</v>
      </c>
      <c r="AY162" s="246" t="s">
        <v>137</v>
      </c>
    </row>
    <row r="163" spans="2:51" s="11" customFormat="1" ht="13.5">
      <c r="B163" s="236"/>
      <c r="C163" s="237"/>
      <c r="D163" s="233" t="s">
        <v>151</v>
      </c>
      <c r="E163" s="238" t="s">
        <v>21</v>
      </c>
      <c r="F163" s="239" t="s">
        <v>787</v>
      </c>
      <c r="G163" s="237"/>
      <c r="H163" s="240">
        <v>2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AT163" s="246" t="s">
        <v>151</v>
      </c>
      <c r="AU163" s="246" t="s">
        <v>81</v>
      </c>
      <c r="AV163" s="11" t="s">
        <v>81</v>
      </c>
      <c r="AW163" s="11" t="s">
        <v>35</v>
      </c>
      <c r="AX163" s="11" t="s">
        <v>71</v>
      </c>
      <c r="AY163" s="246" t="s">
        <v>137</v>
      </c>
    </row>
    <row r="164" spans="2:51" s="11" customFormat="1" ht="13.5">
      <c r="B164" s="236"/>
      <c r="C164" s="237"/>
      <c r="D164" s="233" t="s">
        <v>151</v>
      </c>
      <c r="E164" s="238" t="s">
        <v>21</v>
      </c>
      <c r="F164" s="239" t="s">
        <v>854</v>
      </c>
      <c r="G164" s="237"/>
      <c r="H164" s="240">
        <v>1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AT164" s="246" t="s">
        <v>151</v>
      </c>
      <c r="AU164" s="246" t="s">
        <v>81</v>
      </c>
      <c r="AV164" s="11" t="s">
        <v>81</v>
      </c>
      <c r="AW164" s="11" t="s">
        <v>35</v>
      </c>
      <c r="AX164" s="11" t="s">
        <v>71</v>
      </c>
      <c r="AY164" s="246" t="s">
        <v>137</v>
      </c>
    </row>
    <row r="165" spans="2:51" s="11" customFormat="1" ht="13.5">
      <c r="B165" s="236"/>
      <c r="C165" s="237"/>
      <c r="D165" s="233" t="s">
        <v>151</v>
      </c>
      <c r="E165" s="238" t="s">
        <v>21</v>
      </c>
      <c r="F165" s="239" t="s">
        <v>855</v>
      </c>
      <c r="G165" s="237"/>
      <c r="H165" s="240">
        <v>1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AT165" s="246" t="s">
        <v>151</v>
      </c>
      <c r="AU165" s="246" t="s">
        <v>81</v>
      </c>
      <c r="AV165" s="11" t="s">
        <v>81</v>
      </c>
      <c r="AW165" s="11" t="s">
        <v>35</v>
      </c>
      <c r="AX165" s="11" t="s">
        <v>71</v>
      </c>
      <c r="AY165" s="246" t="s">
        <v>137</v>
      </c>
    </row>
    <row r="166" spans="2:65" s="1" customFormat="1" ht="25.5" customHeight="1">
      <c r="B166" s="46"/>
      <c r="C166" s="247" t="s">
        <v>240</v>
      </c>
      <c r="D166" s="247" t="s">
        <v>222</v>
      </c>
      <c r="E166" s="248" t="s">
        <v>856</v>
      </c>
      <c r="F166" s="249" t="s">
        <v>857</v>
      </c>
      <c r="G166" s="250" t="s">
        <v>342</v>
      </c>
      <c r="H166" s="251">
        <v>5</v>
      </c>
      <c r="I166" s="252"/>
      <c r="J166" s="253">
        <f>ROUND(I166*H166,2)</f>
        <v>0</v>
      </c>
      <c r="K166" s="249" t="s">
        <v>21</v>
      </c>
      <c r="L166" s="254"/>
      <c r="M166" s="255" t="s">
        <v>21</v>
      </c>
      <c r="N166" s="256" t="s">
        <v>42</v>
      </c>
      <c r="O166" s="47"/>
      <c r="P166" s="230">
        <f>O166*H166</f>
        <v>0</v>
      </c>
      <c r="Q166" s="230">
        <v>0.114</v>
      </c>
      <c r="R166" s="230">
        <f>Q166*H166</f>
        <v>0.5700000000000001</v>
      </c>
      <c r="S166" s="230">
        <v>0</v>
      </c>
      <c r="T166" s="231">
        <f>S166*H166</f>
        <v>0</v>
      </c>
      <c r="AR166" s="24" t="s">
        <v>177</v>
      </c>
      <c r="AT166" s="24" t="s">
        <v>222</v>
      </c>
      <c r="AU166" s="24" t="s">
        <v>81</v>
      </c>
      <c r="AY166" s="24" t="s">
        <v>137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4" t="s">
        <v>79</v>
      </c>
      <c r="BK166" s="232">
        <f>ROUND(I166*H166,2)</f>
        <v>0</v>
      </c>
      <c r="BL166" s="24" t="s">
        <v>144</v>
      </c>
      <c r="BM166" s="24" t="s">
        <v>858</v>
      </c>
    </row>
    <row r="167" spans="2:65" s="1" customFormat="1" ht="25.5" customHeight="1">
      <c r="B167" s="46"/>
      <c r="C167" s="247" t="s">
        <v>9</v>
      </c>
      <c r="D167" s="247" t="s">
        <v>222</v>
      </c>
      <c r="E167" s="248" t="s">
        <v>859</v>
      </c>
      <c r="F167" s="249" t="s">
        <v>860</v>
      </c>
      <c r="G167" s="250" t="s">
        <v>342</v>
      </c>
      <c r="H167" s="251">
        <v>5</v>
      </c>
      <c r="I167" s="252"/>
      <c r="J167" s="253">
        <f>ROUND(I167*H167,2)</f>
        <v>0</v>
      </c>
      <c r="K167" s="249" t="s">
        <v>21</v>
      </c>
      <c r="L167" s="254"/>
      <c r="M167" s="255" t="s">
        <v>21</v>
      </c>
      <c r="N167" s="256" t="s">
        <v>42</v>
      </c>
      <c r="O167" s="47"/>
      <c r="P167" s="230">
        <f>O167*H167</f>
        <v>0</v>
      </c>
      <c r="Q167" s="230">
        <v>0.062</v>
      </c>
      <c r="R167" s="230">
        <f>Q167*H167</f>
        <v>0.31</v>
      </c>
      <c r="S167" s="230">
        <v>0</v>
      </c>
      <c r="T167" s="231">
        <f>S167*H167</f>
        <v>0</v>
      </c>
      <c r="AR167" s="24" t="s">
        <v>177</v>
      </c>
      <c r="AT167" s="24" t="s">
        <v>222</v>
      </c>
      <c r="AU167" s="24" t="s">
        <v>81</v>
      </c>
      <c r="AY167" s="24" t="s">
        <v>137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4" t="s">
        <v>79</v>
      </c>
      <c r="BK167" s="232">
        <f>ROUND(I167*H167,2)</f>
        <v>0</v>
      </c>
      <c r="BL167" s="24" t="s">
        <v>144</v>
      </c>
      <c r="BM167" s="24" t="s">
        <v>861</v>
      </c>
    </row>
    <row r="168" spans="2:65" s="1" customFormat="1" ht="25.5" customHeight="1">
      <c r="B168" s="46"/>
      <c r="C168" s="221" t="s">
        <v>249</v>
      </c>
      <c r="D168" s="221" t="s">
        <v>139</v>
      </c>
      <c r="E168" s="222" t="s">
        <v>862</v>
      </c>
      <c r="F168" s="223" t="s">
        <v>863</v>
      </c>
      <c r="G168" s="224" t="s">
        <v>342</v>
      </c>
      <c r="H168" s="225">
        <v>11</v>
      </c>
      <c r="I168" s="226"/>
      <c r="J168" s="227">
        <f>ROUND(I168*H168,2)</f>
        <v>0</v>
      </c>
      <c r="K168" s="223" t="s">
        <v>753</v>
      </c>
      <c r="L168" s="72"/>
      <c r="M168" s="228" t="s">
        <v>21</v>
      </c>
      <c r="N168" s="229" t="s">
        <v>42</v>
      </c>
      <c r="O168" s="47"/>
      <c r="P168" s="230">
        <f>O168*H168</f>
        <v>0</v>
      </c>
      <c r="Q168" s="230">
        <v>0</v>
      </c>
      <c r="R168" s="230">
        <f>Q168*H168</f>
        <v>0</v>
      </c>
      <c r="S168" s="230">
        <v>0.1</v>
      </c>
      <c r="T168" s="231">
        <f>S168*H168</f>
        <v>1.1</v>
      </c>
      <c r="AR168" s="24" t="s">
        <v>144</v>
      </c>
      <c r="AT168" s="24" t="s">
        <v>139</v>
      </c>
      <c r="AU168" s="24" t="s">
        <v>81</v>
      </c>
      <c r="AY168" s="24" t="s">
        <v>137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24" t="s">
        <v>79</v>
      </c>
      <c r="BK168" s="232">
        <f>ROUND(I168*H168,2)</f>
        <v>0</v>
      </c>
      <c r="BL168" s="24" t="s">
        <v>144</v>
      </c>
      <c r="BM168" s="24" t="s">
        <v>864</v>
      </c>
    </row>
    <row r="169" spans="2:51" s="11" customFormat="1" ht="13.5">
      <c r="B169" s="236"/>
      <c r="C169" s="237"/>
      <c r="D169" s="233" t="s">
        <v>151</v>
      </c>
      <c r="E169" s="238" t="s">
        <v>21</v>
      </c>
      <c r="F169" s="239" t="s">
        <v>843</v>
      </c>
      <c r="G169" s="237"/>
      <c r="H169" s="240">
        <v>1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AT169" s="246" t="s">
        <v>151</v>
      </c>
      <c r="AU169" s="246" t="s">
        <v>81</v>
      </c>
      <c r="AV169" s="11" t="s">
        <v>81</v>
      </c>
      <c r="AW169" s="11" t="s">
        <v>35</v>
      </c>
      <c r="AX169" s="11" t="s">
        <v>71</v>
      </c>
      <c r="AY169" s="246" t="s">
        <v>137</v>
      </c>
    </row>
    <row r="170" spans="2:51" s="11" customFormat="1" ht="13.5">
      <c r="B170" s="236"/>
      <c r="C170" s="237"/>
      <c r="D170" s="233" t="s">
        <v>151</v>
      </c>
      <c r="E170" s="238" t="s">
        <v>21</v>
      </c>
      <c r="F170" s="239" t="s">
        <v>817</v>
      </c>
      <c r="G170" s="237"/>
      <c r="H170" s="240">
        <v>1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AT170" s="246" t="s">
        <v>151</v>
      </c>
      <c r="AU170" s="246" t="s">
        <v>81</v>
      </c>
      <c r="AV170" s="11" t="s">
        <v>81</v>
      </c>
      <c r="AW170" s="11" t="s">
        <v>35</v>
      </c>
      <c r="AX170" s="11" t="s">
        <v>71</v>
      </c>
      <c r="AY170" s="246" t="s">
        <v>137</v>
      </c>
    </row>
    <row r="171" spans="2:51" s="11" customFormat="1" ht="13.5">
      <c r="B171" s="236"/>
      <c r="C171" s="237"/>
      <c r="D171" s="233" t="s">
        <v>151</v>
      </c>
      <c r="E171" s="238" t="s">
        <v>21</v>
      </c>
      <c r="F171" s="239" t="s">
        <v>853</v>
      </c>
      <c r="G171" s="237"/>
      <c r="H171" s="240">
        <v>1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AT171" s="246" t="s">
        <v>151</v>
      </c>
      <c r="AU171" s="246" t="s">
        <v>81</v>
      </c>
      <c r="AV171" s="11" t="s">
        <v>81</v>
      </c>
      <c r="AW171" s="11" t="s">
        <v>35</v>
      </c>
      <c r="AX171" s="11" t="s">
        <v>71</v>
      </c>
      <c r="AY171" s="246" t="s">
        <v>137</v>
      </c>
    </row>
    <row r="172" spans="2:51" s="11" customFormat="1" ht="13.5">
      <c r="B172" s="236"/>
      <c r="C172" s="237"/>
      <c r="D172" s="233" t="s">
        <v>151</v>
      </c>
      <c r="E172" s="238" t="s">
        <v>21</v>
      </c>
      <c r="F172" s="239" t="s">
        <v>785</v>
      </c>
      <c r="G172" s="237"/>
      <c r="H172" s="240">
        <v>1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AT172" s="246" t="s">
        <v>151</v>
      </c>
      <c r="AU172" s="246" t="s">
        <v>81</v>
      </c>
      <c r="AV172" s="11" t="s">
        <v>81</v>
      </c>
      <c r="AW172" s="11" t="s">
        <v>35</v>
      </c>
      <c r="AX172" s="11" t="s">
        <v>71</v>
      </c>
      <c r="AY172" s="246" t="s">
        <v>137</v>
      </c>
    </row>
    <row r="173" spans="2:51" s="11" customFormat="1" ht="13.5">
      <c r="B173" s="236"/>
      <c r="C173" s="237"/>
      <c r="D173" s="233" t="s">
        <v>151</v>
      </c>
      <c r="E173" s="238" t="s">
        <v>21</v>
      </c>
      <c r="F173" s="239" t="s">
        <v>844</v>
      </c>
      <c r="G173" s="237"/>
      <c r="H173" s="240">
        <v>1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AT173" s="246" t="s">
        <v>151</v>
      </c>
      <c r="AU173" s="246" t="s">
        <v>81</v>
      </c>
      <c r="AV173" s="11" t="s">
        <v>81</v>
      </c>
      <c r="AW173" s="11" t="s">
        <v>35</v>
      </c>
      <c r="AX173" s="11" t="s">
        <v>71</v>
      </c>
      <c r="AY173" s="246" t="s">
        <v>137</v>
      </c>
    </row>
    <row r="174" spans="2:51" s="11" customFormat="1" ht="13.5">
      <c r="B174" s="236"/>
      <c r="C174" s="237"/>
      <c r="D174" s="233" t="s">
        <v>151</v>
      </c>
      <c r="E174" s="238" t="s">
        <v>21</v>
      </c>
      <c r="F174" s="239" t="s">
        <v>845</v>
      </c>
      <c r="G174" s="237"/>
      <c r="H174" s="240">
        <v>1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AT174" s="246" t="s">
        <v>151</v>
      </c>
      <c r="AU174" s="246" t="s">
        <v>81</v>
      </c>
      <c r="AV174" s="11" t="s">
        <v>81</v>
      </c>
      <c r="AW174" s="11" t="s">
        <v>35</v>
      </c>
      <c r="AX174" s="11" t="s">
        <v>71</v>
      </c>
      <c r="AY174" s="246" t="s">
        <v>137</v>
      </c>
    </row>
    <row r="175" spans="2:51" s="11" customFormat="1" ht="13.5">
      <c r="B175" s="236"/>
      <c r="C175" s="237"/>
      <c r="D175" s="233" t="s">
        <v>151</v>
      </c>
      <c r="E175" s="238" t="s">
        <v>21</v>
      </c>
      <c r="F175" s="239" t="s">
        <v>786</v>
      </c>
      <c r="G175" s="237"/>
      <c r="H175" s="240">
        <v>1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AT175" s="246" t="s">
        <v>151</v>
      </c>
      <c r="AU175" s="246" t="s">
        <v>81</v>
      </c>
      <c r="AV175" s="11" t="s">
        <v>81</v>
      </c>
      <c r="AW175" s="11" t="s">
        <v>35</v>
      </c>
      <c r="AX175" s="11" t="s">
        <v>71</v>
      </c>
      <c r="AY175" s="246" t="s">
        <v>137</v>
      </c>
    </row>
    <row r="176" spans="2:51" s="11" customFormat="1" ht="13.5">
      <c r="B176" s="236"/>
      <c r="C176" s="237"/>
      <c r="D176" s="233" t="s">
        <v>151</v>
      </c>
      <c r="E176" s="238" t="s">
        <v>21</v>
      </c>
      <c r="F176" s="239" t="s">
        <v>787</v>
      </c>
      <c r="G176" s="237"/>
      <c r="H176" s="240">
        <v>2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AT176" s="246" t="s">
        <v>151</v>
      </c>
      <c r="AU176" s="246" t="s">
        <v>81</v>
      </c>
      <c r="AV176" s="11" t="s">
        <v>81</v>
      </c>
      <c r="AW176" s="11" t="s">
        <v>35</v>
      </c>
      <c r="AX176" s="11" t="s">
        <v>71</v>
      </c>
      <c r="AY176" s="246" t="s">
        <v>137</v>
      </c>
    </row>
    <row r="177" spans="2:51" s="11" customFormat="1" ht="13.5">
      <c r="B177" s="236"/>
      <c r="C177" s="237"/>
      <c r="D177" s="233" t="s">
        <v>151</v>
      </c>
      <c r="E177" s="238" t="s">
        <v>21</v>
      </c>
      <c r="F177" s="239" t="s">
        <v>854</v>
      </c>
      <c r="G177" s="237"/>
      <c r="H177" s="240">
        <v>1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AT177" s="246" t="s">
        <v>151</v>
      </c>
      <c r="AU177" s="246" t="s">
        <v>81</v>
      </c>
      <c r="AV177" s="11" t="s">
        <v>81</v>
      </c>
      <c r="AW177" s="11" t="s">
        <v>35</v>
      </c>
      <c r="AX177" s="11" t="s">
        <v>71</v>
      </c>
      <c r="AY177" s="246" t="s">
        <v>137</v>
      </c>
    </row>
    <row r="178" spans="2:51" s="11" customFormat="1" ht="13.5">
      <c r="B178" s="236"/>
      <c r="C178" s="237"/>
      <c r="D178" s="233" t="s">
        <v>151</v>
      </c>
      <c r="E178" s="238" t="s">
        <v>21</v>
      </c>
      <c r="F178" s="239" t="s">
        <v>855</v>
      </c>
      <c r="G178" s="237"/>
      <c r="H178" s="240">
        <v>1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AT178" s="246" t="s">
        <v>151</v>
      </c>
      <c r="AU178" s="246" t="s">
        <v>81</v>
      </c>
      <c r="AV178" s="11" t="s">
        <v>81</v>
      </c>
      <c r="AW178" s="11" t="s">
        <v>35</v>
      </c>
      <c r="AX178" s="11" t="s">
        <v>71</v>
      </c>
      <c r="AY178" s="246" t="s">
        <v>137</v>
      </c>
    </row>
    <row r="179" spans="2:65" s="1" customFormat="1" ht="25.5" customHeight="1">
      <c r="B179" s="46"/>
      <c r="C179" s="221" t="s">
        <v>255</v>
      </c>
      <c r="D179" s="221" t="s">
        <v>139</v>
      </c>
      <c r="E179" s="222" t="s">
        <v>865</v>
      </c>
      <c r="F179" s="223" t="s">
        <v>866</v>
      </c>
      <c r="G179" s="224" t="s">
        <v>342</v>
      </c>
      <c r="H179" s="225">
        <v>32</v>
      </c>
      <c r="I179" s="226"/>
      <c r="J179" s="227">
        <f>ROUND(I179*H179,2)</f>
        <v>0</v>
      </c>
      <c r="K179" s="223" t="s">
        <v>753</v>
      </c>
      <c r="L179" s="72"/>
      <c r="M179" s="228" t="s">
        <v>21</v>
      </c>
      <c r="N179" s="229" t="s">
        <v>42</v>
      </c>
      <c r="O179" s="47"/>
      <c r="P179" s="230">
        <f>O179*H179</f>
        <v>0</v>
      </c>
      <c r="Q179" s="230">
        <v>0.01298</v>
      </c>
      <c r="R179" s="230">
        <f>Q179*H179</f>
        <v>0.41536</v>
      </c>
      <c r="S179" s="230">
        <v>0.004</v>
      </c>
      <c r="T179" s="231">
        <f>S179*H179</f>
        <v>0.128</v>
      </c>
      <c r="AR179" s="24" t="s">
        <v>144</v>
      </c>
      <c r="AT179" s="24" t="s">
        <v>139</v>
      </c>
      <c r="AU179" s="24" t="s">
        <v>81</v>
      </c>
      <c r="AY179" s="24" t="s">
        <v>137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4" t="s">
        <v>79</v>
      </c>
      <c r="BK179" s="232">
        <f>ROUND(I179*H179,2)</f>
        <v>0</v>
      </c>
      <c r="BL179" s="24" t="s">
        <v>144</v>
      </c>
      <c r="BM179" s="24" t="s">
        <v>867</v>
      </c>
    </row>
    <row r="180" spans="2:47" s="1" customFormat="1" ht="13.5">
      <c r="B180" s="46"/>
      <c r="C180" s="74"/>
      <c r="D180" s="233" t="s">
        <v>755</v>
      </c>
      <c r="E180" s="74"/>
      <c r="F180" s="234" t="s">
        <v>868</v>
      </c>
      <c r="G180" s="74"/>
      <c r="H180" s="74"/>
      <c r="I180" s="191"/>
      <c r="J180" s="74"/>
      <c r="K180" s="74"/>
      <c r="L180" s="72"/>
      <c r="M180" s="235"/>
      <c r="N180" s="47"/>
      <c r="O180" s="47"/>
      <c r="P180" s="47"/>
      <c r="Q180" s="47"/>
      <c r="R180" s="47"/>
      <c r="S180" s="47"/>
      <c r="T180" s="95"/>
      <c r="AT180" s="24" t="s">
        <v>755</v>
      </c>
      <c r="AU180" s="24" t="s">
        <v>81</v>
      </c>
    </row>
    <row r="181" spans="2:51" s="11" customFormat="1" ht="13.5">
      <c r="B181" s="236"/>
      <c r="C181" s="237"/>
      <c r="D181" s="233" t="s">
        <v>151</v>
      </c>
      <c r="E181" s="238" t="s">
        <v>21</v>
      </c>
      <c r="F181" s="239" t="s">
        <v>869</v>
      </c>
      <c r="G181" s="237"/>
      <c r="H181" s="240">
        <v>9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AT181" s="246" t="s">
        <v>151</v>
      </c>
      <c r="AU181" s="246" t="s">
        <v>81</v>
      </c>
      <c r="AV181" s="11" t="s">
        <v>81</v>
      </c>
      <c r="AW181" s="11" t="s">
        <v>35</v>
      </c>
      <c r="AX181" s="11" t="s">
        <v>71</v>
      </c>
      <c r="AY181" s="246" t="s">
        <v>137</v>
      </c>
    </row>
    <row r="182" spans="2:51" s="11" customFormat="1" ht="13.5">
      <c r="B182" s="236"/>
      <c r="C182" s="237"/>
      <c r="D182" s="233" t="s">
        <v>151</v>
      </c>
      <c r="E182" s="238" t="s">
        <v>21</v>
      </c>
      <c r="F182" s="239" t="s">
        <v>870</v>
      </c>
      <c r="G182" s="237"/>
      <c r="H182" s="240">
        <v>7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AT182" s="246" t="s">
        <v>151</v>
      </c>
      <c r="AU182" s="246" t="s">
        <v>81</v>
      </c>
      <c r="AV182" s="11" t="s">
        <v>81</v>
      </c>
      <c r="AW182" s="11" t="s">
        <v>35</v>
      </c>
      <c r="AX182" s="11" t="s">
        <v>71</v>
      </c>
      <c r="AY182" s="246" t="s">
        <v>137</v>
      </c>
    </row>
    <row r="183" spans="2:51" s="11" customFormat="1" ht="13.5">
      <c r="B183" s="236"/>
      <c r="C183" s="237"/>
      <c r="D183" s="233" t="s">
        <v>151</v>
      </c>
      <c r="E183" s="238" t="s">
        <v>21</v>
      </c>
      <c r="F183" s="239" t="s">
        <v>871</v>
      </c>
      <c r="G183" s="237"/>
      <c r="H183" s="240">
        <v>8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AT183" s="246" t="s">
        <v>151</v>
      </c>
      <c r="AU183" s="246" t="s">
        <v>81</v>
      </c>
      <c r="AV183" s="11" t="s">
        <v>81</v>
      </c>
      <c r="AW183" s="11" t="s">
        <v>35</v>
      </c>
      <c r="AX183" s="11" t="s">
        <v>71</v>
      </c>
      <c r="AY183" s="246" t="s">
        <v>137</v>
      </c>
    </row>
    <row r="184" spans="2:51" s="11" customFormat="1" ht="13.5">
      <c r="B184" s="236"/>
      <c r="C184" s="237"/>
      <c r="D184" s="233" t="s">
        <v>151</v>
      </c>
      <c r="E184" s="238" t="s">
        <v>21</v>
      </c>
      <c r="F184" s="239" t="s">
        <v>872</v>
      </c>
      <c r="G184" s="237"/>
      <c r="H184" s="240">
        <v>4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AT184" s="246" t="s">
        <v>151</v>
      </c>
      <c r="AU184" s="246" t="s">
        <v>81</v>
      </c>
      <c r="AV184" s="11" t="s">
        <v>81</v>
      </c>
      <c r="AW184" s="11" t="s">
        <v>35</v>
      </c>
      <c r="AX184" s="11" t="s">
        <v>71</v>
      </c>
      <c r="AY184" s="246" t="s">
        <v>137</v>
      </c>
    </row>
    <row r="185" spans="2:51" s="11" customFormat="1" ht="13.5">
      <c r="B185" s="236"/>
      <c r="C185" s="237"/>
      <c r="D185" s="233" t="s">
        <v>151</v>
      </c>
      <c r="E185" s="238" t="s">
        <v>21</v>
      </c>
      <c r="F185" s="239" t="s">
        <v>873</v>
      </c>
      <c r="G185" s="237"/>
      <c r="H185" s="240">
        <v>4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AT185" s="246" t="s">
        <v>151</v>
      </c>
      <c r="AU185" s="246" t="s">
        <v>81</v>
      </c>
      <c r="AV185" s="11" t="s">
        <v>81</v>
      </c>
      <c r="AW185" s="11" t="s">
        <v>35</v>
      </c>
      <c r="AX185" s="11" t="s">
        <v>71</v>
      </c>
      <c r="AY185" s="246" t="s">
        <v>137</v>
      </c>
    </row>
    <row r="186" spans="2:63" s="10" customFormat="1" ht="29.85" customHeight="1">
      <c r="B186" s="205"/>
      <c r="C186" s="206"/>
      <c r="D186" s="207" t="s">
        <v>70</v>
      </c>
      <c r="E186" s="219" t="s">
        <v>874</v>
      </c>
      <c r="F186" s="219" t="s">
        <v>875</v>
      </c>
      <c r="G186" s="206"/>
      <c r="H186" s="206"/>
      <c r="I186" s="209"/>
      <c r="J186" s="220">
        <f>BK186</f>
        <v>0</v>
      </c>
      <c r="K186" s="206"/>
      <c r="L186" s="211"/>
      <c r="M186" s="212"/>
      <c r="N186" s="213"/>
      <c r="O186" s="213"/>
      <c r="P186" s="214">
        <f>SUM(P187:P192)</f>
        <v>0</v>
      </c>
      <c r="Q186" s="213"/>
      <c r="R186" s="214">
        <f>SUM(R187:R192)</f>
        <v>0</v>
      </c>
      <c r="S186" s="213"/>
      <c r="T186" s="215">
        <f>SUM(T187:T192)</f>
        <v>0</v>
      </c>
      <c r="AR186" s="216" t="s">
        <v>79</v>
      </c>
      <c r="AT186" s="217" t="s">
        <v>70</v>
      </c>
      <c r="AU186" s="217" t="s">
        <v>79</v>
      </c>
      <c r="AY186" s="216" t="s">
        <v>137</v>
      </c>
      <c r="BK186" s="218">
        <f>SUM(BK187:BK192)</f>
        <v>0</v>
      </c>
    </row>
    <row r="187" spans="2:65" s="1" customFormat="1" ht="16.5" customHeight="1">
      <c r="B187" s="46"/>
      <c r="C187" s="221" t="s">
        <v>261</v>
      </c>
      <c r="D187" s="221" t="s">
        <v>139</v>
      </c>
      <c r="E187" s="222" t="s">
        <v>876</v>
      </c>
      <c r="F187" s="223" t="s">
        <v>877</v>
      </c>
      <c r="G187" s="224" t="s">
        <v>225</v>
      </c>
      <c r="H187" s="225">
        <v>5.5</v>
      </c>
      <c r="I187" s="226"/>
      <c r="J187" s="227">
        <f>ROUND(I187*H187,2)</f>
        <v>0</v>
      </c>
      <c r="K187" s="223" t="s">
        <v>753</v>
      </c>
      <c r="L187" s="72"/>
      <c r="M187" s="228" t="s">
        <v>21</v>
      </c>
      <c r="N187" s="229" t="s">
        <v>42</v>
      </c>
      <c r="O187" s="47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AR187" s="24" t="s">
        <v>144</v>
      </c>
      <c r="AT187" s="24" t="s">
        <v>139</v>
      </c>
      <c r="AU187" s="24" t="s">
        <v>81</v>
      </c>
      <c r="AY187" s="24" t="s">
        <v>137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4" t="s">
        <v>79</v>
      </c>
      <c r="BK187" s="232">
        <f>ROUND(I187*H187,2)</f>
        <v>0</v>
      </c>
      <c r="BL187" s="24" t="s">
        <v>144</v>
      </c>
      <c r="BM187" s="24" t="s">
        <v>878</v>
      </c>
    </row>
    <row r="188" spans="2:51" s="11" customFormat="1" ht="13.5">
      <c r="B188" s="236"/>
      <c r="C188" s="237"/>
      <c r="D188" s="233" t="s">
        <v>151</v>
      </c>
      <c r="E188" s="238" t="s">
        <v>21</v>
      </c>
      <c r="F188" s="239" t="s">
        <v>879</v>
      </c>
      <c r="G188" s="237"/>
      <c r="H188" s="240">
        <v>1.25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AT188" s="246" t="s">
        <v>151</v>
      </c>
      <c r="AU188" s="246" t="s">
        <v>81</v>
      </c>
      <c r="AV188" s="11" t="s">
        <v>81</v>
      </c>
      <c r="AW188" s="11" t="s">
        <v>35</v>
      </c>
      <c r="AX188" s="11" t="s">
        <v>71</v>
      </c>
      <c r="AY188" s="246" t="s">
        <v>137</v>
      </c>
    </row>
    <row r="189" spans="2:51" s="11" customFormat="1" ht="13.5">
      <c r="B189" s="236"/>
      <c r="C189" s="237"/>
      <c r="D189" s="233" t="s">
        <v>151</v>
      </c>
      <c r="E189" s="238" t="s">
        <v>21</v>
      </c>
      <c r="F189" s="239" t="s">
        <v>880</v>
      </c>
      <c r="G189" s="237"/>
      <c r="H189" s="240">
        <v>1.25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AT189" s="246" t="s">
        <v>151</v>
      </c>
      <c r="AU189" s="246" t="s">
        <v>81</v>
      </c>
      <c r="AV189" s="11" t="s">
        <v>81</v>
      </c>
      <c r="AW189" s="11" t="s">
        <v>35</v>
      </c>
      <c r="AX189" s="11" t="s">
        <v>71</v>
      </c>
      <c r="AY189" s="246" t="s">
        <v>137</v>
      </c>
    </row>
    <row r="190" spans="2:51" s="11" customFormat="1" ht="13.5">
      <c r="B190" s="236"/>
      <c r="C190" s="237"/>
      <c r="D190" s="233" t="s">
        <v>151</v>
      </c>
      <c r="E190" s="238" t="s">
        <v>21</v>
      </c>
      <c r="F190" s="239" t="s">
        <v>881</v>
      </c>
      <c r="G190" s="237"/>
      <c r="H190" s="240">
        <v>0.5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AT190" s="246" t="s">
        <v>151</v>
      </c>
      <c r="AU190" s="246" t="s">
        <v>81</v>
      </c>
      <c r="AV190" s="11" t="s">
        <v>81</v>
      </c>
      <c r="AW190" s="11" t="s">
        <v>35</v>
      </c>
      <c r="AX190" s="11" t="s">
        <v>71</v>
      </c>
      <c r="AY190" s="246" t="s">
        <v>137</v>
      </c>
    </row>
    <row r="191" spans="2:51" s="11" customFormat="1" ht="13.5">
      <c r="B191" s="236"/>
      <c r="C191" s="237"/>
      <c r="D191" s="233" t="s">
        <v>151</v>
      </c>
      <c r="E191" s="238" t="s">
        <v>21</v>
      </c>
      <c r="F191" s="239" t="s">
        <v>882</v>
      </c>
      <c r="G191" s="237"/>
      <c r="H191" s="240">
        <v>1.25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AT191" s="246" t="s">
        <v>151</v>
      </c>
      <c r="AU191" s="246" t="s">
        <v>81</v>
      </c>
      <c r="AV191" s="11" t="s">
        <v>81</v>
      </c>
      <c r="AW191" s="11" t="s">
        <v>35</v>
      </c>
      <c r="AX191" s="11" t="s">
        <v>71</v>
      </c>
      <c r="AY191" s="246" t="s">
        <v>137</v>
      </c>
    </row>
    <row r="192" spans="2:51" s="11" customFormat="1" ht="13.5">
      <c r="B192" s="236"/>
      <c r="C192" s="237"/>
      <c r="D192" s="233" t="s">
        <v>151</v>
      </c>
      <c r="E192" s="238" t="s">
        <v>21</v>
      </c>
      <c r="F192" s="239" t="s">
        <v>883</v>
      </c>
      <c r="G192" s="237"/>
      <c r="H192" s="240">
        <v>1.25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AT192" s="246" t="s">
        <v>151</v>
      </c>
      <c r="AU192" s="246" t="s">
        <v>81</v>
      </c>
      <c r="AV192" s="11" t="s">
        <v>81</v>
      </c>
      <c r="AW192" s="11" t="s">
        <v>35</v>
      </c>
      <c r="AX192" s="11" t="s">
        <v>71</v>
      </c>
      <c r="AY192" s="246" t="s">
        <v>137</v>
      </c>
    </row>
    <row r="193" spans="2:63" s="10" customFormat="1" ht="29.85" customHeight="1">
      <c r="B193" s="205"/>
      <c r="C193" s="206"/>
      <c r="D193" s="207" t="s">
        <v>70</v>
      </c>
      <c r="E193" s="219" t="s">
        <v>478</v>
      </c>
      <c r="F193" s="219" t="s">
        <v>479</v>
      </c>
      <c r="G193" s="206"/>
      <c r="H193" s="206"/>
      <c r="I193" s="209"/>
      <c r="J193" s="220">
        <f>BK193</f>
        <v>0</v>
      </c>
      <c r="K193" s="206"/>
      <c r="L193" s="211"/>
      <c r="M193" s="212"/>
      <c r="N193" s="213"/>
      <c r="O193" s="213"/>
      <c r="P193" s="214">
        <f>SUM(P194:P216)</f>
        <v>0</v>
      </c>
      <c r="Q193" s="213"/>
      <c r="R193" s="214">
        <f>SUM(R194:R216)</f>
        <v>0</v>
      </c>
      <c r="S193" s="213"/>
      <c r="T193" s="215">
        <f>SUM(T194:T216)</f>
        <v>0</v>
      </c>
      <c r="AR193" s="216" t="s">
        <v>79</v>
      </c>
      <c r="AT193" s="217" t="s">
        <v>70</v>
      </c>
      <c r="AU193" s="217" t="s">
        <v>79</v>
      </c>
      <c r="AY193" s="216" t="s">
        <v>137</v>
      </c>
      <c r="BK193" s="218">
        <f>SUM(BK194:BK216)</f>
        <v>0</v>
      </c>
    </row>
    <row r="194" spans="2:65" s="1" customFormat="1" ht="25.5" customHeight="1">
      <c r="B194" s="46"/>
      <c r="C194" s="221" t="s">
        <v>267</v>
      </c>
      <c r="D194" s="221" t="s">
        <v>139</v>
      </c>
      <c r="E194" s="222" t="s">
        <v>721</v>
      </c>
      <c r="F194" s="223" t="s">
        <v>884</v>
      </c>
      <c r="G194" s="224" t="s">
        <v>225</v>
      </c>
      <c r="H194" s="225">
        <v>5.5</v>
      </c>
      <c r="I194" s="226"/>
      <c r="J194" s="227">
        <f>ROUND(I194*H194,2)</f>
        <v>0</v>
      </c>
      <c r="K194" s="223" t="s">
        <v>753</v>
      </c>
      <c r="L194" s="72"/>
      <c r="M194" s="228" t="s">
        <v>21</v>
      </c>
      <c r="N194" s="229" t="s">
        <v>42</v>
      </c>
      <c r="O194" s="47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AR194" s="24" t="s">
        <v>144</v>
      </c>
      <c r="AT194" s="24" t="s">
        <v>139</v>
      </c>
      <c r="AU194" s="24" t="s">
        <v>81</v>
      </c>
      <c r="AY194" s="24" t="s">
        <v>137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4" t="s">
        <v>79</v>
      </c>
      <c r="BK194" s="232">
        <f>ROUND(I194*H194,2)</f>
        <v>0</v>
      </c>
      <c r="BL194" s="24" t="s">
        <v>144</v>
      </c>
      <c r="BM194" s="24" t="s">
        <v>885</v>
      </c>
    </row>
    <row r="195" spans="2:47" s="1" customFormat="1" ht="13.5">
      <c r="B195" s="46"/>
      <c r="C195" s="74"/>
      <c r="D195" s="233" t="s">
        <v>755</v>
      </c>
      <c r="E195" s="74"/>
      <c r="F195" s="234" t="s">
        <v>886</v>
      </c>
      <c r="G195" s="74"/>
      <c r="H195" s="74"/>
      <c r="I195" s="191"/>
      <c r="J195" s="74"/>
      <c r="K195" s="74"/>
      <c r="L195" s="72"/>
      <c r="M195" s="235"/>
      <c r="N195" s="47"/>
      <c r="O195" s="47"/>
      <c r="P195" s="47"/>
      <c r="Q195" s="47"/>
      <c r="R195" s="47"/>
      <c r="S195" s="47"/>
      <c r="T195" s="95"/>
      <c r="AT195" s="24" t="s">
        <v>755</v>
      </c>
      <c r="AU195" s="24" t="s">
        <v>81</v>
      </c>
    </row>
    <row r="196" spans="2:51" s="11" customFormat="1" ht="13.5">
      <c r="B196" s="236"/>
      <c r="C196" s="237"/>
      <c r="D196" s="233" t="s">
        <v>151</v>
      </c>
      <c r="E196" s="238" t="s">
        <v>21</v>
      </c>
      <c r="F196" s="239" t="s">
        <v>879</v>
      </c>
      <c r="G196" s="237"/>
      <c r="H196" s="240">
        <v>1.25</v>
      </c>
      <c r="I196" s="241"/>
      <c r="J196" s="237"/>
      <c r="K196" s="237"/>
      <c r="L196" s="242"/>
      <c r="M196" s="243"/>
      <c r="N196" s="244"/>
      <c r="O196" s="244"/>
      <c r="P196" s="244"/>
      <c r="Q196" s="244"/>
      <c r="R196" s="244"/>
      <c r="S196" s="244"/>
      <c r="T196" s="245"/>
      <c r="AT196" s="246" t="s">
        <v>151</v>
      </c>
      <c r="AU196" s="246" t="s">
        <v>81</v>
      </c>
      <c r="AV196" s="11" t="s">
        <v>81</v>
      </c>
      <c r="AW196" s="11" t="s">
        <v>35</v>
      </c>
      <c r="AX196" s="11" t="s">
        <v>71</v>
      </c>
      <c r="AY196" s="246" t="s">
        <v>137</v>
      </c>
    </row>
    <row r="197" spans="2:51" s="11" customFormat="1" ht="13.5">
      <c r="B197" s="236"/>
      <c r="C197" s="237"/>
      <c r="D197" s="233" t="s">
        <v>151</v>
      </c>
      <c r="E197" s="238" t="s">
        <v>21</v>
      </c>
      <c r="F197" s="239" t="s">
        <v>880</v>
      </c>
      <c r="G197" s="237"/>
      <c r="H197" s="240">
        <v>1.25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AT197" s="246" t="s">
        <v>151</v>
      </c>
      <c r="AU197" s="246" t="s">
        <v>81</v>
      </c>
      <c r="AV197" s="11" t="s">
        <v>81</v>
      </c>
      <c r="AW197" s="11" t="s">
        <v>35</v>
      </c>
      <c r="AX197" s="11" t="s">
        <v>71</v>
      </c>
      <c r="AY197" s="246" t="s">
        <v>137</v>
      </c>
    </row>
    <row r="198" spans="2:51" s="11" customFormat="1" ht="13.5">
      <c r="B198" s="236"/>
      <c r="C198" s="237"/>
      <c r="D198" s="233" t="s">
        <v>151</v>
      </c>
      <c r="E198" s="238" t="s">
        <v>21</v>
      </c>
      <c r="F198" s="239" t="s">
        <v>881</v>
      </c>
      <c r="G198" s="237"/>
      <c r="H198" s="240">
        <v>0.5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AT198" s="246" t="s">
        <v>151</v>
      </c>
      <c r="AU198" s="246" t="s">
        <v>81</v>
      </c>
      <c r="AV198" s="11" t="s">
        <v>81</v>
      </c>
      <c r="AW198" s="11" t="s">
        <v>35</v>
      </c>
      <c r="AX198" s="11" t="s">
        <v>71</v>
      </c>
      <c r="AY198" s="246" t="s">
        <v>137</v>
      </c>
    </row>
    <row r="199" spans="2:51" s="11" customFormat="1" ht="13.5">
      <c r="B199" s="236"/>
      <c r="C199" s="237"/>
      <c r="D199" s="233" t="s">
        <v>151</v>
      </c>
      <c r="E199" s="238" t="s">
        <v>21</v>
      </c>
      <c r="F199" s="239" t="s">
        <v>882</v>
      </c>
      <c r="G199" s="237"/>
      <c r="H199" s="240">
        <v>1.25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AT199" s="246" t="s">
        <v>151</v>
      </c>
      <c r="AU199" s="246" t="s">
        <v>81</v>
      </c>
      <c r="AV199" s="11" t="s">
        <v>81</v>
      </c>
      <c r="AW199" s="11" t="s">
        <v>35</v>
      </c>
      <c r="AX199" s="11" t="s">
        <v>71</v>
      </c>
      <c r="AY199" s="246" t="s">
        <v>137</v>
      </c>
    </row>
    <row r="200" spans="2:51" s="11" customFormat="1" ht="13.5">
      <c r="B200" s="236"/>
      <c r="C200" s="237"/>
      <c r="D200" s="233" t="s">
        <v>151</v>
      </c>
      <c r="E200" s="238" t="s">
        <v>21</v>
      </c>
      <c r="F200" s="239" t="s">
        <v>883</v>
      </c>
      <c r="G200" s="237"/>
      <c r="H200" s="240">
        <v>1.25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AT200" s="246" t="s">
        <v>151</v>
      </c>
      <c r="AU200" s="246" t="s">
        <v>81</v>
      </c>
      <c r="AV200" s="11" t="s">
        <v>81</v>
      </c>
      <c r="AW200" s="11" t="s">
        <v>35</v>
      </c>
      <c r="AX200" s="11" t="s">
        <v>71</v>
      </c>
      <c r="AY200" s="246" t="s">
        <v>137</v>
      </c>
    </row>
    <row r="201" spans="2:65" s="1" customFormat="1" ht="38.25" customHeight="1">
      <c r="B201" s="46"/>
      <c r="C201" s="221" t="s">
        <v>273</v>
      </c>
      <c r="D201" s="221" t="s">
        <v>139</v>
      </c>
      <c r="E201" s="222" t="s">
        <v>724</v>
      </c>
      <c r="F201" s="223" t="s">
        <v>887</v>
      </c>
      <c r="G201" s="224" t="s">
        <v>225</v>
      </c>
      <c r="H201" s="225">
        <v>22</v>
      </c>
      <c r="I201" s="226"/>
      <c r="J201" s="227">
        <f>ROUND(I201*H201,2)</f>
        <v>0</v>
      </c>
      <c r="K201" s="223" t="s">
        <v>753</v>
      </c>
      <c r="L201" s="72"/>
      <c r="M201" s="228" t="s">
        <v>21</v>
      </c>
      <c r="N201" s="229" t="s">
        <v>42</v>
      </c>
      <c r="O201" s="47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AR201" s="24" t="s">
        <v>144</v>
      </c>
      <c r="AT201" s="24" t="s">
        <v>139</v>
      </c>
      <c r="AU201" s="24" t="s">
        <v>81</v>
      </c>
      <c r="AY201" s="24" t="s">
        <v>137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24" t="s">
        <v>79</v>
      </c>
      <c r="BK201" s="232">
        <f>ROUND(I201*H201,2)</f>
        <v>0</v>
      </c>
      <c r="BL201" s="24" t="s">
        <v>144</v>
      </c>
      <c r="BM201" s="24" t="s">
        <v>888</v>
      </c>
    </row>
    <row r="202" spans="2:47" s="1" customFormat="1" ht="13.5">
      <c r="B202" s="46"/>
      <c r="C202" s="74"/>
      <c r="D202" s="233" t="s">
        <v>755</v>
      </c>
      <c r="E202" s="74"/>
      <c r="F202" s="234" t="s">
        <v>886</v>
      </c>
      <c r="G202" s="74"/>
      <c r="H202" s="74"/>
      <c r="I202" s="191"/>
      <c r="J202" s="74"/>
      <c r="K202" s="74"/>
      <c r="L202" s="72"/>
      <c r="M202" s="235"/>
      <c r="N202" s="47"/>
      <c r="O202" s="47"/>
      <c r="P202" s="47"/>
      <c r="Q202" s="47"/>
      <c r="R202" s="47"/>
      <c r="S202" s="47"/>
      <c r="T202" s="95"/>
      <c r="AT202" s="24" t="s">
        <v>755</v>
      </c>
      <c r="AU202" s="24" t="s">
        <v>81</v>
      </c>
    </row>
    <row r="203" spans="2:51" s="11" customFormat="1" ht="13.5">
      <c r="B203" s="236"/>
      <c r="C203" s="237"/>
      <c r="D203" s="233" t="s">
        <v>151</v>
      </c>
      <c r="E203" s="238" t="s">
        <v>21</v>
      </c>
      <c r="F203" s="239" t="s">
        <v>879</v>
      </c>
      <c r="G203" s="237"/>
      <c r="H203" s="240">
        <v>1.25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AT203" s="246" t="s">
        <v>151</v>
      </c>
      <c r="AU203" s="246" t="s">
        <v>81</v>
      </c>
      <c r="AV203" s="11" t="s">
        <v>81</v>
      </c>
      <c r="AW203" s="11" t="s">
        <v>35</v>
      </c>
      <c r="AX203" s="11" t="s">
        <v>71</v>
      </c>
      <c r="AY203" s="246" t="s">
        <v>137</v>
      </c>
    </row>
    <row r="204" spans="2:51" s="11" customFormat="1" ht="13.5">
      <c r="B204" s="236"/>
      <c r="C204" s="237"/>
      <c r="D204" s="233" t="s">
        <v>151</v>
      </c>
      <c r="E204" s="238" t="s">
        <v>21</v>
      </c>
      <c r="F204" s="239" t="s">
        <v>880</v>
      </c>
      <c r="G204" s="237"/>
      <c r="H204" s="240">
        <v>1.25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AT204" s="246" t="s">
        <v>151</v>
      </c>
      <c r="AU204" s="246" t="s">
        <v>81</v>
      </c>
      <c r="AV204" s="11" t="s">
        <v>81</v>
      </c>
      <c r="AW204" s="11" t="s">
        <v>35</v>
      </c>
      <c r="AX204" s="11" t="s">
        <v>71</v>
      </c>
      <c r="AY204" s="246" t="s">
        <v>137</v>
      </c>
    </row>
    <row r="205" spans="2:51" s="11" customFormat="1" ht="13.5">
      <c r="B205" s="236"/>
      <c r="C205" s="237"/>
      <c r="D205" s="233" t="s">
        <v>151</v>
      </c>
      <c r="E205" s="238" t="s">
        <v>21</v>
      </c>
      <c r="F205" s="239" t="s">
        <v>881</v>
      </c>
      <c r="G205" s="237"/>
      <c r="H205" s="240">
        <v>0.5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AT205" s="246" t="s">
        <v>151</v>
      </c>
      <c r="AU205" s="246" t="s">
        <v>81</v>
      </c>
      <c r="AV205" s="11" t="s">
        <v>81</v>
      </c>
      <c r="AW205" s="11" t="s">
        <v>35</v>
      </c>
      <c r="AX205" s="11" t="s">
        <v>71</v>
      </c>
      <c r="AY205" s="246" t="s">
        <v>137</v>
      </c>
    </row>
    <row r="206" spans="2:51" s="11" customFormat="1" ht="13.5">
      <c r="B206" s="236"/>
      <c r="C206" s="237"/>
      <c r="D206" s="233" t="s">
        <v>151</v>
      </c>
      <c r="E206" s="238" t="s">
        <v>21</v>
      </c>
      <c r="F206" s="239" t="s">
        <v>882</v>
      </c>
      <c r="G206" s="237"/>
      <c r="H206" s="240">
        <v>1.25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AT206" s="246" t="s">
        <v>151</v>
      </c>
      <c r="AU206" s="246" t="s">
        <v>81</v>
      </c>
      <c r="AV206" s="11" t="s">
        <v>81</v>
      </c>
      <c r="AW206" s="11" t="s">
        <v>35</v>
      </c>
      <c r="AX206" s="11" t="s">
        <v>71</v>
      </c>
      <c r="AY206" s="246" t="s">
        <v>137</v>
      </c>
    </row>
    <row r="207" spans="2:51" s="11" customFormat="1" ht="13.5">
      <c r="B207" s="236"/>
      <c r="C207" s="237"/>
      <c r="D207" s="233" t="s">
        <v>151</v>
      </c>
      <c r="E207" s="238" t="s">
        <v>21</v>
      </c>
      <c r="F207" s="239" t="s">
        <v>883</v>
      </c>
      <c r="G207" s="237"/>
      <c r="H207" s="240">
        <v>1.25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AT207" s="246" t="s">
        <v>151</v>
      </c>
      <c r="AU207" s="246" t="s">
        <v>81</v>
      </c>
      <c r="AV207" s="11" t="s">
        <v>81</v>
      </c>
      <c r="AW207" s="11" t="s">
        <v>35</v>
      </c>
      <c r="AX207" s="11" t="s">
        <v>71</v>
      </c>
      <c r="AY207" s="246" t="s">
        <v>137</v>
      </c>
    </row>
    <row r="208" spans="2:51" s="12" customFormat="1" ht="13.5">
      <c r="B208" s="263"/>
      <c r="C208" s="264"/>
      <c r="D208" s="233" t="s">
        <v>151</v>
      </c>
      <c r="E208" s="265" t="s">
        <v>21</v>
      </c>
      <c r="F208" s="266" t="s">
        <v>889</v>
      </c>
      <c r="G208" s="264"/>
      <c r="H208" s="267">
        <v>5.5</v>
      </c>
      <c r="I208" s="268"/>
      <c r="J208" s="264"/>
      <c r="K208" s="264"/>
      <c r="L208" s="269"/>
      <c r="M208" s="270"/>
      <c r="N208" s="271"/>
      <c r="O208" s="271"/>
      <c r="P208" s="271"/>
      <c r="Q208" s="271"/>
      <c r="R208" s="271"/>
      <c r="S208" s="271"/>
      <c r="T208" s="272"/>
      <c r="AT208" s="273" t="s">
        <v>151</v>
      </c>
      <c r="AU208" s="273" t="s">
        <v>81</v>
      </c>
      <c r="AV208" s="12" t="s">
        <v>153</v>
      </c>
      <c r="AW208" s="12" t="s">
        <v>35</v>
      </c>
      <c r="AX208" s="12" t="s">
        <v>71</v>
      </c>
      <c r="AY208" s="273" t="s">
        <v>137</v>
      </c>
    </row>
    <row r="209" spans="2:51" s="11" customFormat="1" ht="13.5">
      <c r="B209" s="236"/>
      <c r="C209" s="237"/>
      <c r="D209" s="233" t="s">
        <v>151</v>
      </c>
      <c r="E209" s="238" t="s">
        <v>21</v>
      </c>
      <c r="F209" s="239" t="s">
        <v>890</v>
      </c>
      <c r="G209" s="237"/>
      <c r="H209" s="240">
        <v>22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AT209" s="246" t="s">
        <v>151</v>
      </c>
      <c r="AU209" s="246" t="s">
        <v>81</v>
      </c>
      <c r="AV209" s="11" t="s">
        <v>81</v>
      </c>
      <c r="AW209" s="11" t="s">
        <v>35</v>
      </c>
      <c r="AX209" s="11" t="s">
        <v>79</v>
      </c>
      <c r="AY209" s="246" t="s">
        <v>137</v>
      </c>
    </row>
    <row r="210" spans="2:65" s="1" customFormat="1" ht="16.5" customHeight="1">
      <c r="B210" s="46"/>
      <c r="C210" s="221" t="s">
        <v>279</v>
      </c>
      <c r="D210" s="221" t="s">
        <v>139</v>
      </c>
      <c r="E210" s="222" t="s">
        <v>891</v>
      </c>
      <c r="F210" s="223" t="s">
        <v>892</v>
      </c>
      <c r="G210" s="224" t="s">
        <v>225</v>
      </c>
      <c r="H210" s="225">
        <v>5.5</v>
      </c>
      <c r="I210" s="226"/>
      <c r="J210" s="227">
        <f>ROUND(I210*H210,2)</f>
        <v>0</v>
      </c>
      <c r="K210" s="223" t="s">
        <v>753</v>
      </c>
      <c r="L210" s="72"/>
      <c r="M210" s="228" t="s">
        <v>21</v>
      </c>
      <c r="N210" s="229" t="s">
        <v>42</v>
      </c>
      <c r="O210" s="47"/>
      <c r="P210" s="230">
        <f>O210*H210</f>
        <v>0</v>
      </c>
      <c r="Q210" s="230">
        <v>0</v>
      </c>
      <c r="R210" s="230">
        <f>Q210*H210</f>
        <v>0</v>
      </c>
      <c r="S210" s="230">
        <v>0</v>
      </c>
      <c r="T210" s="231">
        <f>S210*H210</f>
        <v>0</v>
      </c>
      <c r="AR210" s="24" t="s">
        <v>144</v>
      </c>
      <c r="AT210" s="24" t="s">
        <v>139</v>
      </c>
      <c r="AU210" s="24" t="s">
        <v>81</v>
      </c>
      <c r="AY210" s="24" t="s">
        <v>137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24" t="s">
        <v>79</v>
      </c>
      <c r="BK210" s="232">
        <f>ROUND(I210*H210,2)</f>
        <v>0</v>
      </c>
      <c r="BL210" s="24" t="s">
        <v>144</v>
      </c>
      <c r="BM210" s="24" t="s">
        <v>893</v>
      </c>
    </row>
    <row r="211" spans="2:47" s="1" customFormat="1" ht="13.5">
      <c r="B211" s="46"/>
      <c r="C211" s="74"/>
      <c r="D211" s="233" t="s">
        <v>755</v>
      </c>
      <c r="E211" s="74"/>
      <c r="F211" s="234" t="s">
        <v>894</v>
      </c>
      <c r="G211" s="74"/>
      <c r="H211" s="74"/>
      <c r="I211" s="191"/>
      <c r="J211" s="74"/>
      <c r="K211" s="74"/>
      <c r="L211" s="72"/>
      <c r="M211" s="235"/>
      <c r="N211" s="47"/>
      <c r="O211" s="47"/>
      <c r="P211" s="47"/>
      <c r="Q211" s="47"/>
      <c r="R211" s="47"/>
      <c r="S211" s="47"/>
      <c r="T211" s="95"/>
      <c r="AT211" s="24" t="s">
        <v>755</v>
      </c>
      <c r="AU211" s="24" t="s">
        <v>81</v>
      </c>
    </row>
    <row r="212" spans="2:51" s="11" customFormat="1" ht="13.5">
      <c r="B212" s="236"/>
      <c r="C212" s="237"/>
      <c r="D212" s="233" t="s">
        <v>151</v>
      </c>
      <c r="E212" s="238" t="s">
        <v>21</v>
      </c>
      <c r="F212" s="239" t="s">
        <v>879</v>
      </c>
      <c r="G212" s="237"/>
      <c r="H212" s="240">
        <v>1.25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AT212" s="246" t="s">
        <v>151</v>
      </c>
      <c r="AU212" s="246" t="s">
        <v>81</v>
      </c>
      <c r="AV212" s="11" t="s">
        <v>81</v>
      </c>
      <c r="AW212" s="11" t="s">
        <v>35</v>
      </c>
      <c r="AX212" s="11" t="s">
        <v>71</v>
      </c>
      <c r="AY212" s="246" t="s">
        <v>137</v>
      </c>
    </row>
    <row r="213" spans="2:51" s="11" customFormat="1" ht="13.5">
      <c r="B213" s="236"/>
      <c r="C213" s="237"/>
      <c r="D213" s="233" t="s">
        <v>151</v>
      </c>
      <c r="E213" s="238" t="s">
        <v>21</v>
      </c>
      <c r="F213" s="239" t="s">
        <v>880</v>
      </c>
      <c r="G213" s="237"/>
      <c r="H213" s="240">
        <v>1.25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AT213" s="246" t="s">
        <v>151</v>
      </c>
      <c r="AU213" s="246" t="s">
        <v>81</v>
      </c>
      <c r="AV213" s="11" t="s">
        <v>81</v>
      </c>
      <c r="AW213" s="11" t="s">
        <v>35</v>
      </c>
      <c r="AX213" s="11" t="s">
        <v>71</v>
      </c>
      <c r="AY213" s="246" t="s">
        <v>137</v>
      </c>
    </row>
    <row r="214" spans="2:51" s="11" customFormat="1" ht="13.5">
      <c r="B214" s="236"/>
      <c r="C214" s="237"/>
      <c r="D214" s="233" t="s">
        <v>151</v>
      </c>
      <c r="E214" s="238" t="s">
        <v>21</v>
      </c>
      <c r="F214" s="239" t="s">
        <v>881</v>
      </c>
      <c r="G214" s="237"/>
      <c r="H214" s="240">
        <v>0.5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AT214" s="246" t="s">
        <v>151</v>
      </c>
      <c r="AU214" s="246" t="s">
        <v>81</v>
      </c>
      <c r="AV214" s="11" t="s">
        <v>81</v>
      </c>
      <c r="AW214" s="11" t="s">
        <v>35</v>
      </c>
      <c r="AX214" s="11" t="s">
        <v>71</v>
      </c>
      <c r="AY214" s="246" t="s">
        <v>137</v>
      </c>
    </row>
    <row r="215" spans="2:51" s="11" customFormat="1" ht="13.5">
      <c r="B215" s="236"/>
      <c r="C215" s="237"/>
      <c r="D215" s="233" t="s">
        <v>151</v>
      </c>
      <c r="E215" s="238" t="s">
        <v>21</v>
      </c>
      <c r="F215" s="239" t="s">
        <v>882</v>
      </c>
      <c r="G215" s="237"/>
      <c r="H215" s="240">
        <v>1.25</v>
      </c>
      <c r="I215" s="241"/>
      <c r="J215" s="237"/>
      <c r="K215" s="237"/>
      <c r="L215" s="242"/>
      <c r="M215" s="243"/>
      <c r="N215" s="244"/>
      <c r="O215" s="244"/>
      <c r="P215" s="244"/>
      <c r="Q215" s="244"/>
      <c r="R215" s="244"/>
      <c r="S215" s="244"/>
      <c r="T215" s="245"/>
      <c r="AT215" s="246" t="s">
        <v>151</v>
      </c>
      <c r="AU215" s="246" t="s">
        <v>81</v>
      </c>
      <c r="AV215" s="11" t="s">
        <v>81</v>
      </c>
      <c r="AW215" s="11" t="s">
        <v>35</v>
      </c>
      <c r="AX215" s="11" t="s">
        <v>71</v>
      </c>
      <c r="AY215" s="246" t="s">
        <v>137</v>
      </c>
    </row>
    <row r="216" spans="2:51" s="11" customFormat="1" ht="13.5">
      <c r="B216" s="236"/>
      <c r="C216" s="237"/>
      <c r="D216" s="233" t="s">
        <v>151</v>
      </c>
      <c r="E216" s="238" t="s">
        <v>21</v>
      </c>
      <c r="F216" s="239" t="s">
        <v>883</v>
      </c>
      <c r="G216" s="237"/>
      <c r="H216" s="240">
        <v>1.25</v>
      </c>
      <c r="I216" s="241"/>
      <c r="J216" s="237"/>
      <c r="K216" s="237"/>
      <c r="L216" s="242"/>
      <c r="M216" s="243"/>
      <c r="N216" s="244"/>
      <c r="O216" s="244"/>
      <c r="P216" s="244"/>
      <c r="Q216" s="244"/>
      <c r="R216" s="244"/>
      <c r="S216" s="244"/>
      <c r="T216" s="245"/>
      <c r="AT216" s="246" t="s">
        <v>151</v>
      </c>
      <c r="AU216" s="246" t="s">
        <v>81</v>
      </c>
      <c r="AV216" s="11" t="s">
        <v>81</v>
      </c>
      <c r="AW216" s="11" t="s">
        <v>35</v>
      </c>
      <c r="AX216" s="11" t="s">
        <v>71</v>
      </c>
      <c r="AY216" s="246" t="s">
        <v>137</v>
      </c>
    </row>
    <row r="217" spans="2:63" s="10" customFormat="1" ht="29.85" customHeight="1">
      <c r="B217" s="205"/>
      <c r="C217" s="206"/>
      <c r="D217" s="207" t="s">
        <v>70</v>
      </c>
      <c r="E217" s="219" t="s">
        <v>490</v>
      </c>
      <c r="F217" s="219" t="s">
        <v>491</v>
      </c>
      <c r="G217" s="206"/>
      <c r="H217" s="206"/>
      <c r="I217" s="209"/>
      <c r="J217" s="220">
        <f>BK217</f>
        <v>0</v>
      </c>
      <c r="K217" s="206"/>
      <c r="L217" s="211"/>
      <c r="M217" s="212"/>
      <c r="N217" s="213"/>
      <c r="O217" s="213"/>
      <c r="P217" s="214">
        <f>P218</f>
        <v>0</v>
      </c>
      <c r="Q217" s="213"/>
      <c r="R217" s="214">
        <f>R218</f>
        <v>0</v>
      </c>
      <c r="S217" s="213"/>
      <c r="T217" s="215">
        <f>T218</f>
        <v>0</v>
      </c>
      <c r="AR217" s="216" t="s">
        <v>79</v>
      </c>
      <c r="AT217" s="217" t="s">
        <v>70</v>
      </c>
      <c r="AU217" s="217" t="s">
        <v>79</v>
      </c>
      <c r="AY217" s="216" t="s">
        <v>137</v>
      </c>
      <c r="BK217" s="218">
        <f>BK218</f>
        <v>0</v>
      </c>
    </row>
    <row r="218" spans="2:65" s="1" customFormat="1" ht="25.5" customHeight="1">
      <c r="B218" s="46"/>
      <c r="C218" s="221" t="s">
        <v>284</v>
      </c>
      <c r="D218" s="221" t="s">
        <v>139</v>
      </c>
      <c r="E218" s="222" t="s">
        <v>895</v>
      </c>
      <c r="F218" s="223" t="s">
        <v>896</v>
      </c>
      <c r="G218" s="224" t="s">
        <v>225</v>
      </c>
      <c r="H218" s="225">
        <v>10.195</v>
      </c>
      <c r="I218" s="226"/>
      <c r="J218" s="227">
        <f>ROUND(I218*H218,2)</f>
        <v>0</v>
      </c>
      <c r="K218" s="223" t="s">
        <v>753</v>
      </c>
      <c r="L218" s="72"/>
      <c r="M218" s="228" t="s">
        <v>21</v>
      </c>
      <c r="N218" s="257" t="s">
        <v>42</v>
      </c>
      <c r="O218" s="258"/>
      <c r="P218" s="259">
        <f>O218*H218</f>
        <v>0</v>
      </c>
      <c r="Q218" s="259">
        <v>0</v>
      </c>
      <c r="R218" s="259">
        <f>Q218*H218</f>
        <v>0</v>
      </c>
      <c r="S218" s="259">
        <v>0</v>
      </c>
      <c r="T218" s="260">
        <f>S218*H218</f>
        <v>0</v>
      </c>
      <c r="AR218" s="24" t="s">
        <v>144</v>
      </c>
      <c r="AT218" s="24" t="s">
        <v>139</v>
      </c>
      <c r="AU218" s="24" t="s">
        <v>81</v>
      </c>
      <c r="AY218" s="24" t="s">
        <v>137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24" t="s">
        <v>79</v>
      </c>
      <c r="BK218" s="232">
        <f>ROUND(I218*H218,2)</f>
        <v>0</v>
      </c>
      <c r="BL218" s="24" t="s">
        <v>144</v>
      </c>
      <c r="BM218" s="24" t="s">
        <v>897</v>
      </c>
    </row>
    <row r="219" spans="2:12" s="1" customFormat="1" ht="6.95" customHeight="1">
      <c r="B219" s="67"/>
      <c r="C219" s="68"/>
      <c r="D219" s="68"/>
      <c r="E219" s="68"/>
      <c r="F219" s="68"/>
      <c r="G219" s="68"/>
      <c r="H219" s="68"/>
      <c r="I219" s="166"/>
      <c r="J219" s="68"/>
      <c r="K219" s="68"/>
      <c r="L219" s="72"/>
    </row>
  </sheetData>
  <sheetProtection password="CC35" sheet="1" objects="1" scenarios="1" formatColumns="0" formatRows="0" autoFilter="0"/>
  <autoFilter ref="C84:K218"/>
  <mergeCells count="10">
    <mergeCell ref="E7:H7"/>
    <mergeCell ref="E9:H9"/>
    <mergeCell ref="E24:H24"/>
    <mergeCell ref="E45:H45"/>
    <mergeCell ref="E47:H47"/>
    <mergeCell ref="J51:J52"/>
    <mergeCell ref="E75:H75"/>
    <mergeCell ref="E77:H77"/>
    <mergeCell ref="G1:H1"/>
    <mergeCell ref="L2:V2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98</v>
      </c>
      <c r="G1" s="139" t="s">
        <v>99</v>
      </c>
      <c r="H1" s="139"/>
      <c r="I1" s="140"/>
      <c r="J1" s="139" t="s">
        <v>100</v>
      </c>
      <c r="K1" s="138" t="s">
        <v>101</v>
      </c>
      <c r="L1" s="139" t="s">
        <v>102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90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81</v>
      </c>
    </row>
    <row r="4" spans="2:46" ht="36.95" customHeight="1">
      <c r="B4" s="28"/>
      <c r="C4" s="29"/>
      <c r="D4" s="30" t="s">
        <v>103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III/11748 NEPOMUK ULICE ZELENODOLSKÁ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104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898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29</v>
      </c>
      <c r="G12" s="47"/>
      <c r="H12" s="47"/>
      <c r="I12" s="146" t="s">
        <v>25</v>
      </c>
      <c r="J12" s="147" t="str">
        <f>'Rekapitulace stavby'!AN8</f>
        <v>22. 3. 2018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899</v>
      </c>
      <c r="F15" s="47"/>
      <c r="G15" s="47"/>
      <c r="H15" s="47"/>
      <c r="I15" s="146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29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37</v>
      </c>
      <c r="E27" s="47"/>
      <c r="F27" s="47"/>
      <c r="G27" s="47"/>
      <c r="H27" s="47"/>
      <c r="I27" s="144"/>
      <c r="J27" s="155">
        <f>ROUND(J84,2)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39</v>
      </c>
      <c r="G29" s="47"/>
      <c r="H29" s="47"/>
      <c r="I29" s="156" t="s">
        <v>38</v>
      </c>
      <c r="J29" s="52" t="s">
        <v>40</v>
      </c>
      <c r="K29" s="51"/>
    </row>
    <row r="30" spans="2:11" s="1" customFormat="1" ht="14.4" customHeight="1">
      <c r="B30" s="46"/>
      <c r="C30" s="47"/>
      <c r="D30" s="55" t="s">
        <v>41</v>
      </c>
      <c r="E30" s="55" t="s">
        <v>42</v>
      </c>
      <c r="F30" s="157">
        <f>ROUND(SUM(BE84:BE200),2)</f>
        <v>0</v>
      </c>
      <c r="G30" s="47"/>
      <c r="H30" s="47"/>
      <c r="I30" s="158">
        <v>0.21</v>
      </c>
      <c r="J30" s="157">
        <f>ROUND(ROUND((SUM(BE84:BE200)),2)*I30,2)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43</v>
      </c>
      <c r="F31" s="157">
        <f>ROUND(SUM(BF84:BF200),2)</f>
        <v>0</v>
      </c>
      <c r="G31" s="47"/>
      <c r="H31" s="47"/>
      <c r="I31" s="158">
        <v>0.15</v>
      </c>
      <c r="J31" s="157">
        <f>ROUND(ROUND((SUM(BF84:BF200)),2)*I31,2)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44</v>
      </c>
      <c r="F32" s="157">
        <f>ROUND(SUM(BG84:BG200),2)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45</v>
      </c>
      <c r="F33" s="157">
        <f>ROUND(SUM(BH84:BH200),2)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46</v>
      </c>
      <c r="F34" s="157">
        <f>ROUND(SUM(BI84:BI200),2)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47</v>
      </c>
      <c r="E36" s="98"/>
      <c r="F36" s="98"/>
      <c r="G36" s="161" t="s">
        <v>48</v>
      </c>
      <c r="H36" s="162" t="s">
        <v>49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106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III/11748 NEPOMUK ULICE ZELENODOLSKÁ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104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SO 501 - Přeložka STL plynovodu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 xml:space="preserve"> </v>
      </c>
      <c r="G49" s="47"/>
      <c r="H49" s="47"/>
      <c r="I49" s="146" t="s">
        <v>25</v>
      </c>
      <c r="J49" s="147" t="str">
        <f>IF(J12="","",J12)</f>
        <v>22. 3. 2018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SÚS Plzeňského kraje, Škroupova 1760/18 , Plzeň</v>
      </c>
      <c r="G51" s="47"/>
      <c r="H51" s="47"/>
      <c r="I51" s="146" t="s">
        <v>33</v>
      </c>
      <c r="J51" s="44" t="str">
        <f>E21</f>
        <v xml:space="preserve"> 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107</v>
      </c>
      <c r="D54" s="159"/>
      <c r="E54" s="159"/>
      <c r="F54" s="159"/>
      <c r="G54" s="159"/>
      <c r="H54" s="159"/>
      <c r="I54" s="173"/>
      <c r="J54" s="174" t="s">
        <v>108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109</v>
      </c>
      <c r="D56" s="47"/>
      <c r="E56" s="47"/>
      <c r="F56" s="47"/>
      <c r="G56" s="47"/>
      <c r="H56" s="47"/>
      <c r="I56" s="144"/>
      <c r="J56" s="155">
        <f>J84</f>
        <v>0</v>
      </c>
      <c r="K56" s="51"/>
      <c r="AU56" s="24" t="s">
        <v>110</v>
      </c>
    </row>
    <row r="57" spans="2:11" s="7" customFormat="1" ht="24.95" customHeight="1">
      <c r="B57" s="177"/>
      <c r="C57" s="178"/>
      <c r="D57" s="179" t="s">
        <v>111</v>
      </c>
      <c r="E57" s="180"/>
      <c r="F57" s="180"/>
      <c r="G57" s="180"/>
      <c r="H57" s="180"/>
      <c r="I57" s="181"/>
      <c r="J57" s="182">
        <f>J85</f>
        <v>0</v>
      </c>
      <c r="K57" s="183"/>
    </row>
    <row r="58" spans="2:11" s="8" customFormat="1" ht="19.9" customHeight="1">
      <c r="B58" s="184"/>
      <c r="C58" s="185"/>
      <c r="D58" s="186" t="s">
        <v>112</v>
      </c>
      <c r="E58" s="187"/>
      <c r="F58" s="187"/>
      <c r="G58" s="187"/>
      <c r="H58" s="187"/>
      <c r="I58" s="188"/>
      <c r="J58" s="189">
        <f>J86</f>
        <v>0</v>
      </c>
      <c r="K58" s="190"/>
    </row>
    <row r="59" spans="2:11" s="8" customFormat="1" ht="19.9" customHeight="1">
      <c r="B59" s="184"/>
      <c r="C59" s="185"/>
      <c r="D59" s="186" t="s">
        <v>748</v>
      </c>
      <c r="E59" s="187"/>
      <c r="F59" s="187"/>
      <c r="G59" s="187"/>
      <c r="H59" s="187"/>
      <c r="I59" s="188"/>
      <c r="J59" s="189">
        <f>J112</f>
        <v>0</v>
      </c>
      <c r="K59" s="190"/>
    </row>
    <row r="60" spans="2:11" s="8" customFormat="1" ht="19.9" customHeight="1">
      <c r="B60" s="184"/>
      <c r="C60" s="185"/>
      <c r="D60" s="186" t="s">
        <v>116</v>
      </c>
      <c r="E60" s="187"/>
      <c r="F60" s="187"/>
      <c r="G60" s="187"/>
      <c r="H60" s="187"/>
      <c r="I60" s="188"/>
      <c r="J60" s="189">
        <f>J117</f>
        <v>0</v>
      </c>
      <c r="K60" s="190"/>
    </row>
    <row r="61" spans="2:11" s="8" customFormat="1" ht="19.9" customHeight="1">
      <c r="B61" s="184"/>
      <c r="C61" s="185"/>
      <c r="D61" s="186" t="s">
        <v>117</v>
      </c>
      <c r="E61" s="187"/>
      <c r="F61" s="187"/>
      <c r="G61" s="187"/>
      <c r="H61" s="187"/>
      <c r="I61" s="188"/>
      <c r="J61" s="189">
        <f>J122</f>
        <v>0</v>
      </c>
      <c r="K61" s="190"/>
    </row>
    <row r="62" spans="2:11" s="8" customFormat="1" ht="19.9" customHeight="1">
      <c r="B62" s="184"/>
      <c r="C62" s="185"/>
      <c r="D62" s="186" t="s">
        <v>118</v>
      </c>
      <c r="E62" s="187"/>
      <c r="F62" s="187"/>
      <c r="G62" s="187"/>
      <c r="H62" s="187"/>
      <c r="I62" s="188"/>
      <c r="J62" s="189">
        <f>J126</f>
        <v>0</v>
      </c>
      <c r="K62" s="190"/>
    </row>
    <row r="63" spans="2:11" s="7" customFormat="1" ht="24.95" customHeight="1">
      <c r="B63" s="177"/>
      <c r="C63" s="178"/>
      <c r="D63" s="179" t="s">
        <v>900</v>
      </c>
      <c r="E63" s="180"/>
      <c r="F63" s="180"/>
      <c r="G63" s="180"/>
      <c r="H63" s="180"/>
      <c r="I63" s="181"/>
      <c r="J63" s="182">
        <f>J128</f>
        <v>0</v>
      </c>
      <c r="K63" s="183"/>
    </row>
    <row r="64" spans="2:11" s="8" customFormat="1" ht="19.9" customHeight="1">
      <c r="B64" s="184"/>
      <c r="C64" s="185"/>
      <c r="D64" s="186" t="s">
        <v>901</v>
      </c>
      <c r="E64" s="187"/>
      <c r="F64" s="187"/>
      <c r="G64" s="187"/>
      <c r="H64" s="187"/>
      <c r="I64" s="188"/>
      <c r="J64" s="189">
        <f>J129</f>
        <v>0</v>
      </c>
      <c r="K64" s="190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44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66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69"/>
      <c r="J70" s="71"/>
      <c r="K70" s="71"/>
      <c r="L70" s="72"/>
    </row>
    <row r="71" spans="2:12" s="1" customFormat="1" ht="36.95" customHeight="1">
      <c r="B71" s="46"/>
      <c r="C71" s="73" t="s">
        <v>121</v>
      </c>
      <c r="D71" s="74"/>
      <c r="E71" s="74"/>
      <c r="F71" s="74"/>
      <c r="G71" s="74"/>
      <c r="H71" s="74"/>
      <c r="I71" s="191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191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16.5" customHeight="1">
      <c r="B74" s="46"/>
      <c r="C74" s="74"/>
      <c r="D74" s="74"/>
      <c r="E74" s="192" t="str">
        <f>E7</f>
        <v>III/11748 NEPOMUK ULICE ZELENODOLSKÁ</v>
      </c>
      <c r="F74" s="76"/>
      <c r="G74" s="76"/>
      <c r="H74" s="76"/>
      <c r="I74" s="191"/>
      <c r="J74" s="74"/>
      <c r="K74" s="74"/>
      <c r="L74" s="72"/>
    </row>
    <row r="75" spans="2:12" s="1" customFormat="1" ht="14.4" customHeight="1">
      <c r="B75" s="46"/>
      <c r="C75" s="76" t="s">
        <v>104</v>
      </c>
      <c r="D75" s="74"/>
      <c r="E75" s="74"/>
      <c r="F75" s="74"/>
      <c r="G75" s="74"/>
      <c r="H75" s="74"/>
      <c r="I75" s="191"/>
      <c r="J75" s="74"/>
      <c r="K75" s="74"/>
      <c r="L75" s="72"/>
    </row>
    <row r="76" spans="2:12" s="1" customFormat="1" ht="17.25" customHeight="1">
      <c r="B76" s="46"/>
      <c r="C76" s="74"/>
      <c r="D76" s="74"/>
      <c r="E76" s="82" t="str">
        <f>E9</f>
        <v>SO 501 - Přeložka STL plynovodu</v>
      </c>
      <c r="F76" s="74"/>
      <c r="G76" s="74"/>
      <c r="H76" s="74"/>
      <c r="I76" s="191"/>
      <c r="J76" s="74"/>
      <c r="K76" s="74"/>
      <c r="L76" s="72"/>
    </row>
    <row r="77" spans="2:12" s="1" customFormat="1" ht="6.95" customHeight="1">
      <c r="B77" s="46"/>
      <c r="C77" s="74"/>
      <c r="D77" s="74"/>
      <c r="E77" s="74"/>
      <c r="F77" s="74"/>
      <c r="G77" s="74"/>
      <c r="H77" s="74"/>
      <c r="I77" s="191"/>
      <c r="J77" s="74"/>
      <c r="K77" s="74"/>
      <c r="L77" s="72"/>
    </row>
    <row r="78" spans="2:12" s="1" customFormat="1" ht="18" customHeight="1">
      <c r="B78" s="46"/>
      <c r="C78" s="76" t="s">
        <v>23</v>
      </c>
      <c r="D78" s="74"/>
      <c r="E78" s="74"/>
      <c r="F78" s="193" t="str">
        <f>F12</f>
        <v xml:space="preserve"> </v>
      </c>
      <c r="G78" s="74"/>
      <c r="H78" s="74"/>
      <c r="I78" s="194" t="s">
        <v>25</v>
      </c>
      <c r="J78" s="85" t="str">
        <f>IF(J12="","",J12)</f>
        <v>22. 3. 2018</v>
      </c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191"/>
      <c r="J79" s="74"/>
      <c r="K79" s="74"/>
      <c r="L79" s="72"/>
    </row>
    <row r="80" spans="2:12" s="1" customFormat="1" ht="13.5">
      <c r="B80" s="46"/>
      <c r="C80" s="76" t="s">
        <v>27</v>
      </c>
      <c r="D80" s="74"/>
      <c r="E80" s="74"/>
      <c r="F80" s="193" t="str">
        <f>E15</f>
        <v>SÚS Plzeňského kraje, Škroupova 1760/18 , Plzeň</v>
      </c>
      <c r="G80" s="74"/>
      <c r="H80" s="74"/>
      <c r="I80" s="194" t="s">
        <v>33</v>
      </c>
      <c r="J80" s="193" t="str">
        <f>E21</f>
        <v xml:space="preserve"> </v>
      </c>
      <c r="K80" s="74"/>
      <c r="L80" s="72"/>
    </row>
    <row r="81" spans="2:12" s="1" customFormat="1" ht="14.4" customHeight="1">
      <c r="B81" s="46"/>
      <c r="C81" s="76" t="s">
        <v>31</v>
      </c>
      <c r="D81" s="74"/>
      <c r="E81" s="74"/>
      <c r="F81" s="193" t="str">
        <f>IF(E18="","",E18)</f>
        <v/>
      </c>
      <c r="G81" s="74"/>
      <c r="H81" s="74"/>
      <c r="I81" s="191"/>
      <c r="J81" s="74"/>
      <c r="K81" s="74"/>
      <c r="L81" s="72"/>
    </row>
    <row r="82" spans="2:12" s="1" customFormat="1" ht="10.3" customHeight="1">
      <c r="B82" s="46"/>
      <c r="C82" s="74"/>
      <c r="D82" s="74"/>
      <c r="E82" s="74"/>
      <c r="F82" s="74"/>
      <c r="G82" s="74"/>
      <c r="H82" s="74"/>
      <c r="I82" s="191"/>
      <c r="J82" s="74"/>
      <c r="K82" s="74"/>
      <c r="L82" s="72"/>
    </row>
    <row r="83" spans="2:20" s="9" customFormat="1" ht="29.25" customHeight="1">
      <c r="B83" s="195"/>
      <c r="C83" s="196" t="s">
        <v>122</v>
      </c>
      <c r="D83" s="197" t="s">
        <v>56</v>
      </c>
      <c r="E83" s="197" t="s">
        <v>52</v>
      </c>
      <c r="F83" s="197" t="s">
        <v>123</v>
      </c>
      <c r="G83" s="197" t="s">
        <v>124</v>
      </c>
      <c r="H83" s="197" t="s">
        <v>125</v>
      </c>
      <c r="I83" s="198" t="s">
        <v>126</v>
      </c>
      <c r="J83" s="197" t="s">
        <v>108</v>
      </c>
      <c r="K83" s="199" t="s">
        <v>127</v>
      </c>
      <c r="L83" s="200"/>
      <c r="M83" s="102" t="s">
        <v>128</v>
      </c>
      <c r="N83" s="103" t="s">
        <v>41</v>
      </c>
      <c r="O83" s="103" t="s">
        <v>129</v>
      </c>
      <c r="P83" s="103" t="s">
        <v>130</v>
      </c>
      <c r="Q83" s="103" t="s">
        <v>131</v>
      </c>
      <c r="R83" s="103" t="s">
        <v>132</v>
      </c>
      <c r="S83" s="103" t="s">
        <v>133</v>
      </c>
      <c r="T83" s="104" t="s">
        <v>134</v>
      </c>
    </row>
    <row r="84" spans="2:63" s="1" customFormat="1" ht="29.25" customHeight="1">
      <c r="B84" s="46"/>
      <c r="C84" s="108" t="s">
        <v>109</v>
      </c>
      <c r="D84" s="74"/>
      <c r="E84" s="74"/>
      <c r="F84" s="74"/>
      <c r="G84" s="74"/>
      <c r="H84" s="74"/>
      <c r="I84" s="191"/>
      <c r="J84" s="201">
        <f>BK84</f>
        <v>0</v>
      </c>
      <c r="K84" s="74"/>
      <c r="L84" s="72"/>
      <c r="M84" s="105"/>
      <c r="N84" s="106"/>
      <c r="O84" s="106"/>
      <c r="P84" s="202">
        <f>P85+P128</f>
        <v>0</v>
      </c>
      <c r="Q84" s="106"/>
      <c r="R84" s="202">
        <f>R85+R128</f>
        <v>235.1135264</v>
      </c>
      <c r="S84" s="106"/>
      <c r="T84" s="203">
        <f>T85+T128</f>
        <v>282.55920000000003</v>
      </c>
      <c r="AT84" s="24" t="s">
        <v>70</v>
      </c>
      <c r="AU84" s="24" t="s">
        <v>110</v>
      </c>
      <c r="BK84" s="204">
        <f>BK85+BK128</f>
        <v>0</v>
      </c>
    </row>
    <row r="85" spans="2:63" s="10" customFormat="1" ht="37.4" customHeight="1">
      <c r="B85" s="205"/>
      <c r="C85" s="206"/>
      <c r="D85" s="207" t="s">
        <v>70</v>
      </c>
      <c r="E85" s="208" t="s">
        <v>135</v>
      </c>
      <c r="F85" s="208" t="s">
        <v>136</v>
      </c>
      <c r="G85" s="206"/>
      <c r="H85" s="206"/>
      <c r="I85" s="209"/>
      <c r="J85" s="210">
        <f>BK85</f>
        <v>0</v>
      </c>
      <c r="K85" s="206"/>
      <c r="L85" s="211"/>
      <c r="M85" s="212"/>
      <c r="N85" s="213"/>
      <c r="O85" s="213"/>
      <c r="P85" s="214">
        <f>P86+P112+P117+P122+P126</f>
        <v>0</v>
      </c>
      <c r="Q85" s="213"/>
      <c r="R85" s="214">
        <f>R86+R112+R117+R122+R126</f>
        <v>235.10352640000002</v>
      </c>
      <c r="S85" s="213"/>
      <c r="T85" s="215">
        <f>T86+T112+T117+T122+T126</f>
        <v>282.55920000000003</v>
      </c>
      <c r="AR85" s="216" t="s">
        <v>79</v>
      </c>
      <c r="AT85" s="217" t="s">
        <v>70</v>
      </c>
      <c r="AU85" s="217" t="s">
        <v>71</v>
      </c>
      <c r="AY85" s="216" t="s">
        <v>137</v>
      </c>
      <c r="BK85" s="218">
        <f>BK86+BK112+BK117+BK122+BK126</f>
        <v>0</v>
      </c>
    </row>
    <row r="86" spans="2:63" s="10" customFormat="1" ht="19.9" customHeight="1">
      <c r="B86" s="205"/>
      <c r="C86" s="206"/>
      <c r="D86" s="207" t="s">
        <v>70</v>
      </c>
      <c r="E86" s="219" t="s">
        <v>79</v>
      </c>
      <c r="F86" s="219" t="s">
        <v>138</v>
      </c>
      <c r="G86" s="206"/>
      <c r="H86" s="206"/>
      <c r="I86" s="209"/>
      <c r="J86" s="220">
        <f>BK86</f>
        <v>0</v>
      </c>
      <c r="K86" s="206"/>
      <c r="L86" s="211"/>
      <c r="M86" s="212"/>
      <c r="N86" s="213"/>
      <c r="O86" s="213"/>
      <c r="P86" s="214">
        <f>SUM(P87:P111)</f>
        <v>0</v>
      </c>
      <c r="Q86" s="213"/>
      <c r="R86" s="214">
        <f>SUM(R87:R111)</f>
        <v>189.12</v>
      </c>
      <c r="S86" s="213"/>
      <c r="T86" s="215">
        <f>SUM(T87:T111)</f>
        <v>282.55920000000003</v>
      </c>
      <c r="AR86" s="216" t="s">
        <v>79</v>
      </c>
      <c r="AT86" s="217" t="s">
        <v>70</v>
      </c>
      <c r="AU86" s="217" t="s">
        <v>79</v>
      </c>
      <c r="AY86" s="216" t="s">
        <v>137</v>
      </c>
      <c r="BK86" s="218">
        <f>SUM(BK87:BK111)</f>
        <v>0</v>
      </c>
    </row>
    <row r="87" spans="2:65" s="1" customFormat="1" ht="38.25" customHeight="1">
      <c r="B87" s="46"/>
      <c r="C87" s="221" t="s">
        <v>480</v>
      </c>
      <c r="D87" s="221" t="s">
        <v>139</v>
      </c>
      <c r="E87" s="222" t="s">
        <v>902</v>
      </c>
      <c r="F87" s="223" t="s">
        <v>903</v>
      </c>
      <c r="G87" s="224" t="s">
        <v>142</v>
      </c>
      <c r="H87" s="225">
        <v>428.12</v>
      </c>
      <c r="I87" s="226"/>
      <c r="J87" s="227">
        <f>ROUND(I87*H87,2)</f>
        <v>0</v>
      </c>
      <c r="K87" s="223" t="s">
        <v>904</v>
      </c>
      <c r="L87" s="72"/>
      <c r="M87" s="228" t="s">
        <v>21</v>
      </c>
      <c r="N87" s="229" t="s">
        <v>42</v>
      </c>
      <c r="O87" s="47"/>
      <c r="P87" s="230">
        <f>O87*H87</f>
        <v>0</v>
      </c>
      <c r="Q87" s="230">
        <v>0</v>
      </c>
      <c r="R87" s="230">
        <f>Q87*H87</f>
        <v>0</v>
      </c>
      <c r="S87" s="230">
        <v>0.44</v>
      </c>
      <c r="T87" s="231">
        <f>S87*H87</f>
        <v>188.3728</v>
      </c>
      <c r="AR87" s="24" t="s">
        <v>144</v>
      </c>
      <c r="AT87" s="24" t="s">
        <v>139</v>
      </c>
      <c r="AU87" s="24" t="s">
        <v>81</v>
      </c>
      <c r="AY87" s="24" t="s">
        <v>137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4" t="s">
        <v>79</v>
      </c>
      <c r="BK87" s="232">
        <f>ROUND(I87*H87,2)</f>
        <v>0</v>
      </c>
      <c r="BL87" s="24" t="s">
        <v>144</v>
      </c>
      <c r="BM87" s="24" t="s">
        <v>905</v>
      </c>
    </row>
    <row r="88" spans="2:51" s="11" customFormat="1" ht="13.5">
      <c r="B88" s="236"/>
      <c r="C88" s="237"/>
      <c r="D88" s="233" t="s">
        <v>151</v>
      </c>
      <c r="E88" s="238" t="s">
        <v>21</v>
      </c>
      <c r="F88" s="239" t="s">
        <v>906</v>
      </c>
      <c r="G88" s="237"/>
      <c r="H88" s="240">
        <v>413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AT88" s="246" t="s">
        <v>151</v>
      </c>
      <c r="AU88" s="246" t="s">
        <v>81</v>
      </c>
      <c r="AV88" s="11" t="s">
        <v>81</v>
      </c>
      <c r="AW88" s="11" t="s">
        <v>35</v>
      </c>
      <c r="AX88" s="11" t="s">
        <v>71</v>
      </c>
      <c r="AY88" s="246" t="s">
        <v>137</v>
      </c>
    </row>
    <row r="89" spans="2:51" s="11" customFormat="1" ht="13.5">
      <c r="B89" s="236"/>
      <c r="C89" s="237"/>
      <c r="D89" s="233" t="s">
        <v>151</v>
      </c>
      <c r="E89" s="238" t="s">
        <v>21</v>
      </c>
      <c r="F89" s="239" t="s">
        <v>907</v>
      </c>
      <c r="G89" s="237"/>
      <c r="H89" s="240">
        <v>15.12</v>
      </c>
      <c r="I89" s="241"/>
      <c r="J89" s="237"/>
      <c r="K89" s="237"/>
      <c r="L89" s="242"/>
      <c r="M89" s="243"/>
      <c r="N89" s="244"/>
      <c r="O89" s="244"/>
      <c r="P89" s="244"/>
      <c r="Q89" s="244"/>
      <c r="R89" s="244"/>
      <c r="S89" s="244"/>
      <c r="T89" s="245"/>
      <c r="AT89" s="246" t="s">
        <v>151</v>
      </c>
      <c r="AU89" s="246" t="s">
        <v>81</v>
      </c>
      <c r="AV89" s="11" t="s">
        <v>81</v>
      </c>
      <c r="AW89" s="11" t="s">
        <v>35</v>
      </c>
      <c r="AX89" s="11" t="s">
        <v>71</v>
      </c>
      <c r="AY89" s="246" t="s">
        <v>137</v>
      </c>
    </row>
    <row r="90" spans="2:51" s="13" customFormat="1" ht="13.5">
      <c r="B90" s="274"/>
      <c r="C90" s="275"/>
      <c r="D90" s="233" t="s">
        <v>151</v>
      </c>
      <c r="E90" s="276" t="s">
        <v>21</v>
      </c>
      <c r="F90" s="277" t="s">
        <v>908</v>
      </c>
      <c r="G90" s="275"/>
      <c r="H90" s="278">
        <v>428.12</v>
      </c>
      <c r="I90" s="279"/>
      <c r="J90" s="275"/>
      <c r="K90" s="275"/>
      <c r="L90" s="280"/>
      <c r="M90" s="281"/>
      <c r="N90" s="282"/>
      <c r="O90" s="282"/>
      <c r="P90" s="282"/>
      <c r="Q90" s="282"/>
      <c r="R90" s="282"/>
      <c r="S90" s="282"/>
      <c r="T90" s="283"/>
      <c r="AT90" s="284" t="s">
        <v>151</v>
      </c>
      <c r="AU90" s="284" t="s">
        <v>81</v>
      </c>
      <c r="AV90" s="13" t="s">
        <v>144</v>
      </c>
      <c r="AW90" s="13" t="s">
        <v>6</v>
      </c>
      <c r="AX90" s="13" t="s">
        <v>79</v>
      </c>
      <c r="AY90" s="284" t="s">
        <v>137</v>
      </c>
    </row>
    <row r="91" spans="2:65" s="1" customFormat="1" ht="38.25" customHeight="1">
      <c r="B91" s="46"/>
      <c r="C91" s="221" t="s">
        <v>484</v>
      </c>
      <c r="D91" s="221" t="s">
        <v>139</v>
      </c>
      <c r="E91" s="222" t="s">
        <v>154</v>
      </c>
      <c r="F91" s="223" t="s">
        <v>909</v>
      </c>
      <c r="G91" s="224" t="s">
        <v>142</v>
      </c>
      <c r="H91" s="225">
        <v>428.12</v>
      </c>
      <c r="I91" s="226"/>
      <c r="J91" s="227">
        <f>ROUND(I91*H91,2)</f>
        <v>0</v>
      </c>
      <c r="K91" s="223" t="s">
        <v>904</v>
      </c>
      <c r="L91" s="72"/>
      <c r="M91" s="228" t="s">
        <v>21</v>
      </c>
      <c r="N91" s="229" t="s">
        <v>42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0.22</v>
      </c>
      <c r="T91" s="231">
        <f>S91*H91</f>
        <v>94.1864</v>
      </c>
      <c r="AR91" s="24" t="s">
        <v>144</v>
      </c>
      <c r="AT91" s="24" t="s">
        <v>139</v>
      </c>
      <c r="AU91" s="24" t="s">
        <v>81</v>
      </c>
      <c r="AY91" s="24" t="s">
        <v>137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79</v>
      </c>
      <c r="BK91" s="232">
        <f>ROUND(I91*H91,2)</f>
        <v>0</v>
      </c>
      <c r="BL91" s="24" t="s">
        <v>144</v>
      </c>
      <c r="BM91" s="24" t="s">
        <v>910</v>
      </c>
    </row>
    <row r="92" spans="2:65" s="1" customFormat="1" ht="25.5" customHeight="1">
      <c r="B92" s="46"/>
      <c r="C92" s="221" t="s">
        <v>911</v>
      </c>
      <c r="D92" s="221" t="s">
        <v>139</v>
      </c>
      <c r="E92" s="222" t="s">
        <v>912</v>
      </c>
      <c r="F92" s="223" t="s">
        <v>913</v>
      </c>
      <c r="G92" s="224" t="s">
        <v>914</v>
      </c>
      <c r="H92" s="225">
        <v>16</v>
      </c>
      <c r="I92" s="226"/>
      <c r="J92" s="227">
        <f>ROUND(I92*H92,2)</f>
        <v>0</v>
      </c>
      <c r="K92" s="223" t="s">
        <v>904</v>
      </c>
      <c r="L92" s="72"/>
      <c r="M92" s="228" t="s">
        <v>21</v>
      </c>
      <c r="N92" s="229" t="s">
        <v>42</v>
      </c>
      <c r="O92" s="47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4" t="s">
        <v>144</v>
      </c>
      <c r="AT92" s="24" t="s">
        <v>139</v>
      </c>
      <c r="AU92" s="24" t="s">
        <v>81</v>
      </c>
      <c r="AY92" s="24" t="s">
        <v>137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79</v>
      </c>
      <c r="BK92" s="232">
        <f>ROUND(I92*H92,2)</f>
        <v>0</v>
      </c>
      <c r="BL92" s="24" t="s">
        <v>144</v>
      </c>
      <c r="BM92" s="24" t="s">
        <v>915</v>
      </c>
    </row>
    <row r="93" spans="2:65" s="1" customFormat="1" ht="25.5" customHeight="1">
      <c r="B93" s="46"/>
      <c r="C93" s="221" t="s">
        <v>916</v>
      </c>
      <c r="D93" s="221" t="s">
        <v>139</v>
      </c>
      <c r="E93" s="222" t="s">
        <v>917</v>
      </c>
      <c r="F93" s="223" t="s">
        <v>918</v>
      </c>
      <c r="G93" s="224" t="s">
        <v>919</v>
      </c>
      <c r="H93" s="225">
        <v>2</v>
      </c>
      <c r="I93" s="226"/>
      <c r="J93" s="227">
        <f>ROUND(I93*H93,2)</f>
        <v>0</v>
      </c>
      <c r="K93" s="223" t="s">
        <v>904</v>
      </c>
      <c r="L93" s="72"/>
      <c r="M93" s="228" t="s">
        <v>21</v>
      </c>
      <c r="N93" s="229" t="s">
        <v>42</v>
      </c>
      <c r="O93" s="47"/>
      <c r="P93" s="230">
        <f>O93*H93</f>
        <v>0</v>
      </c>
      <c r="Q93" s="230">
        <v>0</v>
      </c>
      <c r="R93" s="230">
        <f>Q93*H93</f>
        <v>0</v>
      </c>
      <c r="S93" s="230">
        <v>0</v>
      </c>
      <c r="T93" s="231">
        <f>S93*H93</f>
        <v>0</v>
      </c>
      <c r="AR93" s="24" t="s">
        <v>144</v>
      </c>
      <c r="AT93" s="24" t="s">
        <v>139</v>
      </c>
      <c r="AU93" s="24" t="s">
        <v>81</v>
      </c>
      <c r="AY93" s="24" t="s">
        <v>137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4" t="s">
        <v>79</v>
      </c>
      <c r="BK93" s="232">
        <f>ROUND(I93*H93,2)</f>
        <v>0</v>
      </c>
      <c r="BL93" s="24" t="s">
        <v>144</v>
      </c>
      <c r="BM93" s="24" t="s">
        <v>920</v>
      </c>
    </row>
    <row r="94" spans="2:65" s="1" customFormat="1" ht="25.5" customHeight="1">
      <c r="B94" s="46"/>
      <c r="C94" s="221" t="s">
        <v>921</v>
      </c>
      <c r="D94" s="221" t="s">
        <v>139</v>
      </c>
      <c r="E94" s="222" t="s">
        <v>922</v>
      </c>
      <c r="F94" s="223" t="s">
        <v>923</v>
      </c>
      <c r="G94" s="224" t="s">
        <v>169</v>
      </c>
      <c r="H94" s="225">
        <v>58.368</v>
      </c>
      <c r="I94" s="226"/>
      <c r="J94" s="227">
        <f>ROUND(I94*H94,2)</f>
        <v>0</v>
      </c>
      <c r="K94" s="223" t="s">
        <v>904</v>
      </c>
      <c r="L94" s="72"/>
      <c r="M94" s="228" t="s">
        <v>21</v>
      </c>
      <c r="N94" s="229" t="s">
        <v>42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4" t="s">
        <v>144</v>
      </c>
      <c r="AT94" s="24" t="s">
        <v>139</v>
      </c>
      <c r="AU94" s="24" t="s">
        <v>81</v>
      </c>
      <c r="AY94" s="24" t="s">
        <v>137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79</v>
      </c>
      <c r="BK94" s="232">
        <f>ROUND(I94*H94,2)</f>
        <v>0</v>
      </c>
      <c r="BL94" s="24" t="s">
        <v>144</v>
      </c>
      <c r="BM94" s="24" t="s">
        <v>924</v>
      </c>
    </row>
    <row r="95" spans="2:51" s="14" customFormat="1" ht="13.5">
      <c r="B95" s="285"/>
      <c r="C95" s="286"/>
      <c r="D95" s="233" t="s">
        <v>151</v>
      </c>
      <c r="E95" s="287" t="s">
        <v>21</v>
      </c>
      <c r="F95" s="288" t="s">
        <v>925</v>
      </c>
      <c r="G95" s="286"/>
      <c r="H95" s="287" t="s">
        <v>21</v>
      </c>
      <c r="I95" s="289"/>
      <c r="J95" s="286"/>
      <c r="K95" s="286"/>
      <c r="L95" s="290"/>
      <c r="M95" s="291"/>
      <c r="N95" s="292"/>
      <c r="O95" s="292"/>
      <c r="P95" s="292"/>
      <c r="Q95" s="292"/>
      <c r="R95" s="292"/>
      <c r="S95" s="292"/>
      <c r="T95" s="293"/>
      <c r="AT95" s="294" t="s">
        <v>151</v>
      </c>
      <c r="AU95" s="294" t="s">
        <v>81</v>
      </c>
      <c r="AV95" s="14" t="s">
        <v>79</v>
      </c>
      <c r="AW95" s="14" t="s">
        <v>35</v>
      </c>
      <c r="AX95" s="14" t="s">
        <v>71</v>
      </c>
      <c r="AY95" s="294" t="s">
        <v>137</v>
      </c>
    </row>
    <row r="96" spans="2:51" s="11" customFormat="1" ht="13.5">
      <c r="B96" s="236"/>
      <c r="C96" s="237"/>
      <c r="D96" s="233" t="s">
        <v>151</v>
      </c>
      <c r="E96" s="238" t="s">
        <v>21</v>
      </c>
      <c r="F96" s="239" t="s">
        <v>926</v>
      </c>
      <c r="G96" s="237"/>
      <c r="H96" s="240">
        <v>58.368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AT96" s="246" t="s">
        <v>151</v>
      </c>
      <c r="AU96" s="246" t="s">
        <v>81</v>
      </c>
      <c r="AV96" s="11" t="s">
        <v>81</v>
      </c>
      <c r="AW96" s="11" t="s">
        <v>35</v>
      </c>
      <c r="AX96" s="11" t="s">
        <v>79</v>
      </c>
      <c r="AY96" s="246" t="s">
        <v>137</v>
      </c>
    </row>
    <row r="97" spans="2:65" s="1" customFormat="1" ht="38.25" customHeight="1">
      <c r="B97" s="46"/>
      <c r="C97" s="221" t="s">
        <v>927</v>
      </c>
      <c r="D97" s="221" t="s">
        <v>139</v>
      </c>
      <c r="E97" s="222" t="s">
        <v>928</v>
      </c>
      <c r="F97" s="223" t="s">
        <v>929</v>
      </c>
      <c r="G97" s="224" t="s">
        <v>169</v>
      </c>
      <c r="H97" s="225">
        <v>194.56</v>
      </c>
      <c r="I97" s="226"/>
      <c r="J97" s="227">
        <f>ROUND(I97*H97,2)</f>
        <v>0</v>
      </c>
      <c r="K97" s="223" t="s">
        <v>904</v>
      </c>
      <c r="L97" s="72"/>
      <c r="M97" s="228" t="s">
        <v>21</v>
      </c>
      <c r="N97" s="229" t="s">
        <v>42</v>
      </c>
      <c r="O97" s="47"/>
      <c r="P97" s="230">
        <f>O97*H97</f>
        <v>0</v>
      </c>
      <c r="Q97" s="230">
        <v>0</v>
      </c>
      <c r="R97" s="230">
        <f>Q97*H97</f>
        <v>0</v>
      </c>
      <c r="S97" s="230">
        <v>0</v>
      </c>
      <c r="T97" s="231">
        <f>S97*H97</f>
        <v>0</v>
      </c>
      <c r="AR97" s="24" t="s">
        <v>144</v>
      </c>
      <c r="AT97" s="24" t="s">
        <v>139</v>
      </c>
      <c r="AU97" s="24" t="s">
        <v>81</v>
      </c>
      <c r="AY97" s="24" t="s">
        <v>137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79</v>
      </c>
      <c r="BK97" s="232">
        <f>ROUND(I97*H97,2)</f>
        <v>0</v>
      </c>
      <c r="BL97" s="24" t="s">
        <v>144</v>
      </c>
      <c r="BM97" s="24" t="s">
        <v>930</v>
      </c>
    </row>
    <row r="98" spans="2:51" s="11" customFormat="1" ht="13.5">
      <c r="B98" s="236"/>
      <c r="C98" s="237"/>
      <c r="D98" s="233" t="s">
        <v>151</v>
      </c>
      <c r="E98" s="238" t="s">
        <v>21</v>
      </c>
      <c r="F98" s="239" t="s">
        <v>931</v>
      </c>
      <c r="G98" s="237"/>
      <c r="H98" s="240">
        <v>188.8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AT98" s="246" t="s">
        <v>151</v>
      </c>
      <c r="AU98" s="246" t="s">
        <v>81</v>
      </c>
      <c r="AV98" s="11" t="s">
        <v>81</v>
      </c>
      <c r="AW98" s="11" t="s">
        <v>35</v>
      </c>
      <c r="AX98" s="11" t="s">
        <v>71</v>
      </c>
      <c r="AY98" s="246" t="s">
        <v>137</v>
      </c>
    </row>
    <row r="99" spans="2:51" s="11" customFormat="1" ht="13.5">
      <c r="B99" s="236"/>
      <c r="C99" s="237"/>
      <c r="D99" s="233" t="s">
        <v>151</v>
      </c>
      <c r="E99" s="238" t="s">
        <v>21</v>
      </c>
      <c r="F99" s="239" t="s">
        <v>932</v>
      </c>
      <c r="G99" s="237"/>
      <c r="H99" s="240">
        <v>5.76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AT99" s="246" t="s">
        <v>151</v>
      </c>
      <c r="AU99" s="246" t="s">
        <v>81</v>
      </c>
      <c r="AV99" s="11" t="s">
        <v>81</v>
      </c>
      <c r="AW99" s="11" t="s">
        <v>35</v>
      </c>
      <c r="AX99" s="11" t="s">
        <v>71</v>
      </c>
      <c r="AY99" s="246" t="s">
        <v>137</v>
      </c>
    </row>
    <row r="100" spans="2:51" s="13" customFormat="1" ht="13.5">
      <c r="B100" s="274"/>
      <c r="C100" s="275"/>
      <c r="D100" s="233" t="s">
        <v>151</v>
      </c>
      <c r="E100" s="276" t="s">
        <v>21</v>
      </c>
      <c r="F100" s="277" t="s">
        <v>908</v>
      </c>
      <c r="G100" s="275"/>
      <c r="H100" s="278">
        <v>194.56</v>
      </c>
      <c r="I100" s="279"/>
      <c r="J100" s="275"/>
      <c r="K100" s="275"/>
      <c r="L100" s="280"/>
      <c r="M100" s="281"/>
      <c r="N100" s="282"/>
      <c r="O100" s="282"/>
      <c r="P100" s="282"/>
      <c r="Q100" s="282"/>
      <c r="R100" s="282"/>
      <c r="S100" s="282"/>
      <c r="T100" s="283"/>
      <c r="AT100" s="284" t="s">
        <v>151</v>
      </c>
      <c r="AU100" s="284" t="s">
        <v>81</v>
      </c>
      <c r="AV100" s="13" t="s">
        <v>144</v>
      </c>
      <c r="AW100" s="13" t="s">
        <v>6</v>
      </c>
      <c r="AX100" s="13" t="s">
        <v>79</v>
      </c>
      <c r="AY100" s="284" t="s">
        <v>137</v>
      </c>
    </row>
    <row r="101" spans="2:65" s="1" customFormat="1" ht="38.25" customHeight="1">
      <c r="B101" s="46"/>
      <c r="C101" s="221" t="s">
        <v>933</v>
      </c>
      <c r="D101" s="221" t="s">
        <v>139</v>
      </c>
      <c r="E101" s="222" t="s">
        <v>934</v>
      </c>
      <c r="F101" s="223" t="s">
        <v>935</v>
      </c>
      <c r="G101" s="224" t="s">
        <v>169</v>
      </c>
      <c r="H101" s="225">
        <v>194.56</v>
      </c>
      <c r="I101" s="226"/>
      <c r="J101" s="227">
        <f>ROUND(I101*H101,2)</f>
        <v>0</v>
      </c>
      <c r="K101" s="223" t="s">
        <v>904</v>
      </c>
      <c r="L101" s="72"/>
      <c r="M101" s="228" t="s">
        <v>21</v>
      </c>
      <c r="N101" s="229" t="s">
        <v>42</v>
      </c>
      <c r="O101" s="47"/>
      <c r="P101" s="230">
        <f>O101*H101</f>
        <v>0</v>
      </c>
      <c r="Q101" s="230">
        <v>0</v>
      </c>
      <c r="R101" s="230">
        <f>Q101*H101</f>
        <v>0</v>
      </c>
      <c r="S101" s="230">
        <v>0</v>
      </c>
      <c r="T101" s="231">
        <f>S101*H101</f>
        <v>0</v>
      </c>
      <c r="AR101" s="24" t="s">
        <v>144</v>
      </c>
      <c r="AT101" s="24" t="s">
        <v>139</v>
      </c>
      <c r="AU101" s="24" t="s">
        <v>81</v>
      </c>
      <c r="AY101" s="24" t="s">
        <v>137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79</v>
      </c>
      <c r="BK101" s="232">
        <f>ROUND(I101*H101,2)</f>
        <v>0</v>
      </c>
      <c r="BL101" s="24" t="s">
        <v>144</v>
      </c>
      <c r="BM101" s="24" t="s">
        <v>936</v>
      </c>
    </row>
    <row r="102" spans="2:65" s="1" customFormat="1" ht="38.25" customHeight="1">
      <c r="B102" s="46"/>
      <c r="C102" s="221" t="s">
        <v>505</v>
      </c>
      <c r="D102" s="221" t="s">
        <v>139</v>
      </c>
      <c r="E102" s="222" t="s">
        <v>561</v>
      </c>
      <c r="F102" s="223" t="s">
        <v>562</v>
      </c>
      <c r="G102" s="224" t="s">
        <v>169</v>
      </c>
      <c r="H102" s="225">
        <v>94.56</v>
      </c>
      <c r="I102" s="226"/>
      <c r="J102" s="227">
        <f>ROUND(I102*H102,2)</f>
        <v>0</v>
      </c>
      <c r="K102" s="223" t="s">
        <v>904</v>
      </c>
      <c r="L102" s="72"/>
      <c r="M102" s="228" t="s">
        <v>21</v>
      </c>
      <c r="N102" s="229" t="s">
        <v>42</v>
      </c>
      <c r="O102" s="47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4" t="s">
        <v>144</v>
      </c>
      <c r="AT102" s="24" t="s">
        <v>139</v>
      </c>
      <c r="AU102" s="24" t="s">
        <v>81</v>
      </c>
      <c r="AY102" s="24" t="s">
        <v>137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4" t="s">
        <v>79</v>
      </c>
      <c r="BK102" s="232">
        <f>ROUND(I102*H102,2)</f>
        <v>0</v>
      </c>
      <c r="BL102" s="24" t="s">
        <v>144</v>
      </c>
      <c r="BM102" s="24" t="s">
        <v>937</v>
      </c>
    </row>
    <row r="103" spans="2:51" s="11" customFormat="1" ht="13.5">
      <c r="B103" s="236"/>
      <c r="C103" s="237"/>
      <c r="D103" s="233" t="s">
        <v>151</v>
      </c>
      <c r="E103" s="238" t="s">
        <v>21</v>
      </c>
      <c r="F103" s="239" t="s">
        <v>938</v>
      </c>
      <c r="G103" s="237"/>
      <c r="H103" s="240">
        <v>94.4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AT103" s="246" t="s">
        <v>151</v>
      </c>
      <c r="AU103" s="246" t="s">
        <v>81</v>
      </c>
      <c r="AV103" s="11" t="s">
        <v>81</v>
      </c>
      <c r="AW103" s="11" t="s">
        <v>35</v>
      </c>
      <c r="AX103" s="11" t="s">
        <v>71</v>
      </c>
      <c r="AY103" s="246" t="s">
        <v>137</v>
      </c>
    </row>
    <row r="104" spans="2:51" s="11" customFormat="1" ht="13.5">
      <c r="B104" s="236"/>
      <c r="C104" s="237"/>
      <c r="D104" s="233" t="s">
        <v>151</v>
      </c>
      <c r="E104" s="238" t="s">
        <v>21</v>
      </c>
      <c r="F104" s="239" t="s">
        <v>939</v>
      </c>
      <c r="G104" s="237"/>
      <c r="H104" s="240">
        <v>2.88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AT104" s="246" t="s">
        <v>151</v>
      </c>
      <c r="AU104" s="246" t="s">
        <v>81</v>
      </c>
      <c r="AV104" s="11" t="s">
        <v>81</v>
      </c>
      <c r="AW104" s="11" t="s">
        <v>35</v>
      </c>
      <c r="AX104" s="11" t="s">
        <v>71</v>
      </c>
      <c r="AY104" s="246" t="s">
        <v>137</v>
      </c>
    </row>
    <row r="105" spans="2:51" s="11" customFormat="1" ht="13.5">
      <c r="B105" s="236"/>
      <c r="C105" s="237"/>
      <c r="D105" s="233" t="s">
        <v>151</v>
      </c>
      <c r="E105" s="238" t="s">
        <v>21</v>
      </c>
      <c r="F105" s="239" t="s">
        <v>940</v>
      </c>
      <c r="G105" s="237"/>
      <c r="H105" s="240">
        <v>-2.631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AT105" s="246" t="s">
        <v>151</v>
      </c>
      <c r="AU105" s="246" t="s">
        <v>81</v>
      </c>
      <c r="AV105" s="11" t="s">
        <v>81</v>
      </c>
      <c r="AW105" s="11" t="s">
        <v>35</v>
      </c>
      <c r="AX105" s="11" t="s">
        <v>71</v>
      </c>
      <c r="AY105" s="246" t="s">
        <v>137</v>
      </c>
    </row>
    <row r="106" spans="2:51" s="11" customFormat="1" ht="13.5">
      <c r="B106" s="236"/>
      <c r="C106" s="237"/>
      <c r="D106" s="233" t="s">
        <v>151</v>
      </c>
      <c r="E106" s="238" t="s">
        <v>21</v>
      </c>
      <c r="F106" s="239" t="s">
        <v>941</v>
      </c>
      <c r="G106" s="237"/>
      <c r="H106" s="240">
        <v>-0.064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AT106" s="246" t="s">
        <v>151</v>
      </c>
      <c r="AU106" s="246" t="s">
        <v>81</v>
      </c>
      <c r="AV106" s="11" t="s">
        <v>81</v>
      </c>
      <c r="AW106" s="11" t="s">
        <v>35</v>
      </c>
      <c r="AX106" s="11" t="s">
        <v>71</v>
      </c>
      <c r="AY106" s="246" t="s">
        <v>137</v>
      </c>
    </row>
    <row r="107" spans="2:51" s="11" customFormat="1" ht="13.5">
      <c r="B107" s="236"/>
      <c r="C107" s="237"/>
      <c r="D107" s="233" t="s">
        <v>151</v>
      </c>
      <c r="E107" s="238" t="s">
        <v>21</v>
      </c>
      <c r="F107" s="239" t="s">
        <v>942</v>
      </c>
      <c r="G107" s="237"/>
      <c r="H107" s="240">
        <v>-0.025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AT107" s="246" t="s">
        <v>151</v>
      </c>
      <c r="AU107" s="246" t="s">
        <v>81</v>
      </c>
      <c r="AV107" s="11" t="s">
        <v>81</v>
      </c>
      <c r="AW107" s="11" t="s">
        <v>35</v>
      </c>
      <c r="AX107" s="11" t="s">
        <v>71</v>
      </c>
      <c r="AY107" s="246" t="s">
        <v>137</v>
      </c>
    </row>
    <row r="108" spans="2:51" s="13" customFormat="1" ht="13.5">
      <c r="B108" s="274"/>
      <c r="C108" s="275"/>
      <c r="D108" s="233" t="s">
        <v>151</v>
      </c>
      <c r="E108" s="276" t="s">
        <v>21</v>
      </c>
      <c r="F108" s="277" t="s">
        <v>908</v>
      </c>
      <c r="G108" s="275"/>
      <c r="H108" s="278">
        <v>94.56</v>
      </c>
      <c r="I108" s="279"/>
      <c r="J108" s="275"/>
      <c r="K108" s="275"/>
      <c r="L108" s="280"/>
      <c r="M108" s="281"/>
      <c r="N108" s="282"/>
      <c r="O108" s="282"/>
      <c r="P108" s="282"/>
      <c r="Q108" s="282"/>
      <c r="R108" s="282"/>
      <c r="S108" s="282"/>
      <c r="T108" s="283"/>
      <c r="AT108" s="284" t="s">
        <v>151</v>
      </c>
      <c r="AU108" s="284" t="s">
        <v>81</v>
      </c>
      <c r="AV108" s="13" t="s">
        <v>144</v>
      </c>
      <c r="AW108" s="13" t="s">
        <v>6</v>
      </c>
      <c r="AX108" s="13" t="s">
        <v>79</v>
      </c>
      <c r="AY108" s="284" t="s">
        <v>137</v>
      </c>
    </row>
    <row r="109" spans="2:65" s="1" customFormat="1" ht="16.5" customHeight="1">
      <c r="B109" s="46"/>
      <c r="C109" s="247" t="s">
        <v>943</v>
      </c>
      <c r="D109" s="247" t="s">
        <v>222</v>
      </c>
      <c r="E109" s="248" t="s">
        <v>944</v>
      </c>
      <c r="F109" s="249" t="s">
        <v>945</v>
      </c>
      <c r="G109" s="250" t="s">
        <v>225</v>
      </c>
      <c r="H109" s="251">
        <v>189.12</v>
      </c>
      <c r="I109" s="252"/>
      <c r="J109" s="253">
        <f>ROUND(I109*H109,2)</f>
        <v>0</v>
      </c>
      <c r="K109" s="249" t="s">
        <v>904</v>
      </c>
      <c r="L109" s="254"/>
      <c r="M109" s="255" t="s">
        <v>21</v>
      </c>
      <c r="N109" s="256" t="s">
        <v>42</v>
      </c>
      <c r="O109" s="47"/>
      <c r="P109" s="230">
        <f>O109*H109</f>
        <v>0</v>
      </c>
      <c r="Q109" s="230">
        <v>1</v>
      </c>
      <c r="R109" s="230">
        <f>Q109*H109</f>
        <v>189.12</v>
      </c>
      <c r="S109" s="230">
        <v>0</v>
      </c>
      <c r="T109" s="231">
        <f>S109*H109</f>
        <v>0</v>
      </c>
      <c r="AR109" s="24" t="s">
        <v>177</v>
      </c>
      <c r="AT109" s="24" t="s">
        <v>222</v>
      </c>
      <c r="AU109" s="24" t="s">
        <v>81</v>
      </c>
      <c r="AY109" s="24" t="s">
        <v>137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4" t="s">
        <v>79</v>
      </c>
      <c r="BK109" s="232">
        <f>ROUND(I109*H109,2)</f>
        <v>0</v>
      </c>
      <c r="BL109" s="24" t="s">
        <v>144</v>
      </c>
      <c r="BM109" s="24" t="s">
        <v>946</v>
      </c>
    </row>
    <row r="110" spans="2:47" s="1" customFormat="1" ht="13.5">
      <c r="B110" s="46"/>
      <c r="C110" s="74"/>
      <c r="D110" s="233" t="s">
        <v>146</v>
      </c>
      <c r="E110" s="74"/>
      <c r="F110" s="234" t="s">
        <v>947</v>
      </c>
      <c r="G110" s="74"/>
      <c r="H110" s="74"/>
      <c r="I110" s="191"/>
      <c r="J110" s="74"/>
      <c r="K110" s="74"/>
      <c r="L110" s="72"/>
      <c r="M110" s="235"/>
      <c r="N110" s="47"/>
      <c r="O110" s="47"/>
      <c r="P110" s="47"/>
      <c r="Q110" s="47"/>
      <c r="R110" s="47"/>
      <c r="S110" s="47"/>
      <c r="T110" s="95"/>
      <c r="AT110" s="24" t="s">
        <v>146</v>
      </c>
      <c r="AU110" s="24" t="s">
        <v>81</v>
      </c>
    </row>
    <row r="111" spans="2:51" s="11" customFormat="1" ht="13.5">
      <c r="B111" s="236"/>
      <c r="C111" s="237"/>
      <c r="D111" s="233" t="s">
        <v>151</v>
      </c>
      <c r="E111" s="238" t="s">
        <v>21</v>
      </c>
      <c r="F111" s="239" t="s">
        <v>948</v>
      </c>
      <c r="G111" s="237"/>
      <c r="H111" s="240">
        <v>189.12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AT111" s="246" t="s">
        <v>151</v>
      </c>
      <c r="AU111" s="246" t="s">
        <v>81</v>
      </c>
      <c r="AV111" s="11" t="s">
        <v>81</v>
      </c>
      <c r="AW111" s="11" t="s">
        <v>35</v>
      </c>
      <c r="AX111" s="11" t="s">
        <v>79</v>
      </c>
      <c r="AY111" s="246" t="s">
        <v>137</v>
      </c>
    </row>
    <row r="112" spans="2:63" s="10" customFormat="1" ht="29.85" customHeight="1">
      <c r="B112" s="205"/>
      <c r="C112" s="206"/>
      <c r="D112" s="207" t="s">
        <v>70</v>
      </c>
      <c r="E112" s="219" t="s">
        <v>144</v>
      </c>
      <c r="F112" s="219" t="s">
        <v>778</v>
      </c>
      <c r="G112" s="206"/>
      <c r="H112" s="206"/>
      <c r="I112" s="209"/>
      <c r="J112" s="220">
        <f>BK112</f>
        <v>0</v>
      </c>
      <c r="K112" s="206"/>
      <c r="L112" s="211"/>
      <c r="M112" s="212"/>
      <c r="N112" s="213"/>
      <c r="O112" s="213"/>
      <c r="P112" s="214">
        <f>SUM(P113:P116)</f>
        <v>0</v>
      </c>
      <c r="Q112" s="213"/>
      <c r="R112" s="214">
        <f>SUM(R113:R116)</f>
        <v>45.9835264</v>
      </c>
      <c r="S112" s="213"/>
      <c r="T112" s="215">
        <f>SUM(T113:T116)</f>
        <v>0</v>
      </c>
      <c r="AR112" s="216" t="s">
        <v>79</v>
      </c>
      <c r="AT112" s="217" t="s">
        <v>70</v>
      </c>
      <c r="AU112" s="217" t="s">
        <v>79</v>
      </c>
      <c r="AY112" s="216" t="s">
        <v>137</v>
      </c>
      <c r="BK112" s="218">
        <f>SUM(BK113:BK116)</f>
        <v>0</v>
      </c>
    </row>
    <row r="113" spans="2:65" s="1" customFormat="1" ht="25.5" customHeight="1">
      <c r="B113" s="46"/>
      <c r="C113" s="221" t="s">
        <v>949</v>
      </c>
      <c r="D113" s="221" t="s">
        <v>139</v>
      </c>
      <c r="E113" s="222" t="s">
        <v>950</v>
      </c>
      <c r="F113" s="223" t="s">
        <v>951</v>
      </c>
      <c r="G113" s="224" t="s">
        <v>169</v>
      </c>
      <c r="H113" s="225">
        <v>24.32</v>
      </c>
      <c r="I113" s="226"/>
      <c r="J113" s="227">
        <f>ROUND(I113*H113,2)</f>
        <v>0</v>
      </c>
      <c r="K113" s="223" t="s">
        <v>904</v>
      </c>
      <c r="L113" s="72"/>
      <c r="M113" s="228" t="s">
        <v>21</v>
      </c>
      <c r="N113" s="229" t="s">
        <v>42</v>
      </c>
      <c r="O113" s="47"/>
      <c r="P113" s="230">
        <f>O113*H113</f>
        <v>0</v>
      </c>
      <c r="Q113" s="230">
        <v>1.89077</v>
      </c>
      <c r="R113" s="230">
        <f>Q113*H113</f>
        <v>45.9835264</v>
      </c>
      <c r="S113" s="230">
        <v>0</v>
      </c>
      <c r="T113" s="231">
        <f>S113*H113</f>
        <v>0</v>
      </c>
      <c r="AR113" s="24" t="s">
        <v>144</v>
      </c>
      <c r="AT113" s="24" t="s">
        <v>139</v>
      </c>
      <c r="AU113" s="24" t="s">
        <v>81</v>
      </c>
      <c r="AY113" s="24" t="s">
        <v>137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4" t="s">
        <v>79</v>
      </c>
      <c r="BK113" s="232">
        <f>ROUND(I113*H113,2)</f>
        <v>0</v>
      </c>
      <c r="BL113" s="24" t="s">
        <v>144</v>
      </c>
      <c r="BM113" s="24" t="s">
        <v>952</v>
      </c>
    </row>
    <row r="114" spans="2:51" s="11" customFormat="1" ht="13.5">
      <c r="B114" s="236"/>
      <c r="C114" s="237"/>
      <c r="D114" s="233" t="s">
        <v>151</v>
      </c>
      <c r="E114" s="238" t="s">
        <v>21</v>
      </c>
      <c r="F114" s="239" t="s">
        <v>953</v>
      </c>
      <c r="G114" s="237"/>
      <c r="H114" s="240">
        <v>23.6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AT114" s="246" t="s">
        <v>151</v>
      </c>
      <c r="AU114" s="246" t="s">
        <v>81</v>
      </c>
      <c r="AV114" s="11" t="s">
        <v>81</v>
      </c>
      <c r="AW114" s="11" t="s">
        <v>35</v>
      </c>
      <c r="AX114" s="11" t="s">
        <v>71</v>
      </c>
      <c r="AY114" s="246" t="s">
        <v>137</v>
      </c>
    </row>
    <row r="115" spans="2:51" s="11" customFormat="1" ht="13.5">
      <c r="B115" s="236"/>
      <c r="C115" s="237"/>
      <c r="D115" s="233" t="s">
        <v>151</v>
      </c>
      <c r="E115" s="238" t="s">
        <v>21</v>
      </c>
      <c r="F115" s="239" t="s">
        <v>954</v>
      </c>
      <c r="G115" s="237"/>
      <c r="H115" s="240">
        <v>0.72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AT115" s="246" t="s">
        <v>151</v>
      </c>
      <c r="AU115" s="246" t="s">
        <v>81</v>
      </c>
      <c r="AV115" s="11" t="s">
        <v>81</v>
      </c>
      <c r="AW115" s="11" t="s">
        <v>35</v>
      </c>
      <c r="AX115" s="11" t="s">
        <v>71</v>
      </c>
      <c r="AY115" s="246" t="s">
        <v>137</v>
      </c>
    </row>
    <row r="116" spans="2:51" s="13" customFormat="1" ht="13.5">
      <c r="B116" s="274"/>
      <c r="C116" s="275"/>
      <c r="D116" s="233" t="s">
        <v>151</v>
      </c>
      <c r="E116" s="276" t="s">
        <v>21</v>
      </c>
      <c r="F116" s="277" t="s">
        <v>908</v>
      </c>
      <c r="G116" s="275"/>
      <c r="H116" s="278">
        <v>24.32</v>
      </c>
      <c r="I116" s="279"/>
      <c r="J116" s="275"/>
      <c r="K116" s="275"/>
      <c r="L116" s="280"/>
      <c r="M116" s="281"/>
      <c r="N116" s="282"/>
      <c r="O116" s="282"/>
      <c r="P116" s="282"/>
      <c r="Q116" s="282"/>
      <c r="R116" s="282"/>
      <c r="S116" s="282"/>
      <c r="T116" s="283"/>
      <c r="AT116" s="284" t="s">
        <v>151</v>
      </c>
      <c r="AU116" s="284" t="s">
        <v>81</v>
      </c>
      <c r="AV116" s="13" t="s">
        <v>144</v>
      </c>
      <c r="AW116" s="13" t="s">
        <v>6</v>
      </c>
      <c r="AX116" s="13" t="s">
        <v>79</v>
      </c>
      <c r="AY116" s="284" t="s">
        <v>137</v>
      </c>
    </row>
    <row r="117" spans="2:63" s="10" customFormat="1" ht="29.85" customHeight="1">
      <c r="B117" s="205"/>
      <c r="C117" s="206"/>
      <c r="D117" s="207" t="s">
        <v>70</v>
      </c>
      <c r="E117" s="219" t="s">
        <v>181</v>
      </c>
      <c r="F117" s="219" t="s">
        <v>390</v>
      </c>
      <c r="G117" s="206"/>
      <c r="H117" s="206"/>
      <c r="I117" s="209"/>
      <c r="J117" s="220">
        <f>BK117</f>
        <v>0</v>
      </c>
      <c r="K117" s="206"/>
      <c r="L117" s="211"/>
      <c r="M117" s="212"/>
      <c r="N117" s="213"/>
      <c r="O117" s="213"/>
      <c r="P117" s="214">
        <f>SUM(P118:P121)</f>
        <v>0</v>
      </c>
      <c r="Q117" s="213"/>
      <c r="R117" s="214">
        <f>SUM(R118:R121)</f>
        <v>0</v>
      </c>
      <c r="S117" s="213"/>
      <c r="T117" s="215">
        <f>SUM(T118:T121)</f>
        <v>0</v>
      </c>
      <c r="AR117" s="216" t="s">
        <v>79</v>
      </c>
      <c r="AT117" s="217" t="s">
        <v>70</v>
      </c>
      <c r="AU117" s="217" t="s">
        <v>79</v>
      </c>
      <c r="AY117" s="216" t="s">
        <v>137</v>
      </c>
      <c r="BK117" s="218">
        <f>SUM(BK118:BK121)</f>
        <v>0</v>
      </c>
    </row>
    <row r="118" spans="2:65" s="1" customFormat="1" ht="25.5" customHeight="1">
      <c r="B118" s="46"/>
      <c r="C118" s="221" t="s">
        <v>492</v>
      </c>
      <c r="D118" s="221" t="s">
        <v>139</v>
      </c>
      <c r="E118" s="222" t="s">
        <v>433</v>
      </c>
      <c r="F118" s="223" t="s">
        <v>955</v>
      </c>
      <c r="G118" s="224" t="s">
        <v>160</v>
      </c>
      <c r="H118" s="225">
        <v>621.2</v>
      </c>
      <c r="I118" s="226"/>
      <c r="J118" s="227">
        <f>ROUND(I118*H118,2)</f>
        <v>0</v>
      </c>
      <c r="K118" s="223" t="s">
        <v>904</v>
      </c>
      <c r="L118" s="72"/>
      <c r="M118" s="228" t="s">
        <v>21</v>
      </c>
      <c r="N118" s="229" t="s">
        <v>42</v>
      </c>
      <c r="O118" s="47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AR118" s="24" t="s">
        <v>144</v>
      </c>
      <c r="AT118" s="24" t="s">
        <v>139</v>
      </c>
      <c r="AU118" s="24" t="s">
        <v>81</v>
      </c>
      <c r="AY118" s="24" t="s">
        <v>137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79</v>
      </c>
      <c r="BK118" s="232">
        <f>ROUND(I118*H118,2)</f>
        <v>0</v>
      </c>
      <c r="BL118" s="24" t="s">
        <v>144</v>
      </c>
      <c r="BM118" s="24" t="s">
        <v>956</v>
      </c>
    </row>
    <row r="119" spans="2:51" s="11" customFormat="1" ht="13.5">
      <c r="B119" s="236"/>
      <c r="C119" s="237"/>
      <c r="D119" s="233" t="s">
        <v>151</v>
      </c>
      <c r="E119" s="238" t="s">
        <v>21</v>
      </c>
      <c r="F119" s="239" t="s">
        <v>957</v>
      </c>
      <c r="G119" s="237"/>
      <c r="H119" s="240">
        <v>590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AT119" s="246" t="s">
        <v>151</v>
      </c>
      <c r="AU119" s="246" t="s">
        <v>81</v>
      </c>
      <c r="AV119" s="11" t="s">
        <v>81</v>
      </c>
      <c r="AW119" s="11" t="s">
        <v>35</v>
      </c>
      <c r="AX119" s="11" t="s">
        <v>71</v>
      </c>
      <c r="AY119" s="246" t="s">
        <v>137</v>
      </c>
    </row>
    <row r="120" spans="2:51" s="11" customFormat="1" ht="13.5">
      <c r="B120" s="236"/>
      <c r="C120" s="237"/>
      <c r="D120" s="233" t="s">
        <v>151</v>
      </c>
      <c r="E120" s="238" t="s">
        <v>21</v>
      </c>
      <c r="F120" s="239" t="s">
        <v>958</v>
      </c>
      <c r="G120" s="237"/>
      <c r="H120" s="240">
        <v>31.2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AT120" s="246" t="s">
        <v>151</v>
      </c>
      <c r="AU120" s="246" t="s">
        <v>81</v>
      </c>
      <c r="AV120" s="11" t="s">
        <v>81</v>
      </c>
      <c r="AW120" s="11" t="s">
        <v>35</v>
      </c>
      <c r="AX120" s="11" t="s">
        <v>71</v>
      </c>
      <c r="AY120" s="246" t="s">
        <v>137</v>
      </c>
    </row>
    <row r="121" spans="2:51" s="13" customFormat="1" ht="13.5">
      <c r="B121" s="274"/>
      <c r="C121" s="275"/>
      <c r="D121" s="233" t="s">
        <v>151</v>
      </c>
      <c r="E121" s="276" t="s">
        <v>21</v>
      </c>
      <c r="F121" s="277" t="s">
        <v>908</v>
      </c>
      <c r="G121" s="275"/>
      <c r="H121" s="278">
        <v>621.2</v>
      </c>
      <c r="I121" s="279"/>
      <c r="J121" s="275"/>
      <c r="K121" s="275"/>
      <c r="L121" s="280"/>
      <c r="M121" s="281"/>
      <c r="N121" s="282"/>
      <c r="O121" s="282"/>
      <c r="P121" s="282"/>
      <c r="Q121" s="282"/>
      <c r="R121" s="282"/>
      <c r="S121" s="282"/>
      <c r="T121" s="283"/>
      <c r="AT121" s="284" t="s">
        <v>151</v>
      </c>
      <c r="AU121" s="284" t="s">
        <v>81</v>
      </c>
      <c r="AV121" s="13" t="s">
        <v>144</v>
      </c>
      <c r="AW121" s="13" t="s">
        <v>6</v>
      </c>
      <c r="AX121" s="13" t="s">
        <v>79</v>
      </c>
      <c r="AY121" s="284" t="s">
        <v>137</v>
      </c>
    </row>
    <row r="122" spans="2:63" s="10" customFormat="1" ht="29.85" customHeight="1">
      <c r="B122" s="205"/>
      <c r="C122" s="206"/>
      <c r="D122" s="207" t="s">
        <v>70</v>
      </c>
      <c r="E122" s="219" t="s">
        <v>478</v>
      </c>
      <c r="F122" s="219" t="s">
        <v>479</v>
      </c>
      <c r="G122" s="206"/>
      <c r="H122" s="206"/>
      <c r="I122" s="209"/>
      <c r="J122" s="220">
        <f>BK122</f>
        <v>0</v>
      </c>
      <c r="K122" s="206"/>
      <c r="L122" s="211"/>
      <c r="M122" s="212"/>
      <c r="N122" s="213"/>
      <c r="O122" s="213"/>
      <c r="P122" s="214">
        <f>SUM(P123:P125)</f>
        <v>0</v>
      </c>
      <c r="Q122" s="213"/>
      <c r="R122" s="214">
        <f>SUM(R123:R125)</f>
        <v>0</v>
      </c>
      <c r="S122" s="213"/>
      <c r="T122" s="215">
        <f>SUM(T123:T125)</f>
        <v>0</v>
      </c>
      <c r="AR122" s="216" t="s">
        <v>79</v>
      </c>
      <c r="AT122" s="217" t="s">
        <v>70</v>
      </c>
      <c r="AU122" s="217" t="s">
        <v>79</v>
      </c>
      <c r="AY122" s="216" t="s">
        <v>137</v>
      </c>
      <c r="BK122" s="218">
        <f>SUM(BK123:BK125)</f>
        <v>0</v>
      </c>
    </row>
    <row r="123" spans="2:65" s="1" customFormat="1" ht="25.5" customHeight="1">
      <c r="B123" s="46"/>
      <c r="C123" s="221" t="s">
        <v>959</v>
      </c>
      <c r="D123" s="221" t="s">
        <v>139</v>
      </c>
      <c r="E123" s="222" t="s">
        <v>960</v>
      </c>
      <c r="F123" s="223" t="s">
        <v>961</v>
      </c>
      <c r="G123" s="224" t="s">
        <v>225</v>
      </c>
      <c r="H123" s="225">
        <v>282.559</v>
      </c>
      <c r="I123" s="226"/>
      <c r="J123" s="227">
        <f>ROUND(I123*H123,2)</f>
        <v>0</v>
      </c>
      <c r="K123" s="223" t="s">
        <v>904</v>
      </c>
      <c r="L123" s="72"/>
      <c r="M123" s="228" t="s">
        <v>21</v>
      </c>
      <c r="N123" s="229" t="s">
        <v>42</v>
      </c>
      <c r="O123" s="47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AR123" s="24" t="s">
        <v>144</v>
      </c>
      <c r="AT123" s="24" t="s">
        <v>139</v>
      </c>
      <c r="AU123" s="24" t="s">
        <v>81</v>
      </c>
      <c r="AY123" s="24" t="s">
        <v>137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4" t="s">
        <v>79</v>
      </c>
      <c r="BK123" s="232">
        <f>ROUND(I123*H123,2)</f>
        <v>0</v>
      </c>
      <c r="BL123" s="24" t="s">
        <v>144</v>
      </c>
      <c r="BM123" s="24" t="s">
        <v>962</v>
      </c>
    </row>
    <row r="124" spans="2:65" s="1" customFormat="1" ht="25.5" customHeight="1">
      <c r="B124" s="46"/>
      <c r="C124" s="221" t="s">
        <v>963</v>
      </c>
      <c r="D124" s="221" t="s">
        <v>139</v>
      </c>
      <c r="E124" s="222" t="s">
        <v>964</v>
      </c>
      <c r="F124" s="223" t="s">
        <v>965</v>
      </c>
      <c r="G124" s="224" t="s">
        <v>225</v>
      </c>
      <c r="H124" s="225">
        <v>282.559</v>
      </c>
      <c r="I124" s="226"/>
      <c r="J124" s="227">
        <f>ROUND(I124*H124,2)</f>
        <v>0</v>
      </c>
      <c r="K124" s="223" t="s">
        <v>904</v>
      </c>
      <c r="L124" s="72"/>
      <c r="M124" s="228" t="s">
        <v>21</v>
      </c>
      <c r="N124" s="229" t="s">
        <v>42</v>
      </c>
      <c r="O124" s="47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AR124" s="24" t="s">
        <v>144</v>
      </c>
      <c r="AT124" s="24" t="s">
        <v>139</v>
      </c>
      <c r="AU124" s="24" t="s">
        <v>81</v>
      </c>
      <c r="AY124" s="24" t="s">
        <v>137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4" t="s">
        <v>79</v>
      </c>
      <c r="BK124" s="232">
        <f>ROUND(I124*H124,2)</f>
        <v>0</v>
      </c>
      <c r="BL124" s="24" t="s">
        <v>144</v>
      </c>
      <c r="BM124" s="24" t="s">
        <v>966</v>
      </c>
    </row>
    <row r="125" spans="2:65" s="1" customFormat="1" ht="16.5" customHeight="1">
      <c r="B125" s="46"/>
      <c r="C125" s="221" t="s">
        <v>967</v>
      </c>
      <c r="D125" s="221" t="s">
        <v>139</v>
      </c>
      <c r="E125" s="222" t="s">
        <v>968</v>
      </c>
      <c r="F125" s="223" t="s">
        <v>969</v>
      </c>
      <c r="G125" s="224" t="s">
        <v>225</v>
      </c>
      <c r="H125" s="225">
        <v>282.559</v>
      </c>
      <c r="I125" s="226"/>
      <c r="J125" s="227">
        <f>ROUND(I125*H125,2)</f>
        <v>0</v>
      </c>
      <c r="K125" s="223" t="s">
        <v>21</v>
      </c>
      <c r="L125" s="72"/>
      <c r="M125" s="228" t="s">
        <v>21</v>
      </c>
      <c r="N125" s="229" t="s">
        <v>42</v>
      </c>
      <c r="O125" s="47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AR125" s="24" t="s">
        <v>144</v>
      </c>
      <c r="AT125" s="24" t="s">
        <v>139</v>
      </c>
      <c r="AU125" s="24" t="s">
        <v>81</v>
      </c>
      <c r="AY125" s="24" t="s">
        <v>137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4" t="s">
        <v>79</v>
      </c>
      <c r="BK125" s="232">
        <f>ROUND(I125*H125,2)</f>
        <v>0</v>
      </c>
      <c r="BL125" s="24" t="s">
        <v>144</v>
      </c>
      <c r="BM125" s="24" t="s">
        <v>970</v>
      </c>
    </row>
    <row r="126" spans="2:63" s="10" customFormat="1" ht="29.85" customHeight="1">
      <c r="B126" s="205"/>
      <c r="C126" s="206"/>
      <c r="D126" s="207" t="s">
        <v>70</v>
      </c>
      <c r="E126" s="219" t="s">
        <v>490</v>
      </c>
      <c r="F126" s="219" t="s">
        <v>491</v>
      </c>
      <c r="G126" s="206"/>
      <c r="H126" s="206"/>
      <c r="I126" s="209"/>
      <c r="J126" s="220">
        <f>BK126</f>
        <v>0</v>
      </c>
      <c r="K126" s="206"/>
      <c r="L126" s="211"/>
      <c r="M126" s="212"/>
      <c r="N126" s="213"/>
      <c r="O126" s="213"/>
      <c r="P126" s="214">
        <f>P127</f>
        <v>0</v>
      </c>
      <c r="Q126" s="213"/>
      <c r="R126" s="214">
        <f>R127</f>
        <v>0</v>
      </c>
      <c r="S126" s="213"/>
      <c r="T126" s="215">
        <f>T127</f>
        <v>0</v>
      </c>
      <c r="AR126" s="216" t="s">
        <v>79</v>
      </c>
      <c r="AT126" s="217" t="s">
        <v>70</v>
      </c>
      <c r="AU126" s="217" t="s">
        <v>79</v>
      </c>
      <c r="AY126" s="216" t="s">
        <v>137</v>
      </c>
      <c r="BK126" s="218">
        <f>BK127</f>
        <v>0</v>
      </c>
    </row>
    <row r="127" spans="2:65" s="1" customFormat="1" ht="38.25" customHeight="1">
      <c r="B127" s="46"/>
      <c r="C127" s="221" t="s">
        <v>500</v>
      </c>
      <c r="D127" s="221" t="s">
        <v>139</v>
      </c>
      <c r="E127" s="222" t="s">
        <v>971</v>
      </c>
      <c r="F127" s="223" t="s">
        <v>972</v>
      </c>
      <c r="G127" s="224" t="s">
        <v>225</v>
      </c>
      <c r="H127" s="225">
        <v>235.104</v>
      </c>
      <c r="I127" s="226"/>
      <c r="J127" s="227">
        <f>ROUND(I127*H127,2)</f>
        <v>0</v>
      </c>
      <c r="K127" s="223" t="s">
        <v>904</v>
      </c>
      <c r="L127" s="72"/>
      <c r="M127" s="228" t="s">
        <v>21</v>
      </c>
      <c r="N127" s="229" t="s">
        <v>42</v>
      </c>
      <c r="O127" s="47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4" t="s">
        <v>144</v>
      </c>
      <c r="AT127" s="24" t="s">
        <v>139</v>
      </c>
      <c r="AU127" s="24" t="s">
        <v>81</v>
      </c>
      <c r="AY127" s="24" t="s">
        <v>137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4" t="s">
        <v>79</v>
      </c>
      <c r="BK127" s="232">
        <f>ROUND(I127*H127,2)</f>
        <v>0</v>
      </c>
      <c r="BL127" s="24" t="s">
        <v>144</v>
      </c>
      <c r="BM127" s="24" t="s">
        <v>973</v>
      </c>
    </row>
    <row r="128" spans="2:63" s="10" customFormat="1" ht="37.4" customHeight="1">
      <c r="B128" s="205"/>
      <c r="C128" s="206"/>
      <c r="D128" s="207" t="s">
        <v>70</v>
      </c>
      <c r="E128" s="208" t="s">
        <v>222</v>
      </c>
      <c r="F128" s="208" t="s">
        <v>974</v>
      </c>
      <c r="G128" s="206"/>
      <c r="H128" s="206"/>
      <c r="I128" s="209"/>
      <c r="J128" s="210">
        <f>BK128</f>
        <v>0</v>
      </c>
      <c r="K128" s="206"/>
      <c r="L128" s="211"/>
      <c r="M128" s="212"/>
      <c r="N128" s="213"/>
      <c r="O128" s="213"/>
      <c r="P128" s="214">
        <f>P129</f>
        <v>0</v>
      </c>
      <c r="Q128" s="213"/>
      <c r="R128" s="214">
        <f>R129</f>
        <v>0.010000000000000012</v>
      </c>
      <c r="S128" s="213"/>
      <c r="T128" s="215">
        <f>T129</f>
        <v>0</v>
      </c>
      <c r="AR128" s="216" t="s">
        <v>153</v>
      </c>
      <c r="AT128" s="217" t="s">
        <v>70</v>
      </c>
      <c r="AU128" s="217" t="s">
        <v>71</v>
      </c>
      <c r="AY128" s="216" t="s">
        <v>137</v>
      </c>
      <c r="BK128" s="218">
        <f>BK129</f>
        <v>0</v>
      </c>
    </row>
    <row r="129" spans="2:63" s="10" customFormat="1" ht="19.9" customHeight="1">
      <c r="B129" s="205"/>
      <c r="C129" s="206"/>
      <c r="D129" s="207" t="s">
        <v>70</v>
      </c>
      <c r="E129" s="219" t="s">
        <v>975</v>
      </c>
      <c r="F129" s="219" t="s">
        <v>976</v>
      </c>
      <c r="G129" s="206"/>
      <c r="H129" s="206"/>
      <c r="I129" s="209"/>
      <c r="J129" s="220">
        <f>BK129</f>
        <v>0</v>
      </c>
      <c r="K129" s="206"/>
      <c r="L129" s="211"/>
      <c r="M129" s="212"/>
      <c r="N129" s="213"/>
      <c r="O129" s="213"/>
      <c r="P129" s="214">
        <f>SUM(P130:P200)</f>
        <v>0</v>
      </c>
      <c r="Q129" s="213"/>
      <c r="R129" s="214">
        <f>SUM(R130:R200)</f>
        <v>0.010000000000000012</v>
      </c>
      <c r="S129" s="213"/>
      <c r="T129" s="215">
        <f>SUM(T130:T200)</f>
        <v>0</v>
      </c>
      <c r="AR129" s="216" t="s">
        <v>153</v>
      </c>
      <c r="AT129" s="217" t="s">
        <v>70</v>
      </c>
      <c r="AU129" s="217" t="s">
        <v>79</v>
      </c>
      <c r="AY129" s="216" t="s">
        <v>137</v>
      </c>
      <c r="BK129" s="218">
        <f>SUM(BK130:BK200)</f>
        <v>0</v>
      </c>
    </row>
    <row r="130" spans="2:65" s="1" customFormat="1" ht="16.5" customHeight="1">
      <c r="B130" s="46"/>
      <c r="C130" s="221" t="s">
        <v>79</v>
      </c>
      <c r="D130" s="221" t="s">
        <v>139</v>
      </c>
      <c r="E130" s="222" t="s">
        <v>977</v>
      </c>
      <c r="F130" s="223" t="s">
        <v>978</v>
      </c>
      <c r="G130" s="224" t="s">
        <v>160</v>
      </c>
      <c r="H130" s="225">
        <v>127</v>
      </c>
      <c r="I130" s="226"/>
      <c r="J130" s="227">
        <f>ROUND(I130*H130,2)</f>
        <v>0</v>
      </c>
      <c r="K130" s="223" t="s">
        <v>21</v>
      </c>
      <c r="L130" s="72"/>
      <c r="M130" s="228" t="s">
        <v>21</v>
      </c>
      <c r="N130" s="229" t="s">
        <v>42</v>
      </c>
      <c r="O130" s="47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AR130" s="24" t="s">
        <v>446</v>
      </c>
      <c r="AT130" s="24" t="s">
        <v>139</v>
      </c>
      <c r="AU130" s="24" t="s">
        <v>81</v>
      </c>
      <c r="AY130" s="24" t="s">
        <v>137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4" t="s">
        <v>79</v>
      </c>
      <c r="BK130" s="232">
        <f>ROUND(I130*H130,2)</f>
        <v>0</v>
      </c>
      <c r="BL130" s="24" t="s">
        <v>446</v>
      </c>
      <c r="BM130" s="24" t="s">
        <v>979</v>
      </c>
    </row>
    <row r="131" spans="2:65" s="1" customFormat="1" ht="16.5" customHeight="1">
      <c r="B131" s="46"/>
      <c r="C131" s="221" t="s">
        <v>81</v>
      </c>
      <c r="D131" s="221" t="s">
        <v>139</v>
      </c>
      <c r="E131" s="222" t="s">
        <v>980</v>
      </c>
      <c r="F131" s="223" t="s">
        <v>981</v>
      </c>
      <c r="G131" s="224" t="s">
        <v>160</v>
      </c>
      <c r="H131" s="225">
        <v>8</v>
      </c>
      <c r="I131" s="226"/>
      <c r="J131" s="227">
        <f>ROUND(I131*H131,2)</f>
        <v>0</v>
      </c>
      <c r="K131" s="223" t="s">
        <v>21</v>
      </c>
      <c r="L131" s="72"/>
      <c r="M131" s="228" t="s">
        <v>21</v>
      </c>
      <c r="N131" s="229" t="s">
        <v>42</v>
      </c>
      <c r="O131" s="47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AR131" s="24" t="s">
        <v>446</v>
      </c>
      <c r="AT131" s="24" t="s">
        <v>139</v>
      </c>
      <c r="AU131" s="24" t="s">
        <v>81</v>
      </c>
      <c r="AY131" s="24" t="s">
        <v>137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4" t="s">
        <v>79</v>
      </c>
      <c r="BK131" s="232">
        <f>ROUND(I131*H131,2)</f>
        <v>0</v>
      </c>
      <c r="BL131" s="24" t="s">
        <v>446</v>
      </c>
      <c r="BM131" s="24" t="s">
        <v>982</v>
      </c>
    </row>
    <row r="132" spans="2:65" s="1" customFormat="1" ht="16.5" customHeight="1">
      <c r="B132" s="46"/>
      <c r="C132" s="221" t="s">
        <v>153</v>
      </c>
      <c r="D132" s="221" t="s">
        <v>139</v>
      </c>
      <c r="E132" s="222" t="s">
        <v>983</v>
      </c>
      <c r="F132" s="223" t="s">
        <v>984</v>
      </c>
      <c r="G132" s="224" t="s">
        <v>160</v>
      </c>
      <c r="H132" s="225">
        <v>277</v>
      </c>
      <c r="I132" s="226"/>
      <c r="J132" s="227">
        <f>ROUND(I132*H132,2)</f>
        <v>0</v>
      </c>
      <c r="K132" s="223" t="s">
        <v>21</v>
      </c>
      <c r="L132" s="72"/>
      <c r="M132" s="228" t="s">
        <v>21</v>
      </c>
      <c r="N132" s="229" t="s">
        <v>42</v>
      </c>
      <c r="O132" s="47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AR132" s="24" t="s">
        <v>446</v>
      </c>
      <c r="AT132" s="24" t="s">
        <v>139</v>
      </c>
      <c r="AU132" s="24" t="s">
        <v>81</v>
      </c>
      <c r="AY132" s="24" t="s">
        <v>137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24" t="s">
        <v>79</v>
      </c>
      <c r="BK132" s="232">
        <f>ROUND(I132*H132,2)</f>
        <v>0</v>
      </c>
      <c r="BL132" s="24" t="s">
        <v>446</v>
      </c>
      <c r="BM132" s="24" t="s">
        <v>985</v>
      </c>
    </row>
    <row r="133" spans="2:65" s="1" customFormat="1" ht="16.5" customHeight="1">
      <c r="B133" s="46"/>
      <c r="C133" s="221" t="s">
        <v>144</v>
      </c>
      <c r="D133" s="221" t="s">
        <v>139</v>
      </c>
      <c r="E133" s="222" t="s">
        <v>986</v>
      </c>
      <c r="F133" s="223" t="s">
        <v>987</v>
      </c>
      <c r="G133" s="224" t="s">
        <v>988</v>
      </c>
      <c r="H133" s="225">
        <v>17</v>
      </c>
      <c r="I133" s="226"/>
      <c r="J133" s="227">
        <f>ROUND(I133*H133,2)</f>
        <v>0</v>
      </c>
      <c r="K133" s="223" t="s">
        <v>21</v>
      </c>
      <c r="L133" s="72"/>
      <c r="M133" s="228" t="s">
        <v>21</v>
      </c>
      <c r="N133" s="229" t="s">
        <v>42</v>
      </c>
      <c r="O133" s="47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AR133" s="24" t="s">
        <v>446</v>
      </c>
      <c r="AT133" s="24" t="s">
        <v>139</v>
      </c>
      <c r="AU133" s="24" t="s">
        <v>81</v>
      </c>
      <c r="AY133" s="24" t="s">
        <v>137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4" t="s">
        <v>79</v>
      </c>
      <c r="BK133" s="232">
        <f>ROUND(I133*H133,2)</f>
        <v>0</v>
      </c>
      <c r="BL133" s="24" t="s">
        <v>446</v>
      </c>
      <c r="BM133" s="24" t="s">
        <v>989</v>
      </c>
    </row>
    <row r="134" spans="2:65" s="1" customFormat="1" ht="16.5" customHeight="1">
      <c r="B134" s="46"/>
      <c r="C134" s="221" t="s">
        <v>162</v>
      </c>
      <c r="D134" s="221" t="s">
        <v>139</v>
      </c>
      <c r="E134" s="222" t="s">
        <v>990</v>
      </c>
      <c r="F134" s="223" t="s">
        <v>991</v>
      </c>
      <c r="G134" s="224" t="s">
        <v>988</v>
      </c>
      <c r="H134" s="225">
        <v>1</v>
      </c>
      <c r="I134" s="226"/>
      <c r="J134" s="227">
        <f>ROUND(I134*H134,2)</f>
        <v>0</v>
      </c>
      <c r="K134" s="223" t="s">
        <v>21</v>
      </c>
      <c r="L134" s="72"/>
      <c r="M134" s="228" t="s">
        <v>21</v>
      </c>
      <c r="N134" s="229" t="s">
        <v>42</v>
      </c>
      <c r="O134" s="47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4" t="s">
        <v>446</v>
      </c>
      <c r="AT134" s="24" t="s">
        <v>139</v>
      </c>
      <c r="AU134" s="24" t="s">
        <v>81</v>
      </c>
      <c r="AY134" s="24" t="s">
        <v>137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4" t="s">
        <v>79</v>
      </c>
      <c r="BK134" s="232">
        <f>ROUND(I134*H134,2)</f>
        <v>0</v>
      </c>
      <c r="BL134" s="24" t="s">
        <v>446</v>
      </c>
      <c r="BM134" s="24" t="s">
        <v>992</v>
      </c>
    </row>
    <row r="135" spans="2:65" s="1" customFormat="1" ht="16.5" customHeight="1">
      <c r="B135" s="46"/>
      <c r="C135" s="221" t="s">
        <v>166</v>
      </c>
      <c r="D135" s="221" t="s">
        <v>139</v>
      </c>
      <c r="E135" s="222" t="s">
        <v>993</v>
      </c>
      <c r="F135" s="223" t="s">
        <v>994</v>
      </c>
      <c r="G135" s="224" t="s">
        <v>160</v>
      </c>
      <c r="H135" s="225">
        <v>127</v>
      </c>
      <c r="I135" s="226"/>
      <c r="J135" s="227">
        <f>ROUND(I135*H135,2)</f>
        <v>0</v>
      </c>
      <c r="K135" s="223" t="s">
        <v>21</v>
      </c>
      <c r="L135" s="72"/>
      <c r="M135" s="228" t="s">
        <v>21</v>
      </c>
      <c r="N135" s="229" t="s">
        <v>42</v>
      </c>
      <c r="O135" s="47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4" t="s">
        <v>446</v>
      </c>
      <c r="AT135" s="24" t="s">
        <v>139</v>
      </c>
      <c r="AU135" s="24" t="s">
        <v>81</v>
      </c>
      <c r="AY135" s="24" t="s">
        <v>137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4" t="s">
        <v>79</v>
      </c>
      <c r="BK135" s="232">
        <f>ROUND(I135*H135,2)</f>
        <v>0</v>
      </c>
      <c r="BL135" s="24" t="s">
        <v>446</v>
      </c>
      <c r="BM135" s="24" t="s">
        <v>995</v>
      </c>
    </row>
    <row r="136" spans="2:65" s="1" customFormat="1" ht="16.5" customHeight="1">
      <c r="B136" s="46"/>
      <c r="C136" s="221" t="s">
        <v>173</v>
      </c>
      <c r="D136" s="221" t="s">
        <v>139</v>
      </c>
      <c r="E136" s="222" t="s">
        <v>996</v>
      </c>
      <c r="F136" s="223" t="s">
        <v>997</v>
      </c>
      <c r="G136" s="224" t="s">
        <v>160</v>
      </c>
      <c r="H136" s="225">
        <v>8</v>
      </c>
      <c r="I136" s="226"/>
      <c r="J136" s="227">
        <f>ROUND(I136*H136,2)</f>
        <v>0</v>
      </c>
      <c r="K136" s="223" t="s">
        <v>21</v>
      </c>
      <c r="L136" s="72"/>
      <c r="M136" s="228" t="s">
        <v>21</v>
      </c>
      <c r="N136" s="229" t="s">
        <v>42</v>
      </c>
      <c r="O136" s="47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AR136" s="24" t="s">
        <v>446</v>
      </c>
      <c r="AT136" s="24" t="s">
        <v>139</v>
      </c>
      <c r="AU136" s="24" t="s">
        <v>81</v>
      </c>
      <c r="AY136" s="24" t="s">
        <v>137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24" t="s">
        <v>79</v>
      </c>
      <c r="BK136" s="232">
        <f>ROUND(I136*H136,2)</f>
        <v>0</v>
      </c>
      <c r="BL136" s="24" t="s">
        <v>446</v>
      </c>
      <c r="BM136" s="24" t="s">
        <v>998</v>
      </c>
    </row>
    <row r="137" spans="2:65" s="1" customFormat="1" ht="16.5" customHeight="1">
      <c r="B137" s="46"/>
      <c r="C137" s="221" t="s">
        <v>177</v>
      </c>
      <c r="D137" s="221" t="s">
        <v>139</v>
      </c>
      <c r="E137" s="222" t="s">
        <v>999</v>
      </c>
      <c r="F137" s="223" t="s">
        <v>1000</v>
      </c>
      <c r="G137" s="224" t="s">
        <v>160</v>
      </c>
      <c r="H137" s="225">
        <v>277</v>
      </c>
      <c r="I137" s="226"/>
      <c r="J137" s="227">
        <f>ROUND(I137*H137,2)</f>
        <v>0</v>
      </c>
      <c r="K137" s="223" t="s">
        <v>21</v>
      </c>
      <c r="L137" s="72"/>
      <c r="M137" s="228" t="s">
        <v>21</v>
      </c>
      <c r="N137" s="229" t="s">
        <v>42</v>
      </c>
      <c r="O137" s="47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AR137" s="24" t="s">
        <v>446</v>
      </c>
      <c r="AT137" s="24" t="s">
        <v>139</v>
      </c>
      <c r="AU137" s="24" t="s">
        <v>81</v>
      </c>
      <c r="AY137" s="24" t="s">
        <v>137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4" t="s">
        <v>79</v>
      </c>
      <c r="BK137" s="232">
        <f>ROUND(I137*H137,2)</f>
        <v>0</v>
      </c>
      <c r="BL137" s="24" t="s">
        <v>446</v>
      </c>
      <c r="BM137" s="24" t="s">
        <v>1001</v>
      </c>
    </row>
    <row r="138" spans="2:65" s="1" customFormat="1" ht="25.5" customHeight="1">
      <c r="B138" s="46"/>
      <c r="C138" s="221" t="s">
        <v>181</v>
      </c>
      <c r="D138" s="221" t="s">
        <v>139</v>
      </c>
      <c r="E138" s="222" t="s">
        <v>1002</v>
      </c>
      <c r="F138" s="223" t="s">
        <v>1003</v>
      </c>
      <c r="G138" s="224" t="s">
        <v>342</v>
      </c>
      <c r="H138" s="225">
        <v>5</v>
      </c>
      <c r="I138" s="226"/>
      <c r="J138" s="227">
        <f>ROUND(I138*H138,2)</f>
        <v>0</v>
      </c>
      <c r="K138" s="223" t="s">
        <v>21</v>
      </c>
      <c r="L138" s="72"/>
      <c r="M138" s="228" t="s">
        <v>21</v>
      </c>
      <c r="N138" s="229" t="s">
        <v>42</v>
      </c>
      <c r="O138" s="47"/>
      <c r="P138" s="230">
        <f>O138*H138</f>
        <v>0</v>
      </c>
      <c r="Q138" s="230">
        <v>0.0002</v>
      </c>
      <c r="R138" s="230">
        <f>Q138*H138</f>
        <v>0.001</v>
      </c>
      <c r="S138" s="230">
        <v>0</v>
      </c>
      <c r="T138" s="231">
        <f>S138*H138</f>
        <v>0</v>
      </c>
      <c r="AR138" s="24" t="s">
        <v>446</v>
      </c>
      <c r="AT138" s="24" t="s">
        <v>139</v>
      </c>
      <c r="AU138" s="24" t="s">
        <v>81</v>
      </c>
      <c r="AY138" s="24" t="s">
        <v>137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4" t="s">
        <v>79</v>
      </c>
      <c r="BK138" s="232">
        <f>ROUND(I138*H138,2)</f>
        <v>0</v>
      </c>
      <c r="BL138" s="24" t="s">
        <v>446</v>
      </c>
      <c r="BM138" s="24" t="s">
        <v>1004</v>
      </c>
    </row>
    <row r="139" spans="2:65" s="1" customFormat="1" ht="25.5" customHeight="1">
      <c r="B139" s="46"/>
      <c r="C139" s="221" t="s">
        <v>185</v>
      </c>
      <c r="D139" s="221" t="s">
        <v>139</v>
      </c>
      <c r="E139" s="222" t="s">
        <v>1005</v>
      </c>
      <c r="F139" s="223" t="s">
        <v>1006</v>
      </c>
      <c r="G139" s="224" t="s">
        <v>342</v>
      </c>
      <c r="H139" s="225">
        <v>3</v>
      </c>
      <c r="I139" s="226"/>
      <c r="J139" s="227">
        <f>ROUND(I139*H139,2)</f>
        <v>0</v>
      </c>
      <c r="K139" s="223" t="s">
        <v>21</v>
      </c>
      <c r="L139" s="72"/>
      <c r="M139" s="228" t="s">
        <v>21</v>
      </c>
      <c r="N139" s="229" t="s">
        <v>42</v>
      </c>
      <c r="O139" s="47"/>
      <c r="P139" s="230">
        <f>O139*H139</f>
        <v>0</v>
      </c>
      <c r="Q139" s="230">
        <v>0.000333333333333333</v>
      </c>
      <c r="R139" s="230">
        <f>Q139*H139</f>
        <v>0.000999999999999999</v>
      </c>
      <c r="S139" s="230">
        <v>0</v>
      </c>
      <c r="T139" s="231">
        <f>S139*H139</f>
        <v>0</v>
      </c>
      <c r="AR139" s="24" t="s">
        <v>446</v>
      </c>
      <c r="AT139" s="24" t="s">
        <v>139</v>
      </c>
      <c r="AU139" s="24" t="s">
        <v>81</v>
      </c>
      <c r="AY139" s="24" t="s">
        <v>137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4" t="s">
        <v>79</v>
      </c>
      <c r="BK139" s="232">
        <f>ROUND(I139*H139,2)</f>
        <v>0</v>
      </c>
      <c r="BL139" s="24" t="s">
        <v>446</v>
      </c>
      <c r="BM139" s="24" t="s">
        <v>1007</v>
      </c>
    </row>
    <row r="140" spans="2:65" s="1" customFormat="1" ht="16.5" customHeight="1">
      <c r="B140" s="46"/>
      <c r="C140" s="221" t="s">
        <v>191</v>
      </c>
      <c r="D140" s="221" t="s">
        <v>139</v>
      </c>
      <c r="E140" s="222" t="s">
        <v>1008</v>
      </c>
      <c r="F140" s="223" t="s">
        <v>1009</v>
      </c>
      <c r="G140" s="224" t="s">
        <v>342</v>
      </c>
      <c r="H140" s="225">
        <v>33</v>
      </c>
      <c r="I140" s="226"/>
      <c r="J140" s="227">
        <f>ROUND(I140*H140,2)</f>
        <v>0</v>
      </c>
      <c r="K140" s="223" t="s">
        <v>21</v>
      </c>
      <c r="L140" s="72"/>
      <c r="M140" s="228" t="s">
        <v>21</v>
      </c>
      <c r="N140" s="229" t="s">
        <v>42</v>
      </c>
      <c r="O140" s="47"/>
      <c r="P140" s="230">
        <f>O140*H140</f>
        <v>0</v>
      </c>
      <c r="Q140" s="230">
        <v>0.000151515151515152</v>
      </c>
      <c r="R140" s="230">
        <f>Q140*H140</f>
        <v>0.005000000000000016</v>
      </c>
      <c r="S140" s="230">
        <v>0</v>
      </c>
      <c r="T140" s="231">
        <f>S140*H140</f>
        <v>0</v>
      </c>
      <c r="AR140" s="24" t="s">
        <v>446</v>
      </c>
      <c r="AT140" s="24" t="s">
        <v>139</v>
      </c>
      <c r="AU140" s="24" t="s">
        <v>81</v>
      </c>
      <c r="AY140" s="24" t="s">
        <v>137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24" t="s">
        <v>79</v>
      </c>
      <c r="BK140" s="232">
        <f>ROUND(I140*H140,2)</f>
        <v>0</v>
      </c>
      <c r="BL140" s="24" t="s">
        <v>446</v>
      </c>
      <c r="BM140" s="24" t="s">
        <v>1010</v>
      </c>
    </row>
    <row r="141" spans="2:65" s="1" customFormat="1" ht="16.5" customHeight="1">
      <c r="B141" s="46"/>
      <c r="C141" s="221" t="s">
        <v>196</v>
      </c>
      <c r="D141" s="221" t="s">
        <v>139</v>
      </c>
      <c r="E141" s="222" t="s">
        <v>1011</v>
      </c>
      <c r="F141" s="223" t="s">
        <v>1012</v>
      </c>
      <c r="G141" s="224" t="s">
        <v>342</v>
      </c>
      <c r="H141" s="225">
        <v>8</v>
      </c>
      <c r="I141" s="226"/>
      <c r="J141" s="227">
        <f>ROUND(I141*H141,2)</f>
        <v>0</v>
      </c>
      <c r="K141" s="223" t="s">
        <v>21</v>
      </c>
      <c r="L141" s="72"/>
      <c r="M141" s="228" t="s">
        <v>21</v>
      </c>
      <c r="N141" s="229" t="s">
        <v>42</v>
      </c>
      <c r="O141" s="47"/>
      <c r="P141" s="230">
        <f>O141*H141</f>
        <v>0</v>
      </c>
      <c r="Q141" s="230">
        <v>0.00025</v>
      </c>
      <c r="R141" s="230">
        <f>Q141*H141</f>
        <v>0.002</v>
      </c>
      <c r="S141" s="230">
        <v>0</v>
      </c>
      <c r="T141" s="231">
        <f>S141*H141</f>
        <v>0</v>
      </c>
      <c r="AR141" s="24" t="s">
        <v>446</v>
      </c>
      <c r="AT141" s="24" t="s">
        <v>139</v>
      </c>
      <c r="AU141" s="24" t="s">
        <v>81</v>
      </c>
      <c r="AY141" s="24" t="s">
        <v>137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4" t="s">
        <v>79</v>
      </c>
      <c r="BK141" s="232">
        <f>ROUND(I141*H141,2)</f>
        <v>0</v>
      </c>
      <c r="BL141" s="24" t="s">
        <v>446</v>
      </c>
      <c r="BM141" s="24" t="s">
        <v>1013</v>
      </c>
    </row>
    <row r="142" spans="2:65" s="1" customFormat="1" ht="25.5" customHeight="1">
      <c r="B142" s="46"/>
      <c r="C142" s="221" t="s">
        <v>202</v>
      </c>
      <c r="D142" s="221" t="s">
        <v>139</v>
      </c>
      <c r="E142" s="222" t="s">
        <v>1014</v>
      </c>
      <c r="F142" s="223" t="s">
        <v>1015</v>
      </c>
      <c r="G142" s="224" t="s">
        <v>160</v>
      </c>
      <c r="H142" s="225">
        <v>127</v>
      </c>
      <c r="I142" s="226"/>
      <c r="J142" s="227">
        <f>ROUND(I142*H142,2)</f>
        <v>0</v>
      </c>
      <c r="K142" s="223" t="s">
        <v>21</v>
      </c>
      <c r="L142" s="72"/>
      <c r="M142" s="228" t="s">
        <v>21</v>
      </c>
      <c r="N142" s="229" t="s">
        <v>42</v>
      </c>
      <c r="O142" s="47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4" t="s">
        <v>446</v>
      </c>
      <c r="AT142" s="24" t="s">
        <v>139</v>
      </c>
      <c r="AU142" s="24" t="s">
        <v>81</v>
      </c>
      <c r="AY142" s="24" t="s">
        <v>137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4" t="s">
        <v>79</v>
      </c>
      <c r="BK142" s="232">
        <f>ROUND(I142*H142,2)</f>
        <v>0</v>
      </c>
      <c r="BL142" s="24" t="s">
        <v>446</v>
      </c>
      <c r="BM142" s="24" t="s">
        <v>1016</v>
      </c>
    </row>
    <row r="143" spans="2:65" s="1" customFormat="1" ht="25.5" customHeight="1">
      <c r="B143" s="46"/>
      <c r="C143" s="221" t="s">
        <v>207</v>
      </c>
      <c r="D143" s="221" t="s">
        <v>139</v>
      </c>
      <c r="E143" s="222" t="s">
        <v>1017</v>
      </c>
      <c r="F143" s="223" t="s">
        <v>1018</v>
      </c>
      <c r="G143" s="224" t="s">
        <v>160</v>
      </c>
      <c r="H143" s="225">
        <v>36</v>
      </c>
      <c r="I143" s="226"/>
      <c r="J143" s="227">
        <f>ROUND(I143*H143,2)</f>
        <v>0</v>
      </c>
      <c r="K143" s="223" t="s">
        <v>21</v>
      </c>
      <c r="L143" s="72"/>
      <c r="M143" s="228" t="s">
        <v>21</v>
      </c>
      <c r="N143" s="229" t="s">
        <v>42</v>
      </c>
      <c r="O143" s="47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AR143" s="24" t="s">
        <v>446</v>
      </c>
      <c r="AT143" s="24" t="s">
        <v>139</v>
      </c>
      <c r="AU143" s="24" t="s">
        <v>81</v>
      </c>
      <c r="AY143" s="24" t="s">
        <v>137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4" t="s">
        <v>79</v>
      </c>
      <c r="BK143" s="232">
        <f>ROUND(I143*H143,2)</f>
        <v>0</v>
      </c>
      <c r="BL143" s="24" t="s">
        <v>446</v>
      </c>
      <c r="BM143" s="24" t="s">
        <v>1019</v>
      </c>
    </row>
    <row r="144" spans="2:65" s="1" customFormat="1" ht="25.5" customHeight="1">
      <c r="B144" s="46"/>
      <c r="C144" s="221" t="s">
        <v>10</v>
      </c>
      <c r="D144" s="221" t="s">
        <v>139</v>
      </c>
      <c r="E144" s="222" t="s">
        <v>1020</v>
      </c>
      <c r="F144" s="223" t="s">
        <v>1021</v>
      </c>
      <c r="G144" s="224" t="s">
        <v>160</v>
      </c>
      <c r="H144" s="225">
        <v>9</v>
      </c>
      <c r="I144" s="226"/>
      <c r="J144" s="227">
        <f>ROUND(I144*H144,2)</f>
        <v>0</v>
      </c>
      <c r="K144" s="223" t="s">
        <v>21</v>
      </c>
      <c r="L144" s="72"/>
      <c r="M144" s="228" t="s">
        <v>21</v>
      </c>
      <c r="N144" s="229" t="s">
        <v>42</v>
      </c>
      <c r="O144" s="47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AR144" s="24" t="s">
        <v>446</v>
      </c>
      <c r="AT144" s="24" t="s">
        <v>139</v>
      </c>
      <c r="AU144" s="24" t="s">
        <v>81</v>
      </c>
      <c r="AY144" s="24" t="s">
        <v>137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4" t="s">
        <v>79</v>
      </c>
      <c r="BK144" s="232">
        <f>ROUND(I144*H144,2)</f>
        <v>0</v>
      </c>
      <c r="BL144" s="24" t="s">
        <v>446</v>
      </c>
      <c r="BM144" s="24" t="s">
        <v>1022</v>
      </c>
    </row>
    <row r="145" spans="2:65" s="1" customFormat="1" ht="25.5" customHeight="1">
      <c r="B145" s="46"/>
      <c r="C145" s="221" t="s">
        <v>215</v>
      </c>
      <c r="D145" s="221" t="s">
        <v>139</v>
      </c>
      <c r="E145" s="222" t="s">
        <v>1023</v>
      </c>
      <c r="F145" s="223" t="s">
        <v>1024</v>
      </c>
      <c r="G145" s="224" t="s">
        <v>160</v>
      </c>
      <c r="H145" s="225">
        <v>14</v>
      </c>
      <c r="I145" s="226"/>
      <c r="J145" s="227">
        <f>ROUND(I145*H145,2)</f>
        <v>0</v>
      </c>
      <c r="K145" s="223" t="s">
        <v>21</v>
      </c>
      <c r="L145" s="72"/>
      <c r="M145" s="228" t="s">
        <v>21</v>
      </c>
      <c r="N145" s="229" t="s">
        <v>42</v>
      </c>
      <c r="O145" s="47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AR145" s="24" t="s">
        <v>446</v>
      </c>
      <c r="AT145" s="24" t="s">
        <v>139</v>
      </c>
      <c r="AU145" s="24" t="s">
        <v>81</v>
      </c>
      <c r="AY145" s="24" t="s">
        <v>137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4" t="s">
        <v>79</v>
      </c>
      <c r="BK145" s="232">
        <f>ROUND(I145*H145,2)</f>
        <v>0</v>
      </c>
      <c r="BL145" s="24" t="s">
        <v>446</v>
      </c>
      <c r="BM145" s="24" t="s">
        <v>1025</v>
      </c>
    </row>
    <row r="146" spans="2:65" s="1" customFormat="1" ht="25.5" customHeight="1">
      <c r="B146" s="46"/>
      <c r="C146" s="221" t="s">
        <v>221</v>
      </c>
      <c r="D146" s="221" t="s">
        <v>139</v>
      </c>
      <c r="E146" s="222" t="s">
        <v>1026</v>
      </c>
      <c r="F146" s="223" t="s">
        <v>1027</v>
      </c>
      <c r="G146" s="224" t="s">
        <v>160</v>
      </c>
      <c r="H146" s="225">
        <v>277</v>
      </c>
      <c r="I146" s="226"/>
      <c r="J146" s="227">
        <f>ROUND(I146*H146,2)</f>
        <v>0</v>
      </c>
      <c r="K146" s="223" t="s">
        <v>21</v>
      </c>
      <c r="L146" s="72"/>
      <c r="M146" s="228" t="s">
        <v>21</v>
      </c>
      <c r="N146" s="229" t="s">
        <v>42</v>
      </c>
      <c r="O146" s="47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AR146" s="24" t="s">
        <v>446</v>
      </c>
      <c r="AT146" s="24" t="s">
        <v>139</v>
      </c>
      <c r="AU146" s="24" t="s">
        <v>81</v>
      </c>
      <c r="AY146" s="24" t="s">
        <v>137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24" t="s">
        <v>79</v>
      </c>
      <c r="BK146" s="232">
        <f>ROUND(I146*H146,2)</f>
        <v>0</v>
      </c>
      <c r="BL146" s="24" t="s">
        <v>446</v>
      </c>
      <c r="BM146" s="24" t="s">
        <v>1028</v>
      </c>
    </row>
    <row r="147" spans="2:65" s="1" customFormat="1" ht="25.5" customHeight="1">
      <c r="B147" s="46"/>
      <c r="C147" s="221" t="s">
        <v>229</v>
      </c>
      <c r="D147" s="221" t="s">
        <v>139</v>
      </c>
      <c r="E147" s="222" t="s">
        <v>1029</v>
      </c>
      <c r="F147" s="223" t="s">
        <v>1030</v>
      </c>
      <c r="G147" s="224" t="s">
        <v>160</v>
      </c>
      <c r="H147" s="225">
        <v>4</v>
      </c>
      <c r="I147" s="226"/>
      <c r="J147" s="227">
        <f>ROUND(I147*H147,2)</f>
        <v>0</v>
      </c>
      <c r="K147" s="223" t="s">
        <v>21</v>
      </c>
      <c r="L147" s="72"/>
      <c r="M147" s="228" t="s">
        <v>21</v>
      </c>
      <c r="N147" s="229" t="s">
        <v>42</v>
      </c>
      <c r="O147" s="47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AR147" s="24" t="s">
        <v>446</v>
      </c>
      <c r="AT147" s="24" t="s">
        <v>139</v>
      </c>
      <c r="AU147" s="24" t="s">
        <v>81</v>
      </c>
      <c r="AY147" s="24" t="s">
        <v>137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4" t="s">
        <v>79</v>
      </c>
      <c r="BK147" s="232">
        <f>ROUND(I147*H147,2)</f>
        <v>0</v>
      </c>
      <c r="BL147" s="24" t="s">
        <v>446</v>
      </c>
      <c r="BM147" s="24" t="s">
        <v>1031</v>
      </c>
    </row>
    <row r="148" spans="2:65" s="1" customFormat="1" ht="25.5" customHeight="1">
      <c r="B148" s="46"/>
      <c r="C148" s="221" t="s">
        <v>234</v>
      </c>
      <c r="D148" s="221" t="s">
        <v>139</v>
      </c>
      <c r="E148" s="222" t="s">
        <v>1032</v>
      </c>
      <c r="F148" s="223" t="s">
        <v>1033</v>
      </c>
      <c r="G148" s="224" t="s">
        <v>342</v>
      </c>
      <c r="H148" s="225">
        <v>54</v>
      </c>
      <c r="I148" s="226"/>
      <c r="J148" s="227">
        <f>ROUND(I148*H148,2)</f>
        <v>0</v>
      </c>
      <c r="K148" s="223" t="s">
        <v>21</v>
      </c>
      <c r="L148" s="72"/>
      <c r="M148" s="228" t="s">
        <v>21</v>
      </c>
      <c r="N148" s="229" t="s">
        <v>42</v>
      </c>
      <c r="O148" s="47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AR148" s="24" t="s">
        <v>446</v>
      </c>
      <c r="AT148" s="24" t="s">
        <v>139</v>
      </c>
      <c r="AU148" s="24" t="s">
        <v>81</v>
      </c>
      <c r="AY148" s="24" t="s">
        <v>137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4" t="s">
        <v>79</v>
      </c>
      <c r="BK148" s="232">
        <f>ROUND(I148*H148,2)</f>
        <v>0</v>
      </c>
      <c r="BL148" s="24" t="s">
        <v>446</v>
      </c>
      <c r="BM148" s="24" t="s">
        <v>1034</v>
      </c>
    </row>
    <row r="149" spans="2:65" s="1" customFormat="1" ht="25.5" customHeight="1">
      <c r="B149" s="46"/>
      <c r="C149" s="221" t="s">
        <v>240</v>
      </c>
      <c r="D149" s="221" t="s">
        <v>139</v>
      </c>
      <c r="E149" s="222" t="s">
        <v>1035</v>
      </c>
      <c r="F149" s="223" t="s">
        <v>1036</v>
      </c>
      <c r="G149" s="224" t="s">
        <v>342</v>
      </c>
      <c r="H149" s="225">
        <v>7</v>
      </c>
      <c r="I149" s="226"/>
      <c r="J149" s="227">
        <f>ROUND(I149*H149,2)</f>
        <v>0</v>
      </c>
      <c r="K149" s="223" t="s">
        <v>21</v>
      </c>
      <c r="L149" s="72"/>
      <c r="M149" s="228" t="s">
        <v>21</v>
      </c>
      <c r="N149" s="229" t="s">
        <v>42</v>
      </c>
      <c r="O149" s="47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AR149" s="24" t="s">
        <v>446</v>
      </c>
      <c r="AT149" s="24" t="s">
        <v>139</v>
      </c>
      <c r="AU149" s="24" t="s">
        <v>81</v>
      </c>
      <c r="AY149" s="24" t="s">
        <v>137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4" t="s">
        <v>79</v>
      </c>
      <c r="BK149" s="232">
        <f>ROUND(I149*H149,2)</f>
        <v>0</v>
      </c>
      <c r="BL149" s="24" t="s">
        <v>446</v>
      </c>
      <c r="BM149" s="24" t="s">
        <v>1037</v>
      </c>
    </row>
    <row r="150" spans="2:65" s="1" customFormat="1" ht="25.5" customHeight="1">
      <c r="B150" s="46"/>
      <c r="C150" s="221" t="s">
        <v>9</v>
      </c>
      <c r="D150" s="221" t="s">
        <v>139</v>
      </c>
      <c r="E150" s="222" t="s">
        <v>1038</v>
      </c>
      <c r="F150" s="223" t="s">
        <v>1039</v>
      </c>
      <c r="G150" s="224" t="s">
        <v>342</v>
      </c>
      <c r="H150" s="225">
        <v>4</v>
      </c>
      <c r="I150" s="226"/>
      <c r="J150" s="227">
        <f>ROUND(I150*H150,2)</f>
        <v>0</v>
      </c>
      <c r="K150" s="223" t="s">
        <v>21</v>
      </c>
      <c r="L150" s="72"/>
      <c r="M150" s="228" t="s">
        <v>21</v>
      </c>
      <c r="N150" s="229" t="s">
        <v>42</v>
      </c>
      <c r="O150" s="47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24" t="s">
        <v>446</v>
      </c>
      <c r="AT150" s="24" t="s">
        <v>139</v>
      </c>
      <c r="AU150" s="24" t="s">
        <v>81</v>
      </c>
      <c r="AY150" s="24" t="s">
        <v>137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4" t="s">
        <v>79</v>
      </c>
      <c r="BK150" s="232">
        <f>ROUND(I150*H150,2)</f>
        <v>0</v>
      </c>
      <c r="BL150" s="24" t="s">
        <v>446</v>
      </c>
      <c r="BM150" s="24" t="s">
        <v>1040</v>
      </c>
    </row>
    <row r="151" spans="2:65" s="1" customFormat="1" ht="25.5" customHeight="1">
      <c r="B151" s="46"/>
      <c r="C151" s="221" t="s">
        <v>249</v>
      </c>
      <c r="D151" s="221" t="s">
        <v>139</v>
      </c>
      <c r="E151" s="222" t="s">
        <v>1041</v>
      </c>
      <c r="F151" s="223" t="s">
        <v>1042</v>
      </c>
      <c r="G151" s="224" t="s">
        <v>342</v>
      </c>
      <c r="H151" s="225">
        <v>30</v>
      </c>
      <c r="I151" s="226"/>
      <c r="J151" s="227">
        <f>ROUND(I151*H151,2)</f>
        <v>0</v>
      </c>
      <c r="K151" s="223" t="s">
        <v>21</v>
      </c>
      <c r="L151" s="72"/>
      <c r="M151" s="228" t="s">
        <v>21</v>
      </c>
      <c r="N151" s="229" t="s">
        <v>42</v>
      </c>
      <c r="O151" s="47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24" t="s">
        <v>446</v>
      </c>
      <c r="AT151" s="24" t="s">
        <v>139</v>
      </c>
      <c r="AU151" s="24" t="s">
        <v>81</v>
      </c>
      <c r="AY151" s="24" t="s">
        <v>137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4" t="s">
        <v>79</v>
      </c>
      <c r="BK151" s="232">
        <f>ROUND(I151*H151,2)</f>
        <v>0</v>
      </c>
      <c r="BL151" s="24" t="s">
        <v>446</v>
      </c>
      <c r="BM151" s="24" t="s">
        <v>1043</v>
      </c>
    </row>
    <row r="152" spans="2:65" s="1" customFormat="1" ht="16.5" customHeight="1">
      <c r="B152" s="46"/>
      <c r="C152" s="221" t="s">
        <v>255</v>
      </c>
      <c r="D152" s="221" t="s">
        <v>139</v>
      </c>
      <c r="E152" s="222" t="s">
        <v>1044</v>
      </c>
      <c r="F152" s="223" t="s">
        <v>1045</v>
      </c>
      <c r="G152" s="224" t="s">
        <v>142</v>
      </c>
      <c r="H152" s="225">
        <v>7.5</v>
      </c>
      <c r="I152" s="226"/>
      <c r="J152" s="227">
        <f>ROUND(I152*H152,2)</f>
        <v>0</v>
      </c>
      <c r="K152" s="223" t="s">
        <v>21</v>
      </c>
      <c r="L152" s="72"/>
      <c r="M152" s="228" t="s">
        <v>21</v>
      </c>
      <c r="N152" s="229" t="s">
        <v>42</v>
      </c>
      <c r="O152" s="47"/>
      <c r="P152" s="230">
        <f>O152*H152</f>
        <v>0</v>
      </c>
      <c r="Q152" s="230">
        <v>0.000133333333333333</v>
      </c>
      <c r="R152" s="230">
        <f>Q152*H152</f>
        <v>0.0009999999999999974</v>
      </c>
      <c r="S152" s="230">
        <v>0</v>
      </c>
      <c r="T152" s="231">
        <f>S152*H152</f>
        <v>0</v>
      </c>
      <c r="AR152" s="24" t="s">
        <v>446</v>
      </c>
      <c r="AT152" s="24" t="s">
        <v>139</v>
      </c>
      <c r="AU152" s="24" t="s">
        <v>81</v>
      </c>
      <c r="AY152" s="24" t="s">
        <v>137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24" t="s">
        <v>79</v>
      </c>
      <c r="BK152" s="232">
        <f>ROUND(I152*H152,2)</f>
        <v>0</v>
      </c>
      <c r="BL152" s="24" t="s">
        <v>446</v>
      </c>
      <c r="BM152" s="24" t="s">
        <v>1046</v>
      </c>
    </row>
    <row r="153" spans="2:65" s="1" customFormat="1" ht="16.5" customHeight="1">
      <c r="B153" s="46"/>
      <c r="C153" s="221" t="s">
        <v>261</v>
      </c>
      <c r="D153" s="221" t="s">
        <v>139</v>
      </c>
      <c r="E153" s="222" t="s">
        <v>1047</v>
      </c>
      <c r="F153" s="223" t="s">
        <v>1048</v>
      </c>
      <c r="G153" s="224" t="s">
        <v>342</v>
      </c>
      <c r="H153" s="225">
        <v>15</v>
      </c>
      <c r="I153" s="226"/>
      <c r="J153" s="227">
        <f>ROUND(I153*H153,2)</f>
        <v>0</v>
      </c>
      <c r="K153" s="223" t="s">
        <v>21</v>
      </c>
      <c r="L153" s="72"/>
      <c r="M153" s="228" t="s">
        <v>21</v>
      </c>
      <c r="N153" s="229" t="s">
        <v>42</v>
      </c>
      <c r="O153" s="47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AR153" s="24" t="s">
        <v>446</v>
      </c>
      <c r="AT153" s="24" t="s">
        <v>139</v>
      </c>
      <c r="AU153" s="24" t="s">
        <v>81</v>
      </c>
      <c r="AY153" s="24" t="s">
        <v>137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4" t="s">
        <v>79</v>
      </c>
      <c r="BK153" s="232">
        <f>ROUND(I153*H153,2)</f>
        <v>0</v>
      </c>
      <c r="BL153" s="24" t="s">
        <v>446</v>
      </c>
      <c r="BM153" s="24" t="s">
        <v>1049</v>
      </c>
    </row>
    <row r="154" spans="2:65" s="1" customFormat="1" ht="16.5" customHeight="1">
      <c r="B154" s="46"/>
      <c r="C154" s="221" t="s">
        <v>267</v>
      </c>
      <c r="D154" s="221" t="s">
        <v>139</v>
      </c>
      <c r="E154" s="222" t="s">
        <v>1050</v>
      </c>
      <c r="F154" s="223" t="s">
        <v>1051</v>
      </c>
      <c r="G154" s="224" t="s">
        <v>342</v>
      </c>
      <c r="H154" s="225">
        <v>14</v>
      </c>
      <c r="I154" s="226"/>
      <c r="J154" s="227">
        <f>ROUND(I154*H154,2)</f>
        <v>0</v>
      </c>
      <c r="K154" s="223" t="s">
        <v>21</v>
      </c>
      <c r="L154" s="72"/>
      <c r="M154" s="228" t="s">
        <v>21</v>
      </c>
      <c r="N154" s="229" t="s">
        <v>42</v>
      </c>
      <c r="O154" s="47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AR154" s="24" t="s">
        <v>446</v>
      </c>
      <c r="AT154" s="24" t="s">
        <v>139</v>
      </c>
      <c r="AU154" s="24" t="s">
        <v>81</v>
      </c>
      <c r="AY154" s="24" t="s">
        <v>137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79</v>
      </c>
      <c r="BK154" s="232">
        <f>ROUND(I154*H154,2)</f>
        <v>0</v>
      </c>
      <c r="BL154" s="24" t="s">
        <v>446</v>
      </c>
      <c r="BM154" s="24" t="s">
        <v>1052</v>
      </c>
    </row>
    <row r="155" spans="2:65" s="1" customFormat="1" ht="16.5" customHeight="1">
      <c r="B155" s="46"/>
      <c r="C155" s="221" t="s">
        <v>273</v>
      </c>
      <c r="D155" s="221" t="s">
        <v>139</v>
      </c>
      <c r="E155" s="222" t="s">
        <v>1053</v>
      </c>
      <c r="F155" s="223" t="s">
        <v>1054</v>
      </c>
      <c r="G155" s="224" t="s">
        <v>160</v>
      </c>
      <c r="H155" s="225">
        <v>412</v>
      </c>
      <c r="I155" s="226"/>
      <c r="J155" s="227">
        <f>ROUND(I155*H155,2)</f>
        <v>0</v>
      </c>
      <c r="K155" s="223" t="s">
        <v>21</v>
      </c>
      <c r="L155" s="72"/>
      <c r="M155" s="228" t="s">
        <v>21</v>
      </c>
      <c r="N155" s="229" t="s">
        <v>42</v>
      </c>
      <c r="O155" s="47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AR155" s="24" t="s">
        <v>446</v>
      </c>
      <c r="AT155" s="24" t="s">
        <v>139</v>
      </c>
      <c r="AU155" s="24" t="s">
        <v>81</v>
      </c>
      <c r="AY155" s="24" t="s">
        <v>137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4" t="s">
        <v>79</v>
      </c>
      <c r="BK155" s="232">
        <f>ROUND(I155*H155,2)</f>
        <v>0</v>
      </c>
      <c r="BL155" s="24" t="s">
        <v>446</v>
      </c>
      <c r="BM155" s="24" t="s">
        <v>1055</v>
      </c>
    </row>
    <row r="156" spans="2:65" s="1" customFormat="1" ht="16.5" customHeight="1">
      <c r="B156" s="46"/>
      <c r="C156" s="221" t="s">
        <v>279</v>
      </c>
      <c r="D156" s="221" t="s">
        <v>139</v>
      </c>
      <c r="E156" s="222" t="s">
        <v>1056</v>
      </c>
      <c r="F156" s="223" t="s">
        <v>1057</v>
      </c>
      <c r="G156" s="224" t="s">
        <v>160</v>
      </c>
      <c r="H156" s="225">
        <v>4</v>
      </c>
      <c r="I156" s="226"/>
      <c r="J156" s="227">
        <f>ROUND(I156*H156,2)</f>
        <v>0</v>
      </c>
      <c r="K156" s="223" t="s">
        <v>21</v>
      </c>
      <c r="L156" s="72"/>
      <c r="M156" s="228" t="s">
        <v>21</v>
      </c>
      <c r="N156" s="229" t="s">
        <v>42</v>
      </c>
      <c r="O156" s="47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AR156" s="24" t="s">
        <v>446</v>
      </c>
      <c r="AT156" s="24" t="s">
        <v>139</v>
      </c>
      <c r="AU156" s="24" t="s">
        <v>81</v>
      </c>
      <c r="AY156" s="24" t="s">
        <v>137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4" t="s">
        <v>79</v>
      </c>
      <c r="BK156" s="232">
        <f>ROUND(I156*H156,2)</f>
        <v>0</v>
      </c>
      <c r="BL156" s="24" t="s">
        <v>446</v>
      </c>
      <c r="BM156" s="24" t="s">
        <v>1058</v>
      </c>
    </row>
    <row r="157" spans="2:65" s="1" customFormat="1" ht="16.5" customHeight="1">
      <c r="B157" s="46"/>
      <c r="C157" s="221" t="s">
        <v>284</v>
      </c>
      <c r="D157" s="221" t="s">
        <v>139</v>
      </c>
      <c r="E157" s="222" t="s">
        <v>1059</v>
      </c>
      <c r="F157" s="223" t="s">
        <v>1060</v>
      </c>
      <c r="G157" s="224" t="s">
        <v>160</v>
      </c>
      <c r="H157" s="225">
        <v>277</v>
      </c>
      <c r="I157" s="226"/>
      <c r="J157" s="227">
        <f>ROUND(I157*H157,2)</f>
        <v>0</v>
      </c>
      <c r="K157" s="223" t="s">
        <v>21</v>
      </c>
      <c r="L157" s="72"/>
      <c r="M157" s="228" t="s">
        <v>21</v>
      </c>
      <c r="N157" s="229" t="s">
        <v>42</v>
      </c>
      <c r="O157" s="47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AR157" s="24" t="s">
        <v>446</v>
      </c>
      <c r="AT157" s="24" t="s">
        <v>139</v>
      </c>
      <c r="AU157" s="24" t="s">
        <v>81</v>
      </c>
      <c r="AY157" s="24" t="s">
        <v>137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4" t="s">
        <v>79</v>
      </c>
      <c r="BK157" s="232">
        <f>ROUND(I157*H157,2)</f>
        <v>0</v>
      </c>
      <c r="BL157" s="24" t="s">
        <v>446</v>
      </c>
      <c r="BM157" s="24" t="s">
        <v>1061</v>
      </c>
    </row>
    <row r="158" spans="2:65" s="1" customFormat="1" ht="16.5" customHeight="1">
      <c r="B158" s="46"/>
      <c r="C158" s="221" t="s">
        <v>289</v>
      </c>
      <c r="D158" s="221" t="s">
        <v>139</v>
      </c>
      <c r="E158" s="222" t="s">
        <v>1062</v>
      </c>
      <c r="F158" s="223" t="s">
        <v>1063</v>
      </c>
      <c r="G158" s="224" t="s">
        <v>160</v>
      </c>
      <c r="H158" s="225">
        <v>10</v>
      </c>
      <c r="I158" s="226"/>
      <c r="J158" s="227">
        <f>ROUND(I158*H158,2)</f>
        <v>0</v>
      </c>
      <c r="K158" s="223" t="s">
        <v>21</v>
      </c>
      <c r="L158" s="72"/>
      <c r="M158" s="228" t="s">
        <v>21</v>
      </c>
      <c r="N158" s="229" t="s">
        <v>42</v>
      </c>
      <c r="O158" s="47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AR158" s="24" t="s">
        <v>446</v>
      </c>
      <c r="AT158" s="24" t="s">
        <v>139</v>
      </c>
      <c r="AU158" s="24" t="s">
        <v>81</v>
      </c>
      <c r="AY158" s="24" t="s">
        <v>137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24" t="s">
        <v>79</v>
      </c>
      <c r="BK158" s="232">
        <f>ROUND(I158*H158,2)</f>
        <v>0</v>
      </c>
      <c r="BL158" s="24" t="s">
        <v>446</v>
      </c>
      <c r="BM158" s="24" t="s">
        <v>1064</v>
      </c>
    </row>
    <row r="159" spans="2:65" s="1" customFormat="1" ht="16.5" customHeight="1">
      <c r="B159" s="46"/>
      <c r="C159" s="221" t="s">
        <v>294</v>
      </c>
      <c r="D159" s="221" t="s">
        <v>139</v>
      </c>
      <c r="E159" s="222" t="s">
        <v>1065</v>
      </c>
      <c r="F159" s="223" t="s">
        <v>1066</v>
      </c>
      <c r="G159" s="224" t="s">
        <v>160</v>
      </c>
      <c r="H159" s="225">
        <v>4</v>
      </c>
      <c r="I159" s="226"/>
      <c r="J159" s="227">
        <f>ROUND(I159*H159,2)</f>
        <v>0</v>
      </c>
      <c r="K159" s="223" t="s">
        <v>21</v>
      </c>
      <c r="L159" s="72"/>
      <c r="M159" s="228" t="s">
        <v>21</v>
      </c>
      <c r="N159" s="229" t="s">
        <v>42</v>
      </c>
      <c r="O159" s="47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AR159" s="24" t="s">
        <v>446</v>
      </c>
      <c r="AT159" s="24" t="s">
        <v>139</v>
      </c>
      <c r="AU159" s="24" t="s">
        <v>81</v>
      </c>
      <c r="AY159" s="24" t="s">
        <v>137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24" t="s">
        <v>79</v>
      </c>
      <c r="BK159" s="232">
        <f>ROUND(I159*H159,2)</f>
        <v>0</v>
      </c>
      <c r="BL159" s="24" t="s">
        <v>446</v>
      </c>
      <c r="BM159" s="24" t="s">
        <v>1067</v>
      </c>
    </row>
    <row r="160" spans="2:65" s="1" customFormat="1" ht="16.5" customHeight="1">
      <c r="B160" s="46"/>
      <c r="C160" s="221" t="s">
        <v>298</v>
      </c>
      <c r="D160" s="221" t="s">
        <v>139</v>
      </c>
      <c r="E160" s="222" t="s">
        <v>1068</v>
      </c>
      <c r="F160" s="223" t="s">
        <v>1069</v>
      </c>
      <c r="G160" s="224" t="s">
        <v>160</v>
      </c>
      <c r="H160" s="225">
        <v>8</v>
      </c>
      <c r="I160" s="226"/>
      <c r="J160" s="227">
        <f>ROUND(I160*H160,2)</f>
        <v>0</v>
      </c>
      <c r="K160" s="223" t="s">
        <v>21</v>
      </c>
      <c r="L160" s="72"/>
      <c r="M160" s="228" t="s">
        <v>21</v>
      </c>
      <c r="N160" s="229" t="s">
        <v>42</v>
      </c>
      <c r="O160" s="47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AR160" s="24" t="s">
        <v>446</v>
      </c>
      <c r="AT160" s="24" t="s">
        <v>139</v>
      </c>
      <c r="AU160" s="24" t="s">
        <v>81</v>
      </c>
      <c r="AY160" s="24" t="s">
        <v>137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4" t="s">
        <v>79</v>
      </c>
      <c r="BK160" s="232">
        <f>ROUND(I160*H160,2)</f>
        <v>0</v>
      </c>
      <c r="BL160" s="24" t="s">
        <v>446</v>
      </c>
      <c r="BM160" s="24" t="s">
        <v>1070</v>
      </c>
    </row>
    <row r="161" spans="2:65" s="1" customFormat="1" ht="16.5" customHeight="1">
      <c r="B161" s="46"/>
      <c r="C161" s="221" t="s">
        <v>302</v>
      </c>
      <c r="D161" s="221" t="s">
        <v>139</v>
      </c>
      <c r="E161" s="222" t="s">
        <v>1071</v>
      </c>
      <c r="F161" s="223" t="s">
        <v>1072</v>
      </c>
      <c r="G161" s="224" t="s">
        <v>160</v>
      </c>
      <c r="H161" s="225">
        <v>36</v>
      </c>
      <c r="I161" s="226"/>
      <c r="J161" s="227">
        <f>ROUND(I161*H161,2)</f>
        <v>0</v>
      </c>
      <c r="K161" s="223" t="s">
        <v>21</v>
      </c>
      <c r="L161" s="72"/>
      <c r="M161" s="228" t="s">
        <v>21</v>
      </c>
      <c r="N161" s="229" t="s">
        <v>42</v>
      </c>
      <c r="O161" s="47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4" t="s">
        <v>446</v>
      </c>
      <c r="AT161" s="24" t="s">
        <v>139</v>
      </c>
      <c r="AU161" s="24" t="s">
        <v>81</v>
      </c>
      <c r="AY161" s="24" t="s">
        <v>137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4" t="s">
        <v>79</v>
      </c>
      <c r="BK161" s="232">
        <f>ROUND(I161*H161,2)</f>
        <v>0</v>
      </c>
      <c r="BL161" s="24" t="s">
        <v>446</v>
      </c>
      <c r="BM161" s="24" t="s">
        <v>1073</v>
      </c>
    </row>
    <row r="162" spans="2:65" s="1" customFormat="1" ht="16.5" customHeight="1">
      <c r="B162" s="46"/>
      <c r="C162" s="221" t="s">
        <v>307</v>
      </c>
      <c r="D162" s="221" t="s">
        <v>139</v>
      </c>
      <c r="E162" s="222" t="s">
        <v>1074</v>
      </c>
      <c r="F162" s="223" t="s">
        <v>1075</v>
      </c>
      <c r="G162" s="224" t="s">
        <v>160</v>
      </c>
      <c r="H162" s="225">
        <v>127</v>
      </c>
      <c r="I162" s="226"/>
      <c r="J162" s="227">
        <f>ROUND(I162*H162,2)</f>
        <v>0</v>
      </c>
      <c r="K162" s="223" t="s">
        <v>21</v>
      </c>
      <c r="L162" s="72"/>
      <c r="M162" s="228" t="s">
        <v>21</v>
      </c>
      <c r="N162" s="229" t="s">
        <v>42</v>
      </c>
      <c r="O162" s="47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AR162" s="24" t="s">
        <v>446</v>
      </c>
      <c r="AT162" s="24" t="s">
        <v>139</v>
      </c>
      <c r="AU162" s="24" t="s">
        <v>81</v>
      </c>
      <c r="AY162" s="24" t="s">
        <v>137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4" t="s">
        <v>79</v>
      </c>
      <c r="BK162" s="232">
        <f>ROUND(I162*H162,2)</f>
        <v>0</v>
      </c>
      <c r="BL162" s="24" t="s">
        <v>446</v>
      </c>
      <c r="BM162" s="24" t="s">
        <v>1076</v>
      </c>
    </row>
    <row r="163" spans="2:65" s="1" customFormat="1" ht="16.5" customHeight="1">
      <c r="B163" s="46"/>
      <c r="C163" s="221" t="s">
        <v>313</v>
      </c>
      <c r="D163" s="221" t="s">
        <v>139</v>
      </c>
      <c r="E163" s="222" t="s">
        <v>1077</v>
      </c>
      <c r="F163" s="223" t="s">
        <v>1078</v>
      </c>
      <c r="G163" s="224" t="s">
        <v>160</v>
      </c>
      <c r="H163" s="225">
        <v>9</v>
      </c>
      <c r="I163" s="226"/>
      <c r="J163" s="227">
        <f>ROUND(I163*H163,2)</f>
        <v>0</v>
      </c>
      <c r="K163" s="223" t="s">
        <v>21</v>
      </c>
      <c r="L163" s="72"/>
      <c r="M163" s="228" t="s">
        <v>21</v>
      </c>
      <c r="N163" s="229" t="s">
        <v>42</v>
      </c>
      <c r="O163" s="47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AR163" s="24" t="s">
        <v>446</v>
      </c>
      <c r="AT163" s="24" t="s">
        <v>139</v>
      </c>
      <c r="AU163" s="24" t="s">
        <v>81</v>
      </c>
      <c r="AY163" s="24" t="s">
        <v>137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4" t="s">
        <v>79</v>
      </c>
      <c r="BK163" s="232">
        <f>ROUND(I163*H163,2)</f>
        <v>0</v>
      </c>
      <c r="BL163" s="24" t="s">
        <v>446</v>
      </c>
      <c r="BM163" s="24" t="s">
        <v>1079</v>
      </c>
    </row>
    <row r="164" spans="2:65" s="1" customFormat="1" ht="16.5" customHeight="1">
      <c r="B164" s="46"/>
      <c r="C164" s="221" t="s">
        <v>318</v>
      </c>
      <c r="D164" s="221" t="s">
        <v>139</v>
      </c>
      <c r="E164" s="222" t="s">
        <v>1080</v>
      </c>
      <c r="F164" s="223" t="s">
        <v>1081</v>
      </c>
      <c r="G164" s="224" t="s">
        <v>160</v>
      </c>
      <c r="H164" s="225">
        <v>9</v>
      </c>
      <c r="I164" s="226"/>
      <c r="J164" s="227">
        <f>ROUND(I164*H164,2)</f>
        <v>0</v>
      </c>
      <c r="K164" s="223" t="s">
        <v>21</v>
      </c>
      <c r="L164" s="72"/>
      <c r="M164" s="228" t="s">
        <v>21</v>
      </c>
      <c r="N164" s="229" t="s">
        <v>42</v>
      </c>
      <c r="O164" s="47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AR164" s="24" t="s">
        <v>446</v>
      </c>
      <c r="AT164" s="24" t="s">
        <v>139</v>
      </c>
      <c r="AU164" s="24" t="s">
        <v>81</v>
      </c>
      <c r="AY164" s="24" t="s">
        <v>137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24" t="s">
        <v>79</v>
      </c>
      <c r="BK164" s="232">
        <f>ROUND(I164*H164,2)</f>
        <v>0</v>
      </c>
      <c r="BL164" s="24" t="s">
        <v>446</v>
      </c>
      <c r="BM164" s="24" t="s">
        <v>1082</v>
      </c>
    </row>
    <row r="165" spans="2:65" s="1" customFormat="1" ht="16.5" customHeight="1">
      <c r="B165" s="46"/>
      <c r="C165" s="221" t="s">
        <v>325</v>
      </c>
      <c r="D165" s="221" t="s">
        <v>139</v>
      </c>
      <c r="E165" s="222" t="s">
        <v>1083</v>
      </c>
      <c r="F165" s="223" t="s">
        <v>1084</v>
      </c>
      <c r="G165" s="224" t="s">
        <v>160</v>
      </c>
      <c r="H165" s="225">
        <v>37</v>
      </c>
      <c r="I165" s="226"/>
      <c r="J165" s="227">
        <f>ROUND(I165*H165,2)</f>
        <v>0</v>
      </c>
      <c r="K165" s="223" t="s">
        <v>21</v>
      </c>
      <c r="L165" s="72"/>
      <c r="M165" s="228" t="s">
        <v>21</v>
      </c>
      <c r="N165" s="229" t="s">
        <v>42</v>
      </c>
      <c r="O165" s="47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AR165" s="24" t="s">
        <v>446</v>
      </c>
      <c r="AT165" s="24" t="s">
        <v>139</v>
      </c>
      <c r="AU165" s="24" t="s">
        <v>81</v>
      </c>
      <c r="AY165" s="24" t="s">
        <v>137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24" t="s">
        <v>79</v>
      </c>
      <c r="BK165" s="232">
        <f>ROUND(I165*H165,2)</f>
        <v>0</v>
      </c>
      <c r="BL165" s="24" t="s">
        <v>446</v>
      </c>
      <c r="BM165" s="24" t="s">
        <v>1085</v>
      </c>
    </row>
    <row r="166" spans="2:65" s="1" customFormat="1" ht="16.5" customHeight="1">
      <c r="B166" s="46"/>
      <c r="C166" s="221" t="s">
        <v>330</v>
      </c>
      <c r="D166" s="221" t="s">
        <v>139</v>
      </c>
      <c r="E166" s="222" t="s">
        <v>1086</v>
      </c>
      <c r="F166" s="223" t="s">
        <v>1087</v>
      </c>
      <c r="G166" s="224" t="s">
        <v>328</v>
      </c>
      <c r="H166" s="225">
        <v>4</v>
      </c>
      <c r="I166" s="226"/>
      <c r="J166" s="227">
        <f>ROUND(I166*H166,2)</f>
        <v>0</v>
      </c>
      <c r="K166" s="223" t="s">
        <v>21</v>
      </c>
      <c r="L166" s="72"/>
      <c r="M166" s="228" t="s">
        <v>21</v>
      </c>
      <c r="N166" s="229" t="s">
        <v>42</v>
      </c>
      <c r="O166" s="47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AR166" s="24" t="s">
        <v>446</v>
      </c>
      <c r="AT166" s="24" t="s">
        <v>139</v>
      </c>
      <c r="AU166" s="24" t="s">
        <v>81</v>
      </c>
      <c r="AY166" s="24" t="s">
        <v>137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4" t="s">
        <v>79</v>
      </c>
      <c r="BK166" s="232">
        <f>ROUND(I166*H166,2)</f>
        <v>0</v>
      </c>
      <c r="BL166" s="24" t="s">
        <v>446</v>
      </c>
      <c r="BM166" s="24" t="s">
        <v>1088</v>
      </c>
    </row>
    <row r="167" spans="2:65" s="1" customFormat="1" ht="16.5" customHeight="1">
      <c r="B167" s="46"/>
      <c r="C167" s="221" t="s">
        <v>334</v>
      </c>
      <c r="D167" s="221" t="s">
        <v>139</v>
      </c>
      <c r="E167" s="222" t="s">
        <v>1089</v>
      </c>
      <c r="F167" s="223" t="s">
        <v>1090</v>
      </c>
      <c r="G167" s="224" t="s">
        <v>328</v>
      </c>
      <c r="H167" s="225">
        <v>2</v>
      </c>
      <c r="I167" s="226"/>
      <c r="J167" s="227">
        <f>ROUND(I167*H167,2)</f>
        <v>0</v>
      </c>
      <c r="K167" s="223" t="s">
        <v>21</v>
      </c>
      <c r="L167" s="72"/>
      <c r="M167" s="228" t="s">
        <v>21</v>
      </c>
      <c r="N167" s="229" t="s">
        <v>42</v>
      </c>
      <c r="O167" s="47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AR167" s="24" t="s">
        <v>446</v>
      </c>
      <c r="AT167" s="24" t="s">
        <v>139</v>
      </c>
      <c r="AU167" s="24" t="s">
        <v>81</v>
      </c>
      <c r="AY167" s="24" t="s">
        <v>137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4" t="s">
        <v>79</v>
      </c>
      <c r="BK167" s="232">
        <f>ROUND(I167*H167,2)</f>
        <v>0</v>
      </c>
      <c r="BL167" s="24" t="s">
        <v>446</v>
      </c>
      <c r="BM167" s="24" t="s">
        <v>1091</v>
      </c>
    </row>
    <row r="168" spans="2:65" s="1" customFormat="1" ht="16.5" customHeight="1">
      <c r="B168" s="46"/>
      <c r="C168" s="221" t="s">
        <v>339</v>
      </c>
      <c r="D168" s="221" t="s">
        <v>139</v>
      </c>
      <c r="E168" s="222" t="s">
        <v>1092</v>
      </c>
      <c r="F168" s="223" t="s">
        <v>1093</v>
      </c>
      <c r="G168" s="224" t="s">
        <v>328</v>
      </c>
      <c r="H168" s="225">
        <v>2</v>
      </c>
      <c r="I168" s="226"/>
      <c r="J168" s="227">
        <f>ROUND(I168*H168,2)</f>
        <v>0</v>
      </c>
      <c r="K168" s="223" t="s">
        <v>21</v>
      </c>
      <c r="L168" s="72"/>
      <c r="M168" s="228" t="s">
        <v>21</v>
      </c>
      <c r="N168" s="229" t="s">
        <v>42</v>
      </c>
      <c r="O168" s="47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AR168" s="24" t="s">
        <v>446</v>
      </c>
      <c r="AT168" s="24" t="s">
        <v>139</v>
      </c>
      <c r="AU168" s="24" t="s">
        <v>81</v>
      </c>
      <c r="AY168" s="24" t="s">
        <v>137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24" t="s">
        <v>79</v>
      </c>
      <c r="BK168" s="232">
        <f>ROUND(I168*H168,2)</f>
        <v>0</v>
      </c>
      <c r="BL168" s="24" t="s">
        <v>446</v>
      </c>
      <c r="BM168" s="24" t="s">
        <v>1094</v>
      </c>
    </row>
    <row r="169" spans="2:65" s="1" customFormat="1" ht="16.5" customHeight="1">
      <c r="B169" s="46"/>
      <c r="C169" s="221" t="s">
        <v>346</v>
      </c>
      <c r="D169" s="221" t="s">
        <v>139</v>
      </c>
      <c r="E169" s="222" t="s">
        <v>1095</v>
      </c>
      <c r="F169" s="223" t="s">
        <v>1096</v>
      </c>
      <c r="G169" s="224" t="s">
        <v>328</v>
      </c>
      <c r="H169" s="225">
        <v>17</v>
      </c>
      <c r="I169" s="226"/>
      <c r="J169" s="227">
        <f>ROUND(I169*H169,2)</f>
        <v>0</v>
      </c>
      <c r="K169" s="223" t="s">
        <v>21</v>
      </c>
      <c r="L169" s="72"/>
      <c r="M169" s="228" t="s">
        <v>21</v>
      </c>
      <c r="N169" s="229" t="s">
        <v>42</v>
      </c>
      <c r="O169" s="47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AR169" s="24" t="s">
        <v>446</v>
      </c>
      <c r="AT169" s="24" t="s">
        <v>139</v>
      </c>
      <c r="AU169" s="24" t="s">
        <v>81</v>
      </c>
      <c r="AY169" s="24" t="s">
        <v>137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4" t="s">
        <v>79</v>
      </c>
      <c r="BK169" s="232">
        <f>ROUND(I169*H169,2)</f>
        <v>0</v>
      </c>
      <c r="BL169" s="24" t="s">
        <v>446</v>
      </c>
      <c r="BM169" s="24" t="s">
        <v>1097</v>
      </c>
    </row>
    <row r="170" spans="2:65" s="1" customFormat="1" ht="16.5" customHeight="1">
      <c r="B170" s="46"/>
      <c r="C170" s="221" t="s">
        <v>350</v>
      </c>
      <c r="D170" s="221" t="s">
        <v>139</v>
      </c>
      <c r="E170" s="222" t="s">
        <v>1098</v>
      </c>
      <c r="F170" s="223" t="s">
        <v>1099</v>
      </c>
      <c r="G170" s="224" t="s">
        <v>328</v>
      </c>
      <c r="H170" s="225">
        <v>1</v>
      </c>
      <c r="I170" s="226"/>
      <c r="J170" s="227">
        <f>ROUND(I170*H170,2)</f>
        <v>0</v>
      </c>
      <c r="K170" s="223" t="s">
        <v>21</v>
      </c>
      <c r="L170" s="72"/>
      <c r="M170" s="228" t="s">
        <v>21</v>
      </c>
      <c r="N170" s="229" t="s">
        <v>42</v>
      </c>
      <c r="O170" s="47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AR170" s="24" t="s">
        <v>446</v>
      </c>
      <c r="AT170" s="24" t="s">
        <v>139</v>
      </c>
      <c r="AU170" s="24" t="s">
        <v>81</v>
      </c>
      <c r="AY170" s="24" t="s">
        <v>137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4" t="s">
        <v>79</v>
      </c>
      <c r="BK170" s="232">
        <f>ROUND(I170*H170,2)</f>
        <v>0</v>
      </c>
      <c r="BL170" s="24" t="s">
        <v>446</v>
      </c>
      <c r="BM170" s="24" t="s">
        <v>1100</v>
      </c>
    </row>
    <row r="171" spans="2:65" s="1" customFormat="1" ht="16.5" customHeight="1">
      <c r="B171" s="46"/>
      <c r="C171" s="221" t="s">
        <v>354</v>
      </c>
      <c r="D171" s="221" t="s">
        <v>139</v>
      </c>
      <c r="E171" s="222" t="s">
        <v>1101</v>
      </c>
      <c r="F171" s="223" t="s">
        <v>1102</v>
      </c>
      <c r="G171" s="224" t="s">
        <v>328</v>
      </c>
      <c r="H171" s="225">
        <v>3</v>
      </c>
      <c r="I171" s="226"/>
      <c r="J171" s="227">
        <f>ROUND(I171*H171,2)</f>
        <v>0</v>
      </c>
      <c r="K171" s="223" t="s">
        <v>21</v>
      </c>
      <c r="L171" s="72"/>
      <c r="M171" s="228" t="s">
        <v>21</v>
      </c>
      <c r="N171" s="229" t="s">
        <v>42</v>
      </c>
      <c r="O171" s="47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AR171" s="24" t="s">
        <v>446</v>
      </c>
      <c r="AT171" s="24" t="s">
        <v>139</v>
      </c>
      <c r="AU171" s="24" t="s">
        <v>81</v>
      </c>
      <c r="AY171" s="24" t="s">
        <v>137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24" t="s">
        <v>79</v>
      </c>
      <c r="BK171" s="232">
        <f>ROUND(I171*H171,2)</f>
        <v>0</v>
      </c>
      <c r="BL171" s="24" t="s">
        <v>446</v>
      </c>
      <c r="BM171" s="24" t="s">
        <v>1103</v>
      </c>
    </row>
    <row r="172" spans="2:65" s="1" customFormat="1" ht="16.5" customHeight="1">
      <c r="B172" s="46"/>
      <c r="C172" s="221" t="s">
        <v>358</v>
      </c>
      <c r="D172" s="221" t="s">
        <v>139</v>
      </c>
      <c r="E172" s="222" t="s">
        <v>1104</v>
      </c>
      <c r="F172" s="223" t="s">
        <v>1105</v>
      </c>
      <c r="G172" s="224" t="s">
        <v>328</v>
      </c>
      <c r="H172" s="225">
        <v>1</v>
      </c>
      <c r="I172" s="226"/>
      <c r="J172" s="227">
        <f>ROUND(I172*H172,2)</f>
        <v>0</v>
      </c>
      <c r="K172" s="223" t="s">
        <v>21</v>
      </c>
      <c r="L172" s="72"/>
      <c r="M172" s="228" t="s">
        <v>21</v>
      </c>
      <c r="N172" s="229" t="s">
        <v>42</v>
      </c>
      <c r="O172" s="47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AR172" s="24" t="s">
        <v>446</v>
      </c>
      <c r="AT172" s="24" t="s">
        <v>139</v>
      </c>
      <c r="AU172" s="24" t="s">
        <v>81</v>
      </c>
      <c r="AY172" s="24" t="s">
        <v>137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4" t="s">
        <v>79</v>
      </c>
      <c r="BK172" s="232">
        <f>ROUND(I172*H172,2)</f>
        <v>0</v>
      </c>
      <c r="BL172" s="24" t="s">
        <v>446</v>
      </c>
      <c r="BM172" s="24" t="s">
        <v>1106</v>
      </c>
    </row>
    <row r="173" spans="2:65" s="1" customFormat="1" ht="16.5" customHeight="1">
      <c r="B173" s="46"/>
      <c r="C173" s="221" t="s">
        <v>362</v>
      </c>
      <c r="D173" s="221" t="s">
        <v>139</v>
      </c>
      <c r="E173" s="222" t="s">
        <v>1107</v>
      </c>
      <c r="F173" s="223" t="s">
        <v>1108</v>
      </c>
      <c r="G173" s="224" t="s">
        <v>328</v>
      </c>
      <c r="H173" s="225">
        <v>1</v>
      </c>
      <c r="I173" s="226"/>
      <c r="J173" s="227">
        <f>ROUND(I173*H173,2)</f>
        <v>0</v>
      </c>
      <c r="K173" s="223" t="s">
        <v>21</v>
      </c>
      <c r="L173" s="72"/>
      <c r="M173" s="228" t="s">
        <v>21</v>
      </c>
      <c r="N173" s="229" t="s">
        <v>42</v>
      </c>
      <c r="O173" s="47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AR173" s="24" t="s">
        <v>446</v>
      </c>
      <c r="AT173" s="24" t="s">
        <v>139</v>
      </c>
      <c r="AU173" s="24" t="s">
        <v>81</v>
      </c>
      <c r="AY173" s="24" t="s">
        <v>137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4" t="s">
        <v>79</v>
      </c>
      <c r="BK173" s="232">
        <f>ROUND(I173*H173,2)</f>
        <v>0</v>
      </c>
      <c r="BL173" s="24" t="s">
        <v>446</v>
      </c>
      <c r="BM173" s="24" t="s">
        <v>1109</v>
      </c>
    </row>
    <row r="174" spans="2:65" s="1" customFormat="1" ht="16.5" customHeight="1">
      <c r="B174" s="46"/>
      <c r="C174" s="221" t="s">
        <v>366</v>
      </c>
      <c r="D174" s="221" t="s">
        <v>139</v>
      </c>
      <c r="E174" s="222" t="s">
        <v>1110</v>
      </c>
      <c r="F174" s="223" t="s">
        <v>1111</v>
      </c>
      <c r="G174" s="224" t="s">
        <v>328</v>
      </c>
      <c r="H174" s="225">
        <v>1</v>
      </c>
      <c r="I174" s="226"/>
      <c r="J174" s="227">
        <f>ROUND(I174*H174,2)</f>
        <v>0</v>
      </c>
      <c r="K174" s="223" t="s">
        <v>21</v>
      </c>
      <c r="L174" s="72"/>
      <c r="M174" s="228" t="s">
        <v>21</v>
      </c>
      <c r="N174" s="229" t="s">
        <v>42</v>
      </c>
      <c r="O174" s="47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AR174" s="24" t="s">
        <v>446</v>
      </c>
      <c r="AT174" s="24" t="s">
        <v>139</v>
      </c>
      <c r="AU174" s="24" t="s">
        <v>81</v>
      </c>
      <c r="AY174" s="24" t="s">
        <v>137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4" t="s">
        <v>79</v>
      </c>
      <c r="BK174" s="232">
        <f>ROUND(I174*H174,2)</f>
        <v>0</v>
      </c>
      <c r="BL174" s="24" t="s">
        <v>446</v>
      </c>
      <c r="BM174" s="24" t="s">
        <v>1112</v>
      </c>
    </row>
    <row r="175" spans="2:65" s="1" customFormat="1" ht="16.5" customHeight="1">
      <c r="B175" s="46"/>
      <c r="C175" s="221" t="s">
        <v>370</v>
      </c>
      <c r="D175" s="221" t="s">
        <v>139</v>
      </c>
      <c r="E175" s="222" t="s">
        <v>1113</v>
      </c>
      <c r="F175" s="223" t="s">
        <v>1114</v>
      </c>
      <c r="G175" s="224" t="s">
        <v>328</v>
      </c>
      <c r="H175" s="225">
        <v>17</v>
      </c>
      <c r="I175" s="226"/>
      <c r="J175" s="227">
        <f>ROUND(I175*H175,2)</f>
        <v>0</v>
      </c>
      <c r="K175" s="223" t="s">
        <v>21</v>
      </c>
      <c r="L175" s="72"/>
      <c r="M175" s="228" t="s">
        <v>21</v>
      </c>
      <c r="N175" s="229" t="s">
        <v>42</v>
      </c>
      <c r="O175" s="47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AR175" s="24" t="s">
        <v>446</v>
      </c>
      <c r="AT175" s="24" t="s">
        <v>139</v>
      </c>
      <c r="AU175" s="24" t="s">
        <v>81</v>
      </c>
      <c r="AY175" s="24" t="s">
        <v>137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4" t="s">
        <v>79</v>
      </c>
      <c r="BK175" s="232">
        <f>ROUND(I175*H175,2)</f>
        <v>0</v>
      </c>
      <c r="BL175" s="24" t="s">
        <v>446</v>
      </c>
      <c r="BM175" s="24" t="s">
        <v>1115</v>
      </c>
    </row>
    <row r="176" spans="2:65" s="1" customFormat="1" ht="16.5" customHeight="1">
      <c r="B176" s="46"/>
      <c r="C176" s="221" t="s">
        <v>374</v>
      </c>
      <c r="D176" s="221" t="s">
        <v>139</v>
      </c>
      <c r="E176" s="222" t="s">
        <v>1116</v>
      </c>
      <c r="F176" s="223" t="s">
        <v>1117</v>
      </c>
      <c r="G176" s="224" t="s">
        <v>328</v>
      </c>
      <c r="H176" s="225">
        <v>1</v>
      </c>
      <c r="I176" s="226"/>
      <c r="J176" s="227">
        <f>ROUND(I176*H176,2)</f>
        <v>0</v>
      </c>
      <c r="K176" s="223" t="s">
        <v>21</v>
      </c>
      <c r="L176" s="72"/>
      <c r="M176" s="228" t="s">
        <v>21</v>
      </c>
      <c r="N176" s="229" t="s">
        <v>42</v>
      </c>
      <c r="O176" s="47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AR176" s="24" t="s">
        <v>446</v>
      </c>
      <c r="AT176" s="24" t="s">
        <v>139</v>
      </c>
      <c r="AU176" s="24" t="s">
        <v>81</v>
      </c>
      <c r="AY176" s="24" t="s">
        <v>137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4" t="s">
        <v>79</v>
      </c>
      <c r="BK176" s="232">
        <f>ROUND(I176*H176,2)</f>
        <v>0</v>
      </c>
      <c r="BL176" s="24" t="s">
        <v>446</v>
      </c>
      <c r="BM176" s="24" t="s">
        <v>1118</v>
      </c>
    </row>
    <row r="177" spans="2:65" s="1" customFormat="1" ht="16.5" customHeight="1">
      <c r="B177" s="46"/>
      <c r="C177" s="221" t="s">
        <v>378</v>
      </c>
      <c r="D177" s="221" t="s">
        <v>139</v>
      </c>
      <c r="E177" s="222" t="s">
        <v>1119</v>
      </c>
      <c r="F177" s="223" t="s">
        <v>1120</v>
      </c>
      <c r="G177" s="224" t="s">
        <v>328</v>
      </c>
      <c r="H177" s="225">
        <v>2</v>
      </c>
      <c r="I177" s="226"/>
      <c r="J177" s="227">
        <f>ROUND(I177*H177,2)</f>
        <v>0</v>
      </c>
      <c r="K177" s="223" t="s">
        <v>21</v>
      </c>
      <c r="L177" s="72"/>
      <c r="M177" s="228" t="s">
        <v>21</v>
      </c>
      <c r="N177" s="229" t="s">
        <v>42</v>
      </c>
      <c r="O177" s="47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AR177" s="24" t="s">
        <v>446</v>
      </c>
      <c r="AT177" s="24" t="s">
        <v>139</v>
      </c>
      <c r="AU177" s="24" t="s">
        <v>81</v>
      </c>
      <c r="AY177" s="24" t="s">
        <v>137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4" t="s">
        <v>79</v>
      </c>
      <c r="BK177" s="232">
        <f>ROUND(I177*H177,2)</f>
        <v>0</v>
      </c>
      <c r="BL177" s="24" t="s">
        <v>446</v>
      </c>
      <c r="BM177" s="24" t="s">
        <v>1121</v>
      </c>
    </row>
    <row r="178" spans="2:65" s="1" customFormat="1" ht="16.5" customHeight="1">
      <c r="B178" s="46"/>
      <c r="C178" s="221" t="s">
        <v>382</v>
      </c>
      <c r="D178" s="221" t="s">
        <v>139</v>
      </c>
      <c r="E178" s="222" t="s">
        <v>1122</v>
      </c>
      <c r="F178" s="223" t="s">
        <v>1123</v>
      </c>
      <c r="G178" s="224" t="s">
        <v>328</v>
      </c>
      <c r="H178" s="225">
        <v>2</v>
      </c>
      <c r="I178" s="226"/>
      <c r="J178" s="227">
        <f>ROUND(I178*H178,2)</f>
        <v>0</v>
      </c>
      <c r="K178" s="223" t="s">
        <v>21</v>
      </c>
      <c r="L178" s="72"/>
      <c r="M178" s="228" t="s">
        <v>21</v>
      </c>
      <c r="N178" s="229" t="s">
        <v>42</v>
      </c>
      <c r="O178" s="47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AR178" s="24" t="s">
        <v>446</v>
      </c>
      <c r="AT178" s="24" t="s">
        <v>139</v>
      </c>
      <c r="AU178" s="24" t="s">
        <v>81</v>
      </c>
      <c r="AY178" s="24" t="s">
        <v>137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24" t="s">
        <v>79</v>
      </c>
      <c r="BK178" s="232">
        <f>ROUND(I178*H178,2)</f>
        <v>0</v>
      </c>
      <c r="BL178" s="24" t="s">
        <v>446</v>
      </c>
      <c r="BM178" s="24" t="s">
        <v>1124</v>
      </c>
    </row>
    <row r="179" spans="2:65" s="1" customFormat="1" ht="16.5" customHeight="1">
      <c r="B179" s="46"/>
      <c r="C179" s="221" t="s">
        <v>386</v>
      </c>
      <c r="D179" s="221" t="s">
        <v>139</v>
      </c>
      <c r="E179" s="222" t="s">
        <v>1125</v>
      </c>
      <c r="F179" s="223" t="s">
        <v>1126</v>
      </c>
      <c r="G179" s="224" t="s">
        <v>328</v>
      </c>
      <c r="H179" s="225">
        <v>4</v>
      </c>
      <c r="I179" s="226"/>
      <c r="J179" s="227">
        <f>ROUND(I179*H179,2)</f>
        <v>0</v>
      </c>
      <c r="K179" s="223" t="s">
        <v>21</v>
      </c>
      <c r="L179" s="72"/>
      <c r="M179" s="228" t="s">
        <v>21</v>
      </c>
      <c r="N179" s="229" t="s">
        <v>42</v>
      </c>
      <c r="O179" s="47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AR179" s="24" t="s">
        <v>446</v>
      </c>
      <c r="AT179" s="24" t="s">
        <v>139</v>
      </c>
      <c r="AU179" s="24" t="s">
        <v>81</v>
      </c>
      <c r="AY179" s="24" t="s">
        <v>137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4" t="s">
        <v>79</v>
      </c>
      <c r="BK179" s="232">
        <f>ROUND(I179*H179,2)</f>
        <v>0</v>
      </c>
      <c r="BL179" s="24" t="s">
        <v>446</v>
      </c>
      <c r="BM179" s="24" t="s">
        <v>1127</v>
      </c>
    </row>
    <row r="180" spans="2:65" s="1" customFormat="1" ht="16.5" customHeight="1">
      <c r="B180" s="46"/>
      <c r="C180" s="221" t="s">
        <v>391</v>
      </c>
      <c r="D180" s="221" t="s">
        <v>139</v>
      </c>
      <c r="E180" s="222" t="s">
        <v>1128</v>
      </c>
      <c r="F180" s="223" t="s">
        <v>1129</v>
      </c>
      <c r="G180" s="224" t="s">
        <v>328</v>
      </c>
      <c r="H180" s="225">
        <v>1</v>
      </c>
      <c r="I180" s="226"/>
      <c r="J180" s="227">
        <f>ROUND(I180*H180,2)</f>
        <v>0</v>
      </c>
      <c r="K180" s="223" t="s">
        <v>21</v>
      </c>
      <c r="L180" s="72"/>
      <c r="M180" s="228" t="s">
        <v>21</v>
      </c>
      <c r="N180" s="229" t="s">
        <v>42</v>
      </c>
      <c r="O180" s="47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AR180" s="24" t="s">
        <v>446</v>
      </c>
      <c r="AT180" s="24" t="s">
        <v>139</v>
      </c>
      <c r="AU180" s="24" t="s">
        <v>81</v>
      </c>
      <c r="AY180" s="24" t="s">
        <v>137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24" t="s">
        <v>79</v>
      </c>
      <c r="BK180" s="232">
        <f>ROUND(I180*H180,2)</f>
        <v>0</v>
      </c>
      <c r="BL180" s="24" t="s">
        <v>446</v>
      </c>
      <c r="BM180" s="24" t="s">
        <v>1130</v>
      </c>
    </row>
    <row r="181" spans="2:65" s="1" customFormat="1" ht="16.5" customHeight="1">
      <c r="B181" s="46"/>
      <c r="C181" s="221" t="s">
        <v>395</v>
      </c>
      <c r="D181" s="221" t="s">
        <v>139</v>
      </c>
      <c r="E181" s="222" t="s">
        <v>1131</v>
      </c>
      <c r="F181" s="223" t="s">
        <v>1132</v>
      </c>
      <c r="G181" s="224" t="s">
        <v>328</v>
      </c>
      <c r="H181" s="225">
        <v>1</v>
      </c>
      <c r="I181" s="226"/>
      <c r="J181" s="227">
        <f>ROUND(I181*H181,2)</f>
        <v>0</v>
      </c>
      <c r="K181" s="223" t="s">
        <v>21</v>
      </c>
      <c r="L181" s="72"/>
      <c r="M181" s="228" t="s">
        <v>21</v>
      </c>
      <c r="N181" s="229" t="s">
        <v>42</v>
      </c>
      <c r="O181" s="47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AR181" s="24" t="s">
        <v>446</v>
      </c>
      <c r="AT181" s="24" t="s">
        <v>139</v>
      </c>
      <c r="AU181" s="24" t="s">
        <v>81</v>
      </c>
      <c r="AY181" s="24" t="s">
        <v>137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24" t="s">
        <v>79</v>
      </c>
      <c r="BK181" s="232">
        <f>ROUND(I181*H181,2)</f>
        <v>0</v>
      </c>
      <c r="BL181" s="24" t="s">
        <v>446</v>
      </c>
      <c r="BM181" s="24" t="s">
        <v>1133</v>
      </c>
    </row>
    <row r="182" spans="2:65" s="1" customFormat="1" ht="16.5" customHeight="1">
      <c r="B182" s="46"/>
      <c r="C182" s="221" t="s">
        <v>399</v>
      </c>
      <c r="D182" s="221" t="s">
        <v>139</v>
      </c>
      <c r="E182" s="222" t="s">
        <v>1134</v>
      </c>
      <c r="F182" s="223" t="s">
        <v>1135</v>
      </c>
      <c r="G182" s="224" t="s">
        <v>328</v>
      </c>
      <c r="H182" s="225">
        <v>3</v>
      </c>
      <c r="I182" s="226"/>
      <c r="J182" s="227">
        <f>ROUND(I182*H182,2)</f>
        <v>0</v>
      </c>
      <c r="K182" s="223" t="s">
        <v>21</v>
      </c>
      <c r="L182" s="72"/>
      <c r="M182" s="228" t="s">
        <v>21</v>
      </c>
      <c r="N182" s="229" t="s">
        <v>42</v>
      </c>
      <c r="O182" s="47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AR182" s="24" t="s">
        <v>446</v>
      </c>
      <c r="AT182" s="24" t="s">
        <v>139</v>
      </c>
      <c r="AU182" s="24" t="s">
        <v>81</v>
      </c>
      <c r="AY182" s="24" t="s">
        <v>137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4" t="s">
        <v>79</v>
      </c>
      <c r="BK182" s="232">
        <f>ROUND(I182*H182,2)</f>
        <v>0</v>
      </c>
      <c r="BL182" s="24" t="s">
        <v>446</v>
      </c>
      <c r="BM182" s="24" t="s">
        <v>1136</v>
      </c>
    </row>
    <row r="183" spans="2:65" s="1" customFormat="1" ht="16.5" customHeight="1">
      <c r="B183" s="46"/>
      <c r="C183" s="221" t="s">
        <v>403</v>
      </c>
      <c r="D183" s="221" t="s">
        <v>139</v>
      </c>
      <c r="E183" s="222" t="s">
        <v>1137</v>
      </c>
      <c r="F183" s="223" t="s">
        <v>1138</v>
      </c>
      <c r="G183" s="224" t="s">
        <v>328</v>
      </c>
      <c r="H183" s="225">
        <v>1</v>
      </c>
      <c r="I183" s="226"/>
      <c r="J183" s="227">
        <f>ROUND(I183*H183,2)</f>
        <v>0</v>
      </c>
      <c r="K183" s="223" t="s">
        <v>21</v>
      </c>
      <c r="L183" s="72"/>
      <c r="M183" s="228" t="s">
        <v>21</v>
      </c>
      <c r="N183" s="229" t="s">
        <v>42</v>
      </c>
      <c r="O183" s="47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AR183" s="24" t="s">
        <v>446</v>
      </c>
      <c r="AT183" s="24" t="s">
        <v>139</v>
      </c>
      <c r="AU183" s="24" t="s">
        <v>81</v>
      </c>
      <c r="AY183" s="24" t="s">
        <v>137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24" t="s">
        <v>79</v>
      </c>
      <c r="BK183" s="232">
        <f>ROUND(I183*H183,2)</f>
        <v>0</v>
      </c>
      <c r="BL183" s="24" t="s">
        <v>446</v>
      </c>
      <c r="BM183" s="24" t="s">
        <v>1139</v>
      </c>
    </row>
    <row r="184" spans="2:65" s="1" customFormat="1" ht="16.5" customHeight="1">
      <c r="B184" s="46"/>
      <c r="C184" s="221" t="s">
        <v>407</v>
      </c>
      <c r="D184" s="221" t="s">
        <v>139</v>
      </c>
      <c r="E184" s="222" t="s">
        <v>1140</v>
      </c>
      <c r="F184" s="223" t="s">
        <v>1141</v>
      </c>
      <c r="G184" s="224" t="s">
        <v>328</v>
      </c>
      <c r="H184" s="225">
        <v>17</v>
      </c>
      <c r="I184" s="226"/>
      <c r="J184" s="227">
        <f>ROUND(I184*H184,2)</f>
        <v>0</v>
      </c>
      <c r="K184" s="223" t="s">
        <v>21</v>
      </c>
      <c r="L184" s="72"/>
      <c r="M184" s="228" t="s">
        <v>21</v>
      </c>
      <c r="N184" s="229" t="s">
        <v>42</v>
      </c>
      <c r="O184" s="47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AR184" s="24" t="s">
        <v>446</v>
      </c>
      <c r="AT184" s="24" t="s">
        <v>139</v>
      </c>
      <c r="AU184" s="24" t="s">
        <v>81</v>
      </c>
      <c r="AY184" s="24" t="s">
        <v>137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4" t="s">
        <v>79</v>
      </c>
      <c r="BK184" s="232">
        <f>ROUND(I184*H184,2)</f>
        <v>0</v>
      </c>
      <c r="BL184" s="24" t="s">
        <v>446</v>
      </c>
      <c r="BM184" s="24" t="s">
        <v>1142</v>
      </c>
    </row>
    <row r="185" spans="2:65" s="1" customFormat="1" ht="16.5" customHeight="1">
      <c r="B185" s="46"/>
      <c r="C185" s="221" t="s">
        <v>411</v>
      </c>
      <c r="D185" s="221" t="s">
        <v>139</v>
      </c>
      <c r="E185" s="222" t="s">
        <v>1143</v>
      </c>
      <c r="F185" s="223" t="s">
        <v>1144</v>
      </c>
      <c r="G185" s="224" t="s">
        <v>328</v>
      </c>
      <c r="H185" s="225">
        <v>1</v>
      </c>
      <c r="I185" s="226"/>
      <c r="J185" s="227">
        <f>ROUND(I185*H185,2)</f>
        <v>0</v>
      </c>
      <c r="K185" s="223" t="s">
        <v>21</v>
      </c>
      <c r="L185" s="72"/>
      <c r="M185" s="228" t="s">
        <v>21</v>
      </c>
      <c r="N185" s="229" t="s">
        <v>42</v>
      </c>
      <c r="O185" s="47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AR185" s="24" t="s">
        <v>446</v>
      </c>
      <c r="AT185" s="24" t="s">
        <v>139</v>
      </c>
      <c r="AU185" s="24" t="s">
        <v>81</v>
      </c>
      <c r="AY185" s="24" t="s">
        <v>137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24" t="s">
        <v>79</v>
      </c>
      <c r="BK185" s="232">
        <f>ROUND(I185*H185,2)</f>
        <v>0</v>
      </c>
      <c r="BL185" s="24" t="s">
        <v>446</v>
      </c>
      <c r="BM185" s="24" t="s">
        <v>1145</v>
      </c>
    </row>
    <row r="186" spans="2:65" s="1" customFormat="1" ht="16.5" customHeight="1">
      <c r="B186" s="46"/>
      <c r="C186" s="221" t="s">
        <v>416</v>
      </c>
      <c r="D186" s="221" t="s">
        <v>139</v>
      </c>
      <c r="E186" s="222" t="s">
        <v>1146</v>
      </c>
      <c r="F186" s="223" t="s">
        <v>1147</v>
      </c>
      <c r="G186" s="224" t="s">
        <v>328</v>
      </c>
      <c r="H186" s="225">
        <v>2</v>
      </c>
      <c r="I186" s="226"/>
      <c r="J186" s="227">
        <f>ROUND(I186*H186,2)</f>
        <v>0</v>
      </c>
      <c r="K186" s="223" t="s">
        <v>21</v>
      </c>
      <c r="L186" s="72"/>
      <c r="M186" s="228" t="s">
        <v>21</v>
      </c>
      <c r="N186" s="229" t="s">
        <v>42</v>
      </c>
      <c r="O186" s="47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AR186" s="24" t="s">
        <v>446</v>
      </c>
      <c r="AT186" s="24" t="s">
        <v>139</v>
      </c>
      <c r="AU186" s="24" t="s">
        <v>81</v>
      </c>
      <c r="AY186" s="24" t="s">
        <v>137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24" t="s">
        <v>79</v>
      </c>
      <c r="BK186" s="232">
        <f>ROUND(I186*H186,2)</f>
        <v>0</v>
      </c>
      <c r="BL186" s="24" t="s">
        <v>446</v>
      </c>
      <c r="BM186" s="24" t="s">
        <v>1148</v>
      </c>
    </row>
    <row r="187" spans="2:65" s="1" customFormat="1" ht="16.5" customHeight="1">
      <c r="B187" s="46"/>
      <c r="C187" s="221" t="s">
        <v>420</v>
      </c>
      <c r="D187" s="221" t="s">
        <v>139</v>
      </c>
      <c r="E187" s="222" t="s">
        <v>1149</v>
      </c>
      <c r="F187" s="223" t="s">
        <v>1150</v>
      </c>
      <c r="G187" s="224" t="s">
        <v>328</v>
      </c>
      <c r="H187" s="225">
        <v>2</v>
      </c>
      <c r="I187" s="226"/>
      <c r="J187" s="227">
        <f>ROUND(I187*H187,2)</f>
        <v>0</v>
      </c>
      <c r="K187" s="223" t="s">
        <v>21</v>
      </c>
      <c r="L187" s="72"/>
      <c r="M187" s="228" t="s">
        <v>21</v>
      </c>
      <c r="N187" s="229" t="s">
        <v>42</v>
      </c>
      <c r="O187" s="47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AR187" s="24" t="s">
        <v>446</v>
      </c>
      <c r="AT187" s="24" t="s">
        <v>139</v>
      </c>
      <c r="AU187" s="24" t="s">
        <v>81</v>
      </c>
      <c r="AY187" s="24" t="s">
        <v>137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4" t="s">
        <v>79</v>
      </c>
      <c r="BK187" s="232">
        <f>ROUND(I187*H187,2)</f>
        <v>0</v>
      </c>
      <c r="BL187" s="24" t="s">
        <v>446</v>
      </c>
      <c r="BM187" s="24" t="s">
        <v>1151</v>
      </c>
    </row>
    <row r="188" spans="2:65" s="1" customFormat="1" ht="16.5" customHeight="1">
      <c r="B188" s="46"/>
      <c r="C188" s="221" t="s">
        <v>424</v>
      </c>
      <c r="D188" s="221" t="s">
        <v>139</v>
      </c>
      <c r="E188" s="222" t="s">
        <v>1152</v>
      </c>
      <c r="F188" s="223" t="s">
        <v>1153</v>
      </c>
      <c r="G188" s="224" t="s">
        <v>328</v>
      </c>
      <c r="H188" s="225">
        <v>3</v>
      </c>
      <c r="I188" s="226"/>
      <c r="J188" s="227">
        <f>ROUND(I188*H188,2)</f>
        <v>0</v>
      </c>
      <c r="K188" s="223" t="s">
        <v>21</v>
      </c>
      <c r="L188" s="72"/>
      <c r="M188" s="228" t="s">
        <v>21</v>
      </c>
      <c r="N188" s="229" t="s">
        <v>42</v>
      </c>
      <c r="O188" s="47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AR188" s="24" t="s">
        <v>446</v>
      </c>
      <c r="AT188" s="24" t="s">
        <v>139</v>
      </c>
      <c r="AU188" s="24" t="s">
        <v>81</v>
      </c>
      <c r="AY188" s="24" t="s">
        <v>137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4" t="s">
        <v>79</v>
      </c>
      <c r="BK188" s="232">
        <f>ROUND(I188*H188,2)</f>
        <v>0</v>
      </c>
      <c r="BL188" s="24" t="s">
        <v>446</v>
      </c>
      <c r="BM188" s="24" t="s">
        <v>1154</v>
      </c>
    </row>
    <row r="189" spans="2:65" s="1" customFormat="1" ht="16.5" customHeight="1">
      <c r="B189" s="46"/>
      <c r="C189" s="221" t="s">
        <v>428</v>
      </c>
      <c r="D189" s="221" t="s">
        <v>139</v>
      </c>
      <c r="E189" s="222" t="s">
        <v>1155</v>
      </c>
      <c r="F189" s="223" t="s">
        <v>1156</v>
      </c>
      <c r="G189" s="224" t="s">
        <v>328</v>
      </c>
      <c r="H189" s="225">
        <v>16</v>
      </c>
      <c r="I189" s="226"/>
      <c r="J189" s="227">
        <f>ROUND(I189*H189,2)</f>
        <v>0</v>
      </c>
      <c r="K189" s="223" t="s">
        <v>21</v>
      </c>
      <c r="L189" s="72"/>
      <c r="M189" s="228" t="s">
        <v>21</v>
      </c>
      <c r="N189" s="229" t="s">
        <v>42</v>
      </c>
      <c r="O189" s="47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AR189" s="24" t="s">
        <v>446</v>
      </c>
      <c r="AT189" s="24" t="s">
        <v>139</v>
      </c>
      <c r="AU189" s="24" t="s">
        <v>81</v>
      </c>
      <c r="AY189" s="24" t="s">
        <v>137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24" t="s">
        <v>79</v>
      </c>
      <c r="BK189" s="232">
        <f>ROUND(I189*H189,2)</f>
        <v>0</v>
      </c>
      <c r="BL189" s="24" t="s">
        <v>446</v>
      </c>
      <c r="BM189" s="24" t="s">
        <v>1157</v>
      </c>
    </row>
    <row r="190" spans="2:65" s="1" customFormat="1" ht="16.5" customHeight="1">
      <c r="B190" s="46"/>
      <c r="C190" s="221" t="s">
        <v>432</v>
      </c>
      <c r="D190" s="221" t="s">
        <v>139</v>
      </c>
      <c r="E190" s="222" t="s">
        <v>1158</v>
      </c>
      <c r="F190" s="223" t="s">
        <v>1159</v>
      </c>
      <c r="G190" s="224" t="s">
        <v>328</v>
      </c>
      <c r="H190" s="225">
        <v>14</v>
      </c>
      <c r="I190" s="226"/>
      <c r="J190" s="227">
        <f>ROUND(I190*H190,2)</f>
        <v>0</v>
      </c>
      <c r="K190" s="223" t="s">
        <v>21</v>
      </c>
      <c r="L190" s="72"/>
      <c r="M190" s="228" t="s">
        <v>21</v>
      </c>
      <c r="N190" s="229" t="s">
        <v>42</v>
      </c>
      <c r="O190" s="47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AR190" s="24" t="s">
        <v>446</v>
      </c>
      <c r="AT190" s="24" t="s">
        <v>139</v>
      </c>
      <c r="AU190" s="24" t="s">
        <v>81</v>
      </c>
      <c r="AY190" s="24" t="s">
        <v>137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24" t="s">
        <v>79</v>
      </c>
      <c r="BK190" s="232">
        <f>ROUND(I190*H190,2)</f>
        <v>0</v>
      </c>
      <c r="BL190" s="24" t="s">
        <v>446</v>
      </c>
      <c r="BM190" s="24" t="s">
        <v>1160</v>
      </c>
    </row>
    <row r="191" spans="2:65" s="1" customFormat="1" ht="16.5" customHeight="1">
      <c r="B191" s="46"/>
      <c r="C191" s="221" t="s">
        <v>436</v>
      </c>
      <c r="D191" s="221" t="s">
        <v>139</v>
      </c>
      <c r="E191" s="222" t="s">
        <v>1161</v>
      </c>
      <c r="F191" s="223" t="s">
        <v>1162</v>
      </c>
      <c r="G191" s="224" t="s">
        <v>328</v>
      </c>
      <c r="H191" s="225">
        <v>1</v>
      </c>
      <c r="I191" s="226"/>
      <c r="J191" s="227">
        <f>ROUND(I191*H191,2)</f>
        <v>0</v>
      </c>
      <c r="K191" s="223" t="s">
        <v>21</v>
      </c>
      <c r="L191" s="72"/>
      <c r="M191" s="228" t="s">
        <v>21</v>
      </c>
      <c r="N191" s="229" t="s">
        <v>42</v>
      </c>
      <c r="O191" s="47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AR191" s="24" t="s">
        <v>446</v>
      </c>
      <c r="AT191" s="24" t="s">
        <v>139</v>
      </c>
      <c r="AU191" s="24" t="s">
        <v>81</v>
      </c>
      <c r="AY191" s="24" t="s">
        <v>137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4" t="s">
        <v>79</v>
      </c>
      <c r="BK191" s="232">
        <f>ROUND(I191*H191,2)</f>
        <v>0</v>
      </c>
      <c r="BL191" s="24" t="s">
        <v>446</v>
      </c>
      <c r="BM191" s="24" t="s">
        <v>1163</v>
      </c>
    </row>
    <row r="192" spans="2:65" s="1" customFormat="1" ht="16.5" customHeight="1">
      <c r="B192" s="46"/>
      <c r="C192" s="221" t="s">
        <v>441</v>
      </c>
      <c r="D192" s="221" t="s">
        <v>139</v>
      </c>
      <c r="E192" s="222" t="s">
        <v>1164</v>
      </c>
      <c r="F192" s="223" t="s">
        <v>1165</v>
      </c>
      <c r="G192" s="224" t="s">
        <v>328</v>
      </c>
      <c r="H192" s="225">
        <v>15</v>
      </c>
      <c r="I192" s="226"/>
      <c r="J192" s="227">
        <f>ROUND(I192*H192,2)</f>
        <v>0</v>
      </c>
      <c r="K192" s="223" t="s">
        <v>21</v>
      </c>
      <c r="L192" s="72"/>
      <c r="M192" s="228" t="s">
        <v>21</v>
      </c>
      <c r="N192" s="229" t="s">
        <v>42</v>
      </c>
      <c r="O192" s="47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AR192" s="24" t="s">
        <v>446</v>
      </c>
      <c r="AT192" s="24" t="s">
        <v>139</v>
      </c>
      <c r="AU192" s="24" t="s">
        <v>81</v>
      </c>
      <c r="AY192" s="24" t="s">
        <v>137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4" t="s">
        <v>79</v>
      </c>
      <c r="BK192" s="232">
        <f>ROUND(I192*H192,2)</f>
        <v>0</v>
      </c>
      <c r="BL192" s="24" t="s">
        <v>446</v>
      </c>
      <c r="BM192" s="24" t="s">
        <v>1166</v>
      </c>
    </row>
    <row r="193" spans="2:65" s="1" customFormat="1" ht="16.5" customHeight="1">
      <c r="B193" s="46"/>
      <c r="C193" s="221" t="s">
        <v>446</v>
      </c>
      <c r="D193" s="221" t="s">
        <v>139</v>
      </c>
      <c r="E193" s="222" t="s">
        <v>1167</v>
      </c>
      <c r="F193" s="223" t="s">
        <v>1168</v>
      </c>
      <c r="G193" s="224" t="s">
        <v>328</v>
      </c>
      <c r="H193" s="225">
        <v>425</v>
      </c>
      <c r="I193" s="226"/>
      <c r="J193" s="227">
        <f>ROUND(I193*H193,2)</f>
        <v>0</v>
      </c>
      <c r="K193" s="223" t="s">
        <v>21</v>
      </c>
      <c r="L193" s="72"/>
      <c r="M193" s="228" t="s">
        <v>21</v>
      </c>
      <c r="N193" s="229" t="s">
        <v>42</v>
      </c>
      <c r="O193" s="47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AR193" s="24" t="s">
        <v>446</v>
      </c>
      <c r="AT193" s="24" t="s">
        <v>139</v>
      </c>
      <c r="AU193" s="24" t="s">
        <v>81</v>
      </c>
      <c r="AY193" s="24" t="s">
        <v>137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24" t="s">
        <v>79</v>
      </c>
      <c r="BK193" s="232">
        <f>ROUND(I193*H193,2)</f>
        <v>0</v>
      </c>
      <c r="BL193" s="24" t="s">
        <v>446</v>
      </c>
      <c r="BM193" s="24" t="s">
        <v>1169</v>
      </c>
    </row>
    <row r="194" spans="2:65" s="1" customFormat="1" ht="16.5" customHeight="1">
      <c r="B194" s="46"/>
      <c r="C194" s="221" t="s">
        <v>450</v>
      </c>
      <c r="D194" s="221" t="s">
        <v>139</v>
      </c>
      <c r="E194" s="222" t="s">
        <v>1170</v>
      </c>
      <c r="F194" s="223" t="s">
        <v>1171</v>
      </c>
      <c r="G194" s="224" t="s">
        <v>328</v>
      </c>
      <c r="H194" s="225">
        <v>425</v>
      </c>
      <c r="I194" s="226"/>
      <c r="J194" s="227">
        <f>ROUND(I194*H194,2)</f>
        <v>0</v>
      </c>
      <c r="K194" s="223" t="s">
        <v>21</v>
      </c>
      <c r="L194" s="72"/>
      <c r="M194" s="228" t="s">
        <v>21</v>
      </c>
      <c r="N194" s="229" t="s">
        <v>42</v>
      </c>
      <c r="O194" s="47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AR194" s="24" t="s">
        <v>446</v>
      </c>
      <c r="AT194" s="24" t="s">
        <v>139</v>
      </c>
      <c r="AU194" s="24" t="s">
        <v>81</v>
      </c>
      <c r="AY194" s="24" t="s">
        <v>137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4" t="s">
        <v>79</v>
      </c>
      <c r="BK194" s="232">
        <f>ROUND(I194*H194,2)</f>
        <v>0</v>
      </c>
      <c r="BL194" s="24" t="s">
        <v>446</v>
      </c>
      <c r="BM194" s="24" t="s">
        <v>1172</v>
      </c>
    </row>
    <row r="195" spans="2:65" s="1" customFormat="1" ht="16.5" customHeight="1">
      <c r="B195" s="46"/>
      <c r="C195" s="221" t="s">
        <v>454</v>
      </c>
      <c r="D195" s="221" t="s">
        <v>139</v>
      </c>
      <c r="E195" s="222" t="s">
        <v>1173</v>
      </c>
      <c r="F195" s="223" t="s">
        <v>1174</v>
      </c>
      <c r="G195" s="224" t="s">
        <v>328</v>
      </c>
      <c r="H195" s="225">
        <v>31</v>
      </c>
      <c r="I195" s="226"/>
      <c r="J195" s="227">
        <f>ROUND(I195*H195,2)</f>
        <v>0</v>
      </c>
      <c r="K195" s="223" t="s">
        <v>21</v>
      </c>
      <c r="L195" s="72"/>
      <c r="M195" s="228" t="s">
        <v>21</v>
      </c>
      <c r="N195" s="229" t="s">
        <v>42</v>
      </c>
      <c r="O195" s="47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AR195" s="24" t="s">
        <v>446</v>
      </c>
      <c r="AT195" s="24" t="s">
        <v>139</v>
      </c>
      <c r="AU195" s="24" t="s">
        <v>81</v>
      </c>
      <c r="AY195" s="24" t="s">
        <v>137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24" t="s">
        <v>79</v>
      </c>
      <c r="BK195" s="232">
        <f>ROUND(I195*H195,2)</f>
        <v>0</v>
      </c>
      <c r="BL195" s="24" t="s">
        <v>446</v>
      </c>
      <c r="BM195" s="24" t="s">
        <v>1175</v>
      </c>
    </row>
    <row r="196" spans="2:65" s="1" customFormat="1" ht="16.5" customHeight="1">
      <c r="B196" s="46"/>
      <c r="C196" s="221" t="s">
        <v>458</v>
      </c>
      <c r="D196" s="221" t="s">
        <v>139</v>
      </c>
      <c r="E196" s="222" t="s">
        <v>1176</v>
      </c>
      <c r="F196" s="223" t="s">
        <v>1177</v>
      </c>
      <c r="G196" s="224" t="s">
        <v>328</v>
      </c>
      <c r="H196" s="225">
        <v>2</v>
      </c>
      <c r="I196" s="226"/>
      <c r="J196" s="227">
        <f>ROUND(I196*H196,2)</f>
        <v>0</v>
      </c>
      <c r="K196" s="223" t="s">
        <v>21</v>
      </c>
      <c r="L196" s="72"/>
      <c r="M196" s="228" t="s">
        <v>21</v>
      </c>
      <c r="N196" s="229" t="s">
        <v>42</v>
      </c>
      <c r="O196" s="47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AR196" s="24" t="s">
        <v>446</v>
      </c>
      <c r="AT196" s="24" t="s">
        <v>139</v>
      </c>
      <c r="AU196" s="24" t="s">
        <v>81</v>
      </c>
      <c r="AY196" s="24" t="s">
        <v>137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24" t="s">
        <v>79</v>
      </c>
      <c r="BK196" s="232">
        <f>ROUND(I196*H196,2)</f>
        <v>0</v>
      </c>
      <c r="BL196" s="24" t="s">
        <v>446</v>
      </c>
      <c r="BM196" s="24" t="s">
        <v>1178</v>
      </c>
    </row>
    <row r="197" spans="2:65" s="1" customFormat="1" ht="16.5" customHeight="1">
      <c r="B197" s="46"/>
      <c r="C197" s="221" t="s">
        <v>462</v>
      </c>
      <c r="D197" s="221" t="s">
        <v>139</v>
      </c>
      <c r="E197" s="222" t="s">
        <v>1179</v>
      </c>
      <c r="F197" s="223" t="s">
        <v>1180</v>
      </c>
      <c r="G197" s="224" t="s">
        <v>1181</v>
      </c>
      <c r="H197" s="225">
        <v>1</v>
      </c>
      <c r="I197" s="226"/>
      <c r="J197" s="227">
        <f>ROUND(I197*H197,2)</f>
        <v>0</v>
      </c>
      <c r="K197" s="223" t="s">
        <v>21</v>
      </c>
      <c r="L197" s="72"/>
      <c r="M197" s="228" t="s">
        <v>21</v>
      </c>
      <c r="N197" s="229" t="s">
        <v>42</v>
      </c>
      <c r="O197" s="47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AR197" s="24" t="s">
        <v>446</v>
      </c>
      <c r="AT197" s="24" t="s">
        <v>139</v>
      </c>
      <c r="AU197" s="24" t="s">
        <v>81</v>
      </c>
      <c r="AY197" s="24" t="s">
        <v>137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24" t="s">
        <v>79</v>
      </c>
      <c r="BK197" s="232">
        <f>ROUND(I197*H197,2)</f>
        <v>0</v>
      </c>
      <c r="BL197" s="24" t="s">
        <v>446</v>
      </c>
      <c r="BM197" s="24" t="s">
        <v>1182</v>
      </c>
    </row>
    <row r="198" spans="2:65" s="1" customFormat="1" ht="16.5" customHeight="1">
      <c r="B198" s="46"/>
      <c r="C198" s="221" t="s">
        <v>466</v>
      </c>
      <c r="D198" s="221" t="s">
        <v>139</v>
      </c>
      <c r="E198" s="222" t="s">
        <v>1183</v>
      </c>
      <c r="F198" s="223" t="s">
        <v>1184</v>
      </c>
      <c r="G198" s="224" t="s">
        <v>914</v>
      </c>
      <c r="H198" s="225">
        <v>6</v>
      </c>
      <c r="I198" s="226"/>
      <c r="J198" s="227">
        <f>ROUND(I198*H198,2)</f>
        <v>0</v>
      </c>
      <c r="K198" s="223" t="s">
        <v>21</v>
      </c>
      <c r="L198" s="72"/>
      <c r="M198" s="228" t="s">
        <v>21</v>
      </c>
      <c r="N198" s="229" t="s">
        <v>42</v>
      </c>
      <c r="O198" s="47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AR198" s="24" t="s">
        <v>446</v>
      </c>
      <c r="AT198" s="24" t="s">
        <v>139</v>
      </c>
      <c r="AU198" s="24" t="s">
        <v>81</v>
      </c>
      <c r="AY198" s="24" t="s">
        <v>137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24" t="s">
        <v>79</v>
      </c>
      <c r="BK198" s="232">
        <f>ROUND(I198*H198,2)</f>
        <v>0</v>
      </c>
      <c r="BL198" s="24" t="s">
        <v>446</v>
      </c>
      <c r="BM198" s="24" t="s">
        <v>1185</v>
      </c>
    </row>
    <row r="199" spans="2:65" s="1" customFormat="1" ht="16.5" customHeight="1">
      <c r="B199" s="46"/>
      <c r="C199" s="221" t="s">
        <v>470</v>
      </c>
      <c r="D199" s="221" t="s">
        <v>139</v>
      </c>
      <c r="E199" s="222" t="s">
        <v>1186</v>
      </c>
      <c r="F199" s="223" t="s">
        <v>1187</v>
      </c>
      <c r="G199" s="224" t="s">
        <v>914</v>
      </c>
      <c r="H199" s="225">
        <v>30</v>
      </c>
      <c r="I199" s="226"/>
      <c r="J199" s="227">
        <f>ROUND(I199*H199,2)</f>
        <v>0</v>
      </c>
      <c r="K199" s="223" t="s">
        <v>21</v>
      </c>
      <c r="L199" s="72"/>
      <c r="M199" s="228" t="s">
        <v>21</v>
      </c>
      <c r="N199" s="229" t="s">
        <v>42</v>
      </c>
      <c r="O199" s="47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AR199" s="24" t="s">
        <v>446</v>
      </c>
      <c r="AT199" s="24" t="s">
        <v>139</v>
      </c>
      <c r="AU199" s="24" t="s">
        <v>81</v>
      </c>
      <c r="AY199" s="24" t="s">
        <v>137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24" t="s">
        <v>79</v>
      </c>
      <c r="BK199" s="232">
        <f>ROUND(I199*H199,2)</f>
        <v>0</v>
      </c>
      <c r="BL199" s="24" t="s">
        <v>446</v>
      </c>
      <c r="BM199" s="24" t="s">
        <v>1188</v>
      </c>
    </row>
    <row r="200" spans="2:65" s="1" customFormat="1" ht="16.5" customHeight="1">
      <c r="B200" s="46"/>
      <c r="C200" s="221" t="s">
        <v>474</v>
      </c>
      <c r="D200" s="221" t="s">
        <v>139</v>
      </c>
      <c r="E200" s="222" t="s">
        <v>1189</v>
      </c>
      <c r="F200" s="223" t="s">
        <v>1190</v>
      </c>
      <c r="G200" s="224" t="s">
        <v>914</v>
      </c>
      <c r="H200" s="225">
        <v>5</v>
      </c>
      <c r="I200" s="226"/>
      <c r="J200" s="227">
        <f>ROUND(I200*H200,2)</f>
        <v>0</v>
      </c>
      <c r="K200" s="223" t="s">
        <v>21</v>
      </c>
      <c r="L200" s="72"/>
      <c r="M200" s="228" t="s">
        <v>21</v>
      </c>
      <c r="N200" s="257" t="s">
        <v>42</v>
      </c>
      <c r="O200" s="258"/>
      <c r="P200" s="259">
        <f>O200*H200</f>
        <v>0</v>
      </c>
      <c r="Q200" s="259">
        <v>0</v>
      </c>
      <c r="R200" s="259">
        <f>Q200*H200</f>
        <v>0</v>
      </c>
      <c r="S200" s="259">
        <v>0</v>
      </c>
      <c r="T200" s="260">
        <f>S200*H200</f>
        <v>0</v>
      </c>
      <c r="AR200" s="24" t="s">
        <v>446</v>
      </c>
      <c r="AT200" s="24" t="s">
        <v>139</v>
      </c>
      <c r="AU200" s="24" t="s">
        <v>81</v>
      </c>
      <c r="AY200" s="24" t="s">
        <v>137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24" t="s">
        <v>79</v>
      </c>
      <c r="BK200" s="232">
        <f>ROUND(I200*H200,2)</f>
        <v>0</v>
      </c>
      <c r="BL200" s="24" t="s">
        <v>446</v>
      </c>
      <c r="BM200" s="24" t="s">
        <v>1191</v>
      </c>
    </row>
    <row r="201" spans="2:12" s="1" customFormat="1" ht="6.95" customHeight="1">
      <c r="B201" s="67"/>
      <c r="C201" s="68"/>
      <c r="D201" s="68"/>
      <c r="E201" s="68"/>
      <c r="F201" s="68"/>
      <c r="G201" s="68"/>
      <c r="H201" s="68"/>
      <c r="I201" s="166"/>
      <c r="J201" s="68"/>
      <c r="K201" s="68"/>
      <c r="L201" s="72"/>
    </row>
  </sheetData>
  <sheetProtection password="CC35" sheet="1" objects="1" scenarios="1" formatColumns="0" formatRows="0" autoFilter="0"/>
  <autoFilter ref="C83:K200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98</v>
      </c>
      <c r="G1" s="139" t="s">
        <v>99</v>
      </c>
      <c r="H1" s="139"/>
      <c r="I1" s="140"/>
      <c r="J1" s="139" t="s">
        <v>100</v>
      </c>
      <c r="K1" s="138" t="s">
        <v>101</v>
      </c>
      <c r="L1" s="139" t="s">
        <v>102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94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81</v>
      </c>
    </row>
    <row r="4" spans="2:46" ht="36.95" customHeight="1">
      <c r="B4" s="28"/>
      <c r="C4" s="29"/>
      <c r="D4" s="30" t="s">
        <v>103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III/11748 NEPOMUK ULICE ZELENODOLSKÁ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104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1192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22. 3. 2018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30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37</v>
      </c>
      <c r="E27" s="47"/>
      <c r="F27" s="47"/>
      <c r="G27" s="47"/>
      <c r="H27" s="47"/>
      <c r="I27" s="144"/>
      <c r="J27" s="155">
        <f>ROUND(J81,2)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39</v>
      </c>
      <c r="G29" s="47"/>
      <c r="H29" s="47"/>
      <c r="I29" s="156" t="s">
        <v>38</v>
      </c>
      <c r="J29" s="52" t="s">
        <v>40</v>
      </c>
      <c r="K29" s="51"/>
    </row>
    <row r="30" spans="2:11" s="1" customFormat="1" ht="14.4" customHeight="1">
      <c r="B30" s="46"/>
      <c r="C30" s="47"/>
      <c r="D30" s="55" t="s">
        <v>41</v>
      </c>
      <c r="E30" s="55" t="s">
        <v>42</v>
      </c>
      <c r="F30" s="157">
        <f>ROUND(SUM(BE81:BE97),2)</f>
        <v>0</v>
      </c>
      <c r="G30" s="47"/>
      <c r="H30" s="47"/>
      <c r="I30" s="158">
        <v>0.21</v>
      </c>
      <c r="J30" s="157">
        <f>ROUND(ROUND((SUM(BE81:BE97)),2)*I30,2)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43</v>
      </c>
      <c r="F31" s="157">
        <f>ROUND(SUM(BF81:BF97),2)</f>
        <v>0</v>
      </c>
      <c r="G31" s="47"/>
      <c r="H31" s="47"/>
      <c r="I31" s="158">
        <v>0.15</v>
      </c>
      <c r="J31" s="157">
        <f>ROUND(ROUND((SUM(BF81:BF97)),2)*I31,2)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44</v>
      </c>
      <c r="F32" s="157">
        <f>ROUND(SUM(BG81:BG97),2)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45</v>
      </c>
      <c r="F33" s="157">
        <f>ROUND(SUM(BH81:BH97),2)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46</v>
      </c>
      <c r="F34" s="157">
        <f>ROUND(SUM(BI81:BI97),2)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47</v>
      </c>
      <c r="E36" s="98"/>
      <c r="F36" s="98"/>
      <c r="G36" s="161" t="s">
        <v>48</v>
      </c>
      <c r="H36" s="162" t="s">
        <v>49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106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III/11748 NEPOMUK ULICE ZELENODOLSKÁ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104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SO 000-1 - VEDLEJŠÍ ROZPOČTOVÉ NÁKLADY - SÚS PLZEŇSKÉHO KRAJE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NEPOMUK</v>
      </c>
      <c r="G49" s="47"/>
      <c r="H49" s="47"/>
      <c r="I49" s="146" t="s">
        <v>25</v>
      </c>
      <c r="J49" s="147" t="str">
        <f>IF(J12="","",J12)</f>
        <v>22. 3. 2018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6" t="s">
        <v>33</v>
      </c>
      <c r="J51" s="44" t="str">
        <f>E21</f>
        <v>MACÁN PROJEKCE DS s.r.o.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107</v>
      </c>
      <c r="D54" s="159"/>
      <c r="E54" s="159"/>
      <c r="F54" s="159"/>
      <c r="G54" s="159"/>
      <c r="H54" s="159"/>
      <c r="I54" s="173"/>
      <c r="J54" s="174" t="s">
        <v>108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109</v>
      </c>
      <c r="D56" s="47"/>
      <c r="E56" s="47"/>
      <c r="F56" s="47"/>
      <c r="G56" s="47"/>
      <c r="H56" s="47"/>
      <c r="I56" s="144"/>
      <c r="J56" s="155">
        <f>J81</f>
        <v>0</v>
      </c>
      <c r="K56" s="51"/>
      <c r="AU56" s="24" t="s">
        <v>110</v>
      </c>
    </row>
    <row r="57" spans="2:11" s="7" customFormat="1" ht="24.95" customHeight="1">
      <c r="B57" s="177"/>
      <c r="C57" s="178"/>
      <c r="D57" s="179" t="s">
        <v>1193</v>
      </c>
      <c r="E57" s="180"/>
      <c r="F57" s="180"/>
      <c r="G57" s="180"/>
      <c r="H57" s="180"/>
      <c r="I57" s="181"/>
      <c r="J57" s="182">
        <f>J82</f>
        <v>0</v>
      </c>
      <c r="K57" s="183"/>
    </row>
    <row r="58" spans="2:11" s="8" customFormat="1" ht="19.9" customHeight="1">
      <c r="B58" s="184"/>
      <c r="C58" s="185"/>
      <c r="D58" s="186" t="s">
        <v>1194</v>
      </c>
      <c r="E58" s="187"/>
      <c r="F58" s="187"/>
      <c r="G58" s="187"/>
      <c r="H58" s="187"/>
      <c r="I58" s="188"/>
      <c r="J58" s="189">
        <f>J83</f>
        <v>0</v>
      </c>
      <c r="K58" s="190"/>
    </row>
    <row r="59" spans="2:11" s="8" customFormat="1" ht="19.9" customHeight="1">
      <c r="B59" s="184"/>
      <c r="C59" s="185"/>
      <c r="D59" s="186" t="s">
        <v>1195</v>
      </c>
      <c r="E59" s="187"/>
      <c r="F59" s="187"/>
      <c r="G59" s="187"/>
      <c r="H59" s="187"/>
      <c r="I59" s="188"/>
      <c r="J59" s="189">
        <f>J89</f>
        <v>0</v>
      </c>
      <c r="K59" s="190"/>
    </row>
    <row r="60" spans="2:11" s="8" customFormat="1" ht="19.9" customHeight="1">
      <c r="B60" s="184"/>
      <c r="C60" s="185"/>
      <c r="D60" s="186" t="s">
        <v>1196</v>
      </c>
      <c r="E60" s="187"/>
      <c r="F60" s="187"/>
      <c r="G60" s="187"/>
      <c r="H60" s="187"/>
      <c r="I60" s="188"/>
      <c r="J60" s="189">
        <f>J93</f>
        <v>0</v>
      </c>
      <c r="K60" s="190"/>
    </row>
    <row r="61" spans="2:11" s="8" customFormat="1" ht="19.9" customHeight="1">
      <c r="B61" s="184"/>
      <c r="C61" s="185"/>
      <c r="D61" s="186" t="s">
        <v>1197</v>
      </c>
      <c r="E61" s="187"/>
      <c r="F61" s="187"/>
      <c r="G61" s="187"/>
      <c r="H61" s="187"/>
      <c r="I61" s="188"/>
      <c r="J61" s="189">
        <f>J96</f>
        <v>0</v>
      </c>
      <c r="K61" s="190"/>
    </row>
    <row r="62" spans="2:11" s="1" customFormat="1" ht="21.8" customHeight="1">
      <c r="B62" s="46"/>
      <c r="C62" s="47"/>
      <c r="D62" s="47"/>
      <c r="E62" s="47"/>
      <c r="F62" s="47"/>
      <c r="G62" s="47"/>
      <c r="H62" s="47"/>
      <c r="I62" s="144"/>
      <c r="J62" s="47"/>
      <c r="K62" s="51"/>
    </row>
    <row r="63" spans="2:11" s="1" customFormat="1" ht="6.95" customHeight="1">
      <c r="B63" s="67"/>
      <c r="C63" s="68"/>
      <c r="D63" s="68"/>
      <c r="E63" s="68"/>
      <c r="F63" s="68"/>
      <c r="G63" s="68"/>
      <c r="H63" s="68"/>
      <c r="I63" s="166"/>
      <c r="J63" s="68"/>
      <c r="K63" s="69"/>
    </row>
    <row r="67" spans="2:12" s="1" customFormat="1" ht="6.95" customHeight="1">
      <c r="B67" s="70"/>
      <c r="C67" s="71"/>
      <c r="D67" s="71"/>
      <c r="E67" s="71"/>
      <c r="F67" s="71"/>
      <c r="G67" s="71"/>
      <c r="H67" s="71"/>
      <c r="I67" s="169"/>
      <c r="J67" s="71"/>
      <c r="K67" s="71"/>
      <c r="L67" s="72"/>
    </row>
    <row r="68" spans="2:12" s="1" customFormat="1" ht="36.95" customHeight="1">
      <c r="B68" s="46"/>
      <c r="C68" s="73" t="s">
        <v>121</v>
      </c>
      <c r="D68" s="74"/>
      <c r="E68" s="74"/>
      <c r="F68" s="74"/>
      <c r="G68" s="74"/>
      <c r="H68" s="74"/>
      <c r="I68" s="191"/>
      <c r="J68" s="74"/>
      <c r="K68" s="74"/>
      <c r="L68" s="72"/>
    </row>
    <row r="69" spans="2:12" s="1" customFormat="1" ht="6.95" customHeight="1">
      <c r="B69" s="46"/>
      <c r="C69" s="74"/>
      <c r="D69" s="74"/>
      <c r="E69" s="74"/>
      <c r="F69" s="74"/>
      <c r="G69" s="74"/>
      <c r="H69" s="74"/>
      <c r="I69" s="191"/>
      <c r="J69" s="74"/>
      <c r="K69" s="74"/>
      <c r="L69" s="72"/>
    </row>
    <row r="70" spans="2:12" s="1" customFormat="1" ht="14.4" customHeight="1">
      <c r="B70" s="46"/>
      <c r="C70" s="76" t="s">
        <v>18</v>
      </c>
      <c r="D70" s="74"/>
      <c r="E70" s="74"/>
      <c r="F70" s="74"/>
      <c r="G70" s="74"/>
      <c r="H70" s="74"/>
      <c r="I70" s="191"/>
      <c r="J70" s="74"/>
      <c r="K70" s="74"/>
      <c r="L70" s="72"/>
    </row>
    <row r="71" spans="2:12" s="1" customFormat="1" ht="16.5" customHeight="1">
      <c r="B71" s="46"/>
      <c r="C71" s="74"/>
      <c r="D71" s="74"/>
      <c r="E71" s="192" t="str">
        <f>E7</f>
        <v>III/11748 NEPOMUK ULICE ZELENODOLSKÁ</v>
      </c>
      <c r="F71" s="76"/>
      <c r="G71" s="76"/>
      <c r="H71" s="76"/>
      <c r="I71" s="191"/>
      <c r="J71" s="74"/>
      <c r="K71" s="74"/>
      <c r="L71" s="72"/>
    </row>
    <row r="72" spans="2:12" s="1" customFormat="1" ht="14.4" customHeight="1">
      <c r="B72" s="46"/>
      <c r="C72" s="76" t="s">
        <v>104</v>
      </c>
      <c r="D72" s="74"/>
      <c r="E72" s="74"/>
      <c r="F72" s="74"/>
      <c r="G72" s="74"/>
      <c r="H72" s="74"/>
      <c r="I72" s="191"/>
      <c r="J72" s="74"/>
      <c r="K72" s="74"/>
      <c r="L72" s="72"/>
    </row>
    <row r="73" spans="2:12" s="1" customFormat="1" ht="17.25" customHeight="1">
      <c r="B73" s="46"/>
      <c r="C73" s="74"/>
      <c r="D73" s="74"/>
      <c r="E73" s="82" t="str">
        <f>E9</f>
        <v>SO 000-1 - VEDLEJŠÍ ROZPOČTOVÉ NÁKLADY - SÚS PLZEŇSKÉHO KRAJE</v>
      </c>
      <c r="F73" s="74"/>
      <c r="G73" s="74"/>
      <c r="H73" s="74"/>
      <c r="I73" s="191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191"/>
      <c r="J74" s="74"/>
      <c r="K74" s="74"/>
      <c r="L74" s="72"/>
    </row>
    <row r="75" spans="2:12" s="1" customFormat="1" ht="18" customHeight="1">
      <c r="B75" s="46"/>
      <c r="C75" s="76" t="s">
        <v>23</v>
      </c>
      <c r="D75" s="74"/>
      <c r="E75" s="74"/>
      <c r="F75" s="193" t="str">
        <f>F12</f>
        <v>NEPOMUK</v>
      </c>
      <c r="G75" s="74"/>
      <c r="H75" s="74"/>
      <c r="I75" s="194" t="s">
        <v>25</v>
      </c>
      <c r="J75" s="85" t="str">
        <f>IF(J12="","",J12)</f>
        <v>22. 3. 2018</v>
      </c>
      <c r="K75" s="74"/>
      <c r="L75" s="72"/>
    </row>
    <row r="76" spans="2:12" s="1" customFormat="1" ht="6.95" customHeight="1">
      <c r="B76" s="46"/>
      <c r="C76" s="74"/>
      <c r="D76" s="74"/>
      <c r="E76" s="74"/>
      <c r="F76" s="74"/>
      <c r="G76" s="74"/>
      <c r="H76" s="74"/>
      <c r="I76" s="191"/>
      <c r="J76" s="74"/>
      <c r="K76" s="74"/>
      <c r="L76" s="72"/>
    </row>
    <row r="77" spans="2:12" s="1" customFormat="1" ht="13.5">
      <c r="B77" s="46"/>
      <c r="C77" s="76" t="s">
        <v>27</v>
      </c>
      <c r="D77" s="74"/>
      <c r="E77" s="74"/>
      <c r="F77" s="193" t="str">
        <f>E15</f>
        <v xml:space="preserve"> </v>
      </c>
      <c r="G77" s="74"/>
      <c r="H77" s="74"/>
      <c r="I77" s="194" t="s">
        <v>33</v>
      </c>
      <c r="J77" s="193" t="str">
        <f>E21</f>
        <v>MACÁN PROJEKCE DS s.r.o.</v>
      </c>
      <c r="K77" s="74"/>
      <c r="L77" s="72"/>
    </row>
    <row r="78" spans="2:12" s="1" customFormat="1" ht="14.4" customHeight="1">
      <c r="B78" s="46"/>
      <c r="C78" s="76" t="s">
        <v>31</v>
      </c>
      <c r="D78" s="74"/>
      <c r="E78" s="74"/>
      <c r="F78" s="193" t="str">
        <f>IF(E18="","",E18)</f>
        <v/>
      </c>
      <c r="G78" s="74"/>
      <c r="H78" s="74"/>
      <c r="I78" s="191"/>
      <c r="J78" s="74"/>
      <c r="K78" s="74"/>
      <c r="L78" s="72"/>
    </row>
    <row r="79" spans="2:12" s="1" customFormat="1" ht="10.3" customHeight="1">
      <c r="B79" s="46"/>
      <c r="C79" s="74"/>
      <c r="D79" s="74"/>
      <c r="E79" s="74"/>
      <c r="F79" s="74"/>
      <c r="G79" s="74"/>
      <c r="H79" s="74"/>
      <c r="I79" s="191"/>
      <c r="J79" s="74"/>
      <c r="K79" s="74"/>
      <c r="L79" s="72"/>
    </row>
    <row r="80" spans="2:20" s="9" customFormat="1" ht="29.25" customHeight="1">
      <c r="B80" s="195"/>
      <c r="C80" s="196" t="s">
        <v>122</v>
      </c>
      <c r="D80" s="197" t="s">
        <v>56</v>
      </c>
      <c r="E80" s="197" t="s">
        <v>52</v>
      </c>
      <c r="F80" s="197" t="s">
        <v>123</v>
      </c>
      <c r="G80" s="197" t="s">
        <v>124</v>
      </c>
      <c r="H80" s="197" t="s">
        <v>125</v>
      </c>
      <c r="I80" s="198" t="s">
        <v>126</v>
      </c>
      <c r="J80" s="197" t="s">
        <v>108</v>
      </c>
      <c r="K80" s="199" t="s">
        <v>127</v>
      </c>
      <c r="L80" s="200"/>
      <c r="M80" s="102" t="s">
        <v>128</v>
      </c>
      <c r="N80" s="103" t="s">
        <v>41</v>
      </c>
      <c r="O80" s="103" t="s">
        <v>129</v>
      </c>
      <c r="P80" s="103" t="s">
        <v>130</v>
      </c>
      <c r="Q80" s="103" t="s">
        <v>131</v>
      </c>
      <c r="R80" s="103" t="s">
        <v>132</v>
      </c>
      <c r="S80" s="103" t="s">
        <v>133</v>
      </c>
      <c r="T80" s="104" t="s">
        <v>134</v>
      </c>
    </row>
    <row r="81" spans="2:63" s="1" customFormat="1" ht="29.25" customHeight="1">
      <c r="B81" s="46"/>
      <c r="C81" s="108" t="s">
        <v>109</v>
      </c>
      <c r="D81" s="74"/>
      <c r="E81" s="74"/>
      <c r="F81" s="74"/>
      <c r="G81" s="74"/>
      <c r="H81" s="74"/>
      <c r="I81" s="191"/>
      <c r="J81" s="201">
        <f>BK81</f>
        <v>0</v>
      </c>
      <c r="K81" s="74"/>
      <c r="L81" s="72"/>
      <c r="M81" s="105"/>
      <c r="N81" s="106"/>
      <c r="O81" s="106"/>
      <c r="P81" s="202">
        <f>P82</f>
        <v>0</v>
      </c>
      <c r="Q81" s="106"/>
      <c r="R81" s="202">
        <f>R82</f>
        <v>0</v>
      </c>
      <c r="S81" s="106"/>
      <c r="T81" s="203">
        <f>T82</f>
        <v>0</v>
      </c>
      <c r="AT81" s="24" t="s">
        <v>70</v>
      </c>
      <c r="AU81" s="24" t="s">
        <v>110</v>
      </c>
      <c r="BK81" s="204">
        <f>BK82</f>
        <v>0</v>
      </c>
    </row>
    <row r="82" spans="2:63" s="10" customFormat="1" ht="37.4" customHeight="1">
      <c r="B82" s="205"/>
      <c r="C82" s="206"/>
      <c r="D82" s="207" t="s">
        <v>70</v>
      </c>
      <c r="E82" s="208" t="s">
        <v>1198</v>
      </c>
      <c r="F82" s="208" t="s">
        <v>1199</v>
      </c>
      <c r="G82" s="206"/>
      <c r="H82" s="206"/>
      <c r="I82" s="209"/>
      <c r="J82" s="210">
        <f>BK82</f>
        <v>0</v>
      </c>
      <c r="K82" s="206"/>
      <c r="L82" s="211"/>
      <c r="M82" s="212"/>
      <c r="N82" s="213"/>
      <c r="O82" s="213"/>
      <c r="P82" s="214">
        <f>P83+P89+P93+P96</f>
        <v>0</v>
      </c>
      <c r="Q82" s="213"/>
      <c r="R82" s="214">
        <f>R83+R89+R93+R96</f>
        <v>0</v>
      </c>
      <c r="S82" s="213"/>
      <c r="T82" s="215">
        <f>T83+T89+T93+T96</f>
        <v>0</v>
      </c>
      <c r="AR82" s="216" t="s">
        <v>162</v>
      </c>
      <c r="AT82" s="217" t="s">
        <v>70</v>
      </c>
      <c r="AU82" s="217" t="s">
        <v>71</v>
      </c>
      <c r="AY82" s="216" t="s">
        <v>137</v>
      </c>
      <c r="BK82" s="218">
        <f>BK83+BK89+BK93+BK96</f>
        <v>0</v>
      </c>
    </row>
    <row r="83" spans="2:63" s="10" customFormat="1" ht="19.9" customHeight="1">
      <c r="B83" s="205"/>
      <c r="C83" s="206"/>
      <c r="D83" s="207" t="s">
        <v>70</v>
      </c>
      <c r="E83" s="219" t="s">
        <v>1200</v>
      </c>
      <c r="F83" s="219" t="s">
        <v>1201</v>
      </c>
      <c r="G83" s="206"/>
      <c r="H83" s="206"/>
      <c r="I83" s="209"/>
      <c r="J83" s="220">
        <f>BK83</f>
        <v>0</v>
      </c>
      <c r="K83" s="206"/>
      <c r="L83" s="211"/>
      <c r="M83" s="212"/>
      <c r="N83" s="213"/>
      <c r="O83" s="213"/>
      <c r="P83" s="214">
        <f>SUM(P84:P88)</f>
        <v>0</v>
      </c>
      <c r="Q83" s="213"/>
      <c r="R83" s="214">
        <f>SUM(R84:R88)</f>
        <v>0</v>
      </c>
      <c r="S83" s="213"/>
      <c r="T83" s="215">
        <f>SUM(T84:T88)</f>
        <v>0</v>
      </c>
      <c r="AR83" s="216" t="s">
        <v>162</v>
      </c>
      <c r="AT83" s="217" t="s">
        <v>70</v>
      </c>
      <c r="AU83" s="217" t="s">
        <v>79</v>
      </c>
      <c r="AY83" s="216" t="s">
        <v>137</v>
      </c>
      <c r="BK83" s="218">
        <f>SUM(BK84:BK88)</f>
        <v>0</v>
      </c>
    </row>
    <row r="84" spans="2:65" s="1" customFormat="1" ht="16.5" customHeight="1">
      <c r="B84" s="46"/>
      <c r="C84" s="221" t="s">
        <v>79</v>
      </c>
      <c r="D84" s="221" t="s">
        <v>139</v>
      </c>
      <c r="E84" s="222" t="s">
        <v>1202</v>
      </c>
      <c r="F84" s="223" t="s">
        <v>1203</v>
      </c>
      <c r="G84" s="224" t="s">
        <v>1204</v>
      </c>
      <c r="H84" s="225">
        <v>1</v>
      </c>
      <c r="I84" s="226"/>
      <c r="J84" s="227">
        <f>ROUND(I84*H84,2)</f>
        <v>0</v>
      </c>
      <c r="K84" s="223" t="s">
        <v>143</v>
      </c>
      <c r="L84" s="72"/>
      <c r="M84" s="228" t="s">
        <v>21</v>
      </c>
      <c r="N84" s="229" t="s">
        <v>42</v>
      </c>
      <c r="O84" s="47"/>
      <c r="P84" s="230">
        <f>O84*H84</f>
        <v>0</v>
      </c>
      <c r="Q84" s="230">
        <v>0</v>
      </c>
      <c r="R84" s="230">
        <f>Q84*H84</f>
        <v>0</v>
      </c>
      <c r="S84" s="230">
        <v>0</v>
      </c>
      <c r="T84" s="231">
        <f>S84*H84</f>
        <v>0</v>
      </c>
      <c r="AR84" s="24" t="s">
        <v>1205</v>
      </c>
      <c r="AT84" s="24" t="s">
        <v>139</v>
      </c>
      <c r="AU84" s="24" t="s">
        <v>81</v>
      </c>
      <c r="AY84" s="24" t="s">
        <v>137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24" t="s">
        <v>79</v>
      </c>
      <c r="BK84" s="232">
        <f>ROUND(I84*H84,2)</f>
        <v>0</v>
      </c>
      <c r="BL84" s="24" t="s">
        <v>1205</v>
      </c>
      <c r="BM84" s="24" t="s">
        <v>1206</v>
      </c>
    </row>
    <row r="85" spans="2:65" s="1" customFormat="1" ht="16.5" customHeight="1">
      <c r="B85" s="46"/>
      <c r="C85" s="221" t="s">
        <v>81</v>
      </c>
      <c r="D85" s="221" t="s">
        <v>139</v>
      </c>
      <c r="E85" s="222" t="s">
        <v>1207</v>
      </c>
      <c r="F85" s="223" t="s">
        <v>1208</v>
      </c>
      <c r="G85" s="224" t="s">
        <v>1204</v>
      </c>
      <c r="H85" s="225">
        <v>1</v>
      </c>
      <c r="I85" s="226"/>
      <c r="J85" s="227">
        <f>ROUND(I85*H85,2)</f>
        <v>0</v>
      </c>
      <c r="K85" s="223" t="s">
        <v>143</v>
      </c>
      <c r="L85" s="72"/>
      <c r="M85" s="228" t="s">
        <v>21</v>
      </c>
      <c r="N85" s="229" t="s">
        <v>42</v>
      </c>
      <c r="O85" s="47"/>
      <c r="P85" s="230">
        <f>O85*H85</f>
        <v>0</v>
      </c>
      <c r="Q85" s="230">
        <v>0</v>
      </c>
      <c r="R85" s="230">
        <f>Q85*H85</f>
        <v>0</v>
      </c>
      <c r="S85" s="230">
        <v>0</v>
      </c>
      <c r="T85" s="231">
        <f>S85*H85</f>
        <v>0</v>
      </c>
      <c r="AR85" s="24" t="s">
        <v>1205</v>
      </c>
      <c r="AT85" s="24" t="s">
        <v>139</v>
      </c>
      <c r="AU85" s="24" t="s">
        <v>81</v>
      </c>
      <c r="AY85" s="24" t="s">
        <v>137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4" t="s">
        <v>79</v>
      </c>
      <c r="BK85" s="232">
        <f>ROUND(I85*H85,2)</f>
        <v>0</v>
      </c>
      <c r="BL85" s="24" t="s">
        <v>1205</v>
      </c>
      <c r="BM85" s="24" t="s">
        <v>1209</v>
      </c>
    </row>
    <row r="86" spans="2:65" s="1" customFormat="1" ht="16.5" customHeight="1">
      <c r="B86" s="46"/>
      <c r="C86" s="221" t="s">
        <v>173</v>
      </c>
      <c r="D86" s="221" t="s">
        <v>139</v>
      </c>
      <c r="E86" s="222" t="s">
        <v>1210</v>
      </c>
      <c r="F86" s="223" t="s">
        <v>1211</v>
      </c>
      <c r="G86" s="224" t="s">
        <v>1212</v>
      </c>
      <c r="H86" s="225">
        <v>1</v>
      </c>
      <c r="I86" s="226"/>
      <c r="J86" s="227">
        <f>ROUND(I86*H86,2)</f>
        <v>0</v>
      </c>
      <c r="K86" s="223" t="s">
        <v>143</v>
      </c>
      <c r="L86" s="72"/>
      <c r="M86" s="228" t="s">
        <v>21</v>
      </c>
      <c r="N86" s="229" t="s">
        <v>42</v>
      </c>
      <c r="O86" s="47"/>
      <c r="P86" s="230">
        <f>O86*H86</f>
        <v>0</v>
      </c>
      <c r="Q86" s="230">
        <v>0</v>
      </c>
      <c r="R86" s="230">
        <f>Q86*H86</f>
        <v>0</v>
      </c>
      <c r="S86" s="230">
        <v>0</v>
      </c>
      <c r="T86" s="231">
        <f>S86*H86</f>
        <v>0</v>
      </c>
      <c r="AR86" s="24" t="s">
        <v>1205</v>
      </c>
      <c r="AT86" s="24" t="s">
        <v>139</v>
      </c>
      <c r="AU86" s="24" t="s">
        <v>81</v>
      </c>
      <c r="AY86" s="24" t="s">
        <v>137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4" t="s">
        <v>79</v>
      </c>
      <c r="BK86" s="232">
        <f>ROUND(I86*H86,2)</f>
        <v>0</v>
      </c>
      <c r="BL86" s="24" t="s">
        <v>1205</v>
      </c>
      <c r="BM86" s="24" t="s">
        <v>1213</v>
      </c>
    </row>
    <row r="87" spans="2:47" s="1" customFormat="1" ht="13.5">
      <c r="B87" s="46"/>
      <c r="C87" s="74"/>
      <c r="D87" s="233" t="s">
        <v>146</v>
      </c>
      <c r="E87" s="74"/>
      <c r="F87" s="234" t="s">
        <v>1214</v>
      </c>
      <c r="G87" s="74"/>
      <c r="H87" s="74"/>
      <c r="I87" s="191"/>
      <c r="J87" s="74"/>
      <c r="K87" s="74"/>
      <c r="L87" s="72"/>
      <c r="M87" s="235"/>
      <c r="N87" s="47"/>
      <c r="O87" s="47"/>
      <c r="P87" s="47"/>
      <c r="Q87" s="47"/>
      <c r="R87" s="47"/>
      <c r="S87" s="47"/>
      <c r="T87" s="95"/>
      <c r="AT87" s="24" t="s">
        <v>146</v>
      </c>
      <c r="AU87" s="24" t="s">
        <v>81</v>
      </c>
    </row>
    <row r="88" spans="2:65" s="1" customFormat="1" ht="25.5" customHeight="1">
      <c r="B88" s="46"/>
      <c r="C88" s="221" t="s">
        <v>153</v>
      </c>
      <c r="D88" s="221" t="s">
        <v>139</v>
      </c>
      <c r="E88" s="222" t="s">
        <v>1215</v>
      </c>
      <c r="F88" s="223" t="s">
        <v>1216</v>
      </c>
      <c r="G88" s="224" t="s">
        <v>1204</v>
      </c>
      <c r="H88" s="225">
        <v>1</v>
      </c>
      <c r="I88" s="226"/>
      <c r="J88" s="227">
        <f>ROUND(I88*H88,2)</f>
        <v>0</v>
      </c>
      <c r="K88" s="223" t="s">
        <v>143</v>
      </c>
      <c r="L88" s="72"/>
      <c r="M88" s="228" t="s">
        <v>21</v>
      </c>
      <c r="N88" s="229" t="s">
        <v>42</v>
      </c>
      <c r="O88" s="47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4" t="s">
        <v>1205</v>
      </c>
      <c r="AT88" s="24" t="s">
        <v>139</v>
      </c>
      <c r="AU88" s="24" t="s">
        <v>81</v>
      </c>
      <c r="AY88" s="24" t="s">
        <v>137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79</v>
      </c>
      <c r="BK88" s="232">
        <f>ROUND(I88*H88,2)</f>
        <v>0</v>
      </c>
      <c r="BL88" s="24" t="s">
        <v>1205</v>
      </c>
      <c r="BM88" s="24" t="s">
        <v>1217</v>
      </c>
    </row>
    <row r="89" spans="2:63" s="10" customFormat="1" ht="29.85" customHeight="1">
      <c r="B89" s="205"/>
      <c r="C89" s="206"/>
      <c r="D89" s="207" t="s">
        <v>70</v>
      </c>
      <c r="E89" s="219" t="s">
        <v>1218</v>
      </c>
      <c r="F89" s="219" t="s">
        <v>1219</v>
      </c>
      <c r="G89" s="206"/>
      <c r="H89" s="206"/>
      <c r="I89" s="209"/>
      <c r="J89" s="220">
        <f>BK89</f>
        <v>0</v>
      </c>
      <c r="K89" s="206"/>
      <c r="L89" s="211"/>
      <c r="M89" s="212"/>
      <c r="N89" s="213"/>
      <c r="O89" s="213"/>
      <c r="P89" s="214">
        <f>SUM(P90:P92)</f>
        <v>0</v>
      </c>
      <c r="Q89" s="213"/>
      <c r="R89" s="214">
        <f>SUM(R90:R92)</f>
        <v>0</v>
      </c>
      <c r="S89" s="213"/>
      <c r="T89" s="215">
        <f>SUM(T90:T92)</f>
        <v>0</v>
      </c>
      <c r="AR89" s="216" t="s">
        <v>162</v>
      </c>
      <c r="AT89" s="217" t="s">
        <v>70</v>
      </c>
      <c r="AU89" s="217" t="s">
        <v>79</v>
      </c>
      <c r="AY89" s="216" t="s">
        <v>137</v>
      </c>
      <c r="BK89" s="218">
        <f>SUM(BK90:BK92)</f>
        <v>0</v>
      </c>
    </row>
    <row r="90" spans="2:65" s="1" customFormat="1" ht="16.5" customHeight="1">
      <c r="B90" s="46"/>
      <c r="C90" s="221" t="s">
        <v>144</v>
      </c>
      <c r="D90" s="221" t="s">
        <v>139</v>
      </c>
      <c r="E90" s="222" t="s">
        <v>1220</v>
      </c>
      <c r="F90" s="223" t="s">
        <v>1221</v>
      </c>
      <c r="G90" s="224" t="s">
        <v>1204</v>
      </c>
      <c r="H90" s="225">
        <v>1</v>
      </c>
      <c r="I90" s="226"/>
      <c r="J90" s="227">
        <f>ROUND(I90*H90,2)</f>
        <v>0</v>
      </c>
      <c r="K90" s="223" t="s">
        <v>143</v>
      </c>
      <c r="L90" s="72"/>
      <c r="M90" s="228" t="s">
        <v>21</v>
      </c>
      <c r="N90" s="229" t="s">
        <v>42</v>
      </c>
      <c r="O90" s="47"/>
      <c r="P90" s="230">
        <f>O90*H90</f>
        <v>0</v>
      </c>
      <c r="Q90" s="230">
        <v>0</v>
      </c>
      <c r="R90" s="230">
        <f>Q90*H90</f>
        <v>0</v>
      </c>
      <c r="S90" s="230">
        <v>0</v>
      </c>
      <c r="T90" s="231">
        <f>S90*H90</f>
        <v>0</v>
      </c>
      <c r="AR90" s="24" t="s">
        <v>1205</v>
      </c>
      <c r="AT90" s="24" t="s">
        <v>139</v>
      </c>
      <c r="AU90" s="24" t="s">
        <v>81</v>
      </c>
      <c r="AY90" s="24" t="s">
        <v>137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79</v>
      </c>
      <c r="BK90" s="232">
        <f>ROUND(I90*H90,2)</f>
        <v>0</v>
      </c>
      <c r="BL90" s="24" t="s">
        <v>1205</v>
      </c>
      <c r="BM90" s="24" t="s">
        <v>1222</v>
      </c>
    </row>
    <row r="91" spans="2:65" s="1" customFormat="1" ht="16.5" customHeight="1">
      <c r="B91" s="46"/>
      <c r="C91" s="221" t="s">
        <v>162</v>
      </c>
      <c r="D91" s="221" t="s">
        <v>139</v>
      </c>
      <c r="E91" s="222" t="s">
        <v>1223</v>
      </c>
      <c r="F91" s="223" t="s">
        <v>1224</v>
      </c>
      <c r="G91" s="224" t="s">
        <v>1204</v>
      </c>
      <c r="H91" s="225">
        <v>1</v>
      </c>
      <c r="I91" s="226"/>
      <c r="J91" s="227">
        <f>ROUND(I91*H91,2)</f>
        <v>0</v>
      </c>
      <c r="K91" s="223" t="s">
        <v>143</v>
      </c>
      <c r="L91" s="72"/>
      <c r="M91" s="228" t="s">
        <v>21</v>
      </c>
      <c r="N91" s="229" t="s">
        <v>42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4" t="s">
        <v>1205</v>
      </c>
      <c r="AT91" s="24" t="s">
        <v>139</v>
      </c>
      <c r="AU91" s="24" t="s">
        <v>81</v>
      </c>
      <c r="AY91" s="24" t="s">
        <v>137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79</v>
      </c>
      <c r="BK91" s="232">
        <f>ROUND(I91*H91,2)</f>
        <v>0</v>
      </c>
      <c r="BL91" s="24" t="s">
        <v>1205</v>
      </c>
      <c r="BM91" s="24" t="s">
        <v>1225</v>
      </c>
    </row>
    <row r="92" spans="2:47" s="1" customFormat="1" ht="13.5">
      <c r="B92" s="46"/>
      <c r="C92" s="74"/>
      <c r="D92" s="233" t="s">
        <v>146</v>
      </c>
      <c r="E92" s="74"/>
      <c r="F92" s="234" t="s">
        <v>1226</v>
      </c>
      <c r="G92" s="74"/>
      <c r="H92" s="74"/>
      <c r="I92" s="191"/>
      <c r="J92" s="74"/>
      <c r="K92" s="74"/>
      <c r="L92" s="72"/>
      <c r="M92" s="235"/>
      <c r="N92" s="47"/>
      <c r="O92" s="47"/>
      <c r="P92" s="47"/>
      <c r="Q92" s="47"/>
      <c r="R92" s="47"/>
      <c r="S92" s="47"/>
      <c r="T92" s="95"/>
      <c r="AT92" s="24" t="s">
        <v>146</v>
      </c>
      <c r="AU92" s="24" t="s">
        <v>81</v>
      </c>
    </row>
    <row r="93" spans="2:63" s="10" customFormat="1" ht="29.85" customHeight="1">
      <c r="B93" s="205"/>
      <c r="C93" s="206"/>
      <c r="D93" s="207" t="s">
        <v>70</v>
      </c>
      <c r="E93" s="219" t="s">
        <v>1227</v>
      </c>
      <c r="F93" s="219" t="s">
        <v>1228</v>
      </c>
      <c r="G93" s="206"/>
      <c r="H93" s="206"/>
      <c r="I93" s="209"/>
      <c r="J93" s="220">
        <f>BK93</f>
        <v>0</v>
      </c>
      <c r="K93" s="206"/>
      <c r="L93" s="211"/>
      <c r="M93" s="212"/>
      <c r="N93" s="213"/>
      <c r="O93" s="213"/>
      <c r="P93" s="214">
        <f>SUM(P94:P95)</f>
        <v>0</v>
      </c>
      <c r="Q93" s="213"/>
      <c r="R93" s="214">
        <f>SUM(R94:R95)</f>
        <v>0</v>
      </c>
      <c r="S93" s="213"/>
      <c r="T93" s="215">
        <f>SUM(T94:T95)</f>
        <v>0</v>
      </c>
      <c r="AR93" s="216" t="s">
        <v>162</v>
      </c>
      <c r="AT93" s="217" t="s">
        <v>70</v>
      </c>
      <c r="AU93" s="217" t="s">
        <v>79</v>
      </c>
      <c r="AY93" s="216" t="s">
        <v>137</v>
      </c>
      <c r="BK93" s="218">
        <f>SUM(BK94:BK95)</f>
        <v>0</v>
      </c>
    </row>
    <row r="94" spans="2:65" s="1" customFormat="1" ht="16.5" customHeight="1">
      <c r="B94" s="46"/>
      <c r="C94" s="221" t="s">
        <v>166</v>
      </c>
      <c r="D94" s="221" t="s">
        <v>139</v>
      </c>
      <c r="E94" s="222" t="s">
        <v>1229</v>
      </c>
      <c r="F94" s="223" t="s">
        <v>1230</v>
      </c>
      <c r="G94" s="224" t="s">
        <v>1204</v>
      </c>
      <c r="H94" s="225">
        <v>1</v>
      </c>
      <c r="I94" s="226"/>
      <c r="J94" s="227">
        <f>ROUND(I94*H94,2)</f>
        <v>0</v>
      </c>
      <c r="K94" s="223" t="s">
        <v>143</v>
      </c>
      <c r="L94" s="72"/>
      <c r="M94" s="228" t="s">
        <v>21</v>
      </c>
      <c r="N94" s="229" t="s">
        <v>42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4" t="s">
        <v>1205</v>
      </c>
      <c r="AT94" s="24" t="s">
        <v>139</v>
      </c>
      <c r="AU94" s="24" t="s">
        <v>81</v>
      </c>
      <c r="AY94" s="24" t="s">
        <v>137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79</v>
      </c>
      <c r="BK94" s="232">
        <f>ROUND(I94*H94,2)</f>
        <v>0</v>
      </c>
      <c r="BL94" s="24" t="s">
        <v>1205</v>
      </c>
      <c r="BM94" s="24" t="s">
        <v>1231</v>
      </c>
    </row>
    <row r="95" spans="2:47" s="1" customFormat="1" ht="13.5">
      <c r="B95" s="46"/>
      <c r="C95" s="74"/>
      <c r="D95" s="233" t="s">
        <v>146</v>
      </c>
      <c r="E95" s="74"/>
      <c r="F95" s="234" t="s">
        <v>1232</v>
      </c>
      <c r="G95" s="74"/>
      <c r="H95" s="74"/>
      <c r="I95" s="191"/>
      <c r="J95" s="74"/>
      <c r="K95" s="74"/>
      <c r="L95" s="72"/>
      <c r="M95" s="235"/>
      <c r="N95" s="47"/>
      <c r="O95" s="47"/>
      <c r="P95" s="47"/>
      <c r="Q95" s="47"/>
      <c r="R95" s="47"/>
      <c r="S95" s="47"/>
      <c r="T95" s="95"/>
      <c r="AT95" s="24" t="s">
        <v>146</v>
      </c>
      <c r="AU95" s="24" t="s">
        <v>81</v>
      </c>
    </row>
    <row r="96" spans="2:63" s="10" customFormat="1" ht="29.85" customHeight="1">
      <c r="B96" s="205"/>
      <c r="C96" s="206"/>
      <c r="D96" s="207" t="s">
        <v>70</v>
      </c>
      <c r="E96" s="219" t="s">
        <v>1233</v>
      </c>
      <c r="F96" s="219" t="s">
        <v>1234</v>
      </c>
      <c r="G96" s="206"/>
      <c r="H96" s="206"/>
      <c r="I96" s="209"/>
      <c r="J96" s="220">
        <f>BK96</f>
        <v>0</v>
      </c>
      <c r="K96" s="206"/>
      <c r="L96" s="211"/>
      <c r="M96" s="212"/>
      <c r="N96" s="213"/>
      <c r="O96" s="213"/>
      <c r="P96" s="214">
        <f>P97</f>
        <v>0</v>
      </c>
      <c r="Q96" s="213"/>
      <c r="R96" s="214">
        <f>R97</f>
        <v>0</v>
      </c>
      <c r="S96" s="213"/>
      <c r="T96" s="215">
        <f>T97</f>
        <v>0</v>
      </c>
      <c r="AR96" s="216" t="s">
        <v>162</v>
      </c>
      <c r="AT96" s="217" t="s">
        <v>70</v>
      </c>
      <c r="AU96" s="217" t="s">
        <v>79</v>
      </c>
      <c r="AY96" s="216" t="s">
        <v>137</v>
      </c>
      <c r="BK96" s="218">
        <f>BK97</f>
        <v>0</v>
      </c>
    </row>
    <row r="97" spans="2:65" s="1" customFormat="1" ht="38.25" customHeight="1">
      <c r="B97" s="46"/>
      <c r="C97" s="221" t="s">
        <v>177</v>
      </c>
      <c r="D97" s="221" t="s">
        <v>139</v>
      </c>
      <c r="E97" s="222" t="s">
        <v>1235</v>
      </c>
      <c r="F97" s="223" t="s">
        <v>1236</v>
      </c>
      <c r="G97" s="224" t="s">
        <v>328</v>
      </c>
      <c r="H97" s="225">
        <v>2</v>
      </c>
      <c r="I97" s="226"/>
      <c r="J97" s="227">
        <f>ROUND(I97*H97,2)</f>
        <v>0</v>
      </c>
      <c r="K97" s="223" t="s">
        <v>143</v>
      </c>
      <c r="L97" s="72"/>
      <c r="M97" s="228" t="s">
        <v>21</v>
      </c>
      <c r="N97" s="257" t="s">
        <v>42</v>
      </c>
      <c r="O97" s="258"/>
      <c r="P97" s="259">
        <f>O97*H97</f>
        <v>0</v>
      </c>
      <c r="Q97" s="259">
        <v>0</v>
      </c>
      <c r="R97" s="259">
        <f>Q97*H97</f>
        <v>0</v>
      </c>
      <c r="S97" s="259">
        <v>0</v>
      </c>
      <c r="T97" s="260">
        <f>S97*H97</f>
        <v>0</v>
      </c>
      <c r="AR97" s="24" t="s">
        <v>1205</v>
      </c>
      <c r="AT97" s="24" t="s">
        <v>139</v>
      </c>
      <c r="AU97" s="24" t="s">
        <v>81</v>
      </c>
      <c r="AY97" s="24" t="s">
        <v>137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79</v>
      </c>
      <c r="BK97" s="232">
        <f>ROUND(I97*H97,2)</f>
        <v>0</v>
      </c>
      <c r="BL97" s="24" t="s">
        <v>1205</v>
      </c>
      <c r="BM97" s="24" t="s">
        <v>1237</v>
      </c>
    </row>
    <row r="98" spans="2:12" s="1" customFormat="1" ht="6.95" customHeight="1">
      <c r="B98" s="67"/>
      <c r="C98" s="68"/>
      <c r="D98" s="68"/>
      <c r="E98" s="68"/>
      <c r="F98" s="68"/>
      <c r="G98" s="68"/>
      <c r="H98" s="68"/>
      <c r="I98" s="166"/>
      <c r="J98" s="68"/>
      <c r="K98" s="68"/>
      <c r="L98" s="72"/>
    </row>
  </sheetData>
  <sheetProtection password="CC35" sheet="1" objects="1" scenarios="1" formatColumns="0" formatRows="0" autoFilter="0"/>
  <autoFilter ref="C80:K97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98</v>
      </c>
      <c r="G1" s="139" t="s">
        <v>99</v>
      </c>
      <c r="H1" s="139"/>
      <c r="I1" s="140"/>
      <c r="J1" s="139" t="s">
        <v>100</v>
      </c>
      <c r="K1" s="138" t="s">
        <v>101</v>
      </c>
      <c r="L1" s="139" t="s">
        <v>102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97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81</v>
      </c>
    </row>
    <row r="4" spans="2:46" ht="36.95" customHeight="1">
      <c r="B4" s="28"/>
      <c r="C4" s="29"/>
      <c r="D4" s="30" t="s">
        <v>103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III/11748 NEPOMUK ULICE ZELENODOLSKÁ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104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1238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22. 3. 2018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30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37</v>
      </c>
      <c r="E27" s="47"/>
      <c r="F27" s="47"/>
      <c r="G27" s="47"/>
      <c r="H27" s="47"/>
      <c r="I27" s="144"/>
      <c r="J27" s="155">
        <f>ROUND(J81,2)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39</v>
      </c>
      <c r="G29" s="47"/>
      <c r="H29" s="47"/>
      <c r="I29" s="156" t="s">
        <v>38</v>
      </c>
      <c r="J29" s="52" t="s">
        <v>40</v>
      </c>
      <c r="K29" s="51"/>
    </row>
    <row r="30" spans="2:11" s="1" customFormat="1" ht="14.4" customHeight="1">
      <c r="B30" s="46"/>
      <c r="C30" s="47"/>
      <c r="D30" s="55" t="s">
        <v>41</v>
      </c>
      <c r="E30" s="55" t="s">
        <v>42</v>
      </c>
      <c r="F30" s="157">
        <f>ROUND(SUM(BE81:BE96),2)</f>
        <v>0</v>
      </c>
      <c r="G30" s="47"/>
      <c r="H30" s="47"/>
      <c r="I30" s="158">
        <v>0.21</v>
      </c>
      <c r="J30" s="157">
        <f>ROUND(ROUND((SUM(BE81:BE96)),2)*I30,2)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43</v>
      </c>
      <c r="F31" s="157">
        <f>ROUND(SUM(BF81:BF96),2)</f>
        <v>0</v>
      </c>
      <c r="G31" s="47"/>
      <c r="H31" s="47"/>
      <c r="I31" s="158">
        <v>0.15</v>
      </c>
      <c r="J31" s="157">
        <f>ROUND(ROUND((SUM(BF81:BF96)),2)*I31,2)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44</v>
      </c>
      <c r="F32" s="157">
        <f>ROUND(SUM(BG81:BG96),2)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45</v>
      </c>
      <c r="F33" s="157">
        <f>ROUND(SUM(BH81:BH96),2)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46</v>
      </c>
      <c r="F34" s="157">
        <f>ROUND(SUM(BI81:BI96),2)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47</v>
      </c>
      <c r="E36" s="98"/>
      <c r="F36" s="98"/>
      <c r="G36" s="161" t="s">
        <v>48</v>
      </c>
      <c r="H36" s="162" t="s">
        <v>49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106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III/11748 NEPOMUK ULICE ZELENODOLSKÁ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104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SO 000-2 - VEDLEJŠÍ ROZPOČTOVÉ NÁKLADY - MĚSTO NEPOMUK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NEPOMUK</v>
      </c>
      <c r="G49" s="47"/>
      <c r="H49" s="47"/>
      <c r="I49" s="146" t="s">
        <v>25</v>
      </c>
      <c r="J49" s="147" t="str">
        <f>IF(J12="","",J12)</f>
        <v>22. 3. 2018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6" t="s">
        <v>33</v>
      </c>
      <c r="J51" s="44" t="str">
        <f>E21</f>
        <v>MACÁN PROJEKCE DS s.r.o.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107</v>
      </c>
      <c r="D54" s="159"/>
      <c r="E54" s="159"/>
      <c r="F54" s="159"/>
      <c r="G54" s="159"/>
      <c r="H54" s="159"/>
      <c r="I54" s="173"/>
      <c r="J54" s="174" t="s">
        <v>108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109</v>
      </c>
      <c r="D56" s="47"/>
      <c r="E56" s="47"/>
      <c r="F56" s="47"/>
      <c r="G56" s="47"/>
      <c r="H56" s="47"/>
      <c r="I56" s="144"/>
      <c r="J56" s="155">
        <f>J81</f>
        <v>0</v>
      </c>
      <c r="K56" s="51"/>
      <c r="AU56" s="24" t="s">
        <v>110</v>
      </c>
    </row>
    <row r="57" spans="2:11" s="7" customFormat="1" ht="24.95" customHeight="1">
      <c r="B57" s="177"/>
      <c r="C57" s="178"/>
      <c r="D57" s="179" t="s">
        <v>1193</v>
      </c>
      <c r="E57" s="180"/>
      <c r="F57" s="180"/>
      <c r="G57" s="180"/>
      <c r="H57" s="180"/>
      <c r="I57" s="181"/>
      <c r="J57" s="182">
        <f>J82</f>
        <v>0</v>
      </c>
      <c r="K57" s="183"/>
    </row>
    <row r="58" spans="2:11" s="8" customFormat="1" ht="19.9" customHeight="1">
      <c r="B58" s="184"/>
      <c r="C58" s="185"/>
      <c r="D58" s="186" t="s">
        <v>1194</v>
      </c>
      <c r="E58" s="187"/>
      <c r="F58" s="187"/>
      <c r="G58" s="187"/>
      <c r="H58" s="187"/>
      <c r="I58" s="188"/>
      <c r="J58" s="189">
        <f>J83</f>
        <v>0</v>
      </c>
      <c r="K58" s="190"/>
    </row>
    <row r="59" spans="2:11" s="8" customFormat="1" ht="19.9" customHeight="1">
      <c r="B59" s="184"/>
      <c r="C59" s="185"/>
      <c r="D59" s="186" t="s">
        <v>1195</v>
      </c>
      <c r="E59" s="187"/>
      <c r="F59" s="187"/>
      <c r="G59" s="187"/>
      <c r="H59" s="187"/>
      <c r="I59" s="188"/>
      <c r="J59" s="189">
        <f>J89</f>
        <v>0</v>
      </c>
      <c r="K59" s="190"/>
    </row>
    <row r="60" spans="2:11" s="8" customFormat="1" ht="19.9" customHeight="1">
      <c r="B60" s="184"/>
      <c r="C60" s="185"/>
      <c r="D60" s="186" t="s">
        <v>1196</v>
      </c>
      <c r="E60" s="187"/>
      <c r="F60" s="187"/>
      <c r="G60" s="187"/>
      <c r="H60" s="187"/>
      <c r="I60" s="188"/>
      <c r="J60" s="189">
        <f>J93</f>
        <v>0</v>
      </c>
      <c r="K60" s="190"/>
    </row>
    <row r="61" spans="2:11" s="8" customFormat="1" ht="19.9" customHeight="1">
      <c r="B61" s="184"/>
      <c r="C61" s="185"/>
      <c r="D61" s="186" t="s">
        <v>1197</v>
      </c>
      <c r="E61" s="187"/>
      <c r="F61" s="187"/>
      <c r="G61" s="187"/>
      <c r="H61" s="187"/>
      <c r="I61" s="188"/>
      <c r="J61" s="189">
        <f>J96</f>
        <v>0</v>
      </c>
      <c r="K61" s="190"/>
    </row>
    <row r="62" spans="2:11" s="1" customFormat="1" ht="21.8" customHeight="1">
      <c r="B62" s="46"/>
      <c r="C62" s="47"/>
      <c r="D62" s="47"/>
      <c r="E62" s="47"/>
      <c r="F62" s="47"/>
      <c r="G62" s="47"/>
      <c r="H62" s="47"/>
      <c r="I62" s="144"/>
      <c r="J62" s="47"/>
      <c r="K62" s="51"/>
    </row>
    <row r="63" spans="2:11" s="1" customFormat="1" ht="6.95" customHeight="1">
      <c r="B63" s="67"/>
      <c r="C63" s="68"/>
      <c r="D63" s="68"/>
      <c r="E63" s="68"/>
      <c r="F63" s="68"/>
      <c r="G63" s="68"/>
      <c r="H63" s="68"/>
      <c r="I63" s="166"/>
      <c r="J63" s="68"/>
      <c r="K63" s="69"/>
    </row>
    <row r="67" spans="2:12" s="1" customFormat="1" ht="6.95" customHeight="1">
      <c r="B67" s="70"/>
      <c r="C67" s="71"/>
      <c r="D67" s="71"/>
      <c r="E67" s="71"/>
      <c r="F67" s="71"/>
      <c r="G67" s="71"/>
      <c r="H67" s="71"/>
      <c r="I67" s="169"/>
      <c r="J67" s="71"/>
      <c r="K67" s="71"/>
      <c r="L67" s="72"/>
    </row>
    <row r="68" spans="2:12" s="1" customFormat="1" ht="36.95" customHeight="1">
      <c r="B68" s="46"/>
      <c r="C68" s="73" t="s">
        <v>121</v>
      </c>
      <c r="D68" s="74"/>
      <c r="E68" s="74"/>
      <c r="F68" s="74"/>
      <c r="G68" s="74"/>
      <c r="H68" s="74"/>
      <c r="I68" s="191"/>
      <c r="J68" s="74"/>
      <c r="K68" s="74"/>
      <c r="L68" s="72"/>
    </row>
    <row r="69" spans="2:12" s="1" customFormat="1" ht="6.95" customHeight="1">
      <c r="B69" s="46"/>
      <c r="C69" s="74"/>
      <c r="D69" s="74"/>
      <c r="E69" s="74"/>
      <c r="F69" s="74"/>
      <c r="G69" s="74"/>
      <c r="H69" s="74"/>
      <c r="I69" s="191"/>
      <c r="J69" s="74"/>
      <c r="K69" s="74"/>
      <c r="L69" s="72"/>
    </row>
    <row r="70" spans="2:12" s="1" customFormat="1" ht="14.4" customHeight="1">
      <c r="B70" s="46"/>
      <c r="C70" s="76" t="s">
        <v>18</v>
      </c>
      <c r="D70" s="74"/>
      <c r="E70" s="74"/>
      <c r="F70" s="74"/>
      <c r="G70" s="74"/>
      <c r="H70" s="74"/>
      <c r="I70" s="191"/>
      <c r="J70" s="74"/>
      <c r="K70" s="74"/>
      <c r="L70" s="72"/>
    </row>
    <row r="71" spans="2:12" s="1" customFormat="1" ht="16.5" customHeight="1">
      <c r="B71" s="46"/>
      <c r="C71" s="74"/>
      <c r="D71" s="74"/>
      <c r="E71" s="192" t="str">
        <f>E7</f>
        <v>III/11748 NEPOMUK ULICE ZELENODOLSKÁ</v>
      </c>
      <c r="F71" s="76"/>
      <c r="G71" s="76"/>
      <c r="H71" s="76"/>
      <c r="I71" s="191"/>
      <c r="J71" s="74"/>
      <c r="K71" s="74"/>
      <c r="L71" s="72"/>
    </row>
    <row r="72" spans="2:12" s="1" customFormat="1" ht="14.4" customHeight="1">
      <c r="B72" s="46"/>
      <c r="C72" s="76" t="s">
        <v>104</v>
      </c>
      <c r="D72" s="74"/>
      <c r="E72" s="74"/>
      <c r="F72" s="74"/>
      <c r="G72" s="74"/>
      <c r="H72" s="74"/>
      <c r="I72" s="191"/>
      <c r="J72" s="74"/>
      <c r="K72" s="74"/>
      <c r="L72" s="72"/>
    </row>
    <row r="73" spans="2:12" s="1" customFormat="1" ht="17.25" customHeight="1">
      <c r="B73" s="46"/>
      <c r="C73" s="74"/>
      <c r="D73" s="74"/>
      <c r="E73" s="82" t="str">
        <f>E9</f>
        <v>SO 000-2 - VEDLEJŠÍ ROZPOČTOVÉ NÁKLADY - MĚSTO NEPOMUK</v>
      </c>
      <c r="F73" s="74"/>
      <c r="G73" s="74"/>
      <c r="H73" s="74"/>
      <c r="I73" s="191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191"/>
      <c r="J74" s="74"/>
      <c r="K74" s="74"/>
      <c r="L74" s="72"/>
    </row>
    <row r="75" spans="2:12" s="1" customFormat="1" ht="18" customHeight="1">
      <c r="B75" s="46"/>
      <c r="C75" s="76" t="s">
        <v>23</v>
      </c>
      <c r="D75" s="74"/>
      <c r="E75" s="74"/>
      <c r="F75" s="193" t="str">
        <f>F12</f>
        <v>NEPOMUK</v>
      </c>
      <c r="G75" s="74"/>
      <c r="H75" s="74"/>
      <c r="I75" s="194" t="s">
        <v>25</v>
      </c>
      <c r="J75" s="85" t="str">
        <f>IF(J12="","",J12)</f>
        <v>22. 3. 2018</v>
      </c>
      <c r="K75" s="74"/>
      <c r="L75" s="72"/>
    </row>
    <row r="76" spans="2:12" s="1" customFormat="1" ht="6.95" customHeight="1">
      <c r="B76" s="46"/>
      <c r="C76" s="74"/>
      <c r="D76" s="74"/>
      <c r="E76" s="74"/>
      <c r="F76" s="74"/>
      <c r="G76" s="74"/>
      <c r="H76" s="74"/>
      <c r="I76" s="191"/>
      <c r="J76" s="74"/>
      <c r="K76" s="74"/>
      <c r="L76" s="72"/>
    </row>
    <row r="77" spans="2:12" s="1" customFormat="1" ht="13.5">
      <c r="B77" s="46"/>
      <c r="C77" s="76" t="s">
        <v>27</v>
      </c>
      <c r="D77" s="74"/>
      <c r="E77" s="74"/>
      <c r="F77" s="193" t="str">
        <f>E15</f>
        <v xml:space="preserve"> </v>
      </c>
      <c r="G77" s="74"/>
      <c r="H77" s="74"/>
      <c r="I77" s="194" t="s">
        <v>33</v>
      </c>
      <c r="J77" s="193" t="str">
        <f>E21</f>
        <v>MACÁN PROJEKCE DS s.r.o.</v>
      </c>
      <c r="K77" s="74"/>
      <c r="L77" s="72"/>
    </row>
    <row r="78" spans="2:12" s="1" customFormat="1" ht="14.4" customHeight="1">
      <c r="B78" s="46"/>
      <c r="C78" s="76" t="s">
        <v>31</v>
      </c>
      <c r="D78" s="74"/>
      <c r="E78" s="74"/>
      <c r="F78" s="193" t="str">
        <f>IF(E18="","",E18)</f>
        <v/>
      </c>
      <c r="G78" s="74"/>
      <c r="H78" s="74"/>
      <c r="I78" s="191"/>
      <c r="J78" s="74"/>
      <c r="K78" s="74"/>
      <c r="L78" s="72"/>
    </row>
    <row r="79" spans="2:12" s="1" customFormat="1" ht="10.3" customHeight="1">
      <c r="B79" s="46"/>
      <c r="C79" s="74"/>
      <c r="D79" s="74"/>
      <c r="E79" s="74"/>
      <c r="F79" s="74"/>
      <c r="G79" s="74"/>
      <c r="H79" s="74"/>
      <c r="I79" s="191"/>
      <c r="J79" s="74"/>
      <c r="K79" s="74"/>
      <c r="L79" s="72"/>
    </row>
    <row r="80" spans="2:20" s="9" customFormat="1" ht="29.25" customHeight="1">
      <c r="B80" s="195"/>
      <c r="C80" s="196" t="s">
        <v>122</v>
      </c>
      <c r="D80" s="197" t="s">
        <v>56</v>
      </c>
      <c r="E80" s="197" t="s">
        <v>52</v>
      </c>
      <c r="F80" s="197" t="s">
        <v>123</v>
      </c>
      <c r="G80" s="197" t="s">
        <v>124</v>
      </c>
      <c r="H80" s="197" t="s">
        <v>125</v>
      </c>
      <c r="I80" s="198" t="s">
        <v>126</v>
      </c>
      <c r="J80" s="197" t="s">
        <v>108</v>
      </c>
      <c r="K80" s="199" t="s">
        <v>127</v>
      </c>
      <c r="L80" s="200"/>
      <c r="M80" s="102" t="s">
        <v>128</v>
      </c>
      <c r="N80" s="103" t="s">
        <v>41</v>
      </c>
      <c r="O80" s="103" t="s">
        <v>129</v>
      </c>
      <c r="P80" s="103" t="s">
        <v>130</v>
      </c>
      <c r="Q80" s="103" t="s">
        <v>131</v>
      </c>
      <c r="R80" s="103" t="s">
        <v>132</v>
      </c>
      <c r="S80" s="103" t="s">
        <v>133</v>
      </c>
      <c r="T80" s="104" t="s">
        <v>134</v>
      </c>
    </row>
    <row r="81" spans="2:63" s="1" customFormat="1" ht="29.25" customHeight="1">
      <c r="B81" s="46"/>
      <c r="C81" s="108" t="s">
        <v>109</v>
      </c>
      <c r="D81" s="74"/>
      <c r="E81" s="74"/>
      <c r="F81" s="74"/>
      <c r="G81" s="74"/>
      <c r="H81" s="74"/>
      <c r="I81" s="191"/>
      <c r="J81" s="201">
        <f>BK81</f>
        <v>0</v>
      </c>
      <c r="K81" s="74"/>
      <c r="L81" s="72"/>
      <c r="M81" s="105"/>
      <c r="N81" s="106"/>
      <c r="O81" s="106"/>
      <c r="P81" s="202">
        <f>P82</f>
        <v>0</v>
      </c>
      <c r="Q81" s="106"/>
      <c r="R81" s="202">
        <f>R82</f>
        <v>0</v>
      </c>
      <c r="S81" s="106"/>
      <c r="T81" s="203">
        <f>T82</f>
        <v>0</v>
      </c>
      <c r="AT81" s="24" t="s">
        <v>70</v>
      </c>
      <c r="AU81" s="24" t="s">
        <v>110</v>
      </c>
      <c r="BK81" s="204">
        <f>BK82</f>
        <v>0</v>
      </c>
    </row>
    <row r="82" spans="2:63" s="10" customFormat="1" ht="37.4" customHeight="1">
      <c r="B82" s="205"/>
      <c r="C82" s="206"/>
      <c r="D82" s="207" t="s">
        <v>70</v>
      </c>
      <c r="E82" s="208" t="s">
        <v>1198</v>
      </c>
      <c r="F82" s="208" t="s">
        <v>1199</v>
      </c>
      <c r="G82" s="206"/>
      <c r="H82" s="206"/>
      <c r="I82" s="209"/>
      <c r="J82" s="210">
        <f>BK82</f>
        <v>0</v>
      </c>
      <c r="K82" s="206"/>
      <c r="L82" s="211"/>
      <c r="M82" s="212"/>
      <c r="N82" s="213"/>
      <c r="O82" s="213"/>
      <c r="P82" s="214">
        <f>P83+P89+P93+P96</f>
        <v>0</v>
      </c>
      <c r="Q82" s="213"/>
      <c r="R82" s="214">
        <f>R83+R89+R93+R96</f>
        <v>0</v>
      </c>
      <c r="S82" s="213"/>
      <c r="T82" s="215">
        <f>T83+T89+T93+T96</f>
        <v>0</v>
      </c>
      <c r="AR82" s="216" t="s">
        <v>162</v>
      </c>
      <c r="AT82" s="217" t="s">
        <v>70</v>
      </c>
      <c r="AU82" s="217" t="s">
        <v>71</v>
      </c>
      <c r="AY82" s="216" t="s">
        <v>137</v>
      </c>
      <c r="BK82" s="218">
        <f>BK83+BK89+BK93+BK96</f>
        <v>0</v>
      </c>
    </row>
    <row r="83" spans="2:63" s="10" customFormat="1" ht="19.9" customHeight="1">
      <c r="B83" s="205"/>
      <c r="C83" s="206"/>
      <c r="D83" s="207" t="s">
        <v>70</v>
      </c>
      <c r="E83" s="219" t="s">
        <v>1200</v>
      </c>
      <c r="F83" s="219" t="s">
        <v>1201</v>
      </c>
      <c r="G83" s="206"/>
      <c r="H83" s="206"/>
      <c r="I83" s="209"/>
      <c r="J83" s="220">
        <f>BK83</f>
        <v>0</v>
      </c>
      <c r="K83" s="206"/>
      <c r="L83" s="211"/>
      <c r="M83" s="212"/>
      <c r="N83" s="213"/>
      <c r="O83" s="213"/>
      <c r="P83" s="214">
        <f>SUM(P84:P88)</f>
        <v>0</v>
      </c>
      <c r="Q83" s="213"/>
      <c r="R83" s="214">
        <f>SUM(R84:R88)</f>
        <v>0</v>
      </c>
      <c r="S83" s="213"/>
      <c r="T83" s="215">
        <f>SUM(T84:T88)</f>
        <v>0</v>
      </c>
      <c r="AR83" s="216" t="s">
        <v>162</v>
      </c>
      <c r="AT83" s="217" t="s">
        <v>70</v>
      </c>
      <c r="AU83" s="217" t="s">
        <v>79</v>
      </c>
      <c r="AY83" s="216" t="s">
        <v>137</v>
      </c>
      <c r="BK83" s="218">
        <f>SUM(BK84:BK88)</f>
        <v>0</v>
      </c>
    </row>
    <row r="84" spans="2:65" s="1" customFormat="1" ht="16.5" customHeight="1">
      <c r="B84" s="46"/>
      <c r="C84" s="221" t="s">
        <v>79</v>
      </c>
      <c r="D84" s="221" t="s">
        <v>139</v>
      </c>
      <c r="E84" s="222" t="s">
        <v>1202</v>
      </c>
      <c r="F84" s="223" t="s">
        <v>1203</v>
      </c>
      <c r="G84" s="224" t="s">
        <v>1204</v>
      </c>
      <c r="H84" s="225">
        <v>1</v>
      </c>
      <c r="I84" s="226"/>
      <c r="J84" s="227">
        <f>ROUND(I84*H84,2)</f>
        <v>0</v>
      </c>
      <c r="K84" s="223" t="s">
        <v>143</v>
      </c>
      <c r="L84" s="72"/>
      <c r="M84" s="228" t="s">
        <v>21</v>
      </c>
      <c r="N84" s="229" t="s">
        <v>42</v>
      </c>
      <c r="O84" s="47"/>
      <c r="P84" s="230">
        <f>O84*H84</f>
        <v>0</v>
      </c>
      <c r="Q84" s="230">
        <v>0</v>
      </c>
      <c r="R84" s="230">
        <f>Q84*H84</f>
        <v>0</v>
      </c>
      <c r="S84" s="230">
        <v>0</v>
      </c>
      <c r="T84" s="231">
        <f>S84*H84</f>
        <v>0</v>
      </c>
      <c r="AR84" s="24" t="s">
        <v>1205</v>
      </c>
      <c r="AT84" s="24" t="s">
        <v>139</v>
      </c>
      <c r="AU84" s="24" t="s">
        <v>81</v>
      </c>
      <c r="AY84" s="24" t="s">
        <v>137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24" t="s">
        <v>79</v>
      </c>
      <c r="BK84" s="232">
        <f>ROUND(I84*H84,2)</f>
        <v>0</v>
      </c>
      <c r="BL84" s="24" t="s">
        <v>1205</v>
      </c>
      <c r="BM84" s="24" t="s">
        <v>1206</v>
      </c>
    </row>
    <row r="85" spans="2:65" s="1" customFormat="1" ht="16.5" customHeight="1">
      <c r="B85" s="46"/>
      <c r="C85" s="221" t="s">
        <v>81</v>
      </c>
      <c r="D85" s="221" t="s">
        <v>139</v>
      </c>
      <c r="E85" s="222" t="s">
        <v>1207</v>
      </c>
      <c r="F85" s="223" t="s">
        <v>1208</v>
      </c>
      <c r="G85" s="224" t="s">
        <v>1204</v>
      </c>
      <c r="H85" s="225">
        <v>1</v>
      </c>
      <c r="I85" s="226"/>
      <c r="J85" s="227">
        <f>ROUND(I85*H85,2)</f>
        <v>0</v>
      </c>
      <c r="K85" s="223" t="s">
        <v>143</v>
      </c>
      <c r="L85" s="72"/>
      <c r="M85" s="228" t="s">
        <v>21</v>
      </c>
      <c r="N85" s="229" t="s">
        <v>42</v>
      </c>
      <c r="O85" s="47"/>
      <c r="P85" s="230">
        <f>O85*H85</f>
        <v>0</v>
      </c>
      <c r="Q85" s="230">
        <v>0</v>
      </c>
      <c r="R85" s="230">
        <f>Q85*H85</f>
        <v>0</v>
      </c>
      <c r="S85" s="230">
        <v>0</v>
      </c>
      <c r="T85" s="231">
        <f>S85*H85</f>
        <v>0</v>
      </c>
      <c r="AR85" s="24" t="s">
        <v>1205</v>
      </c>
      <c r="AT85" s="24" t="s">
        <v>139</v>
      </c>
      <c r="AU85" s="24" t="s">
        <v>81</v>
      </c>
      <c r="AY85" s="24" t="s">
        <v>137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4" t="s">
        <v>79</v>
      </c>
      <c r="BK85" s="232">
        <f>ROUND(I85*H85,2)</f>
        <v>0</v>
      </c>
      <c r="BL85" s="24" t="s">
        <v>1205</v>
      </c>
      <c r="BM85" s="24" t="s">
        <v>1209</v>
      </c>
    </row>
    <row r="86" spans="2:65" s="1" customFormat="1" ht="16.5" customHeight="1">
      <c r="B86" s="46"/>
      <c r="C86" s="221" t="s">
        <v>173</v>
      </c>
      <c r="D86" s="221" t="s">
        <v>139</v>
      </c>
      <c r="E86" s="222" t="s">
        <v>1210</v>
      </c>
      <c r="F86" s="223" t="s">
        <v>1211</v>
      </c>
      <c r="G86" s="224" t="s">
        <v>1212</v>
      </c>
      <c r="H86" s="225">
        <v>1</v>
      </c>
      <c r="I86" s="226"/>
      <c r="J86" s="227">
        <f>ROUND(I86*H86,2)</f>
        <v>0</v>
      </c>
      <c r="K86" s="223" t="s">
        <v>143</v>
      </c>
      <c r="L86" s="72"/>
      <c r="M86" s="228" t="s">
        <v>21</v>
      </c>
      <c r="N86" s="229" t="s">
        <v>42</v>
      </c>
      <c r="O86" s="47"/>
      <c r="P86" s="230">
        <f>O86*H86</f>
        <v>0</v>
      </c>
      <c r="Q86" s="230">
        <v>0</v>
      </c>
      <c r="R86" s="230">
        <f>Q86*H86</f>
        <v>0</v>
      </c>
      <c r="S86" s="230">
        <v>0</v>
      </c>
      <c r="T86" s="231">
        <f>S86*H86</f>
        <v>0</v>
      </c>
      <c r="AR86" s="24" t="s">
        <v>1205</v>
      </c>
      <c r="AT86" s="24" t="s">
        <v>139</v>
      </c>
      <c r="AU86" s="24" t="s">
        <v>81</v>
      </c>
      <c r="AY86" s="24" t="s">
        <v>137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4" t="s">
        <v>79</v>
      </c>
      <c r="BK86" s="232">
        <f>ROUND(I86*H86,2)</f>
        <v>0</v>
      </c>
      <c r="BL86" s="24" t="s">
        <v>1205</v>
      </c>
      <c r="BM86" s="24" t="s">
        <v>1213</v>
      </c>
    </row>
    <row r="87" spans="2:47" s="1" customFormat="1" ht="13.5">
      <c r="B87" s="46"/>
      <c r="C87" s="74"/>
      <c r="D87" s="233" t="s">
        <v>146</v>
      </c>
      <c r="E87" s="74"/>
      <c r="F87" s="234" t="s">
        <v>1214</v>
      </c>
      <c r="G87" s="74"/>
      <c r="H87" s="74"/>
      <c r="I87" s="191"/>
      <c r="J87" s="74"/>
      <c r="K87" s="74"/>
      <c r="L87" s="72"/>
      <c r="M87" s="235"/>
      <c r="N87" s="47"/>
      <c r="O87" s="47"/>
      <c r="P87" s="47"/>
      <c r="Q87" s="47"/>
      <c r="R87" s="47"/>
      <c r="S87" s="47"/>
      <c r="T87" s="95"/>
      <c r="AT87" s="24" t="s">
        <v>146</v>
      </c>
      <c r="AU87" s="24" t="s">
        <v>81</v>
      </c>
    </row>
    <row r="88" spans="2:65" s="1" customFormat="1" ht="25.5" customHeight="1">
      <c r="B88" s="46"/>
      <c r="C88" s="221" t="s">
        <v>153</v>
      </c>
      <c r="D88" s="221" t="s">
        <v>139</v>
      </c>
      <c r="E88" s="222" t="s">
        <v>1215</v>
      </c>
      <c r="F88" s="223" t="s">
        <v>1216</v>
      </c>
      <c r="G88" s="224" t="s">
        <v>1204</v>
      </c>
      <c r="H88" s="225">
        <v>1</v>
      </c>
      <c r="I88" s="226"/>
      <c r="J88" s="227">
        <f>ROUND(I88*H88,2)</f>
        <v>0</v>
      </c>
      <c r="K88" s="223" t="s">
        <v>143</v>
      </c>
      <c r="L88" s="72"/>
      <c r="M88" s="228" t="s">
        <v>21</v>
      </c>
      <c r="N88" s="229" t="s">
        <v>42</v>
      </c>
      <c r="O88" s="47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4" t="s">
        <v>1205</v>
      </c>
      <c r="AT88" s="24" t="s">
        <v>139</v>
      </c>
      <c r="AU88" s="24" t="s">
        <v>81</v>
      </c>
      <c r="AY88" s="24" t="s">
        <v>137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79</v>
      </c>
      <c r="BK88" s="232">
        <f>ROUND(I88*H88,2)</f>
        <v>0</v>
      </c>
      <c r="BL88" s="24" t="s">
        <v>1205</v>
      </c>
      <c r="BM88" s="24" t="s">
        <v>1217</v>
      </c>
    </row>
    <row r="89" spans="2:63" s="10" customFormat="1" ht="29.85" customHeight="1">
      <c r="B89" s="205"/>
      <c r="C89" s="206"/>
      <c r="D89" s="207" t="s">
        <v>70</v>
      </c>
      <c r="E89" s="219" t="s">
        <v>1218</v>
      </c>
      <c r="F89" s="219" t="s">
        <v>1219</v>
      </c>
      <c r="G89" s="206"/>
      <c r="H89" s="206"/>
      <c r="I89" s="209"/>
      <c r="J89" s="220">
        <f>BK89</f>
        <v>0</v>
      </c>
      <c r="K89" s="206"/>
      <c r="L89" s="211"/>
      <c r="M89" s="212"/>
      <c r="N89" s="213"/>
      <c r="O89" s="213"/>
      <c r="P89" s="214">
        <f>SUM(P90:P92)</f>
        <v>0</v>
      </c>
      <c r="Q89" s="213"/>
      <c r="R89" s="214">
        <f>SUM(R90:R92)</f>
        <v>0</v>
      </c>
      <c r="S89" s="213"/>
      <c r="T89" s="215">
        <f>SUM(T90:T92)</f>
        <v>0</v>
      </c>
      <c r="AR89" s="216" t="s">
        <v>162</v>
      </c>
      <c r="AT89" s="217" t="s">
        <v>70</v>
      </c>
      <c r="AU89" s="217" t="s">
        <v>79</v>
      </c>
      <c r="AY89" s="216" t="s">
        <v>137</v>
      </c>
      <c r="BK89" s="218">
        <f>SUM(BK90:BK92)</f>
        <v>0</v>
      </c>
    </row>
    <row r="90" spans="2:65" s="1" customFormat="1" ht="16.5" customHeight="1">
      <c r="B90" s="46"/>
      <c r="C90" s="221" t="s">
        <v>144</v>
      </c>
      <c r="D90" s="221" t="s">
        <v>139</v>
      </c>
      <c r="E90" s="222" t="s">
        <v>1220</v>
      </c>
      <c r="F90" s="223" t="s">
        <v>1221</v>
      </c>
      <c r="G90" s="224" t="s">
        <v>1204</v>
      </c>
      <c r="H90" s="225">
        <v>1</v>
      </c>
      <c r="I90" s="226"/>
      <c r="J90" s="227">
        <f>ROUND(I90*H90,2)</f>
        <v>0</v>
      </c>
      <c r="K90" s="223" t="s">
        <v>143</v>
      </c>
      <c r="L90" s="72"/>
      <c r="M90" s="228" t="s">
        <v>21</v>
      </c>
      <c r="N90" s="229" t="s">
        <v>42</v>
      </c>
      <c r="O90" s="47"/>
      <c r="P90" s="230">
        <f>O90*H90</f>
        <v>0</v>
      </c>
      <c r="Q90" s="230">
        <v>0</v>
      </c>
      <c r="R90" s="230">
        <f>Q90*H90</f>
        <v>0</v>
      </c>
      <c r="S90" s="230">
        <v>0</v>
      </c>
      <c r="T90" s="231">
        <f>S90*H90</f>
        <v>0</v>
      </c>
      <c r="AR90" s="24" t="s">
        <v>1205</v>
      </c>
      <c r="AT90" s="24" t="s">
        <v>139</v>
      </c>
      <c r="AU90" s="24" t="s">
        <v>81</v>
      </c>
      <c r="AY90" s="24" t="s">
        <v>137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79</v>
      </c>
      <c r="BK90" s="232">
        <f>ROUND(I90*H90,2)</f>
        <v>0</v>
      </c>
      <c r="BL90" s="24" t="s">
        <v>1205</v>
      </c>
      <c r="BM90" s="24" t="s">
        <v>1222</v>
      </c>
    </row>
    <row r="91" spans="2:65" s="1" customFormat="1" ht="16.5" customHeight="1">
      <c r="B91" s="46"/>
      <c r="C91" s="221" t="s">
        <v>162</v>
      </c>
      <c r="D91" s="221" t="s">
        <v>139</v>
      </c>
      <c r="E91" s="222" t="s">
        <v>1223</v>
      </c>
      <c r="F91" s="223" t="s">
        <v>1224</v>
      </c>
      <c r="G91" s="224" t="s">
        <v>1204</v>
      </c>
      <c r="H91" s="225">
        <v>1</v>
      </c>
      <c r="I91" s="226"/>
      <c r="J91" s="227">
        <f>ROUND(I91*H91,2)</f>
        <v>0</v>
      </c>
      <c r="K91" s="223" t="s">
        <v>143</v>
      </c>
      <c r="L91" s="72"/>
      <c r="M91" s="228" t="s">
        <v>21</v>
      </c>
      <c r="N91" s="229" t="s">
        <v>42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4" t="s">
        <v>1205</v>
      </c>
      <c r="AT91" s="24" t="s">
        <v>139</v>
      </c>
      <c r="AU91" s="24" t="s">
        <v>81</v>
      </c>
      <c r="AY91" s="24" t="s">
        <v>137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79</v>
      </c>
      <c r="BK91" s="232">
        <f>ROUND(I91*H91,2)</f>
        <v>0</v>
      </c>
      <c r="BL91" s="24" t="s">
        <v>1205</v>
      </c>
      <c r="BM91" s="24" t="s">
        <v>1225</v>
      </c>
    </row>
    <row r="92" spans="2:47" s="1" customFormat="1" ht="13.5">
      <c r="B92" s="46"/>
      <c r="C92" s="74"/>
      <c r="D92" s="233" t="s">
        <v>146</v>
      </c>
      <c r="E92" s="74"/>
      <c r="F92" s="234" t="s">
        <v>1226</v>
      </c>
      <c r="G92" s="74"/>
      <c r="H92" s="74"/>
      <c r="I92" s="191"/>
      <c r="J92" s="74"/>
      <c r="K92" s="74"/>
      <c r="L92" s="72"/>
      <c r="M92" s="235"/>
      <c r="N92" s="47"/>
      <c r="O92" s="47"/>
      <c r="P92" s="47"/>
      <c r="Q92" s="47"/>
      <c r="R92" s="47"/>
      <c r="S92" s="47"/>
      <c r="T92" s="95"/>
      <c r="AT92" s="24" t="s">
        <v>146</v>
      </c>
      <c r="AU92" s="24" t="s">
        <v>81</v>
      </c>
    </row>
    <row r="93" spans="2:63" s="10" customFormat="1" ht="29.85" customHeight="1">
      <c r="B93" s="205"/>
      <c r="C93" s="206"/>
      <c r="D93" s="207" t="s">
        <v>70</v>
      </c>
      <c r="E93" s="219" t="s">
        <v>1227</v>
      </c>
      <c r="F93" s="219" t="s">
        <v>1228</v>
      </c>
      <c r="G93" s="206"/>
      <c r="H93" s="206"/>
      <c r="I93" s="209"/>
      <c r="J93" s="220">
        <f>BK93</f>
        <v>0</v>
      </c>
      <c r="K93" s="206"/>
      <c r="L93" s="211"/>
      <c r="M93" s="212"/>
      <c r="N93" s="213"/>
      <c r="O93" s="213"/>
      <c r="P93" s="214">
        <f>SUM(P94:P95)</f>
        <v>0</v>
      </c>
      <c r="Q93" s="213"/>
      <c r="R93" s="214">
        <f>SUM(R94:R95)</f>
        <v>0</v>
      </c>
      <c r="S93" s="213"/>
      <c r="T93" s="215">
        <f>SUM(T94:T95)</f>
        <v>0</v>
      </c>
      <c r="AR93" s="216" t="s">
        <v>162</v>
      </c>
      <c r="AT93" s="217" t="s">
        <v>70</v>
      </c>
      <c r="AU93" s="217" t="s">
        <v>79</v>
      </c>
      <c r="AY93" s="216" t="s">
        <v>137</v>
      </c>
      <c r="BK93" s="218">
        <f>SUM(BK94:BK95)</f>
        <v>0</v>
      </c>
    </row>
    <row r="94" spans="2:65" s="1" customFormat="1" ht="16.5" customHeight="1">
      <c r="B94" s="46"/>
      <c r="C94" s="221" t="s">
        <v>166</v>
      </c>
      <c r="D94" s="221" t="s">
        <v>139</v>
      </c>
      <c r="E94" s="222" t="s">
        <v>1229</v>
      </c>
      <c r="F94" s="223" t="s">
        <v>1230</v>
      </c>
      <c r="G94" s="224" t="s">
        <v>1204</v>
      </c>
      <c r="H94" s="225">
        <v>1</v>
      </c>
      <c r="I94" s="226"/>
      <c r="J94" s="227">
        <f>ROUND(I94*H94,2)</f>
        <v>0</v>
      </c>
      <c r="K94" s="223" t="s">
        <v>143</v>
      </c>
      <c r="L94" s="72"/>
      <c r="M94" s="228" t="s">
        <v>21</v>
      </c>
      <c r="N94" s="229" t="s">
        <v>42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4" t="s">
        <v>1205</v>
      </c>
      <c r="AT94" s="24" t="s">
        <v>139</v>
      </c>
      <c r="AU94" s="24" t="s">
        <v>81</v>
      </c>
      <c r="AY94" s="24" t="s">
        <v>137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79</v>
      </c>
      <c r="BK94" s="232">
        <f>ROUND(I94*H94,2)</f>
        <v>0</v>
      </c>
      <c r="BL94" s="24" t="s">
        <v>1205</v>
      </c>
      <c r="BM94" s="24" t="s">
        <v>1231</v>
      </c>
    </row>
    <row r="95" spans="2:47" s="1" customFormat="1" ht="13.5">
      <c r="B95" s="46"/>
      <c r="C95" s="74"/>
      <c r="D95" s="233" t="s">
        <v>146</v>
      </c>
      <c r="E95" s="74"/>
      <c r="F95" s="234" t="s">
        <v>1232</v>
      </c>
      <c r="G95" s="74"/>
      <c r="H95" s="74"/>
      <c r="I95" s="191"/>
      <c r="J95" s="74"/>
      <c r="K95" s="74"/>
      <c r="L95" s="72"/>
      <c r="M95" s="235"/>
      <c r="N95" s="47"/>
      <c r="O95" s="47"/>
      <c r="P95" s="47"/>
      <c r="Q95" s="47"/>
      <c r="R95" s="47"/>
      <c r="S95" s="47"/>
      <c r="T95" s="95"/>
      <c r="AT95" s="24" t="s">
        <v>146</v>
      </c>
      <c r="AU95" s="24" t="s">
        <v>81</v>
      </c>
    </row>
    <row r="96" spans="2:63" s="10" customFormat="1" ht="29.85" customHeight="1">
      <c r="B96" s="205"/>
      <c r="C96" s="206"/>
      <c r="D96" s="207" t="s">
        <v>70</v>
      </c>
      <c r="E96" s="219" t="s">
        <v>1233</v>
      </c>
      <c r="F96" s="219" t="s">
        <v>1234</v>
      </c>
      <c r="G96" s="206"/>
      <c r="H96" s="206"/>
      <c r="I96" s="209"/>
      <c r="J96" s="220">
        <f>BK96</f>
        <v>0</v>
      </c>
      <c r="K96" s="206"/>
      <c r="L96" s="211"/>
      <c r="M96" s="295"/>
      <c r="N96" s="296"/>
      <c r="O96" s="296"/>
      <c r="P96" s="297">
        <v>0</v>
      </c>
      <c r="Q96" s="296"/>
      <c r="R96" s="297">
        <v>0</v>
      </c>
      <c r="S96" s="296"/>
      <c r="T96" s="298">
        <v>0</v>
      </c>
      <c r="AR96" s="216" t="s">
        <v>162</v>
      </c>
      <c r="AT96" s="217" t="s">
        <v>70</v>
      </c>
      <c r="AU96" s="217" t="s">
        <v>79</v>
      </c>
      <c r="AY96" s="216" t="s">
        <v>137</v>
      </c>
      <c r="BK96" s="218">
        <v>0</v>
      </c>
    </row>
    <row r="97" spans="2:12" s="1" customFormat="1" ht="6.95" customHeight="1">
      <c r="B97" s="67"/>
      <c r="C97" s="68"/>
      <c r="D97" s="68"/>
      <c r="E97" s="68"/>
      <c r="F97" s="68"/>
      <c r="G97" s="68"/>
      <c r="H97" s="68"/>
      <c r="I97" s="166"/>
      <c r="J97" s="68"/>
      <c r="K97" s="68"/>
      <c r="L97" s="72"/>
    </row>
  </sheetData>
  <sheetProtection password="CC35" sheet="1" objects="1" scenarios="1" formatColumns="0" formatRows="0" autoFilter="0"/>
  <autoFilter ref="C80:K96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9" customWidth="1"/>
    <col min="2" max="2" width="1.66796875" style="299" customWidth="1"/>
    <col min="3" max="4" width="5" style="299" customWidth="1"/>
    <col min="5" max="5" width="11.66015625" style="299" customWidth="1"/>
    <col min="6" max="6" width="9.16015625" style="299" customWidth="1"/>
    <col min="7" max="7" width="5" style="299" customWidth="1"/>
    <col min="8" max="8" width="77.83203125" style="299" customWidth="1"/>
    <col min="9" max="10" width="20" style="299" customWidth="1"/>
    <col min="11" max="11" width="1.66796875" style="299" customWidth="1"/>
  </cols>
  <sheetData>
    <row r="1" ht="37.5" customHeight="1"/>
    <row r="2" spans="2:11" ht="7.5" customHeight="1">
      <c r="B2" s="300"/>
      <c r="C2" s="301"/>
      <c r="D2" s="301"/>
      <c r="E2" s="301"/>
      <c r="F2" s="301"/>
      <c r="G2" s="301"/>
      <c r="H2" s="301"/>
      <c r="I2" s="301"/>
      <c r="J2" s="301"/>
      <c r="K2" s="302"/>
    </row>
    <row r="3" spans="2:11" s="15" customFormat="1" ht="45" customHeight="1">
      <c r="B3" s="303"/>
      <c r="C3" s="304" t="s">
        <v>1239</v>
      </c>
      <c r="D3" s="304"/>
      <c r="E3" s="304"/>
      <c r="F3" s="304"/>
      <c r="G3" s="304"/>
      <c r="H3" s="304"/>
      <c r="I3" s="304"/>
      <c r="J3" s="304"/>
      <c r="K3" s="305"/>
    </row>
    <row r="4" spans="2:11" ht="25.5" customHeight="1">
      <c r="B4" s="306"/>
      <c r="C4" s="307" t="s">
        <v>1240</v>
      </c>
      <c r="D4" s="307"/>
      <c r="E4" s="307"/>
      <c r="F4" s="307"/>
      <c r="G4" s="307"/>
      <c r="H4" s="307"/>
      <c r="I4" s="307"/>
      <c r="J4" s="307"/>
      <c r="K4" s="308"/>
    </row>
    <row r="5" spans="2:11" ht="5.25" customHeight="1">
      <c r="B5" s="306"/>
      <c r="C5" s="309"/>
      <c r="D5" s="309"/>
      <c r="E5" s="309"/>
      <c r="F5" s="309"/>
      <c r="G5" s="309"/>
      <c r="H5" s="309"/>
      <c r="I5" s="309"/>
      <c r="J5" s="309"/>
      <c r="K5" s="308"/>
    </row>
    <row r="6" spans="2:11" ht="15" customHeight="1">
      <c r="B6" s="306"/>
      <c r="C6" s="310" t="s">
        <v>1241</v>
      </c>
      <c r="D6" s="310"/>
      <c r="E6" s="310"/>
      <c r="F6" s="310"/>
      <c r="G6" s="310"/>
      <c r="H6" s="310"/>
      <c r="I6" s="310"/>
      <c r="J6" s="310"/>
      <c r="K6" s="308"/>
    </row>
    <row r="7" spans="2:11" ht="15" customHeight="1">
      <c r="B7" s="311"/>
      <c r="C7" s="310" t="s">
        <v>1242</v>
      </c>
      <c r="D7" s="310"/>
      <c r="E7" s="310"/>
      <c r="F7" s="310"/>
      <c r="G7" s="310"/>
      <c r="H7" s="310"/>
      <c r="I7" s="310"/>
      <c r="J7" s="310"/>
      <c r="K7" s="308"/>
    </row>
    <row r="8" spans="2:11" ht="12.75" customHeight="1">
      <c r="B8" s="311"/>
      <c r="C8" s="310"/>
      <c r="D8" s="310"/>
      <c r="E8" s="310"/>
      <c r="F8" s="310"/>
      <c r="G8" s="310"/>
      <c r="H8" s="310"/>
      <c r="I8" s="310"/>
      <c r="J8" s="310"/>
      <c r="K8" s="308"/>
    </row>
    <row r="9" spans="2:11" ht="15" customHeight="1">
      <c r="B9" s="311"/>
      <c r="C9" s="310" t="s">
        <v>1243</v>
      </c>
      <c r="D9" s="310"/>
      <c r="E9" s="310"/>
      <c r="F9" s="310"/>
      <c r="G9" s="310"/>
      <c r="H9" s="310"/>
      <c r="I9" s="310"/>
      <c r="J9" s="310"/>
      <c r="K9" s="308"/>
    </row>
    <row r="10" spans="2:11" ht="15" customHeight="1">
      <c r="B10" s="311"/>
      <c r="C10" s="310"/>
      <c r="D10" s="310" t="s">
        <v>1244</v>
      </c>
      <c r="E10" s="310"/>
      <c r="F10" s="310"/>
      <c r="G10" s="310"/>
      <c r="H10" s="310"/>
      <c r="I10" s="310"/>
      <c r="J10" s="310"/>
      <c r="K10" s="308"/>
    </row>
    <row r="11" spans="2:11" ht="15" customHeight="1">
      <c r="B11" s="311"/>
      <c r="C11" s="312"/>
      <c r="D11" s="310" t="s">
        <v>1245</v>
      </c>
      <c r="E11" s="310"/>
      <c r="F11" s="310"/>
      <c r="G11" s="310"/>
      <c r="H11" s="310"/>
      <c r="I11" s="310"/>
      <c r="J11" s="310"/>
      <c r="K11" s="308"/>
    </row>
    <row r="12" spans="2:11" ht="12.75" customHeight="1">
      <c r="B12" s="311"/>
      <c r="C12" s="312"/>
      <c r="D12" s="312"/>
      <c r="E12" s="312"/>
      <c r="F12" s="312"/>
      <c r="G12" s="312"/>
      <c r="H12" s="312"/>
      <c r="I12" s="312"/>
      <c r="J12" s="312"/>
      <c r="K12" s="308"/>
    </row>
    <row r="13" spans="2:11" ht="15" customHeight="1">
      <c r="B13" s="311"/>
      <c r="C13" s="312"/>
      <c r="D13" s="310" t="s">
        <v>1246</v>
      </c>
      <c r="E13" s="310"/>
      <c r="F13" s="310"/>
      <c r="G13" s="310"/>
      <c r="H13" s="310"/>
      <c r="I13" s="310"/>
      <c r="J13" s="310"/>
      <c r="K13" s="308"/>
    </row>
    <row r="14" spans="2:11" ht="15" customHeight="1">
      <c r="B14" s="311"/>
      <c r="C14" s="312"/>
      <c r="D14" s="310" t="s">
        <v>1247</v>
      </c>
      <c r="E14" s="310"/>
      <c r="F14" s="310"/>
      <c r="G14" s="310"/>
      <c r="H14" s="310"/>
      <c r="I14" s="310"/>
      <c r="J14" s="310"/>
      <c r="K14" s="308"/>
    </row>
    <row r="15" spans="2:11" ht="15" customHeight="1">
      <c r="B15" s="311"/>
      <c r="C15" s="312"/>
      <c r="D15" s="310" t="s">
        <v>1248</v>
      </c>
      <c r="E15" s="310"/>
      <c r="F15" s="310"/>
      <c r="G15" s="310"/>
      <c r="H15" s="310"/>
      <c r="I15" s="310"/>
      <c r="J15" s="310"/>
      <c r="K15" s="308"/>
    </row>
    <row r="16" spans="2:11" ht="15" customHeight="1">
      <c r="B16" s="311"/>
      <c r="C16" s="312"/>
      <c r="D16" s="312"/>
      <c r="E16" s="313" t="s">
        <v>78</v>
      </c>
      <c r="F16" s="310" t="s">
        <v>1249</v>
      </c>
      <c r="G16" s="310"/>
      <c r="H16" s="310"/>
      <c r="I16" s="310"/>
      <c r="J16" s="310"/>
      <c r="K16" s="308"/>
    </row>
    <row r="17" spans="2:11" ht="15" customHeight="1">
      <c r="B17" s="311"/>
      <c r="C17" s="312"/>
      <c r="D17" s="312"/>
      <c r="E17" s="313" t="s">
        <v>1250</v>
      </c>
      <c r="F17" s="310" t="s">
        <v>1251</v>
      </c>
      <c r="G17" s="310"/>
      <c r="H17" s="310"/>
      <c r="I17" s="310"/>
      <c r="J17" s="310"/>
      <c r="K17" s="308"/>
    </row>
    <row r="18" spans="2:11" ht="15" customHeight="1">
      <c r="B18" s="311"/>
      <c r="C18" s="312"/>
      <c r="D18" s="312"/>
      <c r="E18" s="313" t="s">
        <v>1252</v>
      </c>
      <c r="F18" s="310" t="s">
        <v>1253</v>
      </c>
      <c r="G18" s="310"/>
      <c r="H18" s="310"/>
      <c r="I18" s="310"/>
      <c r="J18" s="310"/>
      <c r="K18" s="308"/>
    </row>
    <row r="19" spans="2:11" ht="15" customHeight="1">
      <c r="B19" s="311"/>
      <c r="C19" s="312"/>
      <c r="D19" s="312"/>
      <c r="E19" s="313" t="s">
        <v>93</v>
      </c>
      <c r="F19" s="310" t="s">
        <v>1254</v>
      </c>
      <c r="G19" s="310"/>
      <c r="H19" s="310"/>
      <c r="I19" s="310"/>
      <c r="J19" s="310"/>
      <c r="K19" s="308"/>
    </row>
    <row r="20" spans="2:11" ht="15" customHeight="1">
      <c r="B20" s="311"/>
      <c r="C20" s="312"/>
      <c r="D20" s="312"/>
      <c r="E20" s="313" t="s">
        <v>1255</v>
      </c>
      <c r="F20" s="310" t="s">
        <v>1256</v>
      </c>
      <c r="G20" s="310"/>
      <c r="H20" s="310"/>
      <c r="I20" s="310"/>
      <c r="J20" s="310"/>
      <c r="K20" s="308"/>
    </row>
    <row r="21" spans="2:11" ht="15" customHeight="1">
      <c r="B21" s="311"/>
      <c r="C21" s="312"/>
      <c r="D21" s="312"/>
      <c r="E21" s="313" t="s">
        <v>1257</v>
      </c>
      <c r="F21" s="310" t="s">
        <v>1258</v>
      </c>
      <c r="G21" s="310"/>
      <c r="H21" s="310"/>
      <c r="I21" s="310"/>
      <c r="J21" s="310"/>
      <c r="K21" s="308"/>
    </row>
    <row r="22" spans="2:11" ht="12.75" customHeight="1">
      <c r="B22" s="311"/>
      <c r="C22" s="312"/>
      <c r="D22" s="312"/>
      <c r="E22" s="312"/>
      <c r="F22" s="312"/>
      <c r="G22" s="312"/>
      <c r="H22" s="312"/>
      <c r="I22" s="312"/>
      <c r="J22" s="312"/>
      <c r="K22" s="308"/>
    </row>
    <row r="23" spans="2:11" ht="15" customHeight="1">
      <c r="B23" s="311"/>
      <c r="C23" s="310" t="s">
        <v>1259</v>
      </c>
      <c r="D23" s="310"/>
      <c r="E23" s="310"/>
      <c r="F23" s="310"/>
      <c r="G23" s="310"/>
      <c r="H23" s="310"/>
      <c r="I23" s="310"/>
      <c r="J23" s="310"/>
      <c r="K23" s="308"/>
    </row>
    <row r="24" spans="2:11" ht="15" customHeight="1">
      <c r="B24" s="311"/>
      <c r="C24" s="310" t="s">
        <v>1260</v>
      </c>
      <c r="D24" s="310"/>
      <c r="E24" s="310"/>
      <c r="F24" s="310"/>
      <c r="G24" s="310"/>
      <c r="H24" s="310"/>
      <c r="I24" s="310"/>
      <c r="J24" s="310"/>
      <c r="K24" s="308"/>
    </row>
    <row r="25" spans="2:11" ht="15" customHeight="1">
      <c r="B25" s="311"/>
      <c r="C25" s="310"/>
      <c r="D25" s="310" t="s">
        <v>1261</v>
      </c>
      <c r="E25" s="310"/>
      <c r="F25" s="310"/>
      <c r="G25" s="310"/>
      <c r="H25" s="310"/>
      <c r="I25" s="310"/>
      <c r="J25" s="310"/>
      <c r="K25" s="308"/>
    </row>
    <row r="26" spans="2:11" ht="15" customHeight="1">
      <c r="B26" s="311"/>
      <c r="C26" s="312"/>
      <c r="D26" s="310" t="s">
        <v>1262</v>
      </c>
      <c r="E26" s="310"/>
      <c r="F26" s="310"/>
      <c r="G26" s="310"/>
      <c r="H26" s="310"/>
      <c r="I26" s="310"/>
      <c r="J26" s="310"/>
      <c r="K26" s="308"/>
    </row>
    <row r="27" spans="2:11" ht="12.75" customHeight="1">
      <c r="B27" s="311"/>
      <c r="C27" s="312"/>
      <c r="D27" s="312"/>
      <c r="E27" s="312"/>
      <c r="F27" s="312"/>
      <c r="G27" s="312"/>
      <c r="H27" s="312"/>
      <c r="I27" s="312"/>
      <c r="J27" s="312"/>
      <c r="K27" s="308"/>
    </row>
    <row r="28" spans="2:11" ht="15" customHeight="1">
      <c r="B28" s="311"/>
      <c r="C28" s="312"/>
      <c r="D28" s="310" t="s">
        <v>1263</v>
      </c>
      <c r="E28" s="310"/>
      <c r="F28" s="310"/>
      <c r="G28" s="310"/>
      <c r="H28" s="310"/>
      <c r="I28" s="310"/>
      <c r="J28" s="310"/>
      <c r="K28" s="308"/>
    </row>
    <row r="29" spans="2:11" ht="15" customHeight="1">
      <c r="B29" s="311"/>
      <c r="C29" s="312"/>
      <c r="D29" s="310" t="s">
        <v>1264</v>
      </c>
      <c r="E29" s="310"/>
      <c r="F29" s="310"/>
      <c r="G29" s="310"/>
      <c r="H29" s="310"/>
      <c r="I29" s="310"/>
      <c r="J29" s="310"/>
      <c r="K29" s="308"/>
    </row>
    <row r="30" spans="2:11" ht="12.75" customHeight="1">
      <c r="B30" s="311"/>
      <c r="C30" s="312"/>
      <c r="D30" s="312"/>
      <c r="E30" s="312"/>
      <c r="F30" s="312"/>
      <c r="G30" s="312"/>
      <c r="H30" s="312"/>
      <c r="I30" s="312"/>
      <c r="J30" s="312"/>
      <c r="K30" s="308"/>
    </row>
    <row r="31" spans="2:11" ht="15" customHeight="1">
      <c r="B31" s="311"/>
      <c r="C31" s="312"/>
      <c r="D31" s="310" t="s">
        <v>1265</v>
      </c>
      <c r="E31" s="310"/>
      <c r="F31" s="310"/>
      <c r="G31" s="310"/>
      <c r="H31" s="310"/>
      <c r="I31" s="310"/>
      <c r="J31" s="310"/>
      <c r="K31" s="308"/>
    </row>
    <row r="32" spans="2:11" ht="15" customHeight="1">
      <c r="B32" s="311"/>
      <c r="C32" s="312"/>
      <c r="D32" s="310" t="s">
        <v>1266</v>
      </c>
      <c r="E32" s="310"/>
      <c r="F32" s="310"/>
      <c r="G32" s="310"/>
      <c r="H32" s="310"/>
      <c r="I32" s="310"/>
      <c r="J32" s="310"/>
      <c r="K32" s="308"/>
    </row>
    <row r="33" spans="2:11" ht="15" customHeight="1">
      <c r="B33" s="311"/>
      <c r="C33" s="312"/>
      <c r="D33" s="310" t="s">
        <v>1267</v>
      </c>
      <c r="E33" s="310"/>
      <c r="F33" s="310"/>
      <c r="G33" s="310"/>
      <c r="H33" s="310"/>
      <c r="I33" s="310"/>
      <c r="J33" s="310"/>
      <c r="K33" s="308"/>
    </row>
    <row r="34" spans="2:11" ht="15" customHeight="1">
      <c r="B34" s="311"/>
      <c r="C34" s="312"/>
      <c r="D34" s="310"/>
      <c r="E34" s="314" t="s">
        <v>122</v>
      </c>
      <c r="F34" s="310"/>
      <c r="G34" s="310" t="s">
        <v>1268</v>
      </c>
      <c r="H34" s="310"/>
      <c r="I34" s="310"/>
      <c r="J34" s="310"/>
      <c r="K34" s="308"/>
    </row>
    <row r="35" spans="2:11" ht="30.75" customHeight="1">
      <c r="B35" s="311"/>
      <c r="C35" s="312"/>
      <c r="D35" s="310"/>
      <c r="E35" s="314" t="s">
        <v>1269</v>
      </c>
      <c r="F35" s="310"/>
      <c r="G35" s="310" t="s">
        <v>1270</v>
      </c>
      <c r="H35" s="310"/>
      <c r="I35" s="310"/>
      <c r="J35" s="310"/>
      <c r="K35" s="308"/>
    </row>
    <row r="36" spans="2:11" ht="15" customHeight="1">
      <c r="B36" s="311"/>
      <c r="C36" s="312"/>
      <c r="D36" s="310"/>
      <c r="E36" s="314" t="s">
        <v>52</v>
      </c>
      <c r="F36" s="310"/>
      <c r="G36" s="310" t="s">
        <v>1271</v>
      </c>
      <c r="H36" s="310"/>
      <c r="I36" s="310"/>
      <c r="J36" s="310"/>
      <c r="K36" s="308"/>
    </row>
    <row r="37" spans="2:11" ht="15" customHeight="1">
      <c r="B37" s="311"/>
      <c r="C37" s="312"/>
      <c r="D37" s="310"/>
      <c r="E37" s="314" t="s">
        <v>123</v>
      </c>
      <c r="F37" s="310"/>
      <c r="G37" s="310" t="s">
        <v>1272</v>
      </c>
      <c r="H37" s="310"/>
      <c r="I37" s="310"/>
      <c r="J37" s="310"/>
      <c r="K37" s="308"/>
    </row>
    <row r="38" spans="2:11" ht="15" customHeight="1">
      <c r="B38" s="311"/>
      <c r="C38" s="312"/>
      <c r="D38" s="310"/>
      <c r="E38" s="314" t="s">
        <v>124</v>
      </c>
      <c r="F38" s="310"/>
      <c r="G38" s="310" t="s">
        <v>1273</v>
      </c>
      <c r="H38" s="310"/>
      <c r="I38" s="310"/>
      <c r="J38" s="310"/>
      <c r="K38" s="308"/>
    </row>
    <row r="39" spans="2:11" ht="15" customHeight="1">
      <c r="B39" s="311"/>
      <c r="C39" s="312"/>
      <c r="D39" s="310"/>
      <c r="E39" s="314" t="s">
        <v>125</v>
      </c>
      <c r="F39" s="310"/>
      <c r="G39" s="310" t="s">
        <v>1274</v>
      </c>
      <c r="H39" s="310"/>
      <c r="I39" s="310"/>
      <c r="J39" s="310"/>
      <c r="K39" s="308"/>
    </row>
    <row r="40" spans="2:11" ht="15" customHeight="1">
      <c r="B40" s="311"/>
      <c r="C40" s="312"/>
      <c r="D40" s="310"/>
      <c r="E40" s="314" t="s">
        <v>1275</v>
      </c>
      <c r="F40" s="310"/>
      <c r="G40" s="310" t="s">
        <v>1276</v>
      </c>
      <c r="H40" s="310"/>
      <c r="I40" s="310"/>
      <c r="J40" s="310"/>
      <c r="K40" s="308"/>
    </row>
    <row r="41" spans="2:11" ht="15" customHeight="1">
      <c r="B41" s="311"/>
      <c r="C41" s="312"/>
      <c r="D41" s="310"/>
      <c r="E41" s="314"/>
      <c r="F41" s="310"/>
      <c r="G41" s="310" t="s">
        <v>1277</v>
      </c>
      <c r="H41" s="310"/>
      <c r="I41" s="310"/>
      <c r="J41" s="310"/>
      <c r="K41" s="308"/>
    </row>
    <row r="42" spans="2:11" ht="15" customHeight="1">
      <c r="B42" s="311"/>
      <c r="C42" s="312"/>
      <c r="D42" s="310"/>
      <c r="E42" s="314" t="s">
        <v>1278</v>
      </c>
      <c r="F42" s="310"/>
      <c r="G42" s="310" t="s">
        <v>1279</v>
      </c>
      <c r="H42" s="310"/>
      <c r="I42" s="310"/>
      <c r="J42" s="310"/>
      <c r="K42" s="308"/>
    </row>
    <row r="43" spans="2:11" ht="15" customHeight="1">
      <c r="B43" s="311"/>
      <c r="C43" s="312"/>
      <c r="D43" s="310"/>
      <c r="E43" s="314" t="s">
        <v>127</v>
      </c>
      <c r="F43" s="310"/>
      <c r="G43" s="310" t="s">
        <v>1280</v>
      </c>
      <c r="H43" s="310"/>
      <c r="I43" s="310"/>
      <c r="J43" s="310"/>
      <c r="K43" s="308"/>
    </row>
    <row r="44" spans="2:11" ht="12.75" customHeight="1">
      <c r="B44" s="311"/>
      <c r="C44" s="312"/>
      <c r="D44" s="310"/>
      <c r="E44" s="310"/>
      <c r="F44" s="310"/>
      <c r="G44" s="310"/>
      <c r="H44" s="310"/>
      <c r="I44" s="310"/>
      <c r="J44" s="310"/>
      <c r="K44" s="308"/>
    </row>
    <row r="45" spans="2:11" ht="15" customHeight="1">
      <c r="B45" s="311"/>
      <c r="C45" s="312"/>
      <c r="D45" s="310" t="s">
        <v>1281</v>
      </c>
      <c r="E45" s="310"/>
      <c r="F45" s="310"/>
      <c r="G45" s="310"/>
      <c r="H45" s="310"/>
      <c r="I45" s="310"/>
      <c r="J45" s="310"/>
      <c r="K45" s="308"/>
    </row>
    <row r="46" spans="2:11" ht="15" customHeight="1">
      <c r="B46" s="311"/>
      <c r="C46" s="312"/>
      <c r="D46" s="312"/>
      <c r="E46" s="310" t="s">
        <v>1282</v>
      </c>
      <c r="F46" s="310"/>
      <c r="G46" s="310"/>
      <c r="H46" s="310"/>
      <c r="I46" s="310"/>
      <c r="J46" s="310"/>
      <c r="K46" s="308"/>
    </row>
    <row r="47" spans="2:11" ht="15" customHeight="1">
      <c r="B47" s="311"/>
      <c r="C47" s="312"/>
      <c r="D47" s="312"/>
      <c r="E47" s="310" t="s">
        <v>1283</v>
      </c>
      <c r="F47" s="310"/>
      <c r="G47" s="310"/>
      <c r="H47" s="310"/>
      <c r="I47" s="310"/>
      <c r="J47" s="310"/>
      <c r="K47" s="308"/>
    </row>
    <row r="48" spans="2:11" ht="15" customHeight="1">
      <c r="B48" s="311"/>
      <c r="C48" s="312"/>
      <c r="D48" s="312"/>
      <c r="E48" s="310" t="s">
        <v>1284</v>
      </c>
      <c r="F48" s="310"/>
      <c r="G48" s="310"/>
      <c r="H48" s="310"/>
      <c r="I48" s="310"/>
      <c r="J48" s="310"/>
      <c r="K48" s="308"/>
    </row>
    <row r="49" spans="2:11" ht="15" customHeight="1">
      <c r="B49" s="311"/>
      <c r="C49" s="312"/>
      <c r="D49" s="310" t="s">
        <v>1285</v>
      </c>
      <c r="E49" s="310"/>
      <c r="F49" s="310"/>
      <c r="G49" s="310"/>
      <c r="H49" s="310"/>
      <c r="I49" s="310"/>
      <c r="J49" s="310"/>
      <c r="K49" s="308"/>
    </row>
    <row r="50" spans="2:11" ht="25.5" customHeight="1">
      <c r="B50" s="306"/>
      <c r="C50" s="307" t="s">
        <v>1286</v>
      </c>
      <c r="D50" s="307"/>
      <c r="E50" s="307"/>
      <c r="F50" s="307"/>
      <c r="G50" s="307"/>
      <c r="H50" s="307"/>
      <c r="I50" s="307"/>
      <c r="J50" s="307"/>
      <c r="K50" s="308"/>
    </row>
    <row r="51" spans="2:11" ht="5.25" customHeight="1">
      <c r="B51" s="306"/>
      <c r="C51" s="309"/>
      <c r="D51" s="309"/>
      <c r="E51" s="309"/>
      <c r="F51" s="309"/>
      <c r="G51" s="309"/>
      <c r="H51" s="309"/>
      <c r="I51" s="309"/>
      <c r="J51" s="309"/>
      <c r="K51" s="308"/>
    </row>
    <row r="52" spans="2:11" ht="15" customHeight="1">
      <c r="B52" s="306"/>
      <c r="C52" s="310" t="s">
        <v>1287</v>
      </c>
      <c r="D52" s="310"/>
      <c r="E52" s="310"/>
      <c r="F52" s="310"/>
      <c r="G52" s="310"/>
      <c r="H52" s="310"/>
      <c r="I52" s="310"/>
      <c r="J52" s="310"/>
      <c r="K52" s="308"/>
    </row>
    <row r="53" spans="2:11" ht="15" customHeight="1">
      <c r="B53" s="306"/>
      <c r="C53" s="310" t="s">
        <v>1288</v>
      </c>
      <c r="D53" s="310"/>
      <c r="E53" s="310"/>
      <c r="F53" s="310"/>
      <c r="G53" s="310"/>
      <c r="H53" s="310"/>
      <c r="I53" s="310"/>
      <c r="J53" s="310"/>
      <c r="K53" s="308"/>
    </row>
    <row r="54" spans="2:11" ht="12.75" customHeight="1">
      <c r="B54" s="306"/>
      <c r="C54" s="310"/>
      <c r="D54" s="310"/>
      <c r="E54" s="310"/>
      <c r="F54" s="310"/>
      <c r="G54" s="310"/>
      <c r="H54" s="310"/>
      <c r="I54" s="310"/>
      <c r="J54" s="310"/>
      <c r="K54" s="308"/>
    </row>
    <row r="55" spans="2:11" ht="15" customHeight="1">
      <c r="B55" s="306"/>
      <c r="C55" s="310" t="s">
        <v>1289</v>
      </c>
      <c r="D55" s="310"/>
      <c r="E55" s="310"/>
      <c r="F55" s="310"/>
      <c r="G55" s="310"/>
      <c r="H55" s="310"/>
      <c r="I55" s="310"/>
      <c r="J55" s="310"/>
      <c r="K55" s="308"/>
    </row>
    <row r="56" spans="2:11" ht="15" customHeight="1">
      <c r="B56" s="306"/>
      <c r="C56" s="312"/>
      <c r="D56" s="310" t="s">
        <v>1290</v>
      </c>
      <c r="E56" s="310"/>
      <c r="F56" s="310"/>
      <c r="G56" s="310"/>
      <c r="H56" s="310"/>
      <c r="I56" s="310"/>
      <c r="J56" s="310"/>
      <c r="K56" s="308"/>
    </row>
    <row r="57" spans="2:11" ht="15" customHeight="1">
      <c r="B57" s="306"/>
      <c r="C57" s="312"/>
      <c r="D57" s="310" t="s">
        <v>1291</v>
      </c>
      <c r="E57" s="310"/>
      <c r="F57" s="310"/>
      <c r="G57" s="310"/>
      <c r="H57" s="310"/>
      <c r="I57" s="310"/>
      <c r="J57" s="310"/>
      <c r="K57" s="308"/>
    </row>
    <row r="58" spans="2:11" ht="15" customHeight="1">
      <c r="B58" s="306"/>
      <c r="C58" s="312"/>
      <c r="D58" s="310" t="s">
        <v>1292</v>
      </c>
      <c r="E58" s="310"/>
      <c r="F58" s="310"/>
      <c r="G58" s="310"/>
      <c r="H58" s="310"/>
      <c r="I58" s="310"/>
      <c r="J58" s="310"/>
      <c r="K58" s="308"/>
    </row>
    <row r="59" spans="2:11" ht="15" customHeight="1">
      <c r="B59" s="306"/>
      <c r="C59" s="312"/>
      <c r="D59" s="310" t="s">
        <v>1293</v>
      </c>
      <c r="E59" s="310"/>
      <c r="F59" s="310"/>
      <c r="G59" s="310"/>
      <c r="H59" s="310"/>
      <c r="I59" s="310"/>
      <c r="J59" s="310"/>
      <c r="K59" s="308"/>
    </row>
    <row r="60" spans="2:11" ht="15" customHeight="1">
      <c r="B60" s="306"/>
      <c r="C60" s="312"/>
      <c r="D60" s="315" t="s">
        <v>1294</v>
      </c>
      <c r="E60" s="315"/>
      <c r="F60" s="315"/>
      <c r="G60" s="315"/>
      <c r="H60" s="315"/>
      <c r="I60" s="315"/>
      <c r="J60" s="315"/>
      <c r="K60" s="308"/>
    </row>
    <row r="61" spans="2:11" ht="15" customHeight="1">
      <c r="B61" s="306"/>
      <c r="C61" s="312"/>
      <c r="D61" s="310" t="s">
        <v>1295</v>
      </c>
      <c r="E61" s="310"/>
      <c r="F61" s="310"/>
      <c r="G61" s="310"/>
      <c r="H61" s="310"/>
      <c r="I61" s="310"/>
      <c r="J61" s="310"/>
      <c r="K61" s="308"/>
    </row>
    <row r="62" spans="2:11" ht="12.75" customHeight="1">
      <c r="B62" s="306"/>
      <c r="C62" s="312"/>
      <c r="D62" s="312"/>
      <c r="E62" s="316"/>
      <c r="F62" s="312"/>
      <c r="G62" s="312"/>
      <c r="H62" s="312"/>
      <c r="I62" s="312"/>
      <c r="J62" s="312"/>
      <c r="K62" s="308"/>
    </row>
    <row r="63" spans="2:11" ht="15" customHeight="1">
      <c r="B63" s="306"/>
      <c r="C63" s="312"/>
      <c r="D63" s="310" t="s">
        <v>1296</v>
      </c>
      <c r="E63" s="310"/>
      <c r="F63" s="310"/>
      <c r="G63" s="310"/>
      <c r="H63" s="310"/>
      <c r="I63" s="310"/>
      <c r="J63" s="310"/>
      <c r="K63" s="308"/>
    </row>
    <row r="64" spans="2:11" ht="15" customHeight="1">
      <c r="B64" s="306"/>
      <c r="C64" s="312"/>
      <c r="D64" s="315" t="s">
        <v>1297</v>
      </c>
      <c r="E64" s="315"/>
      <c r="F64" s="315"/>
      <c r="G64" s="315"/>
      <c r="H64" s="315"/>
      <c r="I64" s="315"/>
      <c r="J64" s="315"/>
      <c r="K64" s="308"/>
    </row>
    <row r="65" spans="2:11" ht="15" customHeight="1">
      <c r="B65" s="306"/>
      <c r="C65" s="312"/>
      <c r="D65" s="310" t="s">
        <v>1298</v>
      </c>
      <c r="E65" s="310"/>
      <c r="F65" s="310"/>
      <c r="G65" s="310"/>
      <c r="H65" s="310"/>
      <c r="I65" s="310"/>
      <c r="J65" s="310"/>
      <c r="K65" s="308"/>
    </row>
    <row r="66" spans="2:11" ht="15" customHeight="1">
      <c r="B66" s="306"/>
      <c r="C66" s="312"/>
      <c r="D66" s="310" t="s">
        <v>1299</v>
      </c>
      <c r="E66" s="310"/>
      <c r="F66" s="310"/>
      <c r="G66" s="310"/>
      <c r="H66" s="310"/>
      <c r="I66" s="310"/>
      <c r="J66" s="310"/>
      <c r="K66" s="308"/>
    </row>
    <row r="67" spans="2:11" ht="15" customHeight="1">
      <c r="B67" s="306"/>
      <c r="C67" s="312"/>
      <c r="D67" s="310" t="s">
        <v>1300</v>
      </c>
      <c r="E67" s="310"/>
      <c r="F67" s="310"/>
      <c r="G67" s="310"/>
      <c r="H67" s="310"/>
      <c r="I67" s="310"/>
      <c r="J67" s="310"/>
      <c r="K67" s="308"/>
    </row>
    <row r="68" spans="2:11" ht="15" customHeight="1">
      <c r="B68" s="306"/>
      <c r="C68" s="312"/>
      <c r="D68" s="310" t="s">
        <v>1301</v>
      </c>
      <c r="E68" s="310"/>
      <c r="F68" s="310"/>
      <c r="G68" s="310"/>
      <c r="H68" s="310"/>
      <c r="I68" s="310"/>
      <c r="J68" s="310"/>
      <c r="K68" s="308"/>
    </row>
    <row r="69" spans="2:11" ht="12.75" customHeight="1">
      <c r="B69" s="317"/>
      <c r="C69" s="318"/>
      <c r="D69" s="318"/>
      <c r="E69" s="318"/>
      <c r="F69" s="318"/>
      <c r="G69" s="318"/>
      <c r="H69" s="318"/>
      <c r="I69" s="318"/>
      <c r="J69" s="318"/>
      <c r="K69" s="319"/>
    </row>
    <row r="70" spans="2:11" ht="18.75" customHeight="1">
      <c r="B70" s="320"/>
      <c r="C70" s="320"/>
      <c r="D70" s="320"/>
      <c r="E70" s="320"/>
      <c r="F70" s="320"/>
      <c r="G70" s="320"/>
      <c r="H70" s="320"/>
      <c r="I70" s="320"/>
      <c r="J70" s="320"/>
      <c r="K70" s="321"/>
    </row>
    <row r="71" spans="2:11" ht="18.75" customHeight="1">
      <c r="B71" s="321"/>
      <c r="C71" s="321"/>
      <c r="D71" s="321"/>
      <c r="E71" s="321"/>
      <c r="F71" s="321"/>
      <c r="G71" s="321"/>
      <c r="H71" s="321"/>
      <c r="I71" s="321"/>
      <c r="J71" s="321"/>
      <c r="K71" s="321"/>
    </row>
    <row r="72" spans="2:11" ht="7.5" customHeight="1">
      <c r="B72" s="322"/>
      <c r="C72" s="323"/>
      <c r="D72" s="323"/>
      <c r="E72" s="323"/>
      <c r="F72" s="323"/>
      <c r="G72" s="323"/>
      <c r="H72" s="323"/>
      <c r="I72" s="323"/>
      <c r="J72" s="323"/>
      <c r="K72" s="324"/>
    </row>
    <row r="73" spans="2:11" ht="45" customHeight="1">
      <c r="B73" s="325"/>
      <c r="C73" s="326" t="s">
        <v>102</v>
      </c>
      <c r="D73" s="326"/>
      <c r="E73" s="326"/>
      <c r="F73" s="326"/>
      <c r="G73" s="326"/>
      <c r="H73" s="326"/>
      <c r="I73" s="326"/>
      <c r="J73" s="326"/>
      <c r="K73" s="327"/>
    </row>
    <row r="74" spans="2:11" ht="17.25" customHeight="1">
      <c r="B74" s="325"/>
      <c r="C74" s="328" t="s">
        <v>1302</v>
      </c>
      <c r="D74" s="328"/>
      <c r="E74" s="328"/>
      <c r="F74" s="328" t="s">
        <v>1303</v>
      </c>
      <c r="G74" s="329"/>
      <c r="H74" s="328" t="s">
        <v>123</v>
      </c>
      <c r="I74" s="328" t="s">
        <v>56</v>
      </c>
      <c r="J74" s="328" t="s">
        <v>1304</v>
      </c>
      <c r="K74" s="327"/>
    </row>
    <row r="75" spans="2:11" ht="17.25" customHeight="1">
      <c r="B75" s="325"/>
      <c r="C75" s="330" t="s">
        <v>1305</v>
      </c>
      <c r="D75" s="330"/>
      <c r="E75" s="330"/>
      <c r="F75" s="331" t="s">
        <v>1306</v>
      </c>
      <c r="G75" s="332"/>
      <c r="H75" s="330"/>
      <c r="I75" s="330"/>
      <c r="J75" s="330" t="s">
        <v>1307</v>
      </c>
      <c r="K75" s="327"/>
    </row>
    <row r="76" spans="2:11" ht="5.25" customHeight="1">
      <c r="B76" s="325"/>
      <c r="C76" s="333"/>
      <c r="D76" s="333"/>
      <c r="E76" s="333"/>
      <c r="F76" s="333"/>
      <c r="G76" s="334"/>
      <c r="H76" s="333"/>
      <c r="I76" s="333"/>
      <c r="J76" s="333"/>
      <c r="K76" s="327"/>
    </row>
    <row r="77" spans="2:11" ht="15" customHeight="1">
      <c r="B77" s="325"/>
      <c r="C77" s="314" t="s">
        <v>52</v>
      </c>
      <c r="D77" s="333"/>
      <c r="E77" s="333"/>
      <c r="F77" s="335" t="s">
        <v>1308</v>
      </c>
      <c r="G77" s="334"/>
      <c r="H77" s="314" t="s">
        <v>1309</v>
      </c>
      <c r="I77" s="314" t="s">
        <v>1310</v>
      </c>
      <c r="J77" s="314">
        <v>20</v>
      </c>
      <c r="K77" s="327"/>
    </row>
    <row r="78" spans="2:11" ht="15" customHeight="1">
      <c r="B78" s="325"/>
      <c r="C78" s="314" t="s">
        <v>1311</v>
      </c>
      <c r="D78" s="314"/>
      <c r="E78" s="314"/>
      <c r="F78" s="335" t="s">
        <v>1308</v>
      </c>
      <c r="G78" s="334"/>
      <c r="H78" s="314" t="s">
        <v>1312</v>
      </c>
      <c r="I78" s="314" t="s">
        <v>1310</v>
      </c>
      <c r="J78" s="314">
        <v>120</v>
      </c>
      <c r="K78" s="327"/>
    </row>
    <row r="79" spans="2:11" ht="15" customHeight="1">
      <c r="B79" s="336"/>
      <c r="C79" s="314" t="s">
        <v>1313</v>
      </c>
      <c r="D79" s="314"/>
      <c r="E79" s="314"/>
      <c r="F79" s="335" t="s">
        <v>1314</v>
      </c>
      <c r="G79" s="334"/>
      <c r="H79" s="314" t="s">
        <v>1315</v>
      </c>
      <c r="I79" s="314" t="s">
        <v>1310</v>
      </c>
      <c r="J79" s="314">
        <v>50</v>
      </c>
      <c r="K79" s="327"/>
    </row>
    <row r="80" spans="2:11" ht="15" customHeight="1">
      <c r="B80" s="336"/>
      <c r="C80" s="314" t="s">
        <v>1316</v>
      </c>
      <c r="D80" s="314"/>
      <c r="E80" s="314"/>
      <c r="F80" s="335" t="s">
        <v>1308</v>
      </c>
      <c r="G80" s="334"/>
      <c r="H80" s="314" t="s">
        <v>1317</v>
      </c>
      <c r="I80" s="314" t="s">
        <v>1318</v>
      </c>
      <c r="J80" s="314"/>
      <c r="K80" s="327"/>
    </row>
    <row r="81" spans="2:11" ht="15" customHeight="1">
      <c r="B81" s="336"/>
      <c r="C81" s="337" t="s">
        <v>1319</v>
      </c>
      <c r="D81" s="337"/>
      <c r="E81" s="337"/>
      <c r="F81" s="338" t="s">
        <v>1314</v>
      </c>
      <c r="G81" s="337"/>
      <c r="H81" s="337" t="s">
        <v>1320</v>
      </c>
      <c r="I81" s="337" t="s">
        <v>1310</v>
      </c>
      <c r="J81" s="337">
        <v>15</v>
      </c>
      <c r="K81" s="327"/>
    </row>
    <row r="82" spans="2:11" ht="15" customHeight="1">
      <c r="B82" s="336"/>
      <c r="C82" s="337" t="s">
        <v>1321</v>
      </c>
      <c r="D82" s="337"/>
      <c r="E82" s="337"/>
      <c r="F82" s="338" t="s">
        <v>1314</v>
      </c>
      <c r="G82" s="337"/>
      <c r="H82" s="337" t="s">
        <v>1322</v>
      </c>
      <c r="I82" s="337" t="s">
        <v>1310</v>
      </c>
      <c r="J82" s="337">
        <v>15</v>
      </c>
      <c r="K82" s="327"/>
    </row>
    <row r="83" spans="2:11" ht="15" customHeight="1">
      <c r="B83" s="336"/>
      <c r="C83" s="337" t="s">
        <v>1323</v>
      </c>
      <c r="D83" s="337"/>
      <c r="E83" s="337"/>
      <c r="F83" s="338" t="s">
        <v>1314</v>
      </c>
      <c r="G83" s="337"/>
      <c r="H83" s="337" t="s">
        <v>1324</v>
      </c>
      <c r="I83" s="337" t="s">
        <v>1310</v>
      </c>
      <c r="J83" s="337">
        <v>20</v>
      </c>
      <c r="K83" s="327"/>
    </row>
    <row r="84" spans="2:11" ht="15" customHeight="1">
      <c r="B84" s="336"/>
      <c r="C84" s="337" t="s">
        <v>1325</v>
      </c>
      <c r="D84" s="337"/>
      <c r="E84" s="337"/>
      <c r="F84" s="338" t="s">
        <v>1314</v>
      </c>
      <c r="G84" s="337"/>
      <c r="H84" s="337" t="s">
        <v>1326</v>
      </c>
      <c r="I84" s="337" t="s">
        <v>1310</v>
      </c>
      <c r="J84" s="337">
        <v>20</v>
      </c>
      <c r="K84" s="327"/>
    </row>
    <row r="85" spans="2:11" ht="15" customHeight="1">
      <c r="B85" s="336"/>
      <c r="C85" s="314" t="s">
        <v>1327</v>
      </c>
      <c r="D85" s="314"/>
      <c r="E85" s="314"/>
      <c r="F85" s="335" t="s">
        <v>1314</v>
      </c>
      <c r="G85" s="334"/>
      <c r="H85" s="314" t="s">
        <v>1328</v>
      </c>
      <c r="I85" s="314" t="s">
        <v>1310</v>
      </c>
      <c r="J85" s="314">
        <v>50</v>
      </c>
      <c r="K85" s="327"/>
    </row>
    <row r="86" spans="2:11" ht="15" customHeight="1">
      <c r="B86" s="336"/>
      <c r="C86" s="314" t="s">
        <v>1329</v>
      </c>
      <c r="D86" s="314"/>
      <c r="E86" s="314"/>
      <c r="F86" s="335" t="s">
        <v>1314</v>
      </c>
      <c r="G86" s="334"/>
      <c r="H86" s="314" t="s">
        <v>1330</v>
      </c>
      <c r="I86" s="314" t="s">
        <v>1310</v>
      </c>
      <c r="J86" s="314">
        <v>20</v>
      </c>
      <c r="K86" s="327"/>
    </row>
    <row r="87" spans="2:11" ht="15" customHeight="1">
      <c r="B87" s="336"/>
      <c r="C87" s="314" t="s">
        <v>1331</v>
      </c>
      <c r="D87" s="314"/>
      <c r="E87" s="314"/>
      <c r="F87" s="335" t="s">
        <v>1314</v>
      </c>
      <c r="G87" s="334"/>
      <c r="H87" s="314" t="s">
        <v>1332</v>
      </c>
      <c r="I87" s="314" t="s">
        <v>1310</v>
      </c>
      <c r="J87" s="314">
        <v>20</v>
      </c>
      <c r="K87" s="327"/>
    </row>
    <row r="88" spans="2:11" ht="15" customHeight="1">
      <c r="B88" s="336"/>
      <c r="C88" s="314" t="s">
        <v>1333</v>
      </c>
      <c r="D88" s="314"/>
      <c r="E88" s="314"/>
      <c r="F88" s="335" t="s">
        <v>1314</v>
      </c>
      <c r="G88" s="334"/>
      <c r="H88" s="314" t="s">
        <v>1334</v>
      </c>
      <c r="I88" s="314" t="s">
        <v>1310</v>
      </c>
      <c r="J88" s="314">
        <v>50</v>
      </c>
      <c r="K88" s="327"/>
    </row>
    <row r="89" spans="2:11" ht="15" customHeight="1">
      <c r="B89" s="336"/>
      <c r="C89" s="314" t="s">
        <v>1335</v>
      </c>
      <c r="D89" s="314"/>
      <c r="E89" s="314"/>
      <c r="F89" s="335" t="s">
        <v>1314</v>
      </c>
      <c r="G89" s="334"/>
      <c r="H89" s="314" t="s">
        <v>1335</v>
      </c>
      <c r="I89" s="314" t="s">
        <v>1310</v>
      </c>
      <c r="J89" s="314">
        <v>50</v>
      </c>
      <c r="K89" s="327"/>
    </row>
    <row r="90" spans="2:11" ht="15" customHeight="1">
      <c r="B90" s="336"/>
      <c r="C90" s="314" t="s">
        <v>128</v>
      </c>
      <c r="D90" s="314"/>
      <c r="E90" s="314"/>
      <c r="F90" s="335" t="s">
        <v>1314</v>
      </c>
      <c r="G90" s="334"/>
      <c r="H90" s="314" t="s">
        <v>1336</v>
      </c>
      <c r="I90" s="314" t="s">
        <v>1310</v>
      </c>
      <c r="J90" s="314">
        <v>255</v>
      </c>
      <c r="K90" s="327"/>
    </row>
    <row r="91" spans="2:11" ht="15" customHeight="1">
      <c r="B91" s="336"/>
      <c r="C91" s="314" t="s">
        <v>1337</v>
      </c>
      <c r="D91" s="314"/>
      <c r="E91" s="314"/>
      <c r="F91" s="335" t="s">
        <v>1308</v>
      </c>
      <c r="G91" s="334"/>
      <c r="H91" s="314" t="s">
        <v>1338</v>
      </c>
      <c r="I91" s="314" t="s">
        <v>1339</v>
      </c>
      <c r="J91" s="314"/>
      <c r="K91" s="327"/>
    </row>
    <row r="92" spans="2:11" ht="15" customHeight="1">
      <c r="B92" s="336"/>
      <c r="C92" s="314" t="s">
        <v>1340</v>
      </c>
      <c r="D92" s="314"/>
      <c r="E92" s="314"/>
      <c r="F92" s="335" t="s">
        <v>1308</v>
      </c>
      <c r="G92" s="334"/>
      <c r="H92" s="314" t="s">
        <v>1341</v>
      </c>
      <c r="I92" s="314" t="s">
        <v>1342</v>
      </c>
      <c r="J92" s="314"/>
      <c r="K92" s="327"/>
    </row>
    <row r="93" spans="2:11" ht="15" customHeight="1">
      <c r="B93" s="336"/>
      <c r="C93" s="314" t="s">
        <v>1343</v>
      </c>
      <c r="D93" s="314"/>
      <c r="E93" s="314"/>
      <c r="F93" s="335" t="s">
        <v>1308</v>
      </c>
      <c r="G93" s="334"/>
      <c r="H93" s="314" t="s">
        <v>1343</v>
      </c>
      <c r="I93" s="314" t="s">
        <v>1342</v>
      </c>
      <c r="J93" s="314"/>
      <c r="K93" s="327"/>
    </row>
    <row r="94" spans="2:11" ht="15" customHeight="1">
      <c r="B94" s="336"/>
      <c r="C94" s="314" t="s">
        <v>37</v>
      </c>
      <c r="D94" s="314"/>
      <c r="E94" s="314"/>
      <c r="F94" s="335" t="s">
        <v>1308</v>
      </c>
      <c r="G94" s="334"/>
      <c r="H94" s="314" t="s">
        <v>1344</v>
      </c>
      <c r="I94" s="314" t="s">
        <v>1342</v>
      </c>
      <c r="J94" s="314"/>
      <c r="K94" s="327"/>
    </row>
    <row r="95" spans="2:11" ht="15" customHeight="1">
      <c r="B95" s="336"/>
      <c r="C95" s="314" t="s">
        <v>47</v>
      </c>
      <c r="D95" s="314"/>
      <c r="E95" s="314"/>
      <c r="F95" s="335" t="s">
        <v>1308</v>
      </c>
      <c r="G95" s="334"/>
      <c r="H95" s="314" t="s">
        <v>1345</v>
      </c>
      <c r="I95" s="314" t="s">
        <v>1342</v>
      </c>
      <c r="J95" s="314"/>
      <c r="K95" s="327"/>
    </row>
    <row r="96" spans="2:11" ht="15" customHeight="1">
      <c r="B96" s="339"/>
      <c r="C96" s="340"/>
      <c r="D96" s="340"/>
      <c r="E96" s="340"/>
      <c r="F96" s="340"/>
      <c r="G96" s="340"/>
      <c r="H96" s="340"/>
      <c r="I96" s="340"/>
      <c r="J96" s="340"/>
      <c r="K96" s="341"/>
    </row>
    <row r="97" spans="2:11" ht="18.75" customHeight="1">
      <c r="B97" s="342"/>
      <c r="C97" s="343"/>
      <c r="D97" s="343"/>
      <c r="E97" s="343"/>
      <c r="F97" s="343"/>
      <c r="G97" s="343"/>
      <c r="H97" s="343"/>
      <c r="I97" s="343"/>
      <c r="J97" s="343"/>
      <c r="K97" s="342"/>
    </row>
    <row r="98" spans="2:11" ht="18.75" customHeight="1">
      <c r="B98" s="321"/>
      <c r="C98" s="321"/>
      <c r="D98" s="321"/>
      <c r="E98" s="321"/>
      <c r="F98" s="321"/>
      <c r="G98" s="321"/>
      <c r="H98" s="321"/>
      <c r="I98" s="321"/>
      <c r="J98" s="321"/>
      <c r="K98" s="321"/>
    </row>
    <row r="99" spans="2:11" ht="7.5" customHeight="1">
      <c r="B99" s="322"/>
      <c r="C99" s="323"/>
      <c r="D99" s="323"/>
      <c r="E99" s="323"/>
      <c r="F99" s="323"/>
      <c r="G99" s="323"/>
      <c r="H99" s="323"/>
      <c r="I99" s="323"/>
      <c r="J99" s="323"/>
      <c r="K99" s="324"/>
    </row>
    <row r="100" spans="2:11" ht="45" customHeight="1">
      <c r="B100" s="325"/>
      <c r="C100" s="326" t="s">
        <v>1346</v>
      </c>
      <c r="D100" s="326"/>
      <c r="E100" s="326"/>
      <c r="F100" s="326"/>
      <c r="G100" s="326"/>
      <c r="H100" s="326"/>
      <c r="I100" s="326"/>
      <c r="J100" s="326"/>
      <c r="K100" s="327"/>
    </row>
    <row r="101" spans="2:11" ht="17.25" customHeight="1">
      <c r="B101" s="325"/>
      <c r="C101" s="328" t="s">
        <v>1302</v>
      </c>
      <c r="D101" s="328"/>
      <c r="E101" s="328"/>
      <c r="F101" s="328" t="s">
        <v>1303</v>
      </c>
      <c r="G101" s="329"/>
      <c r="H101" s="328" t="s">
        <v>123</v>
      </c>
      <c r="I101" s="328" t="s">
        <v>56</v>
      </c>
      <c r="J101" s="328" t="s">
        <v>1304</v>
      </c>
      <c r="K101" s="327"/>
    </row>
    <row r="102" spans="2:11" ht="17.25" customHeight="1">
      <c r="B102" s="325"/>
      <c r="C102" s="330" t="s">
        <v>1305</v>
      </c>
      <c r="D102" s="330"/>
      <c r="E102" s="330"/>
      <c r="F102" s="331" t="s">
        <v>1306</v>
      </c>
      <c r="G102" s="332"/>
      <c r="H102" s="330"/>
      <c r="I102" s="330"/>
      <c r="J102" s="330" t="s">
        <v>1307</v>
      </c>
      <c r="K102" s="327"/>
    </row>
    <row r="103" spans="2:11" ht="5.25" customHeight="1">
      <c r="B103" s="325"/>
      <c r="C103" s="328"/>
      <c r="D103" s="328"/>
      <c r="E103" s="328"/>
      <c r="F103" s="328"/>
      <c r="G103" s="344"/>
      <c r="H103" s="328"/>
      <c r="I103" s="328"/>
      <c r="J103" s="328"/>
      <c r="K103" s="327"/>
    </row>
    <row r="104" spans="2:11" ht="15" customHeight="1">
      <c r="B104" s="325"/>
      <c r="C104" s="314" t="s">
        <v>52</v>
      </c>
      <c r="D104" s="333"/>
      <c r="E104" s="333"/>
      <c r="F104" s="335" t="s">
        <v>1308</v>
      </c>
      <c r="G104" s="344"/>
      <c r="H104" s="314" t="s">
        <v>1347</v>
      </c>
      <c r="I104" s="314" t="s">
        <v>1310</v>
      </c>
      <c r="J104" s="314">
        <v>20</v>
      </c>
      <c r="K104" s="327"/>
    </row>
    <row r="105" spans="2:11" ht="15" customHeight="1">
      <c r="B105" s="325"/>
      <c r="C105" s="314" t="s">
        <v>1311</v>
      </c>
      <c r="D105" s="314"/>
      <c r="E105" s="314"/>
      <c r="F105" s="335" t="s">
        <v>1308</v>
      </c>
      <c r="G105" s="314"/>
      <c r="H105" s="314" t="s">
        <v>1347</v>
      </c>
      <c r="I105" s="314" t="s">
        <v>1310</v>
      </c>
      <c r="J105" s="314">
        <v>120</v>
      </c>
      <c r="K105" s="327"/>
    </row>
    <row r="106" spans="2:11" ht="15" customHeight="1">
      <c r="B106" s="336"/>
      <c r="C106" s="314" t="s">
        <v>1313</v>
      </c>
      <c r="D106" s="314"/>
      <c r="E106" s="314"/>
      <c r="F106" s="335" t="s">
        <v>1314</v>
      </c>
      <c r="G106" s="314"/>
      <c r="H106" s="314" t="s">
        <v>1347</v>
      </c>
      <c r="I106" s="314" t="s">
        <v>1310</v>
      </c>
      <c r="J106" s="314">
        <v>50</v>
      </c>
      <c r="K106" s="327"/>
    </row>
    <row r="107" spans="2:11" ht="15" customHeight="1">
      <c r="B107" s="336"/>
      <c r="C107" s="314" t="s">
        <v>1316</v>
      </c>
      <c r="D107" s="314"/>
      <c r="E107" s="314"/>
      <c r="F107" s="335" t="s">
        <v>1308</v>
      </c>
      <c r="G107" s="314"/>
      <c r="H107" s="314" t="s">
        <v>1347</v>
      </c>
      <c r="I107" s="314" t="s">
        <v>1318</v>
      </c>
      <c r="J107" s="314"/>
      <c r="K107" s="327"/>
    </row>
    <row r="108" spans="2:11" ht="15" customHeight="1">
      <c r="B108" s="336"/>
      <c r="C108" s="314" t="s">
        <v>1327</v>
      </c>
      <c r="D108" s="314"/>
      <c r="E108" s="314"/>
      <c r="F108" s="335" t="s">
        <v>1314</v>
      </c>
      <c r="G108" s="314"/>
      <c r="H108" s="314" t="s">
        <v>1347</v>
      </c>
      <c r="I108" s="314" t="s">
        <v>1310</v>
      </c>
      <c r="J108" s="314">
        <v>50</v>
      </c>
      <c r="K108" s="327"/>
    </row>
    <row r="109" spans="2:11" ht="15" customHeight="1">
      <c r="B109" s="336"/>
      <c r="C109" s="314" t="s">
        <v>1335</v>
      </c>
      <c r="D109" s="314"/>
      <c r="E109" s="314"/>
      <c r="F109" s="335" t="s">
        <v>1314</v>
      </c>
      <c r="G109" s="314"/>
      <c r="H109" s="314" t="s">
        <v>1347</v>
      </c>
      <c r="I109" s="314" t="s">
        <v>1310</v>
      </c>
      <c r="J109" s="314">
        <v>50</v>
      </c>
      <c r="K109" s="327"/>
    </row>
    <row r="110" spans="2:11" ht="15" customHeight="1">
      <c r="B110" s="336"/>
      <c r="C110" s="314" t="s">
        <v>1333</v>
      </c>
      <c r="D110" s="314"/>
      <c r="E110" s="314"/>
      <c r="F110" s="335" t="s">
        <v>1314</v>
      </c>
      <c r="G110" s="314"/>
      <c r="H110" s="314" t="s">
        <v>1347</v>
      </c>
      <c r="I110" s="314" t="s">
        <v>1310</v>
      </c>
      <c r="J110" s="314">
        <v>50</v>
      </c>
      <c r="K110" s="327"/>
    </row>
    <row r="111" spans="2:11" ht="15" customHeight="1">
      <c r="B111" s="336"/>
      <c r="C111" s="314" t="s">
        <v>52</v>
      </c>
      <c r="D111" s="314"/>
      <c r="E111" s="314"/>
      <c r="F111" s="335" t="s">
        <v>1308</v>
      </c>
      <c r="G111" s="314"/>
      <c r="H111" s="314" t="s">
        <v>1348</v>
      </c>
      <c r="I111" s="314" t="s">
        <v>1310</v>
      </c>
      <c r="J111" s="314">
        <v>20</v>
      </c>
      <c r="K111" s="327"/>
    </row>
    <row r="112" spans="2:11" ht="15" customHeight="1">
      <c r="B112" s="336"/>
      <c r="C112" s="314" t="s">
        <v>1349</v>
      </c>
      <c r="D112" s="314"/>
      <c r="E112" s="314"/>
      <c r="F112" s="335" t="s">
        <v>1308</v>
      </c>
      <c r="G112" s="314"/>
      <c r="H112" s="314" t="s">
        <v>1350</v>
      </c>
      <c r="I112" s="314" t="s">
        <v>1310</v>
      </c>
      <c r="J112" s="314">
        <v>120</v>
      </c>
      <c r="K112" s="327"/>
    </row>
    <row r="113" spans="2:11" ht="15" customHeight="1">
      <c r="B113" s="336"/>
      <c r="C113" s="314" t="s">
        <v>37</v>
      </c>
      <c r="D113" s="314"/>
      <c r="E113" s="314"/>
      <c r="F113" s="335" t="s">
        <v>1308</v>
      </c>
      <c r="G113" s="314"/>
      <c r="H113" s="314" t="s">
        <v>1351</v>
      </c>
      <c r="I113" s="314" t="s">
        <v>1342</v>
      </c>
      <c r="J113" s="314"/>
      <c r="K113" s="327"/>
    </row>
    <row r="114" spans="2:11" ht="15" customHeight="1">
      <c r="B114" s="336"/>
      <c r="C114" s="314" t="s">
        <v>47</v>
      </c>
      <c r="D114" s="314"/>
      <c r="E114" s="314"/>
      <c r="F114" s="335" t="s">
        <v>1308</v>
      </c>
      <c r="G114" s="314"/>
      <c r="H114" s="314" t="s">
        <v>1352</v>
      </c>
      <c r="I114" s="314" t="s">
        <v>1342</v>
      </c>
      <c r="J114" s="314"/>
      <c r="K114" s="327"/>
    </row>
    <row r="115" spans="2:11" ht="15" customHeight="1">
      <c r="B115" s="336"/>
      <c r="C115" s="314" t="s">
        <v>56</v>
      </c>
      <c r="D115" s="314"/>
      <c r="E115" s="314"/>
      <c r="F115" s="335" t="s">
        <v>1308</v>
      </c>
      <c r="G115" s="314"/>
      <c r="H115" s="314" t="s">
        <v>1353</v>
      </c>
      <c r="I115" s="314" t="s">
        <v>1354</v>
      </c>
      <c r="J115" s="314"/>
      <c r="K115" s="327"/>
    </row>
    <row r="116" spans="2:11" ht="15" customHeight="1">
      <c r="B116" s="339"/>
      <c r="C116" s="345"/>
      <c r="D116" s="345"/>
      <c r="E116" s="345"/>
      <c r="F116" s="345"/>
      <c r="G116" s="345"/>
      <c r="H116" s="345"/>
      <c r="I116" s="345"/>
      <c r="J116" s="345"/>
      <c r="K116" s="341"/>
    </row>
    <row r="117" spans="2:11" ht="18.75" customHeight="1">
      <c r="B117" s="346"/>
      <c r="C117" s="310"/>
      <c r="D117" s="310"/>
      <c r="E117" s="310"/>
      <c r="F117" s="347"/>
      <c r="G117" s="310"/>
      <c r="H117" s="310"/>
      <c r="I117" s="310"/>
      <c r="J117" s="310"/>
      <c r="K117" s="346"/>
    </row>
    <row r="118" spans="2:11" ht="18.75" customHeight="1">
      <c r="B118" s="321"/>
      <c r="C118" s="321"/>
      <c r="D118" s="321"/>
      <c r="E118" s="321"/>
      <c r="F118" s="321"/>
      <c r="G118" s="321"/>
      <c r="H118" s="321"/>
      <c r="I118" s="321"/>
      <c r="J118" s="321"/>
      <c r="K118" s="321"/>
    </row>
    <row r="119" spans="2:11" ht="7.5" customHeight="1">
      <c r="B119" s="348"/>
      <c r="C119" s="349"/>
      <c r="D119" s="349"/>
      <c r="E119" s="349"/>
      <c r="F119" s="349"/>
      <c r="G119" s="349"/>
      <c r="H119" s="349"/>
      <c r="I119" s="349"/>
      <c r="J119" s="349"/>
      <c r="K119" s="350"/>
    </row>
    <row r="120" spans="2:11" ht="45" customHeight="1">
      <c r="B120" s="351"/>
      <c r="C120" s="304" t="s">
        <v>1355</v>
      </c>
      <c r="D120" s="304"/>
      <c r="E120" s="304"/>
      <c r="F120" s="304"/>
      <c r="G120" s="304"/>
      <c r="H120" s="304"/>
      <c r="I120" s="304"/>
      <c r="J120" s="304"/>
      <c r="K120" s="352"/>
    </row>
    <row r="121" spans="2:11" ht="17.25" customHeight="1">
      <c r="B121" s="353"/>
      <c r="C121" s="328" t="s">
        <v>1302</v>
      </c>
      <c r="D121" s="328"/>
      <c r="E121" s="328"/>
      <c r="F121" s="328" t="s">
        <v>1303</v>
      </c>
      <c r="G121" s="329"/>
      <c r="H121" s="328" t="s">
        <v>123</v>
      </c>
      <c r="I121" s="328" t="s">
        <v>56</v>
      </c>
      <c r="J121" s="328" t="s">
        <v>1304</v>
      </c>
      <c r="K121" s="354"/>
    </row>
    <row r="122" spans="2:11" ht="17.25" customHeight="1">
      <c r="B122" s="353"/>
      <c r="C122" s="330" t="s">
        <v>1305</v>
      </c>
      <c r="D122" s="330"/>
      <c r="E122" s="330"/>
      <c r="F122" s="331" t="s">
        <v>1306</v>
      </c>
      <c r="G122" s="332"/>
      <c r="H122" s="330"/>
      <c r="I122" s="330"/>
      <c r="J122" s="330" t="s">
        <v>1307</v>
      </c>
      <c r="K122" s="354"/>
    </row>
    <row r="123" spans="2:11" ht="5.25" customHeight="1">
      <c r="B123" s="355"/>
      <c r="C123" s="333"/>
      <c r="D123" s="333"/>
      <c r="E123" s="333"/>
      <c r="F123" s="333"/>
      <c r="G123" s="314"/>
      <c r="H123" s="333"/>
      <c r="I123" s="333"/>
      <c r="J123" s="333"/>
      <c r="K123" s="356"/>
    </row>
    <row r="124" spans="2:11" ht="15" customHeight="1">
      <c r="B124" s="355"/>
      <c r="C124" s="314" t="s">
        <v>1311</v>
      </c>
      <c r="D124" s="333"/>
      <c r="E124" s="333"/>
      <c r="F124" s="335" t="s">
        <v>1308</v>
      </c>
      <c r="G124" s="314"/>
      <c r="H124" s="314" t="s">
        <v>1347</v>
      </c>
      <c r="I124" s="314" t="s">
        <v>1310</v>
      </c>
      <c r="J124" s="314">
        <v>120</v>
      </c>
      <c r="K124" s="357"/>
    </row>
    <row r="125" spans="2:11" ht="15" customHeight="1">
      <c r="B125" s="355"/>
      <c r="C125" s="314" t="s">
        <v>1356</v>
      </c>
      <c r="D125" s="314"/>
      <c r="E125" s="314"/>
      <c r="F125" s="335" t="s">
        <v>1308</v>
      </c>
      <c r="G125" s="314"/>
      <c r="H125" s="314" t="s">
        <v>1357</v>
      </c>
      <c r="I125" s="314" t="s">
        <v>1310</v>
      </c>
      <c r="J125" s="314" t="s">
        <v>1358</v>
      </c>
      <c r="K125" s="357"/>
    </row>
    <row r="126" spans="2:11" ht="15" customHeight="1">
      <c r="B126" s="355"/>
      <c r="C126" s="314" t="s">
        <v>1257</v>
      </c>
      <c r="D126" s="314"/>
      <c r="E126" s="314"/>
      <c r="F126" s="335" t="s">
        <v>1308</v>
      </c>
      <c r="G126" s="314"/>
      <c r="H126" s="314" t="s">
        <v>1359</v>
      </c>
      <c r="I126" s="314" t="s">
        <v>1310</v>
      </c>
      <c r="J126" s="314" t="s">
        <v>1358</v>
      </c>
      <c r="K126" s="357"/>
    </row>
    <row r="127" spans="2:11" ht="15" customHeight="1">
      <c r="B127" s="355"/>
      <c r="C127" s="314" t="s">
        <v>1319</v>
      </c>
      <c r="D127" s="314"/>
      <c r="E127" s="314"/>
      <c r="F127" s="335" t="s">
        <v>1314</v>
      </c>
      <c r="G127" s="314"/>
      <c r="H127" s="314" t="s">
        <v>1320</v>
      </c>
      <c r="I127" s="314" t="s">
        <v>1310</v>
      </c>
      <c r="J127" s="314">
        <v>15</v>
      </c>
      <c r="K127" s="357"/>
    </row>
    <row r="128" spans="2:11" ht="15" customHeight="1">
      <c r="B128" s="355"/>
      <c r="C128" s="337" t="s">
        <v>1321</v>
      </c>
      <c r="D128" s="337"/>
      <c r="E128" s="337"/>
      <c r="F128" s="338" t="s">
        <v>1314</v>
      </c>
      <c r="G128" s="337"/>
      <c r="H128" s="337" t="s">
        <v>1322</v>
      </c>
      <c r="I128" s="337" t="s">
        <v>1310</v>
      </c>
      <c r="J128" s="337">
        <v>15</v>
      </c>
      <c r="K128" s="357"/>
    </row>
    <row r="129" spans="2:11" ht="15" customHeight="1">
      <c r="B129" s="355"/>
      <c r="C129" s="337" t="s">
        <v>1323</v>
      </c>
      <c r="D129" s="337"/>
      <c r="E129" s="337"/>
      <c r="F129" s="338" t="s">
        <v>1314</v>
      </c>
      <c r="G129" s="337"/>
      <c r="H129" s="337" t="s">
        <v>1324</v>
      </c>
      <c r="I129" s="337" t="s">
        <v>1310</v>
      </c>
      <c r="J129" s="337">
        <v>20</v>
      </c>
      <c r="K129" s="357"/>
    </row>
    <row r="130" spans="2:11" ht="15" customHeight="1">
      <c r="B130" s="355"/>
      <c r="C130" s="337" t="s">
        <v>1325</v>
      </c>
      <c r="D130" s="337"/>
      <c r="E130" s="337"/>
      <c r="F130" s="338" t="s">
        <v>1314</v>
      </c>
      <c r="G130" s="337"/>
      <c r="H130" s="337" t="s">
        <v>1326</v>
      </c>
      <c r="I130" s="337" t="s">
        <v>1310</v>
      </c>
      <c r="J130" s="337">
        <v>20</v>
      </c>
      <c r="K130" s="357"/>
    </row>
    <row r="131" spans="2:11" ht="15" customHeight="1">
      <c r="B131" s="355"/>
      <c r="C131" s="314" t="s">
        <v>1313</v>
      </c>
      <c r="D131" s="314"/>
      <c r="E131" s="314"/>
      <c r="F131" s="335" t="s">
        <v>1314</v>
      </c>
      <c r="G131" s="314"/>
      <c r="H131" s="314" t="s">
        <v>1347</v>
      </c>
      <c r="I131" s="314" t="s">
        <v>1310</v>
      </c>
      <c r="J131" s="314">
        <v>50</v>
      </c>
      <c r="K131" s="357"/>
    </row>
    <row r="132" spans="2:11" ht="15" customHeight="1">
      <c r="B132" s="355"/>
      <c r="C132" s="314" t="s">
        <v>1327</v>
      </c>
      <c r="D132" s="314"/>
      <c r="E132" s="314"/>
      <c r="F132" s="335" t="s">
        <v>1314</v>
      </c>
      <c r="G132" s="314"/>
      <c r="H132" s="314" t="s">
        <v>1347</v>
      </c>
      <c r="I132" s="314" t="s">
        <v>1310</v>
      </c>
      <c r="J132" s="314">
        <v>50</v>
      </c>
      <c r="K132" s="357"/>
    </row>
    <row r="133" spans="2:11" ht="15" customHeight="1">
      <c r="B133" s="355"/>
      <c r="C133" s="314" t="s">
        <v>1333</v>
      </c>
      <c r="D133" s="314"/>
      <c r="E133" s="314"/>
      <c r="F133" s="335" t="s">
        <v>1314</v>
      </c>
      <c r="G133" s="314"/>
      <c r="H133" s="314" t="s">
        <v>1347</v>
      </c>
      <c r="I133" s="314" t="s">
        <v>1310</v>
      </c>
      <c r="J133" s="314">
        <v>50</v>
      </c>
      <c r="K133" s="357"/>
    </row>
    <row r="134" spans="2:11" ht="15" customHeight="1">
      <c r="B134" s="355"/>
      <c r="C134" s="314" t="s">
        <v>1335</v>
      </c>
      <c r="D134" s="314"/>
      <c r="E134" s="314"/>
      <c r="F134" s="335" t="s">
        <v>1314</v>
      </c>
      <c r="G134" s="314"/>
      <c r="H134" s="314" t="s">
        <v>1347</v>
      </c>
      <c r="I134" s="314" t="s">
        <v>1310</v>
      </c>
      <c r="J134" s="314">
        <v>50</v>
      </c>
      <c r="K134" s="357"/>
    </row>
    <row r="135" spans="2:11" ht="15" customHeight="1">
      <c r="B135" s="355"/>
      <c r="C135" s="314" t="s">
        <v>128</v>
      </c>
      <c r="D135" s="314"/>
      <c r="E135" s="314"/>
      <c r="F135" s="335" t="s">
        <v>1314</v>
      </c>
      <c r="G135" s="314"/>
      <c r="H135" s="314" t="s">
        <v>1360</v>
      </c>
      <c r="I135" s="314" t="s">
        <v>1310</v>
      </c>
      <c r="J135" s="314">
        <v>255</v>
      </c>
      <c r="K135" s="357"/>
    </row>
    <row r="136" spans="2:11" ht="15" customHeight="1">
      <c r="B136" s="355"/>
      <c r="C136" s="314" t="s">
        <v>1337</v>
      </c>
      <c r="D136" s="314"/>
      <c r="E136" s="314"/>
      <c r="F136" s="335" t="s">
        <v>1308</v>
      </c>
      <c r="G136" s="314"/>
      <c r="H136" s="314" t="s">
        <v>1361</v>
      </c>
      <c r="I136" s="314" t="s">
        <v>1339</v>
      </c>
      <c r="J136" s="314"/>
      <c r="K136" s="357"/>
    </row>
    <row r="137" spans="2:11" ht="15" customHeight="1">
      <c r="B137" s="355"/>
      <c r="C137" s="314" t="s">
        <v>1340</v>
      </c>
      <c r="D137" s="314"/>
      <c r="E137" s="314"/>
      <c r="F137" s="335" t="s">
        <v>1308</v>
      </c>
      <c r="G137" s="314"/>
      <c r="H137" s="314" t="s">
        <v>1362</v>
      </c>
      <c r="I137" s="314" t="s">
        <v>1342</v>
      </c>
      <c r="J137" s="314"/>
      <c r="K137" s="357"/>
    </row>
    <row r="138" spans="2:11" ht="15" customHeight="1">
      <c r="B138" s="355"/>
      <c r="C138" s="314" t="s">
        <v>1343</v>
      </c>
      <c r="D138" s="314"/>
      <c r="E138" s="314"/>
      <c r="F138" s="335" t="s">
        <v>1308</v>
      </c>
      <c r="G138" s="314"/>
      <c r="H138" s="314" t="s">
        <v>1343</v>
      </c>
      <c r="I138" s="314" t="s">
        <v>1342</v>
      </c>
      <c r="J138" s="314"/>
      <c r="K138" s="357"/>
    </row>
    <row r="139" spans="2:11" ht="15" customHeight="1">
      <c r="B139" s="355"/>
      <c r="C139" s="314" t="s">
        <v>37</v>
      </c>
      <c r="D139" s="314"/>
      <c r="E139" s="314"/>
      <c r="F139" s="335" t="s">
        <v>1308</v>
      </c>
      <c r="G139" s="314"/>
      <c r="H139" s="314" t="s">
        <v>1363</v>
      </c>
      <c r="I139" s="314" t="s">
        <v>1342</v>
      </c>
      <c r="J139" s="314"/>
      <c r="K139" s="357"/>
    </row>
    <row r="140" spans="2:11" ht="15" customHeight="1">
      <c r="B140" s="355"/>
      <c r="C140" s="314" t="s">
        <v>1364</v>
      </c>
      <c r="D140" s="314"/>
      <c r="E140" s="314"/>
      <c r="F140" s="335" t="s">
        <v>1308</v>
      </c>
      <c r="G140" s="314"/>
      <c r="H140" s="314" t="s">
        <v>1365</v>
      </c>
      <c r="I140" s="314" t="s">
        <v>1342</v>
      </c>
      <c r="J140" s="314"/>
      <c r="K140" s="357"/>
    </row>
    <row r="141" spans="2:11" ht="15" customHeight="1">
      <c r="B141" s="358"/>
      <c r="C141" s="359"/>
      <c r="D141" s="359"/>
      <c r="E141" s="359"/>
      <c r="F141" s="359"/>
      <c r="G141" s="359"/>
      <c r="H141" s="359"/>
      <c r="I141" s="359"/>
      <c r="J141" s="359"/>
      <c r="K141" s="360"/>
    </row>
    <row r="142" spans="2:11" ht="18.75" customHeight="1">
      <c r="B142" s="310"/>
      <c r="C142" s="310"/>
      <c r="D142" s="310"/>
      <c r="E142" s="310"/>
      <c r="F142" s="347"/>
      <c r="G142" s="310"/>
      <c r="H142" s="310"/>
      <c r="I142" s="310"/>
      <c r="J142" s="310"/>
      <c r="K142" s="310"/>
    </row>
    <row r="143" spans="2:11" ht="18.75" customHeight="1">
      <c r="B143" s="321"/>
      <c r="C143" s="321"/>
      <c r="D143" s="321"/>
      <c r="E143" s="321"/>
      <c r="F143" s="321"/>
      <c r="G143" s="321"/>
      <c r="H143" s="321"/>
      <c r="I143" s="321"/>
      <c r="J143" s="321"/>
      <c r="K143" s="321"/>
    </row>
    <row r="144" spans="2:11" ht="7.5" customHeight="1">
      <c r="B144" s="322"/>
      <c r="C144" s="323"/>
      <c r="D144" s="323"/>
      <c r="E144" s="323"/>
      <c r="F144" s="323"/>
      <c r="G144" s="323"/>
      <c r="H144" s="323"/>
      <c r="I144" s="323"/>
      <c r="J144" s="323"/>
      <c r="K144" s="324"/>
    </row>
    <row r="145" spans="2:11" ht="45" customHeight="1">
      <c r="B145" s="325"/>
      <c r="C145" s="326" t="s">
        <v>1366</v>
      </c>
      <c r="D145" s="326"/>
      <c r="E145" s="326"/>
      <c r="F145" s="326"/>
      <c r="G145" s="326"/>
      <c r="H145" s="326"/>
      <c r="I145" s="326"/>
      <c r="J145" s="326"/>
      <c r="K145" s="327"/>
    </row>
    <row r="146" spans="2:11" ht="17.25" customHeight="1">
      <c r="B146" s="325"/>
      <c r="C146" s="328" t="s">
        <v>1302</v>
      </c>
      <c r="D146" s="328"/>
      <c r="E146" s="328"/>
      <c r="F146" s="328" t="s">
        <v>1303</v>
      </c>
      <c r="G146" s="329"/>
      <c r="H146" s="328" t="s">
        <v>123</v>
      </c>
      <c r="I146" s="328" t="s">
        <v>56</v>
      </c>
      <c r="J146" s="328" t="s">
        <v>1304</v>
      </c>
      <c r="K146" s="327"/>
    </row>
    <row r="147" spans="2:11" ht="17.25" customHeight="1">
      <c r="B147" s="325"/>
      <c r="C147" s="330" t="s">
        <v>1305</v>
      </c>
      <c r="D147" s="330"/>
      <c r="E147" s="330"/>
      <c r="F147" s="331" t="s">
        <v>1306</v>
      </c>
      <c r="G147" s="332"/>
      <c r="H147" s="330"/>
      <c r="I147" s="330"/>
      <c r="J147" s="330" t="s">
        <v>1307</v>
      </c>
      <c r="K147" s="327"/>
    </row>
    <row r="148" spans="2:11" ht="5.25" customHeight="1">
      <c r="B148" s="336"/>
      <c r="C148" s="333"/>
      <c r="D148" s="333"/>
      <c r="E148" s="333"/>
      <c r="F148" s="333"/>
      <c r="G148" s="334"/>
      <c r="H148" s="333"/>
      <c r="I148" s="333"/>
      <c r="J148" s="333"/>
      <c r="K148" s="357"/>
    </row>
    <row r="149" spans="2:11" ht="15" customHeight="1">
      <c r="B149" s="336"/>
      <c r="C149" s="361" t="s">
        <v>1311</v>
      </c>
      <c r="D149" s="314"/>
      <c r="E149" s="314"/>
      <c r="F149" s="362" t="s">
        <v>1308</v>
      </c>
      <c r="G149" s="314"/>
      <c r="H149" s="361" t="s">
        <v>1347</v>
      </c>
      <c r="I149" s="361" t="s">
        <v>1310</v>
      </c>
      <c r="J149" s="361">
        <v>120</v>
      </c>
      <c r="K149" s="357"/>
    </row>
    <row r="150" spans="2:11" ht="15" customHeight="1">
      <c r="B150" s="336"/>
      <c r="C150" s="361" t="s">
        <v>1356</v>
      </c>
      <c r="D150" s="314"/>
      <c r="E150" s="314"/>
      <c r="F150" s="362" t="s">
        <v>1308</v>
      </c>
      <c r="G150" s="314"/>
      <c r="H150" s="361" t="s">
        <v>1367</v>
      </c>
      <c r="I150" s="361" t="s">
        <v>1310</v>
      </c>
      <c r="J150" s="361" t="s">
        <v>1358</v>
      </c>
      <c r="K150" s="357"/>
    </row>
    <row r="151" spans="2:11" ht="15" customHeight="1">
      <c r="B151" s="336"/>
      <c r="C151" s="361" t="s">
        <v>1257</v>
      </c>
      <c r="D151" s="314"/>
      <c r="E151" s="314"/>
      <c r="F151" s="362" t="s">
        <v>1308</v>
      </c>
      <c r="G151" s="314"/>
      <c r="H151" s="361" t="s">
        <v>1368</v>
      </c>
      <c r="I151" s="361" t="s">
        <v>1310</v>
      </c>
      <c r="J151" s="361" t="s">
        <v>1358</v>
      </c>
      <c r="K151" s="357"/>
    </row>
    <row r="152" spans="2:11" ht="15" customHeight="1">
      <c r="B152" s="336"/>
      <c r="C152" s="361" t="s">
        <v>1313</v>
      </c>
      <c r="D152" s="314"/>
      <c r="E152" s="314"/>
      <c r="F152" s="362" t="s">
        <v>1314</v>
      </c>
      <c r="G152" s="314"/>
      <c r="H152" s="361" t="s">
        <v>1347</v>
      </c>
      <c r="I152" s="361" t="s">
        <v>1310</v>
      </c>
      <c r="J152" s="361">
        <v>50</v>
      </c>
      <c r="K152" s="357"/>
    </row>
    <row r="153" spans="2:11" ht="15" customHeight="1">
      <c r="B153" s="336"/>
      <c r="C153" s="361" t="s">
        <v>1316</v>
      </c>
      <c r="D153" s="314"/>
      <c r="E153" s="314"/>
      <c r="F153" s="362" t="s">
        <v>1308</v>
      </c>
      <c r="G153" s="314"/>
      <c r="H153" s="361" t="s">
        <v>1347</v>
      </c>
      <c r="I153" s="361" t="s">
        <v>1318</v>
      </c>
      <c r="J153" s="361"/>
      <c r="K153" s="357"/>
    </row>
    <row r="154" spans="2:11" ht="15" customHeight="1">
      <c r="B154" s="336"/>
      <c r="C154" s="361" t="s">
        <v>1327</v>
      </c>
      <c r="D154" s="314"/>
      <c r="E154" s="314"/>
      <c r="F154" s="362" t="s">
        <v>1314</v>
      </c>
      <c r="G154" s="314"/>
      <c r="H154" s="361" t="s">
        <v>1347</v>
      </c>
      <c r="I154" s="361" t="s">
        <v>1310</v>
      </c>
      <c r="J154" s="361">
        <v>50</v>
      </c>
      <c r="K154" s="357"/>
    </row>
    <row r="155" spans="2:11" ht="15" customHeight="1">
      <c r="B155" s="336"/>
      <c r="C155" s="361" t="s">
        <v>1335</v>
      </c>
      <c r="D155" s="314"/>
      <c r="E155" s="314"/>
      <c r="F155" s="362" t="s">
        <v>1314</v>
      </c>
      <c r="G155" s="314"/>
      <c r="H155" s="361" t="s">
        <v>1347</v>
      </c>
      <c r="I155" s="361" t="s">
        <v>1310</v>
      </c>
      <c r="J155" s="361">
        <v>50</v>
      </c>
      <c r="K155" s="357"/>
    </row>
    <row r="156" spans="2:11" ht="15" customHeight="1">
      <c r="B156" s="336"/>
      <c r="C156" s="361" t="s">
        <v>1333</v>
      </c>
      <c r="D156" s="314"/>
      <c r="E156" s="314"/>
      <c r="F156" s="362" t="s">
        <v>1314</v>
      </c>
      <c r="G156" s="314"/>
      <c r="H156" s="361" t="s">
        <v>1347</v>
      </c>
      <c r="I156" s="361" t="s">
        <v>1310</v>
      </c>
      <c r="J156" s="361">
        <v>50</v>
      </c>
      <c r="K156" s="357"/>
    </row>
    <row r="157" spans="2:11" ht="15" customHeight="1">
      <c r="B157" s="336"/>
      <c r="C157" s="361" t="s">
        <v>107</v>
      </c>
      <c r="D157" s="314"/>
      <c r="E157" s="314"/>
      <c r="F157" s="362" t="s">
        <v>1308</v>
      </c>
      <c r="G157" s="314"/>
      <c r="H157" s="361" t="s">
        <v>1369</v>
      </c>
      <c r="I157" s="361" t="s">
        <v>1310</v>
      </c>
      <c r="J157" s="361" t="s">
        <v>1370</v>
      </c>
      <c r="K157" s="357"/>
    </row>
    <row r="158" spans="2:11" ht="15" customHeight="1">
      <c r="B158" s="336"/>
      <c r="C158" s="361" t="s">
        <v>1371</v>
      </c>
      <c r="D158" s="314"/>
      <c r="E158" s="314"/>
      <c r="F158" s="362" t="s">
        <v>1308</v>
      </c>
      <c r="G158" s="314"/>
      <c r="H158" s="361" t="s">
        <v>1372</v>
      </c>
      <c r="I158" s="361" t="s">
        <v>1342</v>
      </c>
      <c r="J158" s="361"/>
      <c r="K158" s="357"/>
    </row>
    <row r="159" spans="2:11" ht="15" customHeight="1">
      <c r="B159" s="363"/>
      <c r="C159" s="345"/>
      <c r="D159" s="345"/>
      <c r="E159" s="345"/>
      <c r="F159" s="345"/>
      <c r="G159" s="345"/>
      <c r="H159" s="345"/>
      <c r="I159" s="345"/>
      <c r="J159" s="345"/>
      <c r="K159" s="364"/>
    </row>
    <row r="160" spans="2:11" ht="18.75" customHeight="1">
      <c r="B160" s="310"/>
      <c r="C160" s="314"/>
      <c r="D160" s="314"/>
      <c r="E160" s="314"/>
      <c r="F160" s="335"/>
      <c r="G160" s="314"/>
      <c r="H160" s="314"/>
      <c r="I160" s="314"/>
      <c r="J160" s="314"/>
      <c r="K160" s="310"/>
    </row>
    <row r="161" spans="2:11" ht="18.75" customHeight="1">
      <c r="B161" s="321"/>
      <c r="C161" s="321"/>
      <c r="D161" s="321"/>
      <c r="E161" s="321"/>
      <c r="F161" s="321"/>
      <c r="G161" s="321"/>
      <c r="H161" s="321"/>
      <c r="I161" s="321"/>
      <c r="J161" s="321"/>
      <c r="K161" s="321"/>
    </row>
    <row r="162" spans="2:11" ht="7.5" customHeight="1">
      <c r="B162" s="300"/>
      <c r="C162" s="301"/>
      <c r="D162" s="301"/>
      <c r="E162" s="301"/>
      <c r="F162" s="301"/>
      <c r="G162" s="301"/>
      <c r="H162" s="301"/>
      <c r="I162" s="301"/>
      <c r="J162" s="301"/>
      <c r="K162" s="302"/>
    </row>
    <row r="163" spans="2:11" ht="45" customHeight="1">
      <c r="B163" s="303"/>
      <c r="C163" s="304" t="s">
        <v>1373</v>
      </c>
      <c r="D163" s="304"/>
      <c r="E163" s="304"/>
      <c r="F163" s="304"/>
      <c r="G163" s="304"/>
      <c r="H163" s="304"/>
      <c r="I163" s="304"/>
      <c r="J163" s="304"/>
      <c r="K163" s="305"/>
    </row>
    <row r="164" spans="2:11" ht="17.25" customHeight="1">
      <c r="B164" s="303"/>
      <c r="C164" s="328" t="s">
        <v>1302</v>
      </c>
      <c r="D164" s="328"/>
      <c r="E164" s="328"/>
      <c r="F164" s="328" t="s">
        <v>1303</v>
      </c>
      <c r="G164" s="365"/>
      <c r="H164" s="366" t="s">
        <v>123</v>
      </c>
      <c r="I164" s="366" t="s">
        <v>56</v>
      </c>
      <c r="J164" s="328" t="s">
        <v>1304</v>
      </c>
      <c r="K164" s="305"/>
    </row>
    <row r="165" spans="2:11" ht="17.25" customHeight="1">
      <c r="B165" s="306"/>
      <c r="C165" s="330" t="s">
        <v>1305</v>
      </c>
      <c r="D165" s="330"/>
      <c r="E165" s="330"/>
      <c r="F165" s="331" t="s">
        <v>1306</v>
      </c>
      <c r="G165" s="367"/>
      <c r="H165" s="368"/>
      <c r="I165" s="368"/>
      <c r="J165" s="330" t="s">
        <v>1307</v>
      </c>
      <c r="K165" s="308"/>
    </row>
    <row r="166" spans="2:11" ht="5.25" customHeight="1">
      <c r="B166" s="336"/>
      <c r="C166" s="333"/>
      <c r="D166" s="333"/>
      <c r="E166" s="333"/>
      <c r="F166" s="333"/>
      <c r="G166" s="334"/>
      <c r="H166" s="333"/>
      <c r="I166" s="333"/>
      <c r="J166" s="333"/>
      <c r="K166" s="357"/>
    </row>
    <row r="167" spans="2:11" ht="15" customHeight="1">
      <c r="B167" s="336"/>
      <c r="C167" s="314" t="s">
        <v>1311</v>
      </c>
      <c r="D167" s="314"/>
      <c r="E167" s="314"/>
      <c r="F167" s="335" t="s">
        <v>1308</v>
      </c>
      <c r="G167" s="314"/>
      <c r="H167" s="314" t="s">
        <v>1347</v>
      </c>
      <c r="I167" s="314" t="s">
        <v>1310</v>
      </c>
      <c r="J167" s="314">
        <v>120</v>
      </c>
      <c r="K167" s="357"/>
    </row>
    <row r="168" spans="2:11" ht="15" customHeight="1">
      <c r="B168" s="336"/>
      <c r="C168" s="314" t="s">
        <v>1356</v>
      </c>
      <c r="D168" s="314"/>
      <c r="E168" s="314"/>
      <c r="F168" s="335" t="s">
        <v>1308</v>
      </c>
      <c r="G168" s="314"/>
      <c r="H168" s="314" t="s">
        <v>1357</v>
      </c>
      <c r="I168" s="314" t="s">
        <v>1310</v>
      </c>
      <c r="J168" s="314" t="s">
        <v>1358</v>
      </c>
      <c r="K168" s="357"/>
    </row>
    <row r="169" spans="2:11" ht="15" customHeight="1">
      <c r="B169" s="336"/>
      <c r="C169" s="314" t="s">
        <v>1257</v>
      </c>
      <c r="D169" s="314"/>
      <c r="E169" s="314"/>
      <c r="F169" s="335" t="s">
        <v>1308</v>
      </c>
      <c r="G169" s="314"/>
      <c r="H169" s="314" t="s">
        <v>1374</v>
      </c>
      <c r="I169" s="314" t="s">
        <v>1310</v>
      </c>
      <c r="J169" s="314" t="s">
        <v>1358</v>
      </c>
      <c r="K169" s="357"/>
    </row>
    <row r="170" spans="2:11" ht="15" customHeight="1">
      <c r="B170" s="336"/>
      <c r="C170" s="314" t="s">
        <v>1313</v>
      </c>
      <c r="D170" s="314"/>
      <c r="E170" s="314"/>
      <c r="F170" s="335" t="s">
        <v>1314</v>
      </c>
      <c r="G170" s="314"/>
      <c r="H170" s="314" t="s">
        <v>1374</v>
      </c>
      <c r="I170" s="314" t="s">
        <v>1310</v>
      </c>
      <c r="J170" s="314">
        <v>50</v>
      </c>
      <c r="K170" s="357"/>
    </row>
    <row r="171" spans="2:11" ht="15" customHeight="1">
      <c r="B171" s="336"/>
      <c r="C171" s="314" t="s">
        <v>1316</v>
      </c>
      <c r="D171" s="314"/>
      <c r="E171" s="314"/>
      <c r="F171" s="335" t="s">
        <v>1308</v>
      </c>
      <c r="G171" s="314"/>
      <c r="H171" s="314" t="s">
        <v>1374</v>
      </c>
      <c r="I171" s="314" t="s">
        <v>1318</v>
      </c>
      <c r="J171" s="314"/>
      <c r="K171" s="357"/>
    </row>
    <row r="172" spans="2:11" ht="15" customHeight="1">
      <c r="B172" s="336"/>
      <c r="C172" s="314" t="s">
        <v>1327</v>
      </c>
      <c r="D172" s="314"/>
      <c r="E172" s="314"/>
      <c r="F172" s="335" t="s">
        <v>1314</v>
      </c>
      <c r="G172" s="314"/>
      <c r="H172" s="314" t="s">
        <v>1374</v>
      </c>
      <c r="I172" s="314" t="s">
        <v>1310</v>
      </c>
      <c r="J172" s="314">
        <v>50</v>
      </c>
      <c r="K172" s="357"/>
    </row>
    <row r="173" spans="2:11" ht="15" customHeight="1">
      <c r="B173" s="336"/>
      <c r="C173" s="314" t="s">
        <v>1335</v>
      </c>
      <c r="D173" s="314"/>
      <c r="E173" s="314"/>
      <c r="F173" s="335" t="s">
        <v>1314</v>
      </c>
      <c r="G173" s="314"/>
      <c r="H173" s="314" t="s">
        <v>1374</v>
      </c>
      <c r="I173" s="314" t="s">
        <v>1310</v>
      </c>
      <c r="J173" s="314">
        <v>50</v>
      </c>
      <c r="K173" s="357"/>
    </row>
    <row r="174" spans="2:11" ht="15" customHeight="1">
      <c r="B174" s="336"/>
      <c r="C174" s="314" t="s">
        <v>1333</v>
      </c>
      <c r="D174" s="314"/>
      <c r="E174" s="314"/>
      <c r="F174" s="335" t="s">
        <v>1314</v>
      </c>
      <c r="G174" s="314"/>
      <c r="H174" s="314" t="s">
        <v>1374</v>
      </c>
      <c r="I174" s="314" t="s">
        <v>1310</v>
      </c>
      <c r="J174" s="314">
        <v>50</v>
      </c>
      <c r="K174" s="357"/>
    </row>
    <row r="175" spans="2:11" ht="15" customHeight="1">
      <c r="B175" s="336"/>
      <c r="C175" s="314" t="s">
        <v>122</v>
      </c>
      <c r="D175" s="314"/>
      <c r="E175" s="314"/>
      <c r="F175" s="335" t="s">
        <v>1308</v>
      </c>
      <c r="G175" s="314"/>
      <c r="H175" s="314" t="s">
        <v>1375</v>
      </c>
      <c r="I175" s="314" t="s">
        <v>1376</v>
      </c>
      <c r="J175" s="314"/>
      <c r="K175" s="357"/>
    </row>
    <row r="176" spans="2:11" ht="15" customHeight="1">
      <c r="B176" s="336"/>
      <c r="C176" s="314" t="s">
        <v>56</v>
      </c>
      <c r="D176" s="314"/>
      <c r="E176" s="314"/>
      <c r="F176" s="335" t="s">
        <v>1308</v>
      </c>
      <c r="G176" s="314"/>
      <c r="H176" s="314" t="s">
        <v>1377</v>
      </c>
      <c r="I176" s="314" t="s">
        <v>1378</v>
      </c>
      <c r="J176" s="314">
        <v>1</v>
      </c>
      <c r="K176" s="357"/>
    </row>
    <row r="177" spans="2:11" ht="15" customHeight="1">
      <c r="B177" s="336"/>
      <c r="C177" s="314" t="s">
        <v>52</v>
      </c>
      <c r="D177" s="314"/>
      <c r="E177" s="314"/>
      <c r="F177" s="335" t="s">
        <v>1308</v>
      </c>
      <c r="G177" s="314"/>
      <c r="H177" s="314" t="s">
        <v>1379</v>
      </c>
      <c r="I177" s="314" t="s">
        <v>1310</v>
      </c>
      <c r="J177" s="314">
        <v>20</v>
      </c>
      <c r="K177" s="357"/>
    </row>
    <row r="178" spans="2:11" ht="15" customHeight="1">
      <c r="B178" s="336"/>
      <c r="C178" s="314" t="s">
        <v>123</v>
      </c>
      <c r="D178" s="314"/>
      <c r="E178" s="314"/>
      <c r="F178" s="335" t="s">
        <v>1308</v>
      </c>
      <c r="G178" s="314"/>
      <c r="H178" s="314" t="s">
        <v>1380</v>
      </c>
      <c r="I178" s="314" t="s">
        <v>1310</v>
      </c>
      <c r="J178" s="314">
        <v>255</v>
      </c>
      <c r="K178" s="357"/>
    </row>
    <row r="179" spans="2:11" ht="15" customHeight="1">
      <c r="B179" s="336"/>
      <c r="C179" s="314" t="s">
        <v>124</v>
      </c>
      <c r="D179" s="314"/>
      <c r="E179" s="314"/>
      <c r="F179" s="335" t="s">
        <v>1308</v>
      </c>
      <c r="G179" s="314"/>
      <c r="H179" s="314" t="s">
        <v>1273</v>
      </c>
      <c r="I179" s="314" t="s">
        <v>1310</v>
      </c>
      <c r="J179" s="314">
        <v>10</v>
      </c>
      <c r="K179" s="357"/>
    </row>
    <row r="180" spans="2:11" ht="15" customHeight="1">
      <c r="B180" s="336"/>
      <c r="C180" s="314" t="s">
        <v>125</v>
      </c>
      <c r="D180" s="314"/>
      <c r="E180" s="314"/>
      <c r="F180" s="335" t="s">
        <v>1308</v>
      </c>
      <c r="G180" s="314"/>
      <c r="H180" s="314" t="s">
        <v>1381</v>
      </c>
      <c r="I180" s="314" t="s">
        <v>1342</v>
      </c>
      <c r="J180" s="314"/>
      <c r="K180" s="357"/>
    </row>
    <row r="181" spans="2:11" ht="15" customHeight="1">
      <c r="B181" s="336"/>
      <c r="C181" s="314" t="s">
        <v>1382</v>
      </c>
      <c r="D181" s="314"/>
      <c r="E181" s="314"/>
      <c r="F181" s="335" t="s">
        <v>1308</v>
      </c>
      <c r="G181" s="314"/>
      <c r="H181" s="314" t="s">
        <v>1383</v>
      </c>
      <c r="I181" s="314" t="s">
        <v>1342</v>
      </c>
      <c r="J181" s="314"/>
      <c r="K181" s="357"/>
    </row>
    <row r="182" spans="2:11" ht="15" customHeight="1">
      <c r="B182" s="336"/>
      <c r="C182" s="314" t="s">
        <v>1371</v>
      </c>
      <c r="D182" s="314"/>
      <c r="E182" s="314"/>
      <c r="F182" s="335" t="s">
        <v>1308</v>
      </c>
      <c r="G182" s="314"/>
      <c r="H182" s="314" t="s">
        <v>1384</v>
      </c>
      <c r="I182" s="314" t="s">
        <v>1342</v>
      </c>
      <c r="J182" s="314"/>
      <c r="K182" s="357"/>
    </row>
    <row r="183" spans="2:11" ht="15" customHeight="1">
      <c r="B183" s="336"/>
      <c r="C183" s="314" t="s">
        <v>127</v>
      </c>
      <c r="D183" s="314"/>
      <c r="E183" s="314"/>
      <c r="F183" s="335" t="s">
        <v>1314</v>
      </c>
      <c r="G183" s="314"/>
      <c r="H183" s="314" t="s">
        <v>1385</v>
      </c>
      <c r="I183" s="314" t="s">
        <v>1310</v>
      </c>
      <c r="J183" s="314">
        <v>50</v>
      </c>
      <c r="K183" s="357"/>
    </row>
    <row r="184" spans="2:11" ht="15" customHeight="1">
      <c r="B184" s="336"/>
      <c r="C184" s="314" t="s">
        <v>1386</v>
      </c>
      <c r="D184" s="314"/>
      <c r="E184" s="314"/>
      <c r="F184" s="335" t="s">
        <v>1314</v>
      </c>
      <c r="G184" s="314"/>
      <c r="H184" s="314" t="s">
        <v>1387</v>
      </c>
      <c r="I184" s="314" t="s">
        <v>1388</v>
      </c>
      <c r="J184" s="314"/>
      <c r="K184" s="357"/>
    </row>
    <row r="185" spans="2:11" ht="15" customHeight="1">
      <c r="B185" s="336"/>
      <c r="C185" s="314" t="s">
        <v>1389</v>
      </c>
      <c r="D185" s="314"/>
      <c r="E185" s="314"/>
      <c r="F185" s="335" t="s">
        <v>1314</v>
      </c>
      <c r="G185" s="314"/>
      <c r="H185" s="314" t="s">
        <v>1390</v>
      </c>
      <c r="I185" s="314" t="s">
        <v>1388</v>
      </c>
      <c r="J185" s="314"/>
      <c r="K185" s="357"/>
    </row>
    <row r="186" spans="2:11" ht="15" customHeight="1">
      <c r="B186" s="336"/>
      <c r="C186" s="314" t="s">
        <v>1391</v>
      </c>
      <c r="D186" s="314"/>
      <c r="E186" s="314"/>
      <c r="F186" s="335" t="s">
        <v>1314</v>
      </c>
      <c r="G186" s="314"/>
      <c r="H186" s="314" t="s">
        <v>1392</v>
      </c>
      <c r="I186" s="314" t="s">
        <v>1388</v>
      </c>
      <c r="J186" s="314"/>
      <c r="K186" s="357"/>
    </row>
    <row r="187" spans="2:11" ht="15" customHeight="1">
      <c r="B187" s="336"/>
      <c r="C187" s="369" t="s">
        <v>1393</v>
      </c>
      <c r="D187" s="314"/>
      <c r="E187" s="314"/>
      <c r="F187" s="335" t="s">
        <v>1314</v>
      </c>
      <c r="G187" s="314"/>
      <c r="H187" s="314" t="s">
        <v>1394</v>
      </c>
      <c r="I187" s="314" t="s">
        <v>1395</v>
      </c>
      <c r="J187" s="370" t="s">
        <v>1396</v>
      </c>
      <c r="K187" s="357"/>
    </row>
    <row r="188" spans="2:11" ht="15" customHeight="1">
      <c r="B188" s="336"/>
      <c r="C188" s="320" t="s">
        <v>41</v>
      </c>
      <c r="D188" s="314"/>
      <c r="E188" s="314"/>
      <c r="F188" s="335" t="s">
        <v>1308</v>
      </c>
      <c r="G188" s="314"/>
      <c r="H188" s="310" t="s">
        <v>1397</v>
      </c>
      <c r="I188" s="314" t="s">
        <v>1398</v>
      </c>
      <c r="J188" s="314"/>
      <c r="K188" s="357"/>
    </row>
    <row r="189" spans="2:11" ht="15" customHeight="1">
      <c r="B189" s="336"/>
      <c r="C189" s="320" t="s">
        <v>1399</v>
      </c>
      <c r="D189" s="314"/>
      <c r="E189" s="314"/>
      <c r="F189" s="335" t="s">
        <v>1308</v>
      </c>
      <c r="G189" s="314"/>
      <c r="H189" s="314" t="s">
        <v>1400</v>
      </c>
      <c r="I189" s="314" t="s">
        <v>1342</v>
      </c>
      <c r="J189" s="314"/>
      <c r="K189" s="357"/>
    </row>
    <row r="190" spans="2:11" ht="15" customHeight="1">
      <c r="B190" s="336"/>
      <c r="C190" s="320" t="s">
        <v>1401</v>
      </c>
      <c r="D190" s="314"/>
      <c r="E190" s="314"/>
      <c r="F190" s="335" t="s">
        <v>1308</v>
      </c>
      <c r="G190" s="314"/>
      <c r="H190" s="314" t="s">
        <v>1402</v>
      </c>
      <c r="I190" s="314" t="s">
        <v>1342</v>
      </c>
      <c r="J190" s="314"/>
      <c r="K190" s="357"/>
    </row>
    <row r="191" spans="2:11" ht="15" customHeight="1">
      <c r="B191" s="336"/>
      <c r="C191" s="320" t="s">
        <v>1403</v>
      </c>
      <c r="D191" s="314"/>
      <c r="E191" s="314"/>
      <c r="F191" s="335" t="s">
        <v>1314</v>
      </c>
      <c r="G191" s="314"/>
      <c r="H191" s="314" t="s">
        <v>1404</v>
      </c>
      <c r="I191" s="314" t="s">
        <v>1342</v>
      </c>
      <c r="J191" s="314"/>
      <c r="K191" s="357"/>
    </row>
    <row r="192" spans="2:11" ht="15" customHeight="1">
      <c r="B192" s="363"/>
      <c r="C192" s="371"/>
      <c r="D192" s="345"/>
      <c r="E192" s="345"/>
      <c r="F192" s="345"/>
      <c r="G192" s="345"/>
      <c r="H192" s="345"/>
      <c r="I192" s="345"/>
      <c r="J192" s="345"/>
      <c r="K192" s="364"/>
    </row>
    <row r="193" spans="2:11" ht="18.75" customHeight="1">
      <c r="B193" s="310"/>
      <c r="C193" s="314"/>
      <c r="D193" s="314"/>
      <c r="E193" s="314"/>
      <c r="F193" s="335"/>
      <c r="G193" s="314"/>
      <c r="H193" s="314"/>
      <c r="I193" s="314"/>
      <c r="J193" s="314"/>
      <c r="K193" s="310"/>
    </row>
    <row r="194" spans="2:11" ht="18.75" customHeight="1">
      <c r="B194" s="310"/>
      <c r="C194" s="314"/>
      <c r="D194" s="314"/>
      <c r="E194" s="314"/>
      <c r="F194" s="335"/>
      <c r="G194" s="314"/>
      <c r="H194" s="314"/>
      <c r="I194" s="314"/>
      <c r="J194" s="314"/>
      <c r="K194" s="310"/>
    </row>
    <row r="195" spans="2:11" ht="18.75" customHeight="1">
      <c r="B195" s="321"/>
      <c r="C195" s="321"/>
      <c r="D195" s="321"/>
      <c r="E195" s="321"/>
      <c r="F195" s="321"/>
      <c r="G195" s="321"/>
      <c r="H195" s="321"/>
      <c r="I195" s="321"/>
      <c r="J195" s="321"/>
      <c r="K195" s="321"/>
    </row>
    <row r="196" spans="2:11" ht="13.5">
      <c r="B196" s="300"/>
      <c r="C196" s="301"/>
      <c r="D196" s="301"/>
      <c r="E196" s="301"/>
      <c r="F196" s="301"/>
      <c r="G196" s="301"/>
      <c r="H196" s="301"/>
      <c r="I196" s="301"/>
      <c r="J196" s="301"/>
      <c r="K196" s="302"/>
    </row>
    <row r="197" spans="2:11" ht="21">
      <c r="B197" s="303"/>
      <c r="C197" s="304" t="s">
        <v>1405</v>
      </c>
      <c r="D197" s="304"/>
      <c r="E197" s="304"/>
      <c r="F197" s="304"/>
      <c r="G197" s="304"/>
      <c r="H197" s="304"/>
      <c r="I197" s="304"/>
      <c r="J197" s="304"/>
      <c r="K197" s="305"/>
    </row>
    <row r="198" spans="2:11" ht="25.5" customHeight="1">
      <c r="B198" s="303"/>
      <c r="C198" s="372" t="s">
        <v>1406</v>
      </c>
      <c r="D198" s="372"/>
      <c r="E198" s="372"/>
      <c r="F198" s="372" t="s">
        <v>1407</v>
      </c>
      <c r="G198" s="373"/>
      <c r="H198" s="372" t="s">
        <v>1408</v>
      </c>
      <c r="I198" s="372"/>
      <c r="J198" s="372"/>
      <c r="K198" s="305"/>
    </row>
    <row r="199" spans="2:11" ht="5.25" customHeight="1">
      <c r="B199" s="336"/>
      <c r="C199" s="333"/>
      <c r="D199" s="333"/>
      <c r="E199" s="333"/>
      <c r="F199" s="333"/>
      <c r="G199" s="314"/>
      <c r="H199" s="333"/>
      <c r="I199" s="333"/>
      <c r="J199" s="333"/>
      <c r="K199" s="357"/>
    </row>
    <row r="200" spans="2:11" ht="15" customHeight="1">
      <c r="B200" s="336"/>
      <c r="C200" s="314" t="s">
        <v>1398</v>
      </c>
      <c r="D200" s="314"/>
      <c r="E200" s="314"/>
      <c r="F200" s="335" t="s">
        <v>42</v>
      </c>
      <c r="G200" s="314"/>
      <c r="H200" s="314" t="s">
        <v>1409</v>
      </c>
      <c r="I200" s="314"/>
      <c r="J200" s="314"/>
      <c r="K200" s="357"/>
    </row>
    <row r="201" spans="2:11" ht="15" customHeight="1">
      <c r="B201" s="336"/>
      <c r="C201" s="342"/>
      <c r="D201" s="314"/>
      <c r="E201" s="314"/>
      <c r="F201" s="335" t="s">
        <v>43</v>
      </c>
      <c r="G201" s="314"/>
      <c r="H201" s="314" t="s">
        <v>1410</v>
      </c>
      <c r="I201" s="314"/>
      <c r="J201" s="314"/>
      <c r="K201" s="357"/>
    </row>
    <row r="202" spans="2:11" ht="15" customHeight="1">
      <c r="B202" s="336"/>
      <c r="C202" s="342"/>
      <c r="D202" s="314"/>
      <c r="E202" s="314"/>
      <c r="F202" s="335" t="s">
        <v>46</v>
      </c>
      <c r="G202" s="314"/>
      <c r="H202" s="314" t="s">
        <v>1411</v>
      </c>
      <c r="I202" s="314"/>
      <c r="J202" s="314"/>
      <c r="K202" s="357"/>
    </row>
    <row r="203" spans="2:11" ht="15" customHeight="1">
      <c r="B203" s="336"/>
      <c r="C203" s="314"/>
      <c r="D203" s="314"/>
      <c r="E203" s="314"/>
      <c r="F203" s="335" t="s">
        <v>44</v>
      </c>
      <c r="G203" s="314"/>
      <c r="H203" s="314" t="s">
        <v>1412</v>
      </c>
      <c r="I203" s="314"/>
      <c r="J203" s="314"/>
      <c r="K203" s="357"/>
    </row>
    <row r="204" spans="2:11" ht="15" customHeight="1">
      <c r="B204" s="336"/>
      <c r="C204" s="314"/>
      <c r="D204" s="314"/>
      <c r="E204" s="314"/>
      <c r="F204" s="335" t="s">
        <v>45</v>
      </c>
      <c r="G204" s="314"/>
      <c r="H204" s="314" t="s">
        <v>1413</v>
      </c>
      <c r="I204" s="314"/>
      <c r="J204" s="314"/>
      <c r="K204" s="357"/>
    </row>
    <row r="205" spans="2:11" ht="15" customHeight="1">
      <c r="B205" s="336"/>
      <c r="C205" s="314"/>
      <c r="D205" s="314"/>
      <c r="E205" s="314"/>
      <c r="F205" s="335"/>
      <c r="G205" s="314"/>
      <c r="H205" s="314"/>
      <c r="I205" s="314"/>
      <c r="J205" s="314"/>
      <c r="K205" s="357"/>
    </row>
    <row r="206" spans="2:11" ht="15" customHeight="1">
      <c r="B206" s="336"/>
      <c r="C206" s="314" t="s">
        <v>1354</v>
      </c>
      <c r="D206" s="314"/>
      <c r="E206" s="314"/>
      <c r="F206" s="335" t="s">
        <v>78</v>
      </c>
      <c r="G206" s="314"/>
      <c r="H206" s="314" t="s">
        <v>1414</v>
      </c>
      <c r="I206" s="314"/>
      <c r="J206" s="314"/>
      <c r="K206" s="357"/>
    </row>
    <row r="207" spans="2:11" ht="15" customHeight="1">
      <c r="B207" s="336"/>
      <c r="C207" s="342"/>
      <c r="D207" s="314"/>
      <c r="E207" s="314"/>
      <c r="F207" s="335" t="s">
        <v>1252</v>
      </c>
      <c r="G207" s="314"/>
      <c r="H207" s="314" t="s">
        <v>1253</v>
      </c>
      <c r="I207" s="314"/>
      <c r="J207" s="314"/>
      <c r="K207" s="357"/>
    </row>
    <row r="208" spans="2:11" ht="15" customHeight="1">
      <c r="B208" s="336"/>
      <c r="C208" s="314"/>
      <c r="D208" s="314"/>
      <c r="E208" s="314"/>
      <c r="F208" s="335" t="s">
        <v>1250</v>
      </c>
      <c r="G208" s="314"/>
      <c r="H208" s="314" t="s">
        <v>1415</v>
      </c>
      <c r="I208" s="314"/>
      <c r="J208" s="314"/>
      <c r="K208" s="357"/>
    </row>
    <row r="209" spans="2:11" ht="15" customHeight="1">
      <c r="B209" s="374"/>
      <c r="C209" s="342"/>
      <c r="D209" s="342"/>
      <c r="E209" s="342"/>
      <c r="F209" s="335" t="s">
        <v>93</v>
      </c>
      <c r="G209" s="320"/>
      <c r="H209" s="361" t="s">
        <v>1254</v>
      </c>
      <c r="I209" s="361"/>
      <c r="J209" s="361"/>
      <c r="K209" s="375"/>
    </row>
    <row r="210" spans="2:11" ht="15" customHeight="1">
      <c r="B210" s="374"/>
      <c r="C210" s="342"/>
      <c r="D210" s="342"/>
      <c r="E210" s="342"/>
      <c r="F210" s="335" t="s">
        <v>1255</v>
      </c>
      <c r="G210" s="320"/>
      <c r="H210" s="361" t="s">
        <v>1234</v>
      </c>
      <c r="I210" s="361"/>
      <c r="J210" s="361"/>
      <c r="K210" s="375"/>
    </row>
    <row r="211" spans="2:11" ht="15" customHeight="1">
      <c r="B211" s="374"/>
      <c r="C211" s="342"/>
      <c r="D211" s="342"/>
      <c r="E211" s="342"/>
      <c r="F211" s="376"/>
      <c r="G211" s="320"/>
      <c r="H211" s="377"/>
      <c r="I211" s="377"/>
      <c r="J211" s="377"/>
      <c r="K211" s="375"/>
    </row>
    <row r="212" spans="2:11" ht="15" customHeight="1">
      <c r="B212" s="374"/>
      <c r="C212" s="314" t="s">
        <v>1378</v>
      </c>
      <c r="D212" s="342"/>
      <c r="E212" s="342"/>
      <c r="F212" s="335">
        <v>1</v>
      </c>
      <c r="G212" s="320"/>
      <c r="H212" s="361" t="s">
        <v>1416</v>
      </c>
      <c r="I212" s="361"/>
      <c r="J212" s="361"/>
      <c r="K212" s="375"/>
    </row>
    <row r="213" spans="2:11" ht="15" customHeight="1">
      <c r="B213" s="374"/>
      <c r="C213" s="342"/>
      <c r="D213" s="342"/>
      <c r="E213" s="342"/>
      <c r="F213" s="335">
        <v>2</v>
      </c>
      <c r="G213" s="320"/>
      <c r="H213" s="361" t="s">
        <v>1417</v>
      </c>
      <c r="I213" s="361"/>
      <c r="J213" s="361"/>
      <c r="K213" s="375"/>
    </row>
    <row r="214" spans="2:11" ht="15" customHeight="1">
      <c r="B214" s="374"/>
      <c r="C214" s="342"/>
      <c r="D214" s="342"/>
      <c r="E214" s="342"/>
      <c r="F214" s="335">
        <v>3</v>
      </c>
      <c r="G214" s="320"/>
      <c r="H214" s="361" t="s">
        <v>1418</v>
      </c>
      <c r="I214" s="361"/>
      <c r="J214" s="361"/>
      <c r="K214" s="375"/>
    </row>
    <row r="215" spans="2:11" ht="15" customHeight="1">
      <c r="B215" s="374"/>
      <c r="C215" s="342"/>
      <c r="D215" s="342"/>
      <c r="E215" s="342"/>
      <c r="F215" s="335">
        <v>4</v>
      </c>
      <c r="G215" s="320"/>
      <c r="H215" s="361" t="s">
        <v>1419</v>
      </c>
      <c r="I215" s="361"/>
      <c r="J215" s="361"/>
      <c r="K215" s="375"/>
    </row>
    <row r="216" spans="2:11" ht="12.75" customHeight="1">
      <c r="B216" s="378"/>
      <c r="C216" s="379"/>
      <c r="D216" s="379"/>
      <c r="E216" s="379"/>
      <c r="F216" s="379"/>
      <c r="G216" s="379"/>
      <c r="H216" s="379"/>
      <c r="I216" s="379"/>
      <c r="J216" s="379"/>
      <c r="K216" s="380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Macan-PC\Macan</dc:creator>
  <cp:keywords/>
  <dc:description/>
  <cp:lastModifiedBy>Macan-PC\Macan</cp:lastModifiedBy>
  <dcterms:created xsi:type="dcterms:W3CDTF">2018-05-02T10:02:44Z</dcterms:created>
  <dcterms:modified xsi:type="dcterms:W3CDTF">2018-05-02T10:02:52Z</dcterms:modified>
  <cp:category/>
  <cp:version/>
  <cp:contentType/>
  <cp:contentStatus/>
</cp:coreProperties>
</file>