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8" yWindow="420" windowWidth="15024" windowHeight="8400" firstSheet="1" activeTab="2"/>
  </bookViews>
  <sheets>
    <sheet name="Rekapitulace stavby" sheetId="1" r:id="rId1"/>
    <sheet name="1 - Rekonstrukce Masaryko..." sheetId="2" r:id="rId2"/>
    <sheet name="VON - vedlejší a ostatní ..." sheetId="3" r:id="rId3"/>
  </sheets>
  <definedNames>
    <definedName name="_xlnm._FilterDatabase" localSheetId="1" hidden="1">'1 - Rekonstrukce Masaryko...'!$C$87:$K$565</definedName>
    <definedName name="_xlnm._FilterDatabase" localSheetId="2" hidden="1">'VON - vedlejší a ostatní ...'!$C$76:$K$106</definedName>
    <definedName name="_xlnm.Print_Titles" localSheetId="1">'1 - Rekonstrukce Masaryko...'!$87:$87</definedName>
    <definedName name="_xlnm.Print_Titles" localSheetId="0">'Rekapitulace stavby'!$49:$49</definedName>
    <definedName name="_xlnm.Print_Titles" localSheetId="2">'VON - vedlejší a ostatní ...'!$76:$76</definedName>
    <definedName name="_xlnm.Print_Area" localSheetId="1">'1 - Rekonstrukce Masaryko...'!$C$4:$J$36,'1 - Rekonstrukce Masaryko...'!$C$42:$J$69,'1 - Rekonstrukce Masaryko...'!$C$75:$K$565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...'!$C$42:$J$58,'VON - vedlejší a ostatní ...'!$C$64:$K$106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05" i="3"/>
  <c r="BH105" i="3"/>
  <c r="BG105" i="3"/>
  <c r="BF105" i="3"/>
  <c r="T105" i="3"/>
  <c r="R105" i="3"/>
  <c r="P105" i="3"/>
  <c r="BK105" i="3"/>
  <c r="J105" i="3"/>
  <c r="BE105" i="3"/>
  <c r="BI103" i="3"/>
  <c r="BH103" i="3"/>
  <c r="BG103" i="3"/>
  <c r="BF103" i="3"/>
  <c r="T103" i="3"/>
  <c r="R103" i="3"/>
  <c r="P103" i="3"/>
  <c r="BK103" i="3"/>
  <c r="J103" i="3"/>
  <c r="BE103" i="3"/>
  <c r="BI101" i="3"/>
  <c r="BH101" i="3"/>
  <c r="BG101" i="3"/>
  <c r="BF101" i="3"/>
  <c r="T101" i="3"/>
  <c r="R101" i="3"/>
  <c r="P101" i="3"/>
  <c r="BK101" i="3"/>
  <c r="J101" i="3"/>
  <c r="BE101" i="3"/>
  <c r="BI99" i="3"/>
  <c r="BH99" i="3"/>
  <c r="BG99" i="3"/>
  <c r="BF99" i="3"/>
  <c r="T99" i="3"/>
  <c r="R99" i="3"/>
  <c r="P99" i="3"/>
  <c r="BK99" i="3"/>
  <c r="J99" i="3"/>
  <c r="BE99" i="3"/>
  <c r="BI97" i="3"/>
  <c r="BH97" i="3"/>
  <c r="BG97" i="3"/>
  <c r="BF97" i="3"/>
  <c r="T97" i="3"/>
  <c r="R97" i="3"/>
  <c r="P97" i="3"/>
  <c r="BK97" i="3"/>
  <c r="J97" i="3"/>
  <c r="BE97" i="3"/>
  <c r="BI95" i="3"/>
  <c r="BH95" i="3"/>
  <c r="BG95" i="3"/>
  <c r="BF95" i="3"/>
  <c r="T95" i="3"/>
  <c r="R95" i="3"/>
  <c r="P95" i="3"/>
  <c r="BK95" i="3"/>
  <c r="J95" i="3"/>
  <c r="BE95" i="3"/>
  <c r="BI93" i="3"/>
  <c r="BH93" i="3"/>
  <c r="BG93" i="3"/>
  <c r="BF93" i="3"/>
  <c r="T93" i="3"/>
  <c r="R93" i="3"/>
  <c r="P93" i="3"/>
  <c r="BK93" i="3"/>
  <c r="J93" i="3"/>
  <c r="BE93" i="3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P89" i="3"/>
  <c r="BK89" i="3"/>
  <c r="J89" i="3"/>
  <c r="BE89" i="3"/>
  <c r="BI87" i="3"/>
  <c r="BH87" i="3"/>
  <c r="BG87" i="3"/>
  <c r="BF87" i="3"/>
  <c r="T87" i="3"/>
  <c r="R87" i="3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/>
  <c r="BI83" i="3"/>
  <c r="BH83" i="3"/>
  <c r="BG83" i="3"/>
  <c r="BF83" i="3"/>
  <c r="J31" i="3" s="1"/>
  <c r="AW53" i="1" s="1"/>
  <c r="T83" i="3"/>
  <c r="R83" i="3"/>
  <c r="P83" i="3"/>
  <c r="P78" i="3" s="1"/>
  <c r="BK83" i="3"/>
  <c r="BK78" i="3" s="1"/>
  <c r="J78" i="3" s="1"/>
  <c r="J57" i="3" s="1"/>
  <c r="J83" i="3"/>
  <c r="BE83" i="3"/>
  <c r="BI81" i="3"/>
  <c r="F34" i="3" s="1"/>
  <c r="BD53" i="1" s="1"/>
  <c r="BH81" i="3"/>
  <c r="BG81" i="3"/>
  <c r="BF81" i="3"/>
  <c r="T81" i="3"/>
  <c r="R81" i="3"/>
  <c r="P81" i="3"/>
  <c r="BK81" i="3"/>
  <c r="J81" i="3"/>
  <c r="BE81" i="3"/>
  <c r="BI79" i="3"/>
  <c r="BH79" i="3"/>
  <c r="BG79" i="3"/>
  <c r="F32" i="3"/>
  <c r="BB53" i="1" s="1"/>
  <c r="BF79" i="3"/>
  <c r="T79" i="3"/>
  <c r="T78" i="3" s="1"/>
  <c r="T77" i="3" s="1"/>
  <c r="R79" i="3"/>
  <c r="R78" i="3"/>
  <c r="R77" i="3"/>
  <c r="P79" i="3"/>
  <c r="P77" i="3"/>
  <c r="AU53" i="1"/>
  <c r="BK79" i="3"/>
  <c r="J79" i="3"/>
  <c r="BE79" i="3"/>
  <c r="J30" i="3"/>
  <c r="AV53" i="1"/>
  <c r="J73" i="3"/>
  <c r="F73" i="3"/>
  <c r="F71" i="3"/>
  <c r="E69" i="3"/>
  <c r="J51" i="3"/>
  <c r="F51" i="3"/>
  <c r="F49" i="3"/>
  <c r="E47" i="3"/>
  <c r="J18" i="3"/>
  <c r="E18" i="3"/>
  <c r="F74" i="3"/>
  <c r="F52" i="3"/>
  <c r="J17" i="3"/>
  <c r="J12" i="3"/>
  <c r="J71" i="3"/>
  <c r="J49" i="3"/>
  <c r="E7" i="3"/>
  <c r="E67" i="3" s="1"/>
  <c r="E45" i="3"/>
  <c r="J542" i="2"/>
  <c r="AY52" i="1"/>
  <c r="AX52" i="1"/>
  <c r="BI563" i="2"/>
  <c r="BH563" i="2"/>
  <c r="BG563" i="2"/>
  <c r="BF563" i="2"/>
  <c r="T563" i="2"/>
  <c r="R563" i="2"/>
  <c r="P563" i="2"/>
  <c r="BK563" i="2"/>
  <c r="J563" i="2"/>
  <c r="BE563" i="2" s="1"/>
  <c r="BI559" i="2"/>
  <c r="BH559" i="2"/>
  <c r="BG559" i="2"/>
  <c r="BF559" i="2"/>
  <c r="T559" i="2"/>
  <c r="R559" i="2"/>
  <c r="R558" i="2" s="1"/>
  <c r="R557" i="2" s="1"/>
  <c r="P559" i="2"/>
  <c r="P558" i="2"/>
  <c r="P557" i="2" s="1"/>
  <c r="BK559" i="2"/>
  <c r="BK558" i="2"/>
  <c r="BK557" i="2" s="1"/>
  <c r="J557" i="2" s="1"/>
  <c r="J67" i="2" s="1"/>
  <c r="J559" i="2"/>
  <c r="BE559" i="2"/>
  <c r="BI555" i="2"/>
  <c r="BH555" i="2"/>
  <c r="BG555" i="2"/>
  <c r="BF555" i="2"/>
  <c r="T555" i="2"/>
  <c r="R555" i="2"/>
  <c r="R546" i="2" s="1"/>
  <c r="P555" i="2"/>
  <c r="BK555" i="2"/>
  <c r="J555" i="2"/>
  <c r="BE555" i="2" s="1"/>
  <c r="BI551" i="2"/>
  <c r="BH551" i="2"/>
  <c r="BG551" i="2"/>
  <c r="BF551" i="2"/>
  <c r="T551" i="2"/>
  <c r="R551" i="2"/>
  <c r="P551" i="2"/>
  <c r="BK551" i="2"/>
  <c r="BK546" i="2" s="1"/>
  <c r="J551" i="2"/>
  <c r="BE551" i="2"/>
  <c r="BI547" i="2"/>
  <c r="BH547" i="2"/>
  <c r="BG547" i="2"/>
  <c r="BF547" i="2"/>
  <c r="T547" i="2"/>
  <c r="T546" i="2" s="1"/>
  <c r="R547" i="2"/>
  <c r="P547" i="2"/>
  <c r="P546" i="2"/>
  <c r="BK547" i="2"/>
  <c r="J546" i="2"/>
  <c r="J66" i="2" s="1"/>
  <c r="J547" i="2"/>
  <c r="BE547" i="2" s="1"/>
  <c r="BI544" i="2"/>
  <c r="BH544" i="2"/>
  <c r="BG544" i="2"/>
  <c r="BF544" i="2"/>
  <c r="T544" i="2"/>
  <c r="T543" i="2" s="1"/>
  <c r="R544" i="2"/>
  <c r="R543" i="2" s="1"/>
  <c r="P544" i="2"/>
  <c r="P543" i="2"/>
  <c r="BK544" i="2"/>
  <c r="BK543" i="2" s="1"/>
  <c r="J543" i="2"/>
  <c r="J65" i="2" s="1"/>
  <c r="J544" i="2"/>
  <c r="BE544" i="2" s="1"/>
  <c r="J64" i="2"/>
  <c r="BI539" i="2"/>
  <c r="BH539" i="2"/>
  <c r="BG539" i="2"/>
  <c r="BF539" i="2"/>
  <c r="T539" i="2"/>
  <c r="R539" i="2"/>
  <c r="P539" i="2"/>
  <c r="BK539" i="2"/>
  <c r="J539" i="2"/>
  <c r="BE539" i="2" s="1"/>
  <c r="BI535" i="2"/>
  <c r="BH535" i="2"/>
  <c r="BG535" i="2"/>
  <c r="BF535" i="2"/>
  <c r="T535" i="2"/>
  <c r="R535" i="2"/>
  <c r="P535" i="2"/>
  <c r="BK535" i="2"/>
  <c r="J535" i="2"/>
  <c r="BE535" i="2"/>
  <c r="BI531" i="2"/>
  <c r="BH531" i="2"/>
  <c r="BG531" i="2"/>
  <c r="BF531" i="2"/>
  <c r="T531" i="2"/>
  <c r="R531" i="2"/>
  <c r="P531" i="2"/>
  <c r="BK531" i="2"/>
  <c r="J531" i="2"/>
  <c r="BE531" i="2" s="1"/>
  <c r="BI527" i="2"/>
  <c r="BH527" i="2"/>
  <c r="BG527" i="2"/>
  <c r="BF527" i="2"/>
  <c r="T527" i="2"/>
  <c r="R527" i="2"/>
  <c r="P527" i="2"/>
  <c r="BK527" i="2"/>
  <c r="J527" i="2"/>
  <c r="BE527" i="2"/>
  <c r="BI523" i="2"/>
  <c r="BH523" i="2"/>
  <c r="BG523" i="2"/>
  <c r="BF523" i="2"/>
  <c r="T523" i="2"/>
  <c r="R523" i="2"/>
  <c r="P523" i="2"/>
  <c r="BK523" i="2"/>
  <c r="J523" i="2"/>
  <c r="BE523" i="2" s="1"/>
  <c r="BI518" i="2"/>
  <c r="BH518" i="2"/>
  <c r="BG518" i="2"/>
  <c r="BF518" i="2"/>
  <c r="T518" i="2"/>
  <c r="R518" i="2"/>
  <c r="P518" i="2"/>
  <c r="BK518" i="2"/>
  <c r="J518" i="2"/>
  <c r="BE518" i="2"/>
  <c r="BI514" i="2"/>
  <c r="BH514" i="2"/>
  <c r="BG514" i="2"/>
  <c r="BF514" i="2"/>
  <c r="T514" i="2"/>
  <c r="R514" i="2"/>
  <c r="P514" i="2"/>
  <c r="BK514" i="2"/>
  <c r="J514" i="2"/>
  <c r="BE514" i="2" s="1"/>
  <c r="BI510" i="2"/>
  <c r="BH510" i="2"/>
  <c r="BG510" i="2"/>
  <c r="BF510" i="2"/>
  <c r="T510" i="2"/>
  <c r="R510" i="2"/>
  <c r="P510" i="2"/>
  <c r="BK510" i="2"/>
  <c r="J510" i="2"/>
  <c r="BE510" i="2"/>
  <c r="BI507" i="2"/>
  <c r="BH507" i="2"/>
  <c r="BG507" i="2"/>
  <c r="BF507" i="2"/>
  <c r="T507" i="2"/>
  <c r="R507" i="2"/>
  <c r="P507" i="2"/>
  <c r="BK507" i="2"/>
  <c r="J507" i="2"/>
  <c r="BE507" i="2" s="1"/>
  <c r="BI503" i="2"/>
  <c r="BH503" i="2"/>
  <c r="BG503" i="2"/>
  <c r="BF503" i="2"/>
  <c r="T503" i="2"/>
  <c r="R503" i="2"/>
  <c r="P503" i="2"/>
  <c r="BK503" i="2"/>
  <c r="J503" i="2"/>
  <c r="BE503" i="2"/>
  <c r="BI500" i="2"/>
  <c r="BH500" i="2"/>
  <c r="BG500" i="2"/>
  <c r="BF500" i="2"/>
  <c r="T500" i="2"/>
  <c r="R500" i="2"/>
  <c r="P500" i="2"/>
  <c r="BK500" i="2"/>
  <c r="J500" i="2"/>
  <c r="BE500" i="2" s="1"/>
  <c r="BI496" i="2"/>
  <c r="BH496" i="2"/>
  <c r="BG496" i="2"/>
  <c r="BF496" i="2"/>
  <c r="T496" i="2"/>
  <c r="R496" i="2"/>
  <c r="P496" i="2"/>
  <c r="BK496" i="2"/>
  <c r="J496" i="2"/>
  <c r="BE496" i="2"/>
  <c r="BI492" i="2"/>
  <c r="BH492" i="2"/>
  <c r="BG492" i="2"/>
  <c r="BF492" i="2"/>
  <c r="T492" i="2"/>
  <c r="R492" i="2"/>
  <c r="P492" i="2"/>
  <c r="BK492" i="2"/>
  <c r="J492" i="2"/>
  <c r="BE492" i="2" s="1"/>
  <c r="BI488" i="2"/>
  <c r="BH488" i="2"/>
  <c r="BG488" i="2"/>
  <c r="BF488" i="2"/>
  <c r="T488" i="2"/>
  <c r="R488" i="2"/>
  <c r="P488" i="2"/>
  <c r="BK488" i="2"/>
  <c r="J488" i="2"/>
  <c r="BE488" i="2"/>
  <c r="BI484" i="2"/>
  <c r="BH484" i="2"/>
  <c r="BG484" i="2"/>
  <c r="BF484" i="2"/>
  <c r="T484" i="2"/>
  <c r="R484" i="2"/>
  <c r="P484" i="2"/>
  <c r="BK484" i="2"/>
  <c r="J484" i="2"/>
  <c r="BE484" i="2" s="1"/>
  <c r="BI479" i="2"/>
  <c r="BH479" i="2"/>
  <c r="BG479" i="2"/>
  <c r="BF479" i="2"/>
  <c r="T479" i="2"/>
  <c r="R479" i="2"/>
  <c r="P479" i="2"/>
  <c r="BK479" i="2"/>
  <c r="J479" i="2"/>
  <c r="BE479" i="2"/>
  <c r="BI474" i="2"/>
  <c r="BH474" i="2"/>
  <c r="BG474" i="2"/>
  <c r="BF474" i="2"/>
  <c r="T474" i="2"/>
  <c r="R474" i="2"/>
  <c r="P474" i="2"/>
  <c r="BK474" i="2"/>
  <c r="J474" i="2"/>
  <c r="BE474" i="2" s="1"/>
  <c r="BI469" i="2"/>
  <c r="BH469" i="2"/>
  <c r="BG469" i="2"/>
  <c r="BF469" i="2"/>
  <c r="T469" i="2"/>
  <c r="R469" i="2"/>
  <c r="P469" i="2"/>
  <c r="BK469" i="2"/>
  <c r="J469" i="2"/>
  <c r="BE469" i="2"/>
  <c r="BI464" i="2"/>
  <c r="BH464" i="2"/>
  <c r="BG464" i="2"/>
  <c r="BF464" i="2"/>
  <c r="T464" i="2"/>
  <c r="R464" i="2"/>
  <c r="P464" i="2"/>
  <c r="BK464" i="2"/>
  <c r="J464" i="2"/>
  <c r="BE464" i="2" s="1"/>
  <c r="BI460" i="2"/>
  <c r="BH460" i="2"/>
  <c r="BG460" i="2"/>
  <c r="BF460" i="2"/>
  <c r="T460" i="2"/>
  <c r="R460" i="2"/>
  <c r="P460" i="2"/>
  <c r="BK460" i="2"/>
  <c r="J460" i="2"/>
  <c r="BE460" i="2"/>
  <c r="BI455" i="2"/>
  <c r="BH455" i="2"/>
  <c r="BG455" i="2"/>
  <c r="BF455" i="2"/>
  <c r="T455" i="2"/>
  <c r="R455" i="2"/>
  <c r="P455" i="2"/>
  <c r="BK455" i="2"/>
  <c r="J455" i="2"/>
  <c r="BE455" i="2" s="1"/>
  <c r="BI451" i="2"/>
  <c r="BH451" i="2"/>
  <c r="BG451" i="2"/>
  <c r="BF451" i="2"/>
  <c r="T451" i="2"/>
  <c r="R451" i="2"/>
  <c r="P451" i="2"/>
  <c r="BK451" i="2"/>
  <c r="J451" i="2"/>
  <c r="BE451" i="2"/>
  <c r="BI448" i="2"/>
  <c r="BH448" i="2"/>
  <c r="BG448" i="2"/>
  <c r="BF448" i="2"/>
  <c r="T448" i="2"/>
  <c r="R448" i="2"/>
  <c r="P448" i="2"/>
  <c r="BK448" i="2"/>
  <c r="J448" i="2"/>
  <c r="BE448" i="2" s="1"/>
  <c r="BI444" i="2"/>
  <c r="BH444" i="2"/>
  <c r="BG444" i="2"/>
  <c r="BF444" i="2"/>
  <c r="T444" i="2"/>
  <c r="R444" i="2"/>
  <c r="P444" i="2"/>
  <c r="BK444" i="2"/>
  <c r="J444" i="2"/>
  <c r="BE444" i="2"/>
  <c r="BI441" i="2"/>
  <c r="BH441" i="2"/>
  <c r="BG441" i="2"/>
  <c r="BF441" i="2"/>
  <c r="T441" i="2"/>
  <c r="R441" i="2"/>
  <c r="P441" i="2"/>
  <c r="BK441" i="2"/>
  <c r="J441" i="2"/>
  <c r="BE441" i="2" s="1"/>
  <c r="BI438" i="2"/>
  <c r="BH438" i="2"/>
  <c r="BG438" i="2"/>
  <c r="BF438" i="2"/>
  <c r="T438" i="2"/>
  <c r="R438" i="2"/>
  <c r="P438" i="2"/>
  <c r="P429" i="2" s="1"/>
  <c r="BK438" i="2"/>
  <c r="J438" i="2"/>
  <c r="BE438" i="2"/>
  <c r="BI435" i="2"/>
  <c r="BH435" i="2"/>
  <c r="BG435" i="2"/>
  <c r="BF435" i="2"/>
  <c r="T435" i="2"/>
  <c r="T429" i="2" s="1"/>
  <c r="R435" i="2"/>
  <c r="P435" i="2"/>
  <c r="BK435" i="2"/>
  <c r="J435" i="2"/>
  <c r="BE435" i="2" s="1"/>
  <c r="BI430" i="2"/>
  <c r="BH430" i="2"/>
  <c r="BG430" i="2"/>
  <c r="BF430" i="2"/>
  <c r="T430" i="2"/>
  <c r="R430" i="2"/>
  <c r="P430" i="2"/>
  <c r="BK430" i="2"/>
  <c r="J430" i="2"/>
  <c r="BE430" i="2"/>
  <c r="BI424" i="2"/>
  <c r="BH424" i="2"/>
  <c r="BG424" i="2"/>
  <c r="BF424" i="2"/>
  <c r="T424" i="2"/>
  <c r="R424" i="2"/>
  <c r="P424" i="2"/>
  <c r="BK424" i="2"/>
  <c r="J424" i="2"/>
  <c r="BE424" i="2"/>
  <c r="BI421" i="2"/>
  <c r="BH421" i="2"/>
  <c r="BG421" i="2"/>
  <c r="BF421" i="2"/>
  <c r="T421" i="2"/>
  <c r="R421" i="2"/>
  <c r="P421" i="2"/>
  <c r="BK421" i="2"/>
  <c r="J421" i="2"/>
  <c r="BE421" i="2" s="1"/>
  <c r="BI418" i="2"/>
  <c r="BH418" i="2"/>
  <c r="BG418" i="2"/>
  <c r="BF418" i="2"/>
  <c r="T418" i="2"/>
  <c r="R418" i="2"/>
  <c r="P418" i="2"/>
  <c r="BK418" i="2"/>
  <c r="J418" i="2"/>
  <c r="BE418" i="2"/>
  <c r="BI416" i="2"/>
  <c r="BH416" i="2"/>
  <c r="BG416" i="2"/>
  <c r="BF416" i="2"/>
  <c r="T416" i="2"/>
  <c r="R416" i="2"/>
  <c r="P416" i="2"/>
  <c r="BK416" i="2"/>
  <c r="J416" i="2"/>
  <c r="BE416" i="2" s="1"/>
  <c r="BI413" i="2"/>
  <c r="BH413" i="2"/>
  <c r="BG413" i="2"/>
  <c r="BF413" i="2"/>
  <c r="T413" i="2"/>
  <c r="R413" i="2"/>
  <c r="P413" i="2"/>
  <c r="BK413" i="2"/>
  <c r="J413" i="2"/>
  <c r="BE413" i="2"/>
  <c r="BI410" i="2"/>
  <c r="BH410" i="2"/>
  <c r="BG410" i="2"/>
  <c r="BF410" i="2"/>
  <c r="T410" i="2"/>
  <c r="R410" i="2"/>
  <c r="P410" i="2"/>
  <c r="BK410" i="2"/>
  <c r="J410" i="2"/>
  <c r="BE410" i="2" s="1"/>
  <c r="BI407" i="2"/>
  <c r="BH407" i="2"/>
  <c r="BG407" i="2"/>
  <c r="BF407" i="2"/>
  <c r="T407" i="2"/>
  <c r="R407" i="2"/>
  <c r="P407" i="2"/>
  <c r="BK407" i="2"/>
  <c r="J407" i="2"/>
  <c r="BE407" i="2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/>
  <c r="BI399" i="2"/>
  <c r="BH399" i="2"/>
  <c r="BG399" i="2"/>
  <c r="BF399" i="2"/>
  <c r="T399" i="2"/>
  <c r="R399" i="2"/>
  <c r="P399" i="2"/>
  <c r="BK399" i="2"/>
  <c r="J399" i="2"/>
  <c r="BE399" i="2" s="1"/>
  <c r="BI396" i="2"/>
  <c r="BH396" i="2"/>
  <c r="BG396" i="2"/>
  <c r="BF396" i="2"/>
  <c r="T396" i="2"/>
  <c r="R396" i="2"/>
  <c r="P396" i="2"/>
  <c r="BK396" i="2"/>
  <c r="J396" i="2"/>
  <c r="BE396" i="2"/>
  <c r="BI393" i="2"/>
  <c r="BH393" i="2"/>
  <c r="BG393" i="2"/>
  <c r="BF393" i="2"/>
  <c r="T393" i="2"/>
  <c r="R393" i="2"/>
  <c r="P393" i="2"/>
  <c r="BK393" i="2"/>
  <c r="J393" i="2"/>
  <c r="BE393" i="2" s="1"/>
  <c r="BI390" i="2"/>
  <c r="BH390" i="2"/>
  <c r="BG390" i="2"/>
  <c r="BF390" i="2"/>
  <c r="T390" i="2"/>
  <c r="R390" i="2"/>
  <c r="P390" i="2"/>
  <c r="BK390" i="2"/>
  <c r="J390" i="2"/>
  <c r="BE390" i="2"/>
  <c r="BI387" i="2"/>
  <c r="BH387" i="2"/>
  <c r="BG387" i="2"/>
  <c r="BF387" i="2"/>
  <c r="T387" i="2"/>
  <c r="R387" i="2"/>
  <c r="P387" i="2"/>
  <c r="BK387" i="2"/>
  <c r="BK364" i="2" s="1"/>
  <c r="J364" i="2" s="1"/>
  <c r="J62" i="2" s="1"/>
  <c r="J387" i="2"/>
  <c r="BE387" i="2" s="1"/>
  <c r="BI384" i="2"/>
  <c r="BH384" i="2"/>
  <c r="BG384" i="2"/>
  <c r="BF384" i="2"/>
  <c r="T384" i="2"/>
  <c r="R384" i="2"/>
  <c r="P384" i="2"/>
  <c r="BK384" i="2"/>
  <c r="J384" i="2"/>
  <c r="BE384" i="2"/>
  <c r="BI381" i="2"/>
  <c r="BH381" i="2"/>
  <c r="BG381" i="2"/>
  <c r="BF381" i="2"/>
  <c r="T381" i="2"/>
  <c r="R381" i="2"/>
  <c r="P381" i="2"/>
  <c r="BK381" i="2"/>
  <c r="J381" i="2"/>
  <c r="BE381" i="2" s="1"/>
  <c r="BI378" i="2"/>
  <c r="BH378" i="2"/>
  <c r="BG378" i="2"/>
  <c r="BF378" i="2"/>
  <c r="T378" i="2"/>
  <c r="R378" i="2"/>
  <c r="P378" i="2"/>
  <c r="BK378" i="2"/>
  <c r="J378" i="2"/>
  <c r="BE378" i="2"/>
  <c r="BI374" i="2"/>
  <c r="BH374" i="2"/>
  <c r="BG374" i="2"/>
  <c r="BF374" i="2"/>
  <c r="T374" i="2"/>
  <c r="R374" i="2"/>
  <c r="P374" i="2"/>
  <c r="BK374" i="2"/>
  <c r="J374" i="2"/>
  <c r="BE374" i="2" s="1"/>
  <c r="BI370" i="2"/>
  <c r="BH370" i="2"/>
  <c r="BG370" i="2"/>
  <c r="BF370" i="2"/>
  <c r="T370" i="2"/>
  <c r="R370" i="2"/>
  <c r="P370" i="2"/>
  <c r="BK370" i="2"/>
  <c r="J370" i="2"/>
  <c r="BE370" i="2"/>
  <c r="BI365" i="2"/>
  <c r="BH365" i="2"/>
  <c r="BG365" i="2"/>
  <c r="BF365" i="2"/>
  <c r="T365" i="2"/>
  <c r="R365" i="2"/>
  <c r="R364" i="2"/>
  <c r="P365" i="2"/>
  <c r="BK365" i="2"/>
  <c r="J365" i="2"/>
  <c r="BE365" i="2"/>
  <c r="BI359" i="2"/>
  <c r="BH359" i="2"/>
  <c r="BG359" i="2"/>
  <c r="BF359" i="2"/>
  <c r="T359" i="2"/>
  <c r="R359" i="2"/>
  <c r="P359" i="2"/>
  <c r="BK359" i="2"/>
  <c r="J359" i="2"/>
  <c r="BE359" i="2" s="1"/>
  <c r="BI354" i="2"/>
  <c r="BH354" i="2"/>
  <c r="BG354" i="2"/>
  <c r="BF354" i="2"/>
  <c r="T354" i="2"/>
  <c r="R354" i="2"/>
  <c r="P354" i="2"/>
  <c r="BK354" i="2"/>
  <c r="J354" i="2"/>
  <c r="BE354" i="2"/>
  <c r="BI348" i="2"/>
  <c r="BH348" i="2"/>
  <c r="BG348" i="2"/>
  <c r="BF348" i="2"/>
  <c r="T348" i="2"/>
  <c r="R348" i="2"/>
  <c r="P348" i="2"/>
  <c r="BK348" i="2"/>
  <c r="J348" i="2"/>
  <c r="BE348" i="2" s="1"/>
  <c r="BI343" i="2"/>
  <c r="BH343" i="2"/>
  <c r="BG343" i="2"/>
  <c r="BF343" i="2"/>
  <c r="T343" i="2"/>
  <c r="R343" i="2"/>
  <c r="P343" i="2"/>
  <c r="BK343" i="2"/>
  <c r="J343" i="2"/>
  <c r="BE343" i="2"/>
  <c r="BI339" i="2"/>
  <c r="BH339" i="2"/>
  <c r="BG339" i="2"/>
  <c r="BF339" i="2"/>
  <c r="T339" i="2"/>
  <c r="R339" i="2"/>
  <c r="P339" i="2"/>
  <c r="BK339" i="2"/>
  <c r="J339" i="2"/>
  <c r="BE339" i="2" s="1"/>
  <c r="BI334" i="2"/>
  <c r="BH334" i="2"/>
  <c r="BG334" i="2"/>
  <c r="BF334" i="2"/>
  <c r="T334" i="2"/>
  <c r="R334" i="2"/>
  <c r="P334" i="2"/>
  <c r="BK334" i="2"/>
  <c r="J334" i="2"/>
  <c r="BE334" i="2"/>
  <c r="BI329" i="2"/>
  <c r="BH329" i="2"/>
  <c r="BG329" i="2"/>
  <c r="BF329" i="2"/>
  <c r="T329" i="2"/>
  <c r="R329" i="2"/>
  <c r="P329" i="2"/>
  <c r="BK329" i="2"/>
  <c r="J329" i="2"/>
  <c r="BE329" i="2" s="1"/>
  <c r="BI325" i="2"/>
  <c r="BH325" i="2"/>
  <c r="BG325" i="2"/>
  <c r="BF325" i="2"/>
  <c r="T325" i="2"/>
  <c r="R325" i="2"/>
  <c r="P325" i="2"/>
  <c r="BK325" i="2"/>
  <c r="J325" i="2"/>
  <c r="BE325" i="2"/>
  <c r="BI320" i="2"/>
  <c r="BH320" i="2"/>
  <c r="BG320" i="2"/>
  <c r="BF320" i="2"/>
  <c r="T320" i="2"/>
  <c r="R320" i="2"/>
  <c r="P320" i="2"/>
  <c r="BK320" i="2"/>
  <c r="J320" i="2"/>
  <c r="BE320" i="2" s="1"/>
  <c r="BI314" i="2"/>
  <c r="BH314" i="2"/>
  <c r="BG314" i="2"/>
  <c r="BF314" i="2"/>
  <c r="T314" i="2"/>
  <c r="R314" i="2"/>
  <c r="P314" i="2"/>
  <c r="BK314" i="2"/>
  <c r="J314" i="2"/>
  <c r="BE314" i="2"/>
  <c r="BI310" i="2"/>
  <c r="BH310" i="2"/>
  <c r="BG310" i="2"/>
  <c r="BF310" i="2"/>
  <c r="T310" i="2"/>
  <c r="R310" i="2"/>
  <c r="P310" i="2"/>
  <c r="BK310" i="2"/>
  <c r="J310" i="2"/>
  <c r="BE310" i="2" s="1"/>
  <c r="BI306" i="2"/>
  <c r="BH306" i="2"/>
  <c r="BG306" i="2"/>
  <c r="BF306" i="2"/>
  <c r="T306" i="2"/>
  <c r="R306" i="2"/>
  <c r="P306" i="2"/>
  <c r="BK306" i="2"/>
  <c r="J306" i="2"/>
  <c r="BE306" i="2"/>
  <c r="BI299" i="2"/>
  <c r="BH299" i="2"/>
  <c r="BG299" i="2"/>
  <c r="BF299" i="2"/>
  <c r="T299" i="2"/>
  <c r="R299" i="2"/>
  <c r="P299" i="2"/>
  <c r="BK299" i="2"/>
  <c r="J299" i="2"/>
  <c r="BE299" i="2" s="1"/>
  <c r="BI295" i="2"/>
  <c r="BH295" i="2"/>
  <c r="BG295" i="2"/>
  <c r="BF295" i="2"/>
  <c r="T295" i="2"/>
  <c r="R295" i="2"/>
  <c r="P295" i="2"/>
  <c r="BK295" i="2"/>
  <c r="J295" i="2"/>
  <c r="BE295" i="2"/>
  <c r="BI288" i="2"/>
  <c r="BH288" i="2"/>
  <c r="BG288" i="2"/>
  <c r="BF288" i="2"/>
  <c r="T288" i="2"/>
  <c r="R288" i="2"/>
  <c r="P288" i="2"/>
  <c r="BK288" i="2"/>
  <c r="J288" i="2"/>
  <c r="BE288" i="2" s="1"/>
  <c r="BI283" i="2"/>
  <c r="BH283" i="2"/>
  <c r="BG283" i="2"/>
  <c r="BF283" i="2"/>
  <c r="T283" i="2"/>
  <c r="R283" i="2"/>
  <c r="P283" i="2"/>
  <c r="P266" i="2" s="1"/>
  <c r="BK283" i="2"/>
  <c r="J283" i="2"/>
  <c r="BE283" i="2"/>
  <c r="BI272" i="2"/>
  <c r="BH272" i="2"/>
  <c r="BG272" i="2"/>
  <c r="BF272" i="2"/>
  <c r="T272" i="2"/>
  <c r="T266" i="2" s="1"/>
  <c r="R272" i="2"/>
  <c r="P272" i="2"/>
  <c r="BK272" i="2"/>
  <c r="J272" i="2"/>
  <c r="BE272" i="2" s="1"/>
  <c r="BI267" i="2"/>
  <c r="BH267" i="2"/>
  <c r="BG267" i="2"/>
  <c r="BF267" i="2"/>
  <c r="T267" i="2"/>
  <c r="R267" i="2"/>
  <c r="P267" i="2"/>
  <c r="BK267" i="2"/>
  <c r="J267" i="2"/>
  <c r="BE267" i="2"/>
  <c r="BI261" i="2"/>
  <c r="BH261" i="2"/>
  <c r="BG261" i="2"/>
  <c r="BF261" i="2"/>
  <c r="T261" i="2"/>
  <c r="R261" i="2"/>
  <c r="P261" i="2"/>
  <c r="BK261" i="2"/>
  <c r="J261" i="2"/>
  <c r="BE261" i="2"/>
  <c r="BI257" i="2"/>
  <c r="BH257" i="2"/>
  <c r="BG257" i="2"/>
  <c r="BF257" i="2"/>
  <c r="T257" i="2"/>
  <c r="R257" i="2"/>
  <c r="P257" i="2"/>
  <c r="BK257" i="2"/>
  <c r="J257" i="2"/>
  <c r="BE257" i="2" s="1"/>
  <c r="BI253" i="2"/>
  <c r="BH253" i="2"/>
  <c r="BG253" i="2"/>
  <c r="BF253" i="2"/>
  <c r="T253" i="2"/>
  <c r="R253" i="2"/>
  <c r="P253" i="2"/>
  <c r="BK253" i="2"/>
  <c r="J253" i="2"/>
  <c r="BE253" i="2"/>
  <c r="BI250" i="2"/>
  <c r="BH250" i="2"/>
  <c r="BG250" i="2"/>
  <c r="BF250" i="2"/>
  <c r="T250" i="2"/>
  <c r="R250" i="2"/>
  <c r="P250" i="2"/>
  <c r="BK250" i="2"/>
  <c r="J250" i="2"/>
  <c r="BE250" i="2" s="1"/>
  <c r="BI244" i="2"/>
  <c r="BH244" i="2"/>
  <c r="BG244" i="2"/>
  <c r="BF244" i="2"/>
  <c r="T244" i="2"/>
  <c r="T243" i="2"/>
  <c r="R244" i="2"/>
  <c r="P244" i="2"/>
  <c r="P243" i="2"/>
  <c r="BK244" i="2"/>
  <c r="BK243" i="2" s="1"/>
  <c r="J243" i="2" s="1"/>
  <c r="J60" i="2" s="1"/>
  <c r="J244" i="2"/>
  <c r="BE244" i="2"/>
  <c r="BI238" i="2"/>
  <c r="BH238" i="2"/>
  <c r="BG238" i="2"/>
  <c r="BF238" i="2"/>
  <c r="T238" i="2"/>
  <c r="R238" i="2"/>
  <c r="R233" i="2" s="1"/>
  <c r="P238" i="2"/>
  <c r="BK238" i="2"/>
  <c r="J238" i="2"/>
  <c r="BE238" i="2"/>
  <c r="BI234" i="2"/>
  <c r="BH234" i="2"/>
  <c r="BG234" i="2"/>
  <c r="BF234" i="2"/>
  <c r="T234" i="2"/>
  <c r="T233" i="2" s="1"/>
  <c r="R234" i="2"/>
  <c r="P234" i="2"/>
  <c r="P233" i="2" s="1"/>
  <c r="BK234" i="2"/>
  <c r="BK233" i="2"/>
  <c r="J233" i="2"/>
  <c r="J59" i="2" s="1"/>
  <c r="J234" i="2"/>
  <c r="BE234" i="2"/>
  <c r="BI230" i="2"/>
  <c r="BH230" i="2"/>
  <c r="BG230" i="2"/>
  <c r="BF230" i="2"/>
  <c r="T230" i="2"/>
  <c r="R230" i="2"/>
  <c r="P230" i="2"/>
  <c r="BK230" i="2"/>
  <c r="J230" i="2"/>
  <c r="BE230" i="2" s="1"/>
  <c r="BI226" i="2"/>
  <c r="BH226" i="2"/>
  <c r="BG226" i="2"/>
  <c r="BF226" i="2"/>
  <c r="T226" i="2"/>
  <c r="R226" i="2"/>
  <c r="P226" i="2"/>
  <c r="BK226" i="2"/>
  <c r="J226" i="2"/>
  <c r="BE226" i="2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/>
  <c r="BI213" i="2"/>
  <c r="BH213" i="2"/>
  <c r="BG213" i="2"/>
  <c r="BF213" i="2"/>
  <c r="T213" i="2"/>
  <c r="R213" i="2"/>
  <c r="P213" i="2"/>
  <c r="BK213" i="2"/>
  <c r="J213" i="2"/>
  <c r="BE213" i="2" s="1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 s="1"/>
  <c r="BI201" i="2"/>
  <c r="BH201" i="2"/>
  <c r="BG201" i="2"/>
  <c r="BF201" i="2"/>
  <c r="T201" i="2"/>
  <c r="R201" i="2"/>
  <c r="P201" i="2"/>
  <c r="BK201" i="2"/>
  <c r="J201" i="2"/>
  <c r="BE201" i="2"/>
  <c r="BI196" i="2"/>
  <c r="BH196" i="2"/>
  <c r="BG196" i="2"/>
  <c r="BF196" i="2"/>
  <c r="T196" i="2"/>
  <c r="R196" i="2"/>
  <c r="P196" i="2"/>
  <c r="BK196" i="2"/>
  <c r="J196" i="2"/>
  <c r="BE196" i="2" s="1"/>
  <c r="BI191" i="2"/>
  <c r="BH191" i="2"/>
  <c r="BG191" i="2"/>
  <c r="BF191" i="2"/>
  <c r="T191" i="2"/>
  <c r="R191" i="2"/>
  <c r="P191" i="2"/>
  <c r="BK191" i="2"/>
  <c r="J191" i="2"/>
  <c r="BE191" i="2"/>
  <c r="BI187" i="2"/>
  <c r="BH187" i="2"/>
  <c r="BG187" i="2"/>
  <c r="BF187" i="2"/>
  <c r="T187" i="2"/>
  <c r="R187" i="2"/>
  <c r="P187" i="2"/>
  <c r="BK187" i="2"/>
  <c r="J187" i="2"/>
  <c r="BE187" i="2" s="1"/>
  <c r="BI181" i="2"/>
  <c r="BH181" i="2"/>
  <c r="BG181" i="2"/>
  <c r="BF181" i="2"/>
  <c r="T181" i="2"/>
  <c r="R181" i="2"/>
  <c r="P181" i="2"/>
  <c r="BK181" i="2"/>
  <c r="J181" i="2"/>
  <c r="BE181" i="2"/>
  <c r="BI176" i="2"/>
  <c r="BH176" i="2"/>
  <c r="BG176" i="2"/>
  <c r="BF176" i="2"/>
  <c r="T176" i="2"/>
  <c r="R176" i="2"/>
  <c r="P176" i="2"/>
  <c r="BK176" i="2"/>
  <c r="J176" i="2"/>
  <c r="BE176" i="2" s="1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/>
  <c r="BI156" i="2"/>
  <c r="BH156" i="2"/>
  <c r="BG156" i="2"/>
  <c r="BF156" i="2"/>
  <c r="T156" i="2"/>
  <c r="R156" i="2"/>
  <c r="P156" i="2"/>
  <c r="BK156" i="2"/>
  <c r="J156" i="2"/>
  <c r="BE156" i="2" s="1"/>
  <c r="BI153" i="2"/>
  <c r="BH153" i="2"/>
  <c r="BG153" i="2"/>
  <c r="BF153" i="2"/>
  <c r="T153" i="2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 s="1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/>
  <c r="BI131" i="2"/>
  <c r="BH131" i="2"/>
  <c r="BG131" i="2"/>
  <c r="BF131" i="2"/>
  <c r="T131" i="2"/>
  <c r="R131" i="2"/>
  <c r="P131" i="2"/>
  <c r="BK131" i="2"/>
  <c r="J131" i="2"/>
  <c r="BE131" i="2" s="1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F31" i="2" s="1"/>
  <c r="BA52" i="1" s="1"/>
  <c r="T108" i="2"/>
  <c r="R108" i="2"/>
  <c r="P108" i="2"/>
  <c r="BK108" i="2"/>
  <c r="J108" i="2"/>
  <c r="BE108" i="2" s="1"/>
  <c r="BI103" i="2"/>
  <c r="BH103" i="2"/>
  <c r="BG103" i="2"/>
  <c r="F32" i="2" s="1"/>
  <c r="BB52" i="1" s="1"/>
  <c r="BB51" i="1" s="1"/>
  <c r="BF103" i="2"/>
  <c r="T103" i="2"/>
  <c r="R103" i="2"/>
  <c r="P103" i="2"/>
  <c r="P90" i="2" s="1"/>
  <c r="BK103" i="2"/>
  <c r="J103" i="2"/>
  <c r="BE103" i="2"/>
  <c r="BI99" i="2"/>
  <c r="BH99" i="2"/>
  <c r="BG99" i="2"/>
  <c r="BF99" i="2"/>
  <c r="T99" i="2"/>
  <c r="T90" i="2" s="1"/>
  <c r="R99" i="2"/>
  <c r="P99" i="2"/>
  <c r="BK99" i="2"/>
  <c r="BK90" i="2" s="1"/>
  <c r="J99" i="2"/>
  <c r="BE99" i="2" s="1"/>
  <c r="BI95" i="2"/>
  <c r="BH95" i="2"/>
  <c r="BG95" i="2"/>
  <c r="BF95" i="2"/>
  <c r="T95" i="2"/>
  <c r="R95" i="2"/>
  <c r="P95" i="2"/>
  <c r="BK95" i="2"/>
  <c r="J95" i="2"/>
  <c r="BE95" i="2"/>
  <c r="BI91" i="2"/>
  <c r="BH91" i="2"/>
  <c r="F33" i="2" s="1"/>
  <c r="BC52" i="1" s="1"/>
  <c r="BG91" i="2"/>
  <c r="BF91" i="2"/>
  <c r="T91" i="2"/>
  <c r="R91" i="2"/>
  <c r="R90" i="2"/>
  <c r="P91" i="2"/>
  <c r="BK91" i="2"/>
  <c r="J91" i="2"/>
  <c r="BE91" i="2"/>
  <c r="J84" i="2"/>
  <c r="F84" i="2"/>
  <c r="F82" i="2"/>
  <c r="E80" i="2"/>
  <c r="J51" i="2"/>
  <c r="F51" i="2"/>
  <c r="F49" i="2"/>
  <c r="E47" i="2"/>
  <c r="J18" i="2"/>
  <c r="E18" i="2"/>
  <c r="F85" i="2"/>
  <c r="F52" i="2"/>
  <c r="J17" i="2"/>
  <c r="J12" i="2"/>
  <c r="J82" i="2"/>
  <c r="J49" i="2"/>
  <c r="E7" i="2"/>
  <c r="E78" i="2"/>
  <c r="E45" i="2"/>
  <c r="AS51" i="1"/>
  <c r="L47" i="1"/>
  <c r="AM46" i="1"/>
  <c r="L46" i="1"/>
  <c r="AM44" i="1"/>
  <c r="L44" i="1"/>
  <c r="L42" i="1"/>
  <c r="L41" i="1"/>
  <c r="W28" i="1" l="1"/>
  <c r="AX51" i="1"/>
  <c r="J90" i="2"/>
  <c r="J58" i="2" s="1"/>
  <c r="J30" i="2"/>
  <c r="AV52" i="1" s="1"/>
  <c r="AT52" i="1" s="1"/>
  <c r="AT53" i="1"/>
  <c r="F30" i="2"/>
  <c r="AZ52" i="1" s="1"/>
  <c r="F34" i="2"/>
  <c r="BD52" i="1" s="1"/>
  <c r="BD51" i="1" s="1"/>
  <c r="W30" i="1" s="1"/>
  <c r="J31" i="2"/>
  <c r="AW52" i="1" s="1"/>
  <c r="R266" i="2"/>
  <c r="R429" i="2"/>
  <c r="BK266" i="2"/>
  <c r="J266" i="2" s="1"/>
  <c r="J61" i="2" s="1"/>
  <c r="T364" i="2"/>
  <c r="T89" i="2" s="1"/>
  <c r="T88" i="2" s="1"/>
  <c r="BK429" i="2"/>
  <c r="J429" i="2" s="1"/>
  <c r="J63" i="2" s="1"/>
  <c r="T558" i="2"/>
  <c r="T557" i="2" s="1"/>
  <c r="F30" i="3"/>
  <c r="AZ53" i="1" s="1"/>
  <c r="BK77" i="3"/>
  <c r="J77" i="3" s="1"/>
  <c r="F33" i="3"/>
  <c r="BC53" i="1" s="1"/>
  <c r="BC51" i="1" s="1"/>
  <c r="R243" i="2"/>
  <c r="R89" i="2" s="1"/>
  <c r="R88" i="2" s="1"/>
  <c r="P364" i="2"/>
  <c r="P89" i="2" s="1"/>
  <c r="P88" i="2" s="1"/>
  <c r="AU52" i="1" s="1"/>
  <c r="AU51" i="1" s="1"/>
  <c r="J558" i="2"/>
  <c r="J68" i="2" s="1"/>
  <c r="F31" i="3"/>
  <c r="BA53" i="1" s="1"/>
  <c r="BA51" i="1" s="1"/>
  <c r="W27" i="1" l="1"/>
  <c r="AW51" i="1"/>
  <c r="AK27" i="1" s="1"/>
  <c r="AY51" i="1"/>
  <c r="W29" i="1"/>
  <c r="AZ51" i="1"/>
  <c r="J56" i="3"/>
  <c r="J27" i="3"/>
  <c r="BK89" i="2"/>
  <c r="W26" i="1" l="1"/>
  <c r="AV51" i="1"/>
  <c r="J89" i="2"/>
  <c r="J57" i="2" s="1"/>
  <c r="BK88" i="2"/>
  <c r="J88" i="2" s="1"/>
  <c r="J36" i="3"/>
  <c r="AG53" i="1"/>
  <c r="AN53" i="1" s="1"/>
  <c r="J56" i="2" l="1"/>
  <c r="J27" i="2"/>
  <c r="AT51" i="1"/>
  <c r="AK26" i="1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<sst xmlns="http://schemas.openxmlformats.org/spreadsheetml/2006/main" count="5008" uniqueCount="887">
  <si>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</si>
  <si>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</si>
  <si>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</si>
  <si>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</si>
  <si>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</si>
  <si>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</si>
  <si>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</si>
  <si>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{c221a389-f3b3-4f33-a5f4-3ca9fabd869b}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</si>
  <si>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</si>
  <si>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</si>
  <si>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</si>
  <si>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</si>
  <si>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</si>
  <si>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</si>
  <si>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</si>
  <si>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</si>
  <si>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208/d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</si>
  <si>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</si>
  <si>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</si>
  <si>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Poběžovice,rekonstrukce Masarykovy ulice</t>
  </si>
  <si>
    <t>KSO:</t>
  </si>
  <si>
    <t>82223</t>
  </si>
  <si>
    <t>CC-CZ:</t>
  </si>
  <si>
    <t/>
  </si>
  <si>
    <t>Místo:</t>
  </si>
  <si>
    <t>Poběžovice</t>
  </si>
  <si>
    <t>Datum:</t>
  </si>
  <si>
    <t>20. 4. 2018</t>
  </si>
  <si>
    <t>Zadavatel:</t>
  </si>
  <si>
    <t>IČ:</t>
  </si>
  <si>
    <t>Město Poběžovice</t>
  </si>
  <si>
    <t>DIČ:</t>
  </si>
  <si>
    <t>Uchazeč:</t>
  </si>
  <si>
    <t>Vyplň údaj</t>
  </si>
  <si>
    <t>Projektant:</t>
  </si>
  <si>
    <t>J.Miška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</si>
  <si>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</si>
  <si>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</si>
  <si>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</si>
  <si>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</si>
  <si>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</si>
  <si>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</si>
  <si>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</si>
  <si>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</si>
  <si>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</si>
  <si>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</si>
  <si>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</si>
  <si>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</si>
  <si>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</si>
  <si>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</si>
  <si>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</si>
  <si>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</si>
  <si>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</si>
  <si>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</si>
  <si>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</si>
  <si>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</si>
  <si>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</si>
  <si>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</si>
  <si>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</si>
  <si>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</si>
  <si>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</si>
  <si>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</si>
  <si>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</si>
  <si>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</si>
  <si>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</si>
  <si>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</si>
  <si>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</si>
  <si>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</si>
  <si>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</si>
  <si>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</si>
  <si>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</si>
  <si>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</si>
  <si>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</si>
  <si>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</si>
  <si>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</si>
  <si>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</si>
  <si>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</si>
  <si>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</si>
  <si>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</si>
  <si>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Rekonstrukce Masarykovy ulice- dodatek</t>
  </si>
  <si>
    <t>ING</t>
  </si>
  <si>
    <t>{a7da8f01-cdc7-4771-8f6e-5ecc707db2b5}</t>
  </si>
  <si>
    <t>2</t>
  </si>
  <si>
    <t>VON</t>
  </si>
  <si>
    <t>vedlejší a ostatní náklady</t>
  </si>
  <si>
    <t>{0793350c-9ed6-4697-bea7-3732010b0145}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</si>
  <si>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</si>
  <si>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</si>
  <si>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</si>
  <si>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</si>
  <si>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</si>
  <si>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</si>
  <si>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</si>
  <si>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Rekonstrukce Masarykovy ulice- dodatek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</si>
  <si>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</si>
  <si>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</si>
  <si>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</si>
  <si>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</si>
  <si>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</si>
  <si>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</si>
  <si>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</si>
  <si>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</si>
  <si>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</si>
  <si>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</si>
  <si>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</si>
  <si>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práce+přesun hmot</t>
  </si>
  <si>
    <t xml:space="preserve">    997 - Přesun sutě</t>
  </si>
  <si>
    <t xml:space="preserve">    998 - Přesun hmot</t>
  </si>
  <si>
    <t>711 - Izolace proti vodě, vlhkosti a plynům</t>
  </si>
  <si>
    <t>M - Práce a dodávky M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</si>
  <si>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</si>
  <si>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</si>
  <si>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</si>
  <si>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</si>
  <si>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</si>
  <si>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</si>
  <si>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</si>
  <si>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</si>
  <si>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</si>
  <si>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</si>
  <si>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</si>
  <si>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</si>
  <si>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</si>
  <si>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</si>
  <si>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</si>
  <si>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</si>
  <si>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</si>
  <si>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</si>
  <si>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</si>
  <si>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</si>
  <si>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1131060R</t>
  </si>
  <si>
    <t>Rozebrání dlažby z  kamen.žulových desek " Plzenská dlažba"  vč.očíštění a přemístění  na meziskládku +zpět  přemístění  dle proj. a uložení do beton.lože</t>
  </si>
  <si>
    <t>m2</t>
  </si>
  <si>
    <t>4</t>
  </si>
  <si>
    <t>227314100</t>
  </si>
  <si>
    <t>PP</t>
  </si>
  <si>
    <t>VV</t>
  </si>
  <si>
    <t>5.6*1.8 "  přemístění +naložení"</t>
  </si>
  <si>
    <t>Součet</t>
  </si>
  <si>
    <t>113106511</t>
  </si>
  <si>
    <t xml:space="preserve">Rozebrání dlažeb vozovek pl přes 200 m2 z velkých kostek do lože z kameniva </t>
  </si>
  <si>
    <t>CS ÚRS 2018 01</t>
  </si>
  <si>
    <t>-831831814</t>
  </si>
  <si>
    <t>Rozebrání dlažeb a dílců vozovek a ploch s přemístěním hmot na skládku na vzdálenost do 3 m nebo s naložením na dopravní prostředek, s jakoukoliv výplní spár strojně plochy jednotlivě přes 200 m2 z velkých kostek s ložem z kameniva těženého</t>
  </si>
  <si>
    <t xml:space="preserve">224 "dle proj" </t>
  </si>
  <si>
    <t>3</t>
  </si>
  <si>
    <t>113107222</t>
  </si>
  <si>
    <t>Odstranění podkladu pl přes 200 m2 z kameniva drceného tl 200 mm</t>
  </si>
  <si>
    <t>-310579997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</si>
  <si>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</si>
  <si>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 xml:space="preserve">55 "dle graf.progt." </t>
  </si>
  <si>
    <t>113107241</t>
  </si>
  <si>
    <t>Odstranění podkladu pl přes 200 m2 živičných tl 50 mm</t>
  </si>
  <si>
    <t>-1332017325</t>
  </si>
  <si>
    <t>Odstranění podkladů nebo krytů strojně plochy jednotlivě přes 200 m2 s přemístěním hmot na skládku na vzdálenost do 20 m nebo s naložením na dopravní prostředek živičných, o tl. vrstvy do 50 mm</t>
  </si>
  <si>
    <t>99+35+10.5</t>
  </si>
  <si>
    <t>55 "CHODNIK"</t>
  </si>
  <si>
    <t>5</t>
  </si>
  <si>
    <t>113154323</t>
  </si>
  <si>
    <t>Frézování živičného krytu tl 50 mm pruh š 1 m pl do 10000 m2 bez překážek v trase</t>
  </si>
  <si>
    <t>1116613441</t>
  </si>
  <si>
    <t>Frézování živičného podkladu nebo krytu  s naložením na dopravní prostředek plochy přes 1 000 do 10 000 m2 bez překážek v trase pruhu šířky do 1 m, tloušťky vrstvy 50 mm</t>
  </si>
  <si>
    <t>365</t>
  </si>
  <si>
    <t>6</t>
  </si>
  <si>
    <t>113202111</t>
  </si>
  <si>
    <t>Vytrhání obrub krajníků obrubníků stojatých</t>
  </si>
  <si>
    <t>m</t>
  </si>
  <si>
    <t>574456467</t>
  </si>
  <si>
    <t>Vytrhání obrub  s vybouráním lože, s přemístěním hmot na skládku na vzdálenost do 3 m nebo s naložením na dopravní prostředek z krajníků nebo obrubníků stojatých</t>
  </si>
  <si>
    <t xml:space="preserve">31 " bet." </t>
  </si>
  <si>
    <t>7</t>
  </si>
  <si>
    <t>121101101</t>
  </si>
  <si>
    <t>Sejmutí ornice s přemístěním na vzdálenost do 50 m</t>
  </si>
  <si>
    <t>m3</t>
  </si>
  <si>
    <t>-1622669996</t>
  </si>
  <si>
    <t>Sejmutí ornice nebo lesní půdy  s vodorovným přemístěním na hromady v místě upotřebení nebo na dočasné či trvalé skládky se složením, na vzdálenost do 50 m</t>
  </si>
  <si>
    <t>14.5*0.05</t>
  </si>
  <si>
    <t>0.73</t>
  </si>
  <si>
    <t>8</t>
  </si>
  <si>
    <t>122202202</t>
  </si>
  <si>
    <t>Odkopávky a prokopávky nezapažené pro silnice objemu do 1000 m3 v hornině tř. 3</t>
  </si>
  <si>
    <t>-1970331918</t>
  </si>
  <si>
    <t>Odkopávky a prokopávky nezapažené pro silnice  s přemístěním výkopku v příčných profilech na vzdálenost do 15 m nebo s naložením na dopravní prostředek v hornině tř. 3 přes 100 do 1 000 m3</t>
  </si>
  <si>
    <t>11.99 "tabul.kub."</t>
  </si>
  <si>
    <t>9</t>
  </si>
  <si>
    <t>12221250R</t>
  </si>
  <si>
    <t>Odkopávky a prokopávky nezapažené ručně do 10 m3  hornině tř. 3 vc. příplatku za ztížení vykopávky v blízkosti podzemního vedení -kabel</t>
  </si>
  <si>
    <t>899437555</t>
  </si>
  <si>
    <t>0.3*0.4*25</t>
  </si>
  <si>
    <t>10</t>
  </si>
  <si>
    <t>122302202</t>
  </si>
  <si>
    <t>Odkopávky a prokopávky nezapažené pro silnice objemu do 1000 m3 v hornině tř. 4</t>
  </si>
  <si>
    <t>1231545299</t>
  </si>
  <si>
    <t>Odkopávky a prokopávky nezapažené pro silnice  s přemístěním výkopku v příčných profilech na vzdálenost do 15 m nebo s naložením na dopravní prostředek v hornině tř. 4 přes 100 do 1 000 m3</t>
  </si>
  <si>
    <t>15.75*0.4 "sanace"</t>
  </si>
  <si>
    <t>11</t>
  </si>
  <si>
    <t>132201101</t>
  </si>
  <si>
    <t>Hloubení rýh š do 600 mm v hornině tř. 3 objemu do 100 m3</t>
  </si>
  <si>
    <t>-1176511677</t>
  </si>
  <si>
    <t>Hloubení zapažených i nezapažených rýh šířky do 600 mm  s urovnáním dna do předepsaného profilu a spádu v hornině tř. 3 do 100 m3</t>
  </si>
  <si>
    <t xml:space="preserve">0.25*0.5*9.0 "rezervni chran." </t>
  </si>
  <si>
    <t xml:space="preserve">(0.25+0.45)*0.5*0.4*15 " trarivod" </t>
  </si>
  <si>
    <t>21*1.0*0.8 "rozs.ryha"</t>
  </si>
  <si>
    <t>Mezisoučet</t>
  </si>
  <si>
    <t>20.03</t>
  </si>
  <si>
    <t>12</t>
  </si>
  <si>
    <t>132201202</t>
  </si>
  <si>
    <t>Hloubení rýh š do 2000 mm v hornině tř. 3 objemu do 1000 m3</t>
  </si>
  <si>
    <t>189204476</t>
  </si>
  <si>
    <t>Hloubení zapažených i nezapažených rýh šířky přes 600 do 2 000 mm  s urovnáním dna do předepsaného profilu a spádu v hornině tř. 3 přes 100 do 1 000 m3</t>
  </si>
  <si>
    <t xml:space="preserve">1.0*1.2*16.5+1.0*1.0*1*2 "UV pripojka +UV" </t>
  </si>
  <si>
    <t>13</t>
  </si>
  <si>
    <t>132301202</t>
  </si>
  <si>
    <t>Hloubení rýh š do 2000 mm v hornině tř. 4 objemu do 1000 m3</t>
  </si>
  <si>
    <t>-163756625</t>
  </si>
  <si>
    <t>Hloubení zapažených i nezapažených rýh šířky přes 600 do 2 000 mm  s urovnáním dna do předepsaného profilu a spádu v hornině tř. 4 přes 100 do 1 000 m3</t>
  </si>
  <si>
    <t>(25+98+36 )*0.25  "podkl.vrstvy v krajich,v miste rekultivace+ryhy"</t>
  </si>
  <si>
    <t>14</t>
  </si>
  <si>
    <t>133201101</t>
  </si>
  <si>
    <t>Hloubení šachet v hornině tř. 3 objemu do 100 m3</t>
  </si>
  <si>
    <t>1664559954</t>
  </si>
  <si>
    <t>Hloubení zapažených i nezapažených šachet  s případným nutným přemístěním výkopku ve výkopišti v hornině tř. 3 do 100 m3</t>
  </si>
  <si>
    <t xml:space="preserve">0.5*0.5*0.6*5 " patky-sl" </t>
  </si>
  <si>
    <t>161101101</t>
  </si>
  <si>
    <t>Svislé přemístění výkopku z horniny tř. 1 až 4 hl výkopu do 2,5 m</t>
  </si>
  <si>
    <t>1887763323</t>
  </si>
  <si>
    <t>Svislé přemístění výkopku  bez naložení do dopravní nádoby avšak s vyprázdněním dopravní nádoby na hromadu nebo do dopravního prostředku z horniny tř. 1 až 4, při hloubce výkopu přes 1 do 2,5 m</t>
  </si>
  <si>
    <t>21.8</t>
  </si>
  <si>
    <t>16</t>
  </si>
  <si>
    <t>162201102</t>
  </si>
  <si>
    <t>Vodorovné přemístění do 50 m výkopku/sypaniny z horniny tř. 1 až 4  ornice zpet</t>
  </si>
  <si>
    <t>-2093362018</t>
  </si>
  <si>
    <t>Vodorovné přemístění výkopku nebo sypaniny po suchu  na obvyklém dopravním prostředku, bez naložení výkopku, avšak se složením bez rozhrnutí z horniny tř. 1 až 4 na vzdálenost přes 20 do 50 m</t>
  </si>
  <si>
    <t>17</t>
  </si>
  <si>
    <t>162701105</t>
  </si>
  <si>
    <t>Vodorovné přemístění do 10000 m výkopku/sypaniny z horniny tř. 1 až 4</t>
  </si>
  <si>
    <t>-1476078287</t>
  </si>
  <si>
    <t>Vodorovné přemístění výkopku nebo sypaniny po suchu  na obvyklém dopravním prostředku, bez naložení výkopku, avšak se složením bez rozhrnutí z horniny tř. 1 až 4 na vzdálenost přes 9 000 do 10 000 m</t>
  </si>
  <si>
    <t>11.99+3.0+6.3+20.03+21.8+39.78+0.75</t>
  </si>
  <si>
    <t>-(18.29+6.92) "odp.zasyp+dosyp"</t>
  </si>
  <si>
    <t>18</t>
  </si>
  <si>
    <t>162701109</t>
  </si>
  <si>
    <t>Příplatek k vodorovnému přemístění výkopku/sypaniny z horniny tř. 1 až 4 ZKD 1000 m přes 10000 m</t>
  </si>
  <si>
    <t>1016516932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</si>
  <si>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</si>
  <si>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78.44*5</t>
  </si>
  <si>
    <t>19</t>
  </si>
  <si>
    <t>167101101</t>
  </si>
  <si>
    <t>Nakládání výkopku z hornin tř. 1 až 4 do 100 m3  ornice zpet</t>
  </si>
  <si>
    <t>729767211</t>
  </si>
  <si>
    <t>Nakládání, skládání a překládání neulehlého výkopku nebo sypaniny  nakládání, množství do 100 m3, z hornin tř. 1 až 4</t>
  </si>
  <si>
    <t>20</t>
  </si>
  <si>
    <t>1671011R</t>
  </si>
  <si>
    <t xml:space="preserve">Nakládání +dodávka+přemístění ornice </t>
  </si>
  <si>
    <t>-2076591792</t>
  </si>
  <si>
    <t>Nakládání +dodávka+přemístění ornice</t>
  </si>
  <si>
    <t>27+102+23-46</t>
  </si>
  <si>
    <t>Mezisoučet v rovine</t>
  </si>
  <si>
    <t>46</t>
  </si>
  <si>
    <t>Mezisoučet svah</t>
  </si>
  <si>
    <t>152*0.1-0.73</t>
  </si>
  <si>
    <t>171201211</t>
  </si>
  <si>
    <t>Poplatek za uložení odpadu ze sypaniny na skládce (skládkovné)</t>
  </si>
  <si>
    <t>t</t>
  </si>
  <si>
    <t>1019370138</t>
  </si>
  <si>
    <t>Poplatek za uložení stavebního odpadu na skládce (skládkovné) zeminy a kameniva zatříděného do Katalogu odpadů pod kódem 170 504</t>
  </si>
  <si>
    <t>78.44*1.8</t>
  </si>
  <si>
    <t>141.19</t>
  </si>
  <si>
    <t>22</t>
  </si>
  <si>
    <t>174101101</t>
  </si>
  <si>
    <t>Zásyp jam, šachet rýh nebo kolem objektů sypaninou se zhutněním</t>
  </si>
  <si>
    <t>463874461</t>
  </si>
  <si>
    <t>Zásyp sypaninou z jakékoliv horniny  s uložením výkopku ve vrstvách se zhutněním jam, šachet, rýh nebo kolem objektů v těchto vykopávkách</t>
  </si>
  <si>
    <t xml:space="preserve">21.8 "pripojky" </t>
  </si>
  <si>
    <t>-(1.75+7.43) "odp.loze+obsyp"</t>
  </si>
  <si>
    <t>-0.5*2 "uv"</t>
  </si>
  <si>
    <t>23</t>
  </si>
  <si>
    <t>174101101.</t>
  </si>
  <si>
    <t>Zásyp -dosyp -jam, šachet rýh nebo kolem objektů szpaninou  se zhutněním</t>
  </si>
  <si>
    <t>-209436826</t>
  </si>
  <si>
    <t>Zásyp-dosyp szpaninou  s uložením výkopku ve vrstvách se zhutněním jam, šachet, rýh nebo kolem objektů v těchto vykopávkách</t>
  </si>
  <si>
    <t xml:space="preserve">6.92 "dosyp  v míste puvodni zpevnene konstr." </t>
  </si>
  <si>
    <t>24</t>
  </si>
  <si>
    <t>175151101</t>
  </si>
  <si>
    <t>Obsypání potrubí  vč.lože strojně sypaninou bez prohození, uloženou do 3 m</t>
  </si>
  <si>
    <t>1819472442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</si>
  <si>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</si>
  <si>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 xml:space="preserve">1.0*0.45*16.5 "DN150" </t>
  </si>
  <si>
    <t>7.43</t>
  </si>
  <si>
    <t>25</t>
  </si>
  <si>
    <t>M</t>
  </si>
  <si>
    <t>583373440</t>
  </si>
  <si>
    <t>štěrkopísek   frakce 0-32 vc.presunu hmot na stavbe</t>
  </si>
  <si>
    <t>-1201524494</t>
  </si>
  <si>
    <t>štěrkopísek frakce 0-32</t>
  </si>
  <si>
    <t>7.43*1.89*1.01</t>
  </si>
  <si>
    <t>14.18</t>
  </si>
  <si>
    <t>26</t>
  </si>
  <si>
    <t>181301111</t>
  </si>
  <si>
    <t>Rozprostření ornice tl vrstvy do 100 mm pl přes 500 m2 v rovině nebo ve svahu do 1:5</t>
  </si>
  <si>
    <t>1714370950</t>
  </si>
  <si>
    <t>Rozprostření a urovnání ornice v rovině nebo ve svahu sklonu do 1:5 při souvislé ploše přes 500 m2, tl. vrstvy do 100 mm</t>
  </si>
  <si>
    <t>27</t>
  </si>
  <si>
    <t>181411132</t>
  </si>
  <si>
    <t>Založení parkového trávníku výsevem plochy do 1000 m2 ve svahu do 1:2</t>
  </si>
  <si>
    <t>1500318198</t>
  </si>
  <si>
    <t>Založení trávníku na půdě předem připravené plochy do 1000 m2 výsevem včetně utažení parkového na svahu přes 1:5 do 1:2</t>
  </si>
  <si>
    <t>28</t>
  </si>
  <si>
    <t>005724700</t>
  </si>
  <si>
    <t>osivo směs travní univerzál</t>
  </si>
  <si>
    <t>kg</t>
  </si>
  <si>
    <t>1775773279</t>
  </si>
  <si>
    <t>152*0.025*1.03</t>
  </si>
  <si>
    <t>3.91</t>
  </si>
  <si>
    <t>29</t>
  </si>
  <si>
    <t>181451131</t>
  </si>
  <si>
    <t>Založení parkového trávníku výsevem plochy přes 1000 m2 v rovině a ve svahu do 1:5</t>
  </si>
  <si>
    <t>2077328985</t>
  </si>
  <si>
    <t>Založení trávníku na půdě předem připravené plochy přes 1000 m2 výsevem včetně utažení parkového v rovině nebo na svahu do 1:5</t>
  </si>
  <si>
    <t>106</t>
  </si>
  <si>
    <t>30</t>
  </si>
  <si>
    <t>181951102</t>
  </si>
  <si>
    <t>Úprava pláně v hornině tř. 1 až 4 se zhutněním</t>
  </si>
  <si>
    <t>957613792</t>
  </si>
  <si>
    <t>Úprava pláně vyrovnáním výškových rozdílů  v hornině tř. 1 až 4 se zhutněním</t>
  </si>
  <si>
    <t>28+160.5+35.2+34.5</t>
  </si>
  <si>
    <t>31</t>
  </si>
  <si>
    <t>182301121</t>
  </si>
  <si>
    <t>Rozprostření ornice pl do 500 m2 ve svahu přes 1:5 tl vrstvy do 100 mm</t>
  </si>
  <si>
    <t>-319389947</t>
  </si>
  <si>
    <t>Rozprostření a urovnání ornice ve svahu sklonu přes 1:5 při souvislé ploše do 500 m2, tl. vrstvy do 100 mm</t>
  </si>
  <si>
    <t>32</t>
  </si>
  <si>
    <t>184807111</t>
  </si>
  <si>
    <t>Zřízení ochrany stromu bedněním</t>
  </si>
  <si>
    <t>1255835121</t>
  </si>
  <si>
    <t>Ochrana kmene bedněním před poškozením stavebním provozem zřízení</t>
  </si>
  <si>
    <t>1.5*4*2.0</t>
  </si>
  <si>
    <t>33</t>
  </si>
  <si>
    <t>184807112</t>
  </si>
  <si>
    <t>Odstranění ochrany stromu bedněním</t>
  </si>
  <si>
    <t>-1865710491</t>
  </si>
  <si>
    <t>Ochrana kmene bedněním před poškozením stavebním provozem odstranění</t>
  </si>
  <si>
    <t>Zakládání</t>
  </si>
  <si>
    <t>34</t>
  </si>
  <si>
    <t>212752213</t>
  </si>
  <si>
    <t>Trativod z drenážních trubek plastových flexibilních D do 160 mm   včetně lože otevřený výkop-obsyp drenaz.kamen. fr. 16-32</t>
  </si>
  <si>
    <t>939837800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</si>
  <si>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</si>
  <si>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35</t>
  </si>
  <si>
    <t>275313611</t>
  </si>
  <si>
    <t>Základové patky z betonu tř. C 16/20</t>
  </si>
  <si>
    <t>-1291500685</t>
  </si>
  <si>
    <t>Základy z betonu prostého patky a bloky z betonu kamenem neprokládaného tř. C 16/20</t>
  </si>
  <si>
    <t>0.5*0.5*0.6*5*1.035</t>
  </si>
  <si>
    <t>0.78</t>
  </si>
  <si>
    <t>Vodorovné konstrukce</t>
  </si>
  <si>
    <t>36</t>
  </si>
  <si>
    <t>451572111</t>
  </si>
  <si>
    <t>Lože pod potrubí otevřený výkop z kameniva drobného těženého</t>
  </si>
  <si>
    <t>-1421189397</t>
  </si>
  <si>
    <t>Lože pod potrubí, stoky a drobné objekty v otevřeném výkopu z kameniva drobného těženého 0 až 4 mm</t>
  </si>
  <si>
    <t xml:space="preserve">1.0*0.1*(3.5+10+3) "pripojky " </t>
  </si>
  <si>
    <t xml:space="preserve">3.14*0.4*0.4*0.1*2 "UV 11 a 12 pode dnem" </t>
  </si>
  <si>
    <t xml:space="preserve">Mezisoučet </t>
  </si>
  <si>
    <t>37</t>
  </si>
  <si>
    <t>452112111</t>
  </si>
  <si>
    <t>Osazení betonových prstenců nebo rámů v do 100 mm</t>
  </si>
  <si>
    <t>kus</t>
  </si>
  <si>
    <t>1679794364</t>
  </si>
  <si>
    <t>Osazení betonových dílců prstenců nebo rámů pod poklopy a mříže, výšky do 100 mm</t>
  </si>
  <si>
    <t>38</t>
  </si>
  <si>
    <t>592238640</t>
  </si>
  <si>
    <t>prstenec betonový pro uliční vpusť vyrovnávací TBV-Q 390/60/10a, 39x6x5 cm</t>
  </si>
  <si>
    <t>-865124725</t>
  </si>
  <si>
    <t>prstenec betonový pro uliční vpusť vyrovnávací 39 x 6 x 13 cm</t>
  </si>
  <si>
    <t>2.02</t>
  </si>
  <si>
    <t>39</t>
  </si>
  <si>
    <t>452311131</t>
  </si>
  <si>
    <t>Podkladní desky z betonu prostého tř. C 12/15 otevřený výkop</t>
  </si>
  <si>
    <t>157946696</t>
  </si>
  <si>
    <t>Podkladní a zajišťovací konstrukce z betonu prostého v otevřeném výkopu desky pod potrubí, stoky a drobné objekty z betonu tř. C 12/15</t>
  </si>
  <si>
    <t>3.14*0.4*0.4*0.1*2</t>
  </si>
  <si>
    <t>40</t>
  </si>
  <si>
    <t>452351101</t>
  </si>
  <si>
    <t>Bednění podkladních desek nebo bloků nebo sedlového lože otevřený výkop</t>
  </si>
  <si>
    <t>-1312745021</t>
  </si>
  <si>
    <t>Bednění podkladních a zajišťovacích konstrukcí v otevřeném výkopu desek nebo sedlových loží pod potrubí, stoky a drobné objekty</t>
  </si>
  <si>
    <t xml:space="preserve">3.14*0.8*0.1*2 "UV" </t>
  </si>
  <si>
    <t>0.5</t>
  </si>
  <si>
    <t>Komunikace</t>
  </si>
  <si>
    <t>41</t>
  </si>
  <si>
    <t>564851111</t>
  </si>
  <si>
    <t>Podklad ze štěrkodrtě ŠD tl 150 mm</t>
  </si>
  <si>
    <t>-954029948</t>
  </si>
  <si>
    <t>Podklad ze štěrkodrti ŠD  s rozprostřením a zhutněním, po zhutnění tl. 150 mm</t>
  </si>
  <si>
    <t>51.5+(158-49)</t>
  </si>
  <si>
    <t>Mezisoučet chodnik z kamen.dl.</t>
  </si>
  <si>
    <t>42</t>
  </si>
  <si>
    <t>564861111</t>
  </si>
  <si>
    <t>Podklad ze štěrkodrtě ŠD tl 200 mm</t>
  </si>
  <si>
    <t>-1979568969</t>
  </si>
  <si>
    <t>Podklad ze štěrkodrti ŠD  s rozprostřením a zhutněním, po zhutnění tl. 200 mm</t>
  </si>
  <si>
    <t>9.0</t>
  </si>
  <si>
    <t>Mezisoučet  úprava vozov. v rýzedo30cm</t>
  </si>
  <si>
    <t>14.2+21</t>
  </si>
  <si>
    <t>Mezisoučet sjezdy kamen.dl.D6</t>
  </si>
  <si>
    <t>17+3+6+2</t>
  </si>
  <si>
    <t>Mezisoučet nova konstr.v miste rozs,ryhy</t>
  </si>
  <si>
    <t>34.5</t>
  </si>
  <si>
    <t>Mezisoučet kamen.park.stani D10</t>
  </si>
  <si>
    <t>43</t>
  </si>
  <si>
    <t>56487111R</t>
  </si>
  <si>
    <t xml:space="preserve">Podklad  -sanace ze štěrkodrtě ŠD tl. 400 mm </t>
  </si>
  <si>
    <t>-215592466</t>
  </si>
  <si>
    <t>Podklad -sanace ze štěrkodrti ŠD s rozprostřením a zhutněním, po zhutnění tl. 300 mm</t>
  </si>
  <si>
    <t>25+2</t>
  </si>
  <si>
    <t>44</t>
  </si>
  <si>
    <t>567114112.</t>
  </si>
  <si>
    <t>Podklad z podkladového betonu tř. PB II (C 16/20) tl 90 mm</t>
  </si>
  <si>
    <t>-1476304160</t>
  </si>
  <si>
    <t>Podklad z podkladového betonu PB tř. PB II (C 16/20) tl. 90 mm</t>
  </si>
  <si>
    <t>45</t>
  </si>
  <si>
    <t>567132113</t>
  </si>
  <si>
    <t>Podklad ze směsi stmelené cementem SC C 8/10 (KSC I) tl 180 mm</t>
  </si>
  <si>
    <t>-1430982299</t>
  </si>
  <si>
    <t>Podklad ze směsi stmelené cementem SC bez dilatačních spár, s rozprostřením a zhutněním SC C 8/10 (KSC I), po zhutnění tl. 180 mm</t>
  </si>
  <si>
    <t xml:space="preserve">99+35+10.5  " pod vozov.v miste odsraneni kam.dl.  prum.tl.18cm" </t>
  </si>
  <si>
    <t>567134112</t>
  </si>
  <si>
    <t xml:space="preserve">Podklad z podkladového betonu tř. PB II (C 16/20) tl 200 mm  </t>
  </si>
  <si>
    <t>-1417030459</t>
  </si>
  <si>
    <t>Podklad ze směsi stmelené cementem SC bez dilatačních spár, s rozprostřením a zhutněním SC C 16/20 (PB II), po zhutnění tl. 200 mm</t>
  </si>
  <si>
    <t>Mezisoučet  úprava vozov. v rýze do 30cm</t>
  </si>
  <si>
    <t>10,5</t>
  </si>
  <si>
    <t>Mezisoučet ostruvek</t>
  </si>
  <si>
    <t>47</t>
  </si>
  <si>
    <t>573191111</t>
  </si>
  <si>
    <t>Postřik infiltrační kationaktivní v množství emulzí 0.4 kg/m2</t>
  </si>
  <si>
    <t>-1219951033</t>
  </si>
  <si>
    <t>Postřik infiltrační kationaktivní emulzí v množství 1,00 kg/m2</t>
  </si>
  <si>
    <t>236-10.5</t>
  </si>
  <si>
    <t>48</t>
  </si>
  <si>
    <t>57323112R</t>
  </si>
  <si>
    <t>Postřik živičný spojovací ze silniční modif. emulze v množství do 0,2 kg/m2</t>
  </si>
  <si>
    <t>-502922707</t>
  </si>
  <si>
    <t>Postřik živičný spojovací bez posypu kamenivem ze silniční modif. emulze, v množství  do 0,20 kg/m2</t>
  </si>
  <si>
    <t>225.5+20</t>
  </si>
  <si>
    <t>49</t>
  </si>
  <si>
    <t>577134121</t>
  </si>
  <si>
    <t>Asfaltový beton vrstva obrusná ACO 11 (ABS) tř. I tl 40 mm š přes 3 m z nemodifikovaného asfaltu</t>
  </si>
  <si>
    <t>1959953652</t>
  </si>
  <si>
    <t>Asfaltový beton vrstva obrusná ACO 11 (ABS)  s rozprostřením a se zhutněním z nemodifikovaného asfaltu v pruhu šířky přes 3 m tř. I, po zhutnění tl. 40 mm</t>
  </si>
  <si>
    <t>20 "rezerva v miste napojeni"</t>
  </si>
  <si>
    <t>Mezisoučet  povrch.uprava -techn.oprav</t>
  </si>
  <si>
    <t>50</t>
  </si>
  <si>
    <t>577155122</t>
  </si>
  <si>
    <t>Asfaltový beton vrstva ložní ACL 16 (ABH) tl 60 mm š přes 3 m z nemodifikovaného asfaltu</t>
  </si>
  <si>
    <t>301163593</t>
  </si>
  <si>
    <t>Asfaltový beton vrstva ložní ACL 16 (ABH)  s rozprostřením a zhutněním z nemodifikovaného asfaltu v pruhu šířky přes 3 m, po zhutnění tl. 60 mm</t>
  </si>
  <si>
    <t>236.-10.5</t>
  </si>
  <si>
    <t>51</t>
  </si>
  <si>
    <t>591141111</t>
  </si>
  <si>
    <t>Kladení dlažby z kostek velkých z kamene na MC tl 50 mm</t>
  </si>
  <si>
    <t>-693819422</t>
  </si>
  <si>
    <t>Kladení dlažby z kostek  s provedením lože do tl. 50 mm, s vyplněním spár, s dvojím beraněním a se smetením přebytečného materiálu na krajnici velkých z kamene, do lože z cementové malty</t>
  </si>
  <si>
    <t xml:space="preserve">34.5+10.5 " D12" </t>
  </si>
  <si>
    <t>52</t>
  </si>
  <si>
    <t>58380160</t>
  </si>
  <si>
    <t>kostka dlažební žula velká</t>
  </si>
  <si>
    <t>951390588</t>
  </si>
  <si>
    <t>45/2.4*1.01</t>
  </si>
  <si>
    <t>53</t>
  </si>
  <si>
    <t>591211111</t>
  </si>
  <si>
    <t>Kladení dlažby z kostek drobných z kamene do lože z kameniva těženého tl 50 mm  kladen   dovějíře</t>
  </si>
  <si>
    <t>1107340785</t>
  </si>
  <si>
    <t>Kladení dlažby z kostek  s provedením lože do tl. 50 mm, s vyplněním spár, s dvojím beraněním a se smetením přebytečného materiálu na krajnici drobných z kamene, do lože z kameniva těženého</t>
  </si>
  <si>
    <t>51.5+158-49</t>
  </si>
  <si>
    <t>Mezisoučet chod.z kamen.dlazby  D6</t>
  </si>
  <si>
    <t>54</t>
  </si>
  <si>
    <t>591241111</t>
  </si>
  <si>
    <t>Kladení dlažby z kostek drobných z kamene na MC tl 50 mm  kladen  do vějíře</t>
  </si>
  <si>
    <t>-1269551814</t>
  </si>
  <si>
    <t>Kladení dlažby z kostek  s provedením lože do tl. 50 mm, s vyplněním spár, s dvojím beraněním a se smetením přebytečného materiálu na krajnici drobných z kamene, do lože z cementové malty</t>
  </si>
  <si>
    <t xml:space="preserve">14.2+21 " sjezdy- kamen.dlazba  D6" </t>
  </si>
  <si>
    <t>55</t>
  </si>
  <si>
    <t>583800130</t>
  </si>
  <si>
    <t xml:space="preserve">mozaika dlažební, žula   -D 6 cm </t>
  </si>
  <si>
    <t>-2053046190</t>
  </si>
  <si>
    <t>mozaika dlažební, žula 4/6 cm 1,tř.</t>
  </si>
  <si>
    <t>(51.5+158-49+14.2+21)/8.5*1.02</t>
  </si>
  <si>
    <t>23.5</t>
  </si>
  <si>
    <t>56</t>
  </si>
  <si>
    <t>596841120</t>
  </si>
  <si>
    <t>Kladení betonové nebo kameninove dlažby komunikací pro pěší do lože z cement malty -suchý beton vel do 0,09 m2 plochy do 50 m2</t>
  </si>
  <si>
    <t>-1214415261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</si>
  <si>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</si>
  <si>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 xml:space="preserve">1.0+3.3+2+2+0.6 "beton  rastr dl." </t>
  </si>
  <si>
    <t xml:space="preserve">(1.4+10+4.6+5.5)*0.25 "kamen.dl." </t>
  </si>
  <si>
    <t>14.3</t>
  </si>
  <si>
    <t>57</t>
  </si>
  <si>
    <t>592452700</t>
  </si>
  <si>
    <t>dlažba beton, rastrová  10x10x6 cm barevná  -bílá</t>
  </si>
  <si>
    <t>1720807672</t>
  </si>
  <si>
    <t>dlažba skladebná betonová 10x10x6 cm barevná</t>
  </si>
  <si>
    <t>8.9*1.03</t>
  </si>
  <si>
    <t>9.2</t>
  </si>
  <si>
    <t>58</t>
  </si>
  <si>
    <t>58381094r</t>
  </si>
  <si>
    <t>deska dlažební,  25x25 tl 6 cm -kamenna</t>
  </si>
  <si>
    <t>-333434648</t>
  </si>
  <si>
    <t>Prvky stavební z přírodního kamene malé (desky dlažební, obkladové, soklové a podobně) desky dlažební žula (materiálová skupina I/2) žula železnobrodská povrch leštěný formát 30 x 30 cm tl.  5 cm</t>
  </si>
  <si>
    <t>5.38*1.03</t>
  </si>
  <si>
    <t>5.54</t>
  </si>
  <si>
    <t>Trubní vedení</t>
  </si>
  <si>
    <t>59</t>
  </si>
  <si>
    <t>871315221</t>
  </si>
  <si>
    <t>Kanalizační potrubí z PPKGEM  tuhost třídy SN10 DN150</t>
  </si>
  <si>
    <t>2015016221</t>
  </si>
  <si>
    <t>Kanalizační potrubí z tvrdého PVC v otevřeném výkopu ve sklonu do 20 %, hladkého plnostěnného jednovrstvého, tuhost třídy SN 8 DN 160</t>
  </si>
  <si>
    <t>16.5*1.03+2*1.03</t>
  </si>
  <si>
    <t>19.06</t>
  </si>
  <si>
    <t>60</t>
  </si>
  <si>
    <t>877315211</t>
  </si>
  <si>
    <t>Montáž tvarovek z tvrdého PVC-systém KG nebo z polypropylenu-systém KG 2000 jednoosé DN 150</t>
  </si>
  <si>
    <t>344107135</t>
  </si>
  <si>
    <t>Montáž tvarovek na kanalizačním potrubí z trub z plastu  z tvrdého PVC nebo z polypropylenu v otevřeném výkopu jednoosých DN 150</t>
  </si>
  <si>
    <t xml:space="preserve">2*2 "87 st" </t>
  </si>
  <si>
    <t>61</t>
  </si>
  <si>
    <t>286118980</t>
  </si>
  <si>
    <t>koleno kanalizační plastové s hrdlem PPKGB 160x87°</t>
  </si>
  <si>
    <t>-203176764</t>
  </si>
  <si>
    <t>koleno kanalizační s hrdlem PVC 160x87°</t>
  </si>
  <si>
    <t>4*1.03</t>
  </si>
  <si>
    <t>62</t>
  </si>
  <si>
    <t>87735512R</t>
  </si>
  <si>
    <t>Montáž +dodáv.-navrtav. sedlo  600/150 kolmo  na potrubí z kanalizačních trub z PVC  do DN 250 č těsnění</t>
  </si>
  <si>
    <t>-1065558048</t>
  </si>
  <si>
    <t>63</t>
  </si>
  <si>
    <t>8923510R</t>
  </si>
  <si>
    <t>Tesnici zkouška kanal.vodou potrubí DN 100 nebo 150 vc zabezp.koncu</t>
  </si>
  <si>
    <t>-1006612715</t>
  </si>
  <si>
    <t>16.5</t>
  </si>
  <si>
    <t>64</t>
  </si>
  <si>
    <t>894811131</t>
  </si>
  <si>
    <t>Revizní šachta z PVC systém RV typ přímý, DN 400/160 tlak 12,5 t hl od 860 do 1230 mm vč.litin.poklopu+prstenec</t>
  </si>
  <si>
    <t>1520427460</t>
  </si>
  <si>
    <t>Revizní šachta z tvrdého PVC v otevřeném výkopu typ přímý (DN šachty/DN trubního vedení) DN 400/160, odolnost vnějšímu tlaku 12,5 t, hloubka od 860 do 1230 mm</t>
  </si>
  <si>
    <t>65</t>
  </si>
  <si>
    <t>89481114R</t>
  </si>
  <si>
    <t>Revizní šachta -lomova  z PVC systém RV  DN 400/160 tlak 12,5 t hl od 860 do 1230 mm vč.litin.poklopu+prstenec</t>
  </si>
  <si>
    <t>-917922448</t>
  </si>
  <si>
    <t>Revizní šachta -lomova z tvrdého PVC v otevřeném výkopu systém RV  (DN šachty/DN trubního vedení) DN 400/160, odolnost vnějšímu tlaku 12,5 t, hloubka od 860 do 1230 mm</t>
  </si>
  <si>
    <t>66</t>
  </si>
  <si>
    <t>895941111</t>
  </si>
  <si>
    <t>Zřízení vpusti kanalizační uliční z betonových dílců typ UV-50 normální</t>
  </si>
  <si>
    <t>1050091365</t>
  </si>
  <si>
    <t>Zřízení vpusti kanalizační  uliční z betonových dílců typ UV-50 normální</t>
  </si>
  <si>
    <t xml:space="preserve">2 </t>
  </si>
  <si>
    <t>67</t>
  </si>
  <si>
    <t>592238570</t>
  </si>
  <si>
    <t>skruž betonová pro uliční vpusť horní TBV-Q 450/295/5b, 45x30x5 cm</t>
  </si>
  <si>
    <t>-1583071876</t>
  </si>
  <si>
    <t>skruž betonová pro uliční vpusť horní 45 x 29,5 x 5 cm</t>
  </si>
  <si>
    <t>68</t>
  </si>
  <si>
    <t>592238600</t>
  </si>
  <si>
    <t>skruž betonová pro uliční vpusť středová TBV-Q 450/195/6b, 45x20x5 cm</t>
  </si>
  <si>
    <t>-1802968770</t>
  </si>
  <si>
    <t>skruž betonová pro uliční vpusť středová 45 x 19,5 x 5 cm</t>
  </si>
  <si>
    <t>1.01</t>
  </si>
  <si>
    <t>69</t>
  </si>
  <si>
    <t>592238520</t>
  </si>
  <si>
    <t>dno betonové pro uliční vpusť s kalovou prohlubní TBV-Q 2a 45x30x5 cm</t>
  </si>
  <si>
    <t>-962284777</t>
  </si>
  <si>
    <t>dno betonové pro uliční vpusť s kalovou prohlubní 45x30x5 cm</t>
  </si>
  <si>
    <t>70</t>
  </si>
  <si>
    <t>592238540</t>
  </si>
  <si>
    <t>skruž betonová pro uliční vpusťs výtokovým otvorem PVC TBV-Q 450/350/3a, 45x35x5 cm</t>
  </si>
  <si>
    <t>-417725184</t>
  </si>
  <si>
    <t>skruž betonová pro uliční vpusť s výtokovým otvorem PVC, 45x35x5 cm</t>
  </si>
  <si>
    <t>71</t>
  </si>
  <si>
    <t>5922385řR</t>
  </si>
  <si>
    <t>skruž betonová pro uliční vpusťs se zápach.uzávěrkou  PVC TBV-Q 450/350/3z, 45x35x5 cm</t>
  </si>
  <si>
    <t>-1146754470</t>
  </si>
  <si>
    <t>72</t>
  </si>
  <si>
    <t>899202111</t>
  </si>
  <si>
    <t>Osazení mříží litinových včetně rámů a košů na bahno hmotnosti nad 50 do 100 kg</t>
  </si>
  <si>
    <t>641402643</t>
  </si>
  <si>
    <t>Osazení mříží litinových včetně rámů a košů na bahno pro třídu zatížení A15</t>
  </si>
  <si>
    <t>73</t>
  </si>
  <si>
    <t>592238780</t>
  </si>
  <si>
    <t>mříž M1 D400 DIN 19583-13, 500/500 mm</t>
  </si>
  <si>
    <t>-24420384</t>
  </si>
  <si>
    <t>Prefabrikáty pro uliční vpusti dílce betonové pro uliční vpusti vpusť dešťová uliční s rámem mříž M1 D400 DIN 19583-13, 500/500mm</t>
  </si>
  <si>
    <t>74</t>
  </si>
  <si>
    <t>59223877R</t>
  </si>
  <si>
    <t>mříž M1 C250 DIN 19583-13, 500/500 mm</t>
  </si>
  <si>
    <t>160800442</t>
  </si>
  <si>
    <t>Prefabrikáty pro uliční vpusti dílce betonové pro uliční vpusti vpusť dešťová uliční s rámem mříž M1 C 250  DIN 19583-13, 500/500mm</t>
  </si>
  <si>
    <t>75</t>
  </si>
  <si>
    <t>59223874R</t>
  </si>
  <si>
    <t>kalovy koš pozink. 600</t>
  </si>
  <si>
    <t>1168101989</t>
  </si>
  <si>
    <t>76</t>
  </si>
  <si>
    <t>899331111</t>
  </si>
  <si>
    <t>Výšková úprava uličního vstupu nebo vpusti do 200 mm zvýšením poklopu</t>
  </si>
  <si>
    <t>916872020</t>
  </si>
  <si>
    <t>Výšková úprava uličního vstupu nebo vpusti do 200 mm  zvýšením poklopu</t>
  </si>
  <si>
    <t>77</t>
  </si>
  <si>
    <t>899431111</t>
  </si>
  <si>
    <t>Výšková úprava uličního vstupu nebo vpusti do 200 mm zvýšením krycího hrnce, šoupěte nebo hydrantu</t>
  </si>
  <si>
    <t>1522072540</t>
  </si>
  <si>
    <t>Výšková úprava uličního vstupu nebo vpusti do 200 mm  zvýšením krycího hrnce, šoupěte nebo hydrantu bez úpravy armatur</t>
  </si>
  <si>
    <t>78</t>
  </si>
  <si>
    <t>8996231R</t>
  </si>
  <si>
    <t xml:space="preserve">Obetonování mříže -UV - betonem prostým tř. C 12/15 otevřený výkop vč bednění </t>
  </si>
  <si>
    <t>-675719663</t>
  </si>
  <si>
    <t>0.15*2.5+0.2*2 "potr.+obet.mrize UV"</t>
  </si>
  <si>
    <t>0.8</t>
  </si>
  <si>
    <t>Ostatní konstrukce a práce+přesun hmot</t>
  </si>
  <si>
    <t>79</t>
  </si>
  <si>
    <t>914111111</t>
  </si>
  <si>
    <t>Montáž svislé dopravní značky do velikosti 1 m2 objímkami na sloupek nebo konzolu</t>
  </si>
  <si>
    <t>-753832287</t>
  </si>
  <si>
    <t>Montáž svislé dopravní značky základní  velikosti do 1 m2 objímkami na sloupky nebo konzoly</t>
  </si>
  <si>
    <t>2 "stav.znacka B12+P4"</t>
  </si>
  <si>
    <t>80</t>
  </si>
  <si>
    <t>4044426R</t>
  </si>
  <si>
    <t>značka svislá reflexní AL- 3M 500 x 700 mm  E13</t>
  </si>
  <si>
    <t>-135677591</t>
  </si>
  <si>
    <t>81</t>
  </si>
  <si>
    <t>4044427R</t>
  </si>
  <si>
    <t>značka svislá reflexní AL- 3M 500 x 500 mm  E2b +E9</t>
  </si>
  <si>
    <t>1972909320</t>
  </si>
  <si>
    <t>82</t>
  </si>
  <si>
    <t>914511112</t>
  </si>
  <si>
    <t>Montáž sloupku dopravních značek délky do 3,5 m s betonovým základem a patkou</t>
  </si>
  <si>
    <t>463663917</t>
  </si>
  <si>
    <t>Montáž sloupku dopravních značek  délky do 3,5 m do hliníkové patky</t>
  </si>
  <si>
    <t>83</t>
  </si>
  <si>
    <t>4045530R</t>
  </si>
  <si>
    <t xml:space="preserve">Dod sloupku dopr.znač.+víčko +ukotvení patka hlinikova   vč nátěru sl.-  dl. 2,5m </t>
  </si>
  <si>
    <t>1815092032</t>
  </si>
  <si>
    <t xml:space="preserve">Dod sloupku dopr.znač.+vicko +ukotvení patka hlinikova   vč nátěru sl.-  dl. 2,5m </t>
  </si>
  <si>
    <t>84</t>
  </si>
  <si>
    <t>9145111R</t>
  </si>
  <si>
    <t>Osaz. -montáž +dodáv.ocel.sloupku -ochran.zahrazovací dekoratívní  prům.76mm.- uchyceni do  beton. patky vč.povrch.úpravy</t>
  </si>
  <si>
    <t>-783062698</t>
  </si>
  <si>
    <t>85</t>
  </si>
  <si>
    <t>91523112R</t>
  </si>
  <si>
    <t>Vodorovné dopravní značení stříkaným plastem +předznačení  barva bila</t>
  </si>
  <si>
    <t>385916070</t>
  </si>
  <si>
    <t>bílý strukturov.plast s předstřikem bílou barvou</t>
  </si>
  <si>
    <t xml:space="preserve">22*0.125 " V4" </t>
  </si>
  <si>
    <t>86</t>
  </si>
  <si>
    <t>916111123</t>
  </si>
  <si>
    <t>Osazení obruby/přídlažba  z drobných kostek s boční opěrou do lože z betonu prostého CT- C30 F5 s přísadou zpomalovače tuhnutí</t>
  </si>
  <si>
    <t>14252219</t>
  </si>
  <si>
    <t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</si>
  <si>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 xml:space="preserve">75.5 " pridlazba" </t>
  </si>
  <si>
    <t xml:space="preserve">11.5 "linka" </t>
  </si>
  <si>
    <t>87</t>
  </si>
  <si>
    <t>5838012R</t>
  </si>
  <si>
    <t>kostka dlažební drobná, žula, I.jakost, velikost 10 cm</t>
  </si>
  <si>
    <t>-1790920413</t>
  </si>
  <si>
    <t>87*0.024*1.02</t>
  </si>
  <si>
    <t>88</t>
  </si>
  <si>
    <t>916241213</t>
  </si>
  <si>
    <t xml:space="preserve">Osazení obrubníku kamenného stojatého s boční opěrou do lože z betonu prostého    CT- C30 F5 s přísadou zpomalovače tuhnutí </t>
  </si>
  <si>
    <t>-1608355652</t>
  </si>
  <si>
    <t>Osazení obrubníku kamenného se zřízením lože, s vyplněním a zatřením spár cementovou maltou stojatého s boční opěrou z betonu prostého, do lože z betonu prostého</t>
  </si>
  <si>
    <t xml:space="preserve">75.5   "   150/250 rezana" </t>
  </si>
  <si>
    <t xml:space="preserve">21+14+2+10+2 " 80/250" </t>
  </si>
  <si>
    <t>89</t>
  </si>
  <si>
    <t>583803730</t>
  </si>
  <si>
    <t>obrubník kamenný přímý, (bPP) žula, OP6 15x25</t>
  </si>
  <si>
    <t>-51240229</t>
  </si>
  <si>
    <t>obrubník kamenný přímý, žula, 15x25</t>
  </si>
  <si>
    <t>75.5*1.01 "150/250"</t>
  </si>
  <si>
    <t>76.3</t>
  </si>
  <si>
    <t>90</t>
  </si>
  <si>
    <t>58380376R</t>
  </si>
  <si>
    <t>obrubník kamenný přímý, (bSM) žula, OP   8x25</t>
  </si>
  <si>
    <t>285328448</t>
  </si>
  <si>
    <t xml:space="preserve">Výrobky lomařské a kamenické pro komunikace (kostky dlažební, krajníky a obrubníky) obrubníky kamenné žula (materiálová skupina I/2) přímé  </t>
  </si>
  <si>
    <t xml:space="preserve">49*1.01 "80/250" </t>
  </si>
  <si>
    <t>49.5</t>
  </si>
  <si>
    <t>91</t>
  </si>
  <si>
    <t>916991121</t>
  </si>
  <si>
    <t xml:space="preserve">Lože pod obrubníky, krajníky nebo obruby z dlažebních kostek - beton.lože   CT-C30-F s přísadou zpomalovače tuhnutí </t>
  </si>
  <si>
    <t>1908827718</t>
  </si>
  <si>
    <t>Lože pod obrubníky, krajníky nebo obruby z dlažebních kostek  z betonu prostého tř. C 16/20</t>
  </si>
  <si>
    <t xml:space="preserve">0.05*124.5 "pod obrub." </t>
  </si>
  <si>
    <t>6.23</t>
  </si>
  <si>
    <t>92</t>
  </si>
  <si>
    <t>919726122</t>
  </si>
  <si>
    <t>Geotextilie pro ochranu, separaci a filtraci netkaná měrná hmotnost do 300 g/m2</t>
  </si>
  <si>
    <t>212944396</t>
  </si>
  <si>
    <t>Geotextilie netkaná pro ochranu, separaci nebo filtraci měrná hmotnost přes 200 do 300 g/m2</t>
  </si>
  <si>
    <t>28*1.05</t>
  </si>
  <si>
    <t>93</t>
  </si>
  <si>
    <t>91972622R</t>
  </si>
  <si>
    <t xml:space="preserve">Položení a dodávka sklovláknité mříže </t>
  </si>
  <si>
    <t>-1037154051</t>
  </si>
  <si>
    <t>1.35*14</t>
  </si>
  <si>
    <t>Mezisoučet  -sanace krajů vozovky</t>
  </si>
  <si>
    <t>94</t>
  </si>
  <si>
    <t>919731121.</t>
  </si>
  <si>
    <t>Zarovnání styčné plochy podkladu nebo krytu živičného tl do 50 mm vč.asfalt.zálivky</t>
  </si>
  <si>
    <t>-839150703</t>
  </si>
  <si>
    <t>Zarovnání styčné plochy podkladu nebo krytu podél vybourané části komunikace nebo zpevněné plochy živičné tl. do 50 mm</t>
  </si>
  <si>
    <t>6.5+6.0+20 "styk.spara Slov.+Mas."</t>
  </si>
  <si>
    <t>95</t>
  </si>
  <si>
    <t>919735111</t>
  </si>
  <si>
    <t>Řezání stávajícího živičného krytu hl do 50 mm</t>
  </si>
  <si>
    <t>-1698870675</t>
  </si>
  <si>
    <t>Řezání stávajícího živičného krytu nebo podkladu  hloubky do 50 mm</t>
  </si>
  <si>
    <t>11+20+43+18+10+12+6.5</t>
  </si>
  <si>
    <t>96</t>
  </si>
  <si>
    <t>938909311</t>
  </si>
  <si>
    <t>Čištění vozovek metením strojně podkladu nebo krytu betonového nebo živičného</t>
  </si>
  <si>
    <t>1433725752</t>
  </si>
  <si>
    <t>Čištění vozovek metením bláta, prachu nebo hlinitého nánosu s odklizením na hromady na vzdálenost do 20 m nebo naložením na dopravní prostředek strojně povrchu podkladu nebo krytu betonového nebo živičného</t>
  </si>
  <si>
    <t xml:space="preserve">236 "po  odfrez.-vybourani" </t>
  </si>
  <si>
    <t>97</t>
  </si>
  <si>
    <t>966006211</t>
  </si>
  <si>
    <t>Odstranění (demontáž) svislých dopravních značek ze sloupů, sloupků nebo konzol</t>
  </si>
  <si>
    <t>-1575115730</t>
  </si>
  <si>
    <t>Odstranění (demontáž) svislých dopravních značek  s odklizením materiálu na skládku na vzdálenost do 20 m nebo s naložením na dopravní prostředek ze sloupů, sloupků nebo konzol</t>
  </si>
  <si>
    <t>2 " -znacka"</t>
  </si>
  <si>
    <t>98</t>
  </si>
  <si>
    <t>979071011</t>
  </si>
  <si>
    <t>Očištění dlažebních kostek velkých s původním spárováním kamenivem těženým při překopech ing sítí</t>
  </si>
  <si>
    <t>-489290730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</si>
  <si>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kamenivem těženým</t>
  </si>
  <si>
    <t>224</t>
  </si>
  <si>
    <t>99</t>
  </si>
  <si>
    <t>997221551</t>
  </si>
  <si>
    <t>Vodorovná doprava suti ze sypkých materiálů do 1 km</t>
  </si>
  <si>
    <t>855682423</t>
  </si>
  <si>
    <t>Vodorovná doprava suti  bez naložení, ale se složením a s hrubým urovnáním ze sypkých materiálů, na vzdálenost do 1 km</t>
  </si>
  <si>
    <t>186.712-99.763 "odp.obr.+kamen.kostky"</t>
  </si>
  <si>
    <t>100</t>
  </si>
  <si>
    <t>997221559</t>
  </si>
  <si>
    <t>Příplatek ZKD 1 km u vodorovné dopravy suti ze sypkých materiálů</t>
  </si>
  <si>
    <t>21033044</t>
  </si>
  <si>
    <t>Vodorovná doprava suti  bez naložení, ale se složením a s hrubým urovnáním Příplatek k ceně za každý další i započatý 1 km přes 1 km</t>
  </si>
  <si>
    <t>86.949*14</t>
  </si>
  <si>
    <t>101</t>
  </si>
  <si>
    <t>997221571</t>
  </si>
  <si>
    <t>Vodorovná doprava vybouraných hmot do 1 km</t>
  </si>
  <si>
    <t>-1466597087</t>
  </si>
  <si>
    <t>Vodorovná doprava vybouraných hmot  bez naložení, ale se složením a s hrubým urovnáním na vzdálenost do 1 km</t>
  </si>
  <si>
    <t xml:space="preserve">6.355 " bet.obr." </t>
  </si>
  <si>
    <t xml:space="preserve">93.408 "velke kostky bez popl." </t>
  </si>
  <si>
    <t>102</t>
  </si>
  <si>
    <t>997221579</t>
  </si>
  <si>
    <t>Příplatek ZKD 1 km u vodorovné dopravy vybouraných hmot</t>
  </si>
  <si>
    <t>-2070290986</t>
  </si>
  <si>
    <t>Vodorovná doprava vybouraných hmot bez naložení, ale se složením a s hrubým urovnáním na vzdálenost Příplatek k ceně za každý další i započatý 1 km přes 1 km</t>
  </si>
  <si>
    <t>99.763*14</t>
  </si>
  <si>
    <t>103</t>
  </si>
  <si>
    <t>997221815</t>
  </si>
  <si>
    <t>Poplatek za uložení betonového odpadu na skládce (skládkovné)</t>
  </si>
  <si>
    <t>988280625</t>
  </si>
  <si>
    <t>Poplatek za uložení stavebního odpadu na skládce (skládkovné) betonového</t>
  </si>
  <si>
    <t>104</t>
  </si>
  <si>
    <t>997221845</t>
  </si>
  <si>
    <t>Poplatek za uložení odpadu z asfaltových povrchů na skládce (skládkovné)</t>
  </si>
  <si>
    <t>2129715859</t>
  </si>
  <si>
    <t>Poplatek za uložení stavebního odpadu na skládce (skládkovné) z asfaltových povrchů</t>
  </si>
  <si>
    <t>19.551+46.72</t>
  </si>
  <si>
    <t>105</t>
  </si>
  <si>
    <t>997221855</t>
  </si>
  <si>
    <t>Poplatek za uložení odpadu z kameniva na skládce (skládkovné)</t>
  </si>
  <si>
    <t>-1960753661</t>
  </si>
  <si>
    <t>Poplatek za uložení stavebního odpadu na skládce (skládkovné) z kameniva</t>
  </si>
  <si>
    <t>15.95</t>
  </si>
  <si>
    <t>9972218R</t>
  </si>
  <si>
    <t>Poplatek za uložení  směsného  odpadu na skládce (skládkovné)</t>
  </si>
  <si>
    <t>-243512754</t>
  </si>
  <si>
    <t xml:space="preserve">Poplatek za uložení stavebního odpadu na skládce (skládkovné)  směsného </t>
  </si>
  <si>
    <t>4.728</t>
  </si>
  <si>
    <t>997</t>
  </si>
  <si>
    <t>Přesun sutě</t>
  </si>
  <si>
    <t>998</t>
  </si>
  <si>
    <t>Přesun hmot</t>
  </si>
  <si>
    <t>107</t>
  </si>
  <si>
    <t>998225111</t>
  </si>
  <si>
    <t>Přesun hmot pro pozemní komunikace s krytem z kamene, monolitickým betonovým nebo živičným</t>
  </si>
  <si>
    <t>390423912</t>
  </si>
  <si>
    <t>Přesun hmot pro komunikace s krytem z kameniva, monolitickým betonovým nebo živičným  dopravní vzdálenost do 200 m jakékoliv délky objektu</t>
  </si>
  <si>
    <t>711</t>
  </si>
  <si>
    <t>Izolace proti vodě, vlhkosti a plynům</t>
  </si>
  <si>
    <t>108</t>
  </si>
  <si>
    <t>711161381</t>
  </si>
  <si>
    <t>Izolace proti zemní vlhkosti foliemi nopovými ukončené horní lištou</t>
  </si>
  <si>
    <t>-102391664</t>
  </si>
  <si>
    <t>Izolace proti zemní vlhkosti nopovými foliemi ukončení izolace lištou</t>
  </si>
  <si>
    <t>109</t>
  </si>
  <si>
    <t>7111613R</t>
  </si>
  <si>
    <t>Izolace proti zemní vlhkosti stěn nopov.foliemi   tl1,0mm  vc.dodavky</t>
  </si>
  <si>
    <t>2025644190</t>
  </si>
  <si>
    <t>Izolace proti zemní vlhkosti stěn nopov.foliemi   tl1,0mm</t>
  </si>
  <si>
    <t>41*1.0</t>
  </si>
  <si>
    <t>110</t>
  </si>
  <si>
    <t>998711101</t>
  </si>
  <si>
    <t>Přesun hmot tonážní pro izolace proti vodě, vlhkosti a plynům v objektech výšky do 6 m</t>
  </si>
  <si>
    <t>-650490373</t>
  </si>
  <si>
    <t>Přesun hmot pro izolace proti vodě, vlhkosti a plynům  stanovený z hmotnosti přesunovaného materiálu vodorovná dopravní vzdálenost do 50 m v objektech výšky do 6 m</t>
  </si>
  <si>
    <t>Práce a dodávky M</t>
  </si>
  <si>
    <t>46-M</t>
  </si>
  <si>
    <t>Zemní práce při extr.mont.pracích</t>
  </si>
  <si>
    <t>111</t>
  </si>
  <si>
    <t>4602600R</t>
  </si>
  <si>
    <t>Ostatní práce -vyvěšení sděl kabelu s posunem vč zpětného obsypu pískem vč. lože  +dodáv.varov. folie</t>
  </si>
  <si>
    <t>451573300</t>
  </si>
  <si>
    <t xml:space="preserve">Ostatní práce -vyvěšení sděl kabelu s posunem vč zpětného obsypu pískem </t>
  </si>
  <si>
    <t>112</t>
  </si>
  <si>
    <t>4605200R.1</t>
  </si>
  <si>
    <t>Montáž a dodávka dvojité kabelové chráničky DN110</t>
  </si>
  <si>
    <t>1110519869</t>
  </si>
  <si>
    <t>2*9</t>
  </si>
  <si>
    <t>VON - vedlejší a ostatní náklady</t>
  </si>
  <si>
    <t>VRN - Vedlejší rozpočtové náklady</t>
  </si>
  <si>
    <t>VRN</t>
  </si>
  <si>
    <t>Vedlejší rozpočtové náklady</t>
  </si>
  <si>
    <t>012103000</t>
  </si>
  <si>
    <t>Geodetické práce před výstavbou</t>
  </si>
  <si>
    <t>kč</t>
  </si>
  <si>
    <t>1024</t>
  </si>
  <si>
    <t>-1411552569</t>
  </si>
  <si>
    <t>Průzkumné, geodetické a projektové práce geodetické práce před výstavbou</t>
  </si>
  <si>
    <t>012103000.1</t>
  </si>
  <si>
    <t>Geodetické práce před výstavbou - vytyčení stávajících podzemních sítí</t>
  </si>
  <si>
    <t>hod</t>
  </si>
  <si>
    <t>521952031</t>
  </si>
  <si>
    <t>Geodetické práce před výstavbou - vytyčení stávajících podzemních sítí
SO 401, SO 403, SO 201 (osvětlení budovy)</t>
  </si>
  <si>
    <t>012203000</t>
  </si>
  <si>
    <t>Geodetické práce při provádění stavby</t>
  </si>
  <si>
    <t>-1235934396</t>
  </si>
  <si>
    <t>Průzkumné, geodetické a projektové práce geodetické práce při provádění stavby</t>
  </si>
  <si>
    <t>012303000</t>
  </si>
  <si>
    <t>Geodetické práce po výstavbě - zaměření kabelové trasy</t>
  </si>
  <si>
    <t>1233021001</t>
  </si>
  <si>
    <t>Geodetické práce po výstavbě - zaměření kabelové trasy
SO 401, SO 403, SO 201 (osvětlení budovy)</t>
  </si>
  <si>
    <t>013002000</t>
  </si>
  <si>
    <t>Projektové práce</t>
  </si>
  <si>
    <t>Kč</t>
  </si>
  <si>
    <t>-2036705592</t>
  </si>
  <si>
    <t>Hlavní tituly průvodních činností a nákladů průzkumné, geodetické a projektové práce projektové práce - zhotovení geometrického plánu pro slouvy k převodu majetku mezi městem a KSÚS</t>
  </si>
  <si>
    <t>013254000</t>
  </si>
  <si>
    <t>Dokumentace skutečného provedení stavby vč zaměření</t>
  </si>
  <si>
    <t>-1293982401</t>
  </si>
  <si>
    <t>Průzkumné, geodetické a projektové práce projektové práce dokumentace stavby (výkresová a textová) skutečného provedení stavby</t>
  </si>
  <si>
    <t>034403000</t>
  </si>
  <si>
    <t>Dopravní značení na staveništi</t>
  </si>
  <si>
    <t>CS ÚRS 2016 01</t>
  </si>
  <si>
    <t>443440555</t>
  </si>
  <si>
    <t>Zařízení staveniště zabezpečení staveniště dopravní značení na staveništi. Realizace rekonstrukce Masarykovy ul. bude prováděna za částečné uzavírky jednoho jízdního pruhu s ponecháním průjezdu pro nákladní automobily vč. autobusů linky ČSAD Autobusy Plzeň a.s.</t>
  </si>
  <si>
    <t>043134000</t>
  </si>
  <si>
    <t>Zkoušky zatěžovací kruhovou deskou</t>
  </si>
  <si>
    <t>ks</t>
  </si>
  <si>
    <t>-313848364</t>
  </si>
  <si>
    <t>Inženýrská činnost zkoušky a ostatní měření zkoušky zátěžové</t>
  </si>
  <si>
    <t>045002000</t>
  </si>
  <si>
    <t>Kompletační a koordinační činnost</t>
  </si>
  <si>
    <t>902390374</t>
  </si>
  <si>
    <t>Hlavní tituly průvodních činností a nákladů inženýrská činnost kompletační a koordinační činnost</t>
  </si>
  <si>
    <t>049103000</t>
  </si>
  <si>
    <t>Náklady vzniklé v souvislosti s realizací stavby</t>
  </si>
  <si>
    <t>-1546381138</t>
  </si>
  <si>
    <t>Inženýrská činnost inženýrská činnost ostatní náklady vzniklé v souvislosti s realizací stavby - informace pro vlastníky sousedních nemovitostí</t>
  </si>
  <si>
    <t>051002000</t>
  </si>
  <si>
    <t>Pojistné</t>
  </si>
  <si>
    <t>1692479208</t>
  </si>
  <si>
    <t>Hlavní tituly průvodních činností a nákladů finanční náklady pojistné - pojištění stavby</t>
  </si>
  <si>
    <t>053203000</t>
  </si>
  <si>
    <t>Úhrady za užití průmyslových práv</t>
  </si>
  <si>
    <t>987813996</t>
  </si>
  <si>
    <t>Finanční náklady úhrady za užití průmyslových práv - správní a místní poplatky</t>
  </si>
  <si>
    <t>070001000</t>
  </si>
  <si>
    <t>Provozní vlivy</t>
  </si>
  <si>
    <t>1781118188</t>
  </si>
  <si>
    <t>Základní rozdělení průvodních činností a nákladů provozní vlivy</t>
  </si>
  <si>
    <t>091704000</t>
  </si>
  <si>
    <t>Náklady na údržbu</t>
  </si>
  <si>
    <t>1983825355</t>
  </si>
  <si>
    <t xml:space="preserve">Ostatní náklady související s objektem náklady na údržbu - čištění komunikací po dobu výstavby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</si>
</sst>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37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7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7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22" t="s">
        <v>8</v>
      </c>
      <c r="BT2" s="22" t="s">
        <v>9</v>
      </c>
    </row>
    <row r="3" spans="1:74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256" t="s">
        <v>16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7"/>
      <c r="AQ5" s="29"/>
      <c r="BE5" s="254" t="s">
        <v>17</v>
      </c>
      <c r="BS5" s="22" t="s">
        <v>8</v>
      </c>
    </row>
    <row r="6" spans="1:74" ht="36.9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258" t="s">
        <v>19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7"/>
      <c r="AQ6" s="29"/>
      <c r="BE6" s="255"/>
      <c r="BS6" s="22" t="s">
        <v>8</v>
      </c>
    </row>
    <row r="7" spans="1:74" ht="14.4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23</v>
      </c>
      <c r="AO7" s="27"/>
      <c r="AP7" s="27"/>
      <c r="AQ7" s="29"/>
      <c r="BE7" s="255"/>
      <c r="BS7" s="22" t="s">
        <v>8</v>
      </c>
    </row>
    <row r="8" spans="1:74" ht="14.4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255"/>
      <c r="BS8" s="22" t="s">
        <v>8</v>
      </c>
    </row>
    <row r="9" spans="1:74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55"/>
      <c r="BS9" s="22" t="s">
        <v>8</v>
      </c>
    </row>
    <row r="10" spans="1:74" ht="14.4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23</v>
      </c>
      <c r="AO10" s="27"/>
      <c r="AP10" s="27"/>
      <c r="AQ10" s="29"/>
      <c r="BE10" s="255"/>
      <c r="BS10" s="22" t="s">
        <v>8</v>
      </c>
    </row>
    <row r="11" spans="1:74" ht="18.45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23</v>
      </c>
      <c r="AO11" s="27"/>
      <c r="AP11" s="27"/>
      <c r="AQ11" s="29"/>
      <c r="BE11" s="255"/>
      <c r="BS11" s="22" t="s">
        <v>8</v>
      </c>
    </row>
    <row r="12" spans="1:74" ht="6.9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55"/>
      <c r="BS12" s="22" t="s">
        <v>8</v>
      </c>
    </row>
    <row r="13" spans="1:74" ht="14.4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33</v>
      </c>
      <c r="AO13" s="27"/>
      <c r="AP13" s="27"/>
      <c r="AQ13" s="29"/>
      <c r="BE13" s="255"/>
      <c r="BS13" s="22" t="s">
        <v>8</v>
      </c>
    </row>
    <row r="14" spans="1:74" ht="13.2">
      <c r="B14" s="26"/>
      <c r="C14" s="27"/>
      <c r="D14" s="27"/>
      <c r="E14" s="259" t="s">
        <v>33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255"/>
      <c r="BS14" s="22" t="s">
        <v>8</v>
      </c>
    </row>
    <row r="15" spans="1:74" ht="6.9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55"/>
      <c r="BS15" s="22" t="s">
        <v>6</v>
      </c>
    </row>
    <row r="16" spans="1:74" ht="14.4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23</v>
      </c>
      <c r="AO16" s="27"/>
      <c r="AP16" s="27"/>
      <c r="AQ16" s="29"/>
      <c r="BE16" s="255"/>
      <c r="BS16" s="22" t="s">
        <v>6</v>
      </c>
    </row>
    <row r="17" spans="2:71" ht="18.45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23</v>
      </c>
      <c r="AO17" s="27"/>
      <c r="AP17" s="27"/>
      <c r="AQ17" s="29"/>
      <c r="BE17" s="255"/>
      <c r="BS17" s="22" t="s">
        <v>36</v>
      </c>
    </row>
    <row r="18" spans="2:71" ht="6.9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55"/>
      <c r="BS18" s="22" t="s">
        <v>8</v>
      </c>
    </row>
    <row r="19" spans="2:71" ht="14.4" customHeight="1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55"/>
      <c r="BS19" s="22" t="s">
        <v>8</v>
      </c>
    </row>
    <row r="20" spans="2:71" ht="63" customHeight="1">
      <c r="B20" s="26"/>
      <c r="C20" s="27"/>
      <c r="D20" s="27"/>
      <c r="E20" s="261" t="s">
        <v>38</v>
      </c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7"/>
      <c r="AP20" s="27"/>
      <c r="AQ20" s="29"/>
      <c r="BE20" s="255"/>
      <c r="BS20" s="22" t="s">
        <v>6</v>
      </c>
    </row>
    <row r="21" spans="2:71" ht="6.9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55"/>
    </row>
    <row r="22" spans="2:71" ht="6.9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55"/>
    </row>
    <row r="23" spans="2:71" s="1" customFormat="1" ht="25.95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62">
        <f>ROUND(AG51,2)</f>
        <v>0</v>
      </c>
      <c r="AL23" s="263"/>
      <c r="AM23" s="263"/>
      <c r="AN23" s="263"/>
      <c r="AO23" s="263"/>
      <c r="AP23" s="40"/>
      <c r="AQ23" s="43"/>
      <c r="BE23" s="255"/>
    </row>
    <row r="24" spans="2:71" s="1" customFormat="1" ht="6.9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55"/>
    </row>
    <row r="25" spans="2:71" s="1" customFormat="1" ht="1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264" t="s">
        <v>40</v>
      </c>
      <c r="M25" s="264"/>
      <c r="N25" s="264"/>
      <c r="O25" s="264"/>
      <c r="P25" s="40"/>
      <c r="Q25" s="40"/>
      <c r="R25" s="40"/>
      <c r="S25" s="40"/>
      <c r="T25" s="40"/>
      <c r="U25" s="40"/>
      <c r="V25" s="40"/>
      <c r="W25" s="264" t="s">
        <v>41</v>
      </c>
      <c r="X25" s="264"/>
      <c r="Y25" s="264"/>
      <c r="Z25" s="264"/>
      <c r="AA25" s="264"/>
      <c r="AB25" s="264"/>
      <c r="AC25" s="264"/>
      <c r="AD25" s="264"/>
      <c r="AE25" s="264"/>
      <c r="AF25" s="40"/>
      <c r="AG25" s="40"/>
      <c r="AH25" s="40"/>
      <c r="AI25" s="40"/>
      <c r="AJ25" s="40"/>
      <c r="AK25" s="264" t="s">
        <v>42</v>
      </c>
      <c r="AL25" s="264"/>
      <c r="AM25" s="264"/>
      <c r="AN25" s="264"/>
      <c r="AO25" s="264"/>
      <c r="AP25" s="40"/>
      <c r="AQ25" s="43"/>
      <c r="BE25" s="255"/>
    </row>
    <row r="26" spans="2:71" s="2" customFormat="1" ht="14.4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265">
        <v>0.21</v>
      </c>
      <c r="M26" s="266"/>
      <c r="N26" s="266"/>
      <c r="O26" s="266"/>
      <c r="P26" s="46"/>
      <c r="Q26" s="46"/>
      <c r="R26" s="46"/>
      <c r="S26" s="46"/>
      <c r="T26" s="46"/>
      <c r="U26" s="46"/>
      <c r="V26" s="46"/>
      <c r="W26" s="267">
        <f>ROUND(AZ51,2)</f>
        <v>0</v>
      </c>
      <c r="X26" s="266"/>
      <c r="Y26" s="266"/>
      <c r="Z26" s="266"/>
      <c r="AA26" s="266"/>
      <c r="AB26" s="266"/>
      <c r="AC26" s="266"/>
      <c r="AD26" s="266"/>
      <c r="AE26" s="266"/>
      <c r="AF26" s="46"/>
      <c r="AG26" s="46"/>
      <c r="AH26" s="46"/>
      <c r="AI26" s="46"/>
      <c r="AJ26" s="46"/>
      <c r="AK26" s="267">
        <f>ROUND(AV51,2)</f>
        <v>0</v>
      </c>
      <c r="AL26" s="266"/>
      <c r="AM26" s="266"/>
      <c r="AN26" s="266"/>
      <c r="AO26" s="266"/>
      <c r="AP26" s="46"/>
      <c r="AQ26" s="48"/>
      <c r="BE26" s="255"/>
    </row>
    <row r="27" spans="2:71" s="2" customFormat="1" ht="14.4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265">
        <v>0.15</v>
      </c>
      <c r="M27" s="266"/>
      <c r="N27" s="266"/>
      <c r="O27" s="266"/>
      <c r="P27" s="46"/>
      <c r="Q27" s="46"/>
      <c r="R27" s="46"/>
      <c r="S27" s="46"/>
      <c r="T27" s="46"/>
      <c r="U27" s="46"/>
      <c r="V27" s="46"/>
      <c r="W27" s="267">
        <f>ROUND(BA51,2)</f>
        <v>0</v>
      </c>
      <c r="X27" s="266"/>
      <c r="Y27" s="266"/>
      <c r="Z27" s="266"/>
      <c r="AA27" s="266"/>
      <c r="AB27" s="266"/>
      <c r="AC27" s="266"/>
      <c r="AD27" s="266"/>
      <c r="AE27" s="266"/>
      <c r="AF27" s="46"/>
      <c r="AG27" s="46"/>
      <c r="AH27" s="46"/>
      <c r="AI27" s="46"/>
      <c r="AJ27" s="46"/>
      <c r="AK27" s="267">
        <f>ROUND(AW51,2)</f>
        <v>0</v>
      </c>
      <c r="AL27" s="266"/>
      <c r="AM27" s="266"/>
      <c r="AN27" s="266"/>
      <c r="AO27" s="266"/>
      <c r="AP27" s="46"/>
      <c r="AQ27" s="48"/>
      <c r="BE27" s="255"/>
    </row>
    <row r="28" spans="2:71" s="2" customFormat="1" ht="14.4" hidden="1" customHeight="1">
      <c r="B28" s="45"/>
      <c r="C28" s="46"/>
      <c r="D28" s="46"/>
      <c r="E28" s="46"/>
      <c r="F28" s="47" t="s">
        <v>46</v>
      </c>
      <c r="G28" s="46"/>
      <c r="H28" s="46"/>
      <c r="I28" s="46"/>
      <c r="J28" s="46"/>
      <c r="K28" s="46"/>
      <c r="L28" s="265">
        <v>0.21</v>
      </c>
      <c r="M28" s="266"/>
      <c r="N28" s="266"/>
      <c r="O28" s="266"/>
      <c r="P28" s="46"/>
      <c r="Q28" s="46"/>
      <c r="R28" s="46"/>
      <c r="S28" s="46"/>
      <c r="T28" s="46"/>
      <c r="U28" s="46"/>
      <c r="V28" s="46"/>
      <c r="W28" s="267">
        <f>ROUND(BB51,2)</f>
        <v>0</v>
      </c>
      <c r="X28" s="266"/>
      <c r="Y28" s="266"/>
      <c r="Z28" s="266"/>
      <c r="AA28" s="266"/>
      <c r="AB28" s="266"/>
      <c r="AC28" s="266"/>
      <c r="AD28" s="266"/>
      <c r="AE28" s="266"/>
      <c r="AF28" s="46"/>
      <c r="AG28" s="46"/>
      <c r="AH28" s="46"/>
      <c r="AI28" s="46"/>
      <c r="AJ28" s="46"/>
      <c r="AK28" s="267">
        <v>0</v>
      </c>
      <c r="AL28" s="266"/>
      <c r="AM28" s="266"/>
      <c r="AN28" s="266"/>
      <c r="AO28" s="266"/>
      <c r="AP28" s="46"/>
      <c r="AQ28" s="48"/>
      <c r="BE28" s="255"/>
    </row>
    <row r="29" spans="2:71" s="2" customFormat="1" ht="14.4" hidden="1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265">
        <v>0.15</v>
      </c>
      <c r="M29" s="266"/>
      <c r="N29" s="266"/>
      <c r="O29" s="266"/>
      <c r="P29" s="46"/>
      <c r="Q29" s="46"/>
      <c r="R29" s="46"/>
      <c r="S29" s="46"/>
      <c r="T29" s="46"/>
      <c r="U29" s="46"/>
      <c r="V29" s="46"/>
      <c r="W29" s="267">
        <f>ROUND(BC51,2)</f>
        <v>0</v>
      </c>
      <c r="X29" s="266"/>
      <c r="Y29" s="266"/>
      <c r="Z29" s="266"/>
      <c r="AA29" s="266"/>
      <c r="AB29" s="266"/>
      <c r="AC29" s="266"/>
      <c r="AD29" s="266"/>
      <c r="AE29" s="266"/>
      <c r="AF29" s="46"/>
      <c r="AG29" s="46"/>
      <c r="AH29" s="46"/>
      <c r="AI29" s="46"/>
      <c r="AJ29" s="46"/>
      <c r="AK29" s="267">
        <v>0</v>
      </c>
      <c r="AL29" s="266"/>
      <c r="AM29" s="266"/>
      <c r="AN29" s="266"/>
      <c r="AO29" s="266"/>
      <c r="AP29" s="46"/>
      <c r="AQ29" s="48"/>
      <c r="BE29" s="255"/>
    </row>
    <row r="30" spans="2:71" s="2" customFormat="1" ht="14.4" hidden="1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265">
        <v>0</v>
      </c>
      <c r="M30" s="266"/>
      <c r="N30" s="266"/>
      <c r="O30" s="266"/>
      <c r="P30" s="46"/>
      <c r="Q30" s="46"/>
      <c r="R30" s="46"/>
      <c r="S30" s="46"/>
      <c r="T30" s="46"/>
      <c r="U30" s="46"/>
      <c r="V30" s="46"/>
      <c r="W30" s="267">
        <f>ROUND(BD51,2)</f>
        <v>0</v>
      </c>
      <c r="X30" s="266"/>
      <c r="Y30" s="266"/>
      <c r="Z30" s="266"/>
      <c r="AA30" s="266"/>
      <c r="AB30" s="266"/>
      <c r="AC30" s="266"/>
      <c r="AD30" s="266"/>
      <c r="AE30" s="266"/>
      <c r="AF30" s="46"/>
      <c r="AG30" s="46"/>
      <c r="AH30" s="46"/>
      <c r="AI30" s="46"/>
      <c r="AJ30" s="46"/>
      <c r="AK30" s="267">
        <v>0</v>
      </c>
      <c r="AL30" s="266"/>
      <c r="AM30" s="266"/>
      <c r="AN30" s="266"/>
      <c r="AO30" s="266"/>
      <c r="AP30" s="46"/>
      <c r="AQ30" s="48"/>
      <c r="BE30" s="255"/>
    </row>
    <row r="31" spans="2:71" s="1" customFormat="1" ht="6.9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55"/>
    </row>
    <row r="32" spans="2:71" s="1" customFormat="1" ht="25.95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268" t="s">
        <v>51</v>
      </c>
      <c r="Y32" s="269"/>
      <c r="Z32" s="269"/>
      <c r="AA32" s="269"/>
      <c r="AB32" s="269"/>
      <c r="AC32" s="51"/>
      <c r="AD32" s="51"/>
      <c r="AE32" s="51"/>
      <c r="AF32" s="51"/>
      <c r="AG32" s="51"/>
      <c r="AH32" s="51"/>
      <c r="AI32" s="51"/>
      <c r="AJ32" s="51"/>
      <c r="AK32" s="270">
        <f>SUM(AK23:AK30)</f>
        <v>0</v>
      </c>
      <c r="AL32" s="269"/>
      <c r="AM32" s="269"/>
      <c r="AN32" s="269"/>
      <c r="AO32" s="271"/>
      <c r="AP32" s="49"/>
      <c r="AQ32" s="53"/>
      <c r="BE32" s="255"/>
    </row>
    <row r="33" spans="2:56" s="1" customFormat="1" ht="6.9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" customHeight="1">
      <c r="B39" s="39"/>
      <c r="C39" s="60" t="s">
        <v>52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208/d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272" t="str">
        <f>K6</f>
        <v>Poběžovice,rekonstrukce Masarykovy ulice</v>
      </c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68"/>
      <c r="AQ42" s="68"/>
      <c r="AR42" s="69"/>
    </row>
    <row r="43" spans="2:56" s="1" customFormat="1" ht="6.9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3.2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Poběžovice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274" t="str">
        <f>IF(AN8= "","",AN8)</f>
        <v>20. 4. 2018</v>
      </c>
      <c r="AN44" s="274"/>
      <c r="AO44" s="61"/>
      <c r="AP44" s="61"/>
      <c r="AQ44" s="61"/>
      <c r="AR44" s="59"/>
    </row>
    <row r="45" spans="2:56" s="1" customFormat="1" ht="6.9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3.2">
      <c r="B46" s="39"/>
      <c r="C46" s="63" t="s">
        <v>28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Poběžovice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34</v>
      </c>
      <c r="AJ46" s="61"/>
      <c r="AK46" s="61"/>
      <c r="AL46" s="61"/>
      <c r="AM46" s="275" t="str">
        <f>IF(E17="","",E17)</f>
        <v>J.Miška</v>
      </c>
      <c r="AN46" s="275"/>
      <c r="AO46" s="275"/>
      <c r="AP46" s="275"/>
      <c r="AQ46" s="61"/>
      <c r="AR46" s="59"/>
      <c r="AS46" s="276" t="s">
        <v>53</v>
      </c>
      <c r="AT46" s="277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3.2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278"/>
      <c r="AT47" s="279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8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280"/>
      <c r="AT48" s="281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282" t="s">
        <v>54</v>
      </c>
      <c r="D49" s="283"/>
      <c r="E49" s="283"/>
      <c r="F49" s="283"/>
      <c r="G49" s="283"/>
      <c r="H49" s="77"/>
      <c r="I49" s="284" t="s">
        <v>55</v>
      </c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5" t="s">
        <v>56</v>
      </c>
      <c r="AH49" s="283"/>
      <c r="AI49" s="283"/>
      <c r="AJ49" s="283"/>
      <c r="AK49" s="283"/>
      <c r="AL49" s="283"/>
      <c r="AM49" s="283"/>
      <c r="AN49" s="284" t="s">
        <v>57</v>
      </c>
      <c r="AO49" s="283"/>
      <c r="AP49" s="283"/>
      <c r="AQ49" s="78" t="s">
        <v>58</v>
      </c>
      <c r="AR49" s="59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1" t="s">
        <v>70</v>
      </c>
    </row>
    <row r="50" spans="1:91" s="1" customFormat="1" ht="10.8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" customHeight="1">
      <c r="B51" s="66"/>
      <c r="C51" s="85" t="s">
        <v>71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289">
        <f>ROUND(SUM(AG52:AG53),2)</f>
        <v>0</v>
      </c>
      <c r="AH51" s="289"/>
      <c r="AI51" s="289"/>
      <c r="AJ51" s="289"/>
      <c r="AK51" s="289"/>
      <c r="AL51" s="289"/>
      <c r="AM51" s="289"/>
      <c r="AN51" s="290">
        <f>SUM(AG51,AT51)</f>
        <v>0</v>
      </c>
      <c r="AO51" s="290"/>
      <c r="AP51" s="290"/>
      <c r="AQ51" s="87" t="s">
        <v>23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72</v>
      </c>
      <c r="BT51" s="92" t="s">
        <v>73</v>
      </c>
      <c r="BU51" s="93" t="s">
        <v>74</v>
      </c>
      <c r="BV51" s="92" t="s">
        <v>75</v>
      </c>
      <c r="BW51" s="92" t="s">
        <v>7</v>
      </c>
      <c r="BX51" s="92" t="s">
        <v>76</v>
      </c>
      <c r="CL51" s="92" t="s">
        <v>21</v>
      </c>
    </row>
    <row r="52" spans="1:91" s="5" customFormat="1" ht="28.8" customHeight="1">
      <c r="A52" s="94" t="s">
        <v>77</v>
      </c>
      <c r="B52" s="95"/>
      <c r="C52" s="96"/>
      <c r="D52" s="288" t="s">
        <v>78</v>
      </c>
      <c r="E52" s="288"/>
      <c r="F52" s="288"/>
      <c r="G52" s="288"/>
      <c r="H52" s="288"/>
      <c r="I52" s="97"/>
      <c r="J52" s="288" t="s">
        <v>79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6">
        <f>'1 - Rekonstrukce Masaryko...'!J27</f>
        <v>0</v>
      </c>
      <c r="AH52" s="287"/>
      <c r="AI52" s="287"/>
      <c r="AJ52" s="287"/>
      <c r="AK52" s="287"/>
      <c r="AL52" s="287"/>
      <c r="AM52" s="287"/>
      <c r="AN52" s="286">
        <f>SUM(AG52,AT52)</f>
        <v>0</v>
      </c>
      <c r="AO52" s="287"/>
      <c r="AP52" s="287"/>
      <c r="AQ52" s="98" t="s">
        <v>80</v>
      </c>
      <c r="AR52" s="99"/>
      <c r="AS52" s="100">
        <v>0</v>
      </c>
      <c r="AT52" s="101">
        <f>ROUND(SUM(AV52:AW52),2)</f>
        <v>0</v>
      </c>
      <c r="AU52" s="102">
        <f>'1 - Rekonstrukce Masaryko...'!P88</f>
        <v>0</v>
      </c>
      <c r="AV52" s="101">
        <f>'1 - Rekonstrukce Masaryko...'!J30</f>
        <v>0</v>
      </c>
      <c r="AW52" s="101">
        <f>'1 - Rekonstrukce Masaryko...'!J31</f>
        <v>0</v>
      </c>
      <c r="AX52" s="101">
        <f>'1 - Rekonstrukce Masaryko...'!J32</f>
        <v>0</v>
      </c>
      <c r="AY52" s="101">
        <f>'1 - Rekonstrukce Masaryko...'!J33</f>
        <v>0</v>
      </c>
      <c r="AZ52" s="101">
        <f>'1 - Rekonstrukce Masaryko...'!F30</f>
        <v>0</v>
      </c>
      <c r="BA52" s="101">
        <f>'1 - Rekonstrukce Masaryko...'!F31</f>
        <v>0</v>
      </c>
      <c r="BB52" s="101">
        <f>'1 - Rekonstrukce Masaryko...'!F32</f>
        <v>0</v>
      </c>
      <c r="BC52" s="101">
        <f>'1 - Rekonstrukce Masaryko...'!F33</f>
        <v>0</v>
      </c>
      <c r="BD52" s="103">
        <f>'1 - Rekonstrukce Masaryko...'!F34</f>
        <v>0</v>
      </c>
      <c r="BT52" s="104" t="s">
        <v>78</v>
      </c>
      <c r="BV52" s="104" t="s">
        <v>75</v>
      </c>
      <c r="BW52" s="104" t="s">
        <v>81</v>
      </c>
      <c r="BX52" s="104" t="s">
        <v>7</v>
      </c>
      <c r="CL52" s="104" t="s">
        <v>21</v>
      </c>
      <c r="CM52" s="104" t="s">
        <v>82</v>
      </c>
    </row>
    <row r="53" spans="1:91" s="5" customFormat="1" ht="14.4" customHeight="1">
      <c r="A53" s="94" t="s">
        <v>77</v>
      </c>
      <c r="B53" s="95"/>
      <c r="C53" s="96"/>
      <c r="D53" s="288" t="s">
        <v>83</v>
      </c>
      <c r="E53" s="288"/>
      <c r="F53" s="288"/>
      <c r="G53" s="288"/>
      <c r="H53" s="288"/>
      <c r="I53" s="97"/>
      <c r="J53" s="288" t="s">
        <v>84</v>
      </c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6">
        <f>'VON - vedlejší a ostatní ...'!J27</f>
        <v>0</v>
      </c>
      <c r="AH53" s="287"/>
      <c r="AI53" s="287"/>
      <c r="AJ53" s="287"/>
      <c r="AK53" s="287"/>
      <c r="AL53" s="287"/>
      <c r="AM53" s="287"/>
      <c r="AN53" s="286">
        <f>SUM(AG53,AT53)</f>
        <v>0</v>
      </c>
      <c r="AO53" s="287"/>
      <c r="AP53" s="287"/>
      <c r="AQ53" s="98" t="s">
        <v>83</v>
      </c>
      <c r="AR53" s="99"/>
      <c r="AS53" s="105">
        <v>0</v>
      </c>
      <c r="AT53" s="106">
        <f>ROUND(SUM(AV53:AW53),2)</f>
        <v>0</v>
      </c>
      <c r="AU53" s="107">
        <f>'VON - vedlejší a ostatní ...'!P77</f>
        <v>0</v>
      </c>
      <c r="AV53" s="106">
        <f>'VON - vedlejší a ostatní ...'!J30</f>
        <v>0</v>
      </c>
      <c r="AW53" s="106">
        <f>'VON - vedlejší a ostatní ...'!J31</f>
        <v>0</v>
      </c>
      <c r="AX53" s="106">
        <f>'VON - vedlejší a ostatní ...'!J32</f>
        <v>0</v>
      </c>
      <c r="AY53" s="106">
        <f>'VON - vedlejší a ostatní ...'!J33</f>
        <v>0</v>
      </c>
      <c r="AZ53" s="106">
        <f>'VON - vedlejší a ostatní ...'!F30</f>
        <v>0</v>
      </c>
      <c r="BA53" s="106">
        <f>'VON - vedlejší a ostatní ...'!F31</f>
        <v>0</v>
      </c>
      <c r="BB53" s="106">
        <f>'VON - vedlejší a ostatní ...'!F32</f>
        <v>0</v>
      </c>
      <c r="BC53" s="106">
        <f>'VON - vedlejší a ostatní ...'!F33</f>
        <v>0</v>
      </c>
      <c r="BD53" s="108">
        <f>'VON - vedlejší a ostatní ...'!F34</f>
        <v>0</v>
      </c>
      <c r="BT53" s="104" t="s">
        <v>78</v>
      </c>
      <c r="BV53" s="104" t="s">
        <v>75</v>
      </c>
      <c r="BW53" s="104" t="s">
        <v>85</v>
      </c>
      <c r="BX53" s="104" t="s">
        <v>7</v>
      </c>
      <c r="CL53" s="104" t="s">
        <v>21</v>
      </c>
      <c r="CM53" s="104" t="s">
        <v>82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algorithmName="SHA-512" hashValue="NJtDEa33xRqwF1ULNtScD7pVV1MTETHSXo77es7LGJTxSVyUMGMJgMbphR4AAUGmyIzVcQ/EwJbk5HdBfLarUQ==" saltValue="l922/x9LDCjJBfdCLBrXzrbRuV1G9svL7/z6TjKEueypmxGRGr0/+pXvCuAHERASFkcrIU7aOMhhlUjZk5NYAQ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Rekonstrukce Masaryko...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86</v>
      </c>
      <c r="G1" s="300" t="s">
        <v>87</v>
      </c>
      <c r="H1" s="300"/>
      <c r="I1" s="113"/>
      <c r="J1" s="112" t="s">
        <v>88</v>
      </c>
      <c r="K1" s="111" t="s">
        <v>89</v>
      </c>
      <c r="L1" s="112" t="s">
        <v>90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22" t="s">
        <v>81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" customHeight="1">
      <c r="B4" s="26"/>
      <c r="C4" s="27"/>
      <c r="D4" s="28" t="s">
        <v>91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" customHeight="1">
      <c r="B7" s="26"/>
      <c r="C7" s="27"/>
      <c r="D7" s="27"/>
      <c r="E7" s="292" t="str">
        <f>'Rekapitulace stavby'!K6</f>
        <v>Poběžovice,rekonstrukce Masarykovy ulice</v>
      </c>
      <c r="F7" s="293"/>
      <c r="G7" s="293"/>
      <c r="H7" s="293"/>
      <c r="I7" s="115"/>
      <c r="J7" s="27"/>
      <c r="K7" s="29"/>
    </row>
    <row r="8" spans="1:70" s="1" customFormat="1" ht="13.2">
      <c r="B8" s="39"/>
      <c r="C8" s="40"/>
      <c r="D8" s="35" t="s">
        <v>92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294" t="s">
        <v>93</v>
      </c>
      <c r="F9" s="295"/>
      <c r="G9" s="295"/>
      <c r="H9" s="295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20. 4. 2018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23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23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29</v>
      </c>
      <c r="J20" s="33" t="s">
        <v>23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7" t="s">
        <v>31</v>
      </c>
      <c r="J21" s="33" t="s">
        <v>23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14.4" customHeight="1">
      <c r="B24" s="119"/>
      <c r="C24" s="120"/>
      <c r="D24" s="120"/>
      <c r="E24" s="261" t="s">
        <v>23</v>
      </c>
      <c r="F24" s="261"/>
      <c r="G24" s="261"/>
      <c r="H24" s="261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" customHeight="1">
      <c r="B30" s="39"/>
      <c r="C30" s="40"/>
      <c r="D30" s="47" t="s">
        <v>43</v>
      </c>
      <c r="E30" s="47" t="s">
        <v>44</v>
      </c>
      <c r="F30" s="128">
        <f>ROUND(SUM(BE88:BE565), 2)</f>
        <v>0</v>
      </c>
      <c r="G30" s="40"/>
      <c r="H30" s="40"/>
      <c r="I30" s="129">
        <v>0.21</v>
      </c>
      <c r="J30" s="128">
        <f>ROUND(ROUND((SUM(BE88:BE565)),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45</v>
      </c>
      <c r="F31" s="128">
        <f>ROUND(SUM(BF88:BF565), 2)</f>
        <v>0</v>
      </c>
      <c r="G31" s="40"/>
      <c r="H31" s="40"/>
      <c r="I31" s="129">
        <v>0.15</v>
      </c>
      <c r="J31" s="128">
        <f>ROUND(ROUND((SUM(BF88:BF565)),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46</v>
      </c>
      <c r="F32" s="128">
        <f>ROUND(SUM(BG88:BG565),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47</v>
      </c>
      <c r="F33" s="128">
        <f>ROUND(SUM(BH88:BH565),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48</v>
      </c>
      <c r="F34" s="128">
        <f>ROUND(SUM(BI88:BI565),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94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" customHeight="1">
      <c r="B45" s="39"/>
      <c r="C45" s="40"/>
      <c r="D45" s="40"/>
      <c r="E45" s="292" t="str">
        <f>E7</f>
        <v>Poběžovice,rekonstrukce Masarykovy ulice</v>
      </c>
      <c r="F45" s="293"/>
      <c r="G45" s="293"/>
      <c r="H45" s="293"/>
      <c r="I45" s="116"/>
      <c r="J45" s="40"/>
      <c r="K45" s="43"/>
    </row>
    <row r="46" spans="2:11" s="1" customFormat="1" ht="14.4" customHeight="1">
      <c r="B46" s="39"/>
      <c r="C46" s="35" t="s">
        <v>92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2" customHeight="1">
      <c r="B47" s="39"/>
      <c r="C47" s="40"/>
      <c r="D47" s="40"/>
      <c r="E47" s="294" t="str">
        <f>E9</f>
        <v>1 - Rekonstrukce Masarykovy ulice- dodatek</v>
      </c>
      <c r="F47" s="295"/>
      <c r="G47" s="295"/>
      <c r="H47" s="295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Poběžovice</v>
      </c>
      <c r="G49" s="40"/>
      <c r="H49" s="40"/>
      <c r="I49" s="117" t="s">
        <v>26</v>
      </c>
      <c r="J49" s="118" t="str">
        <f>IF(J12="","",J12)</f>
        <v>20. 4. 2018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28</v>
      </c>
      <c r="D51" s="40"/>
      <c r="E51" s="40"/>
      <c r="F51" s="33" t="str">
        <f>E15</f>
        <v>Město Poběžovice</v>
      </c>
      <c r="G51" s="40"/>
      <c r="H51" s="40"/>
      <c r="I51" s="117" t="s">
        <v>34</v>
      </c>
      <c r="J51" s="261" t="str">
        <f>E21</f>
        <v>J.Miška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29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95</v>
      </c>
      <c r="D54" s="130"/>
      <c r="E54" s="130"/>
      <c r="F54" s="130"/>
      <c r="G54" s="130"/>
      <c r="H54" s="130"/>
      <c r="I54" s="143"/>
      <c r="J54" s="144" t="s">
        <v>96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97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98</v>
      </c>
    </row>
    <row r="57" spans="2:47" s="7" customFormat="1" ht="24.9" customHeight="1">
      <c r="B57" s="147"/>
      <c r="C57" s="148"/>
      <c r="D57" s="149" t="s">
        <v>99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8" customFormat="1" ht="19.95" customHeight="1">
      <c r="B58" s="154"/>
      <c r="C58" s="155"/>
      <c r="D58" s="156" t="s">
        <v>100</v>
      </c>
      <c r="E58" s="157"/>
      <c r="F58" s="157"/>
      <c r="G58" s="157"/>
      <c r="H58" s="157"/>
      <c r="I58" s="158"/>
      <c r="J58" s="159">
        <f>J90</f>
        <v>0</v>
      </c>
      <c r="K58" s="160"/>
    </row>
    <row r="59" spans="2:47" s="8" customFormat="1" ht="19.95" customHeight="1">
      <c r="B59" s="154"/>
      <c r="C59" s="155"/>
      <c r="D59" s="156" t="s">
        <v>101</v>
      </c>
      <c r="E59" s="157"/>
      <c r="F59" s="157"/>
      <c r="G59" s="157"/>
      <c r="H59" s="157"/>
      <c r="I59" s="158"/>
      <c r="J59" s="159">
        <f>J233</f>
        <v>0</v>
      </c>
      <c r="K59" s="160"/>
    </row>
    <row r="60" spans="2:47" s="8" customFormat="1" ht="19.95" customHeight="1">
      <c r="B60" s="154"/>
      <c r="C60" s="155"/>
      <c r="D60" s="156" t="s">
        <v>102</v>
      </c>
      <c r="E60" s="157"/>
      <c r="F60" s="157"/>
      <c r="G60" s="157"/>
      <c r="H60" s="157"/>
      <c r="I60" s="158"/>
      <c r="J60" s="159">
        <f>J243</f>
        <v>0</v>
      </c>
      <c r="K60" s="160"/>
    </row>
    <row r="61" spans="2:47" s="8" customFormat="1" ht="19.95" customHeight="1">
      <c r="B61" s="154"/>
      <c r="C61" s="155"/>
      <c r="D61" s="156" t="s">
        <v>103</v>
      </c>
      <c r="E61" s="157"/>
      <c r="F61" s="157"/>
      <c r="G61" s="157"/>
      <c r="H61" s="157"/>
      <c r="I61" s="158"/>
      <c r="J61" s="159">
        <f>J266</f>
        <v>0</v>
      </c>
      <c r="K61" s="160"/>
    </row>
    <row r="62" spans="2:47" s="8" customFormat="1" ht="19.95" customHeight="1">
      <c r="B62" s="154"/>
      <c r="C62" s="155"/>
      <c r="D62" s="156" t="s">
        <v>104</v>
      </c>
      <c r="E62" s="157"/>
      <c r="F62" s="157"/>
      <c r="G62" s="157"/>
      <c r="H62" s="157"/>
      <c r="I62" s="158"/>
      <c r="J62" s="159">
        <f>J364</f>
        <v>0</v>
      </c>
      <c r="K62" s="160"/>
    </row>
    <row r="63" spans="2:47" s="8" customFormat="1" ht="19.95" customHeight="1">
      <c r="B63" s="154"/>
      <c r="C63" s="155"/>
      <c r="D63" s="156" t="s">
        <v>105</v>
      </c>
      <c r="E63" s="157"/>
      <c r="F63" s="157"/>
      <c r="G63" s="157"/>
      <c r="H63" s="157"/>
      <c r="I63" s="158"/>
      <c r="J63" s="159">
        <f>J429</f>
        <v>0</v>
      </c>
      <c r="K63" s="160"/>
    </row>
    <row r="64" spans="2:47" s="8" customFormat="1" ht="19.95" customHeight="1">
      <c r="B64" s="154"/>
      <c r="C64" s="155"/>
      <c r="D64" s="156" t="s">
        <v>106</v>
      </c>
      <c r="E64" s="157"/>
      <c r="F64" s="157"/>
      <c r="G64" s="157"/>
      <c r="H64" s="157"/>
      <c r="I64" s="158"/>
      <c r="J64" s="159">
        <f>J542</f>
        <v>0</v>
      </c>
      <c r="K64" s="160"/>
    </row>
    <row r="65" spans="2:12" s="8" customFormat="1" ht="19.95" customHeight="1">
      <c r="B65" s="154"/>
      <c r="C65" s="155"/>
      <c r="D65" s="156" t="s">
        <v>107</v>
      </c>
      <c r="E65" s="157"/>
      <c r="F65" s="157"/>
      <c r="G65" s="157"/>
      <c r="H65" s="157"/>
      <c r="I65" s="158"/>
      <c r="J65" s="159">
        <f>J543</f>
        <v>0</v>
      </c>
      <c r="K65" s="160"/>
    </row>
    <row r="66" spans="2:12" s="7" customFormat="1" ht="24.9" customHeight="1">
      <c r="B66" s="147"/>
      <c r="C66" s="148"/>
      <c r="D66" s="149" t="s">
        <v>108</v>
      </c>
      <c r="E66" s="150"/>
      <c r="F66" s="150"/>
      <c r="G66" s="150"/>
      <c r="H66" s="150"/>
      <c r="I66" s="151"/>
      <c r="J66" s="152">
        <f>J546</f>
        <v>0</v>
      </c>
      <c r="K66" s="153"/>
    </row>
    <row r="67" spans="2:12" s="7" customFormat="1" ht="24.9" customHeight="1">
      <c r="B67" s="147"/>
      <c r="C67" s="148"/>
      <c r="D67" s="149" t="s">
        <v>109</v>
      </c>
      <c r="E67" s="150"/>
      <c r="F67" s="150"/>
      <c r="G67" s="150"/>
      <c r="H67" s="150"/>
      <c r="I67" s="151"/>
      <c r="J67" s="152">
        <f>J557</f>
        <v>0</v>
      </c>
      <c r="K67" s="153"/>
    </row>
    <row r="68" spans="2:12" s="8" customFormat="1" ht="19.95" customHeight="1">
      <c r="B68" s="154"/>
      <c r="C68" s="155"/>
      <c r="D68" s="156" t="s">
        <v>110</v>
      </c>
      <c r="E68" s="157"/>
      <c r="F68" s="157"/>
      <c r="G68" s="157"/>
      <c r="H68" s="157"/>
      <c r="I68" s="158"/>
      <c r="J68" s="159">
        <f>J558</f>
        <v>0</v>
      </c>
      <c r="K68" s="160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" customHeight="1">
      <c r="B75" s="39"/>
      <c r="C75" s="60" t="s">
        <v>111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6.9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4.4" customHeight="1">
      <c r="B77" s="39"/>
      <c r="C77" s="63" t="s">
        <v>18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4.4" customHeight="1">
      <c r="B78" s="39"/>
      <c r="C78" s="61"/>
      <c r="D78" s="61"/>
      <c r="E78" s="297" t="str">
        <f>E7</f>
        <v>Poběžovice,rekonstrukce Masarykovy ulice</v>
      </c>
      <c r="F78" s="298"/>
      <c r="G78" s="298"/>
      <c r="H78" s="298"/>
      <c r="I78" s="161"/>
      <c r="J78" s="61"/>
      <c r="K78" s="61"/>
      <c r="L78" s="59"/>
    </row>
    <row r="79" spans="2:12" s="1" customFormat="1" ht="14.4" customHeight="1">
      <c r="B79" s="39"/>
      <c r="C79" s="63" t="s">
        <v>92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6.2" customHeight="1">
      <c r="B80" s="39"/>
      <c r="C80" s="61"/>
      <c r="D80" s="61"/>
      <c r="E80" s="272" t="str">
        <f>E9</f>
        <v>1 - Rekonstrukce Masarykovy ulice- dodatek</v>
      </c>
      <c r="F80" s="299"/>
      <c r="G80" s="299"/>
      <c r="H80" s="299"/>
      <c r="I80" s="161"/>
      <c r="J80" s="61"/>
      <c r="K80" s="61"/>
      <c r="L80" s="59"/>
    </row>
    <row r="81" spans="2:65" s="1" customFormat="1" ht="6.9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8" customHeight="1">
      <c r="B82" s="39"/>
      <c r="C82" s="63" t="s">
        <v>24</v>
      </c>
      <c r="D82" s="61"/>
      <c r="E82" s="61"/>
      <c r="F82" s="162" t="str">
        <f>F12</f>
        <v>Poběžovice</v>
      </c>
      <c r="G82" s="61"/>
      <c r="H82" s="61"/>
      <c r="I82" s="163" t="s">
        <v>26</v>
      </c>
      <c r="J82" s="71" t="str">
        <f>IF(J12="","",J12)</f>
        <v>20. 4. 2018</v>
      </c>
      <c r="K82" s="61"/>
      <c r="L82" s="59"/>
    </row>
    <row r="83" spans="2:65" s="1" customFormat="1" ht="6.9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3.2">
      <c r="B84" s="39"/>
      <c r="C84" s="63" t="s">
        <v>28</v>
      </c>
      <c r="D84" s="61"/>
      <c r="E84" s="61"/>
      <c r="F84" s="162" t="str">
        <f>E15</f>
        <v>Město Poběžovice</v>
      </c>
      <c r="G84" s="61"/>
      <c r="H84" s="61"/>
      <c r="I84" s="163" t="s">
        <v>34</v>
      </c>
      <c r="J84" s="162" t="str">
        <f>E21</f>
        <v>J.Miška</v>
      </c>
      <c r="K84" s="61"/>
      <c r="L84" s="59"/>
    </row>
    <row r="85" spans="2:65" s="1" customFormat="1" ht="14.4" customHeight="1">
      <c r="B85" s="39"/>
      <c r="C85" s="63" t="s">
        <v>32</v>
      </c>
      <c r="D85" s="61"/>
      <c r="E85" s="61"/>
      <c r="F85" s="162" t="str">
        <f>IF(E18="","",E18)</f>
        <v/>
      </c>
      <c r="G85" s="61"/>
      <c r="H85" s="61"/>
      <c r="I85" s="161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9" customFormat="1" ht="29.25" customHeight="1">
      <c r="B87" s="164"/>
      <c r="C87" s="165" t="s">
        <v>112</v>
      </c>
      <c r="D87" s="166" t="s">
        <v>58</v>
      </c>
      <c r="E87" s="166" t="s">
        <v>54</v>
      </c>
      <c r="F87" s="166" t="s">
        <v>113</v>
      </c>
      <c r="G87" s="166" t="s">
        <v>114</v>
      </c>
      <c r="H87" s="166" t="s">
        <v>115</v>
      </c>
      <c r="I87" s="167" t="s">
        <v>116</v>
      </c>
      <c r="J87" s="166" t="s">
        <v>96</v>
      </c>
      <c r="K87" s="168" t="s">
        <v>117</v>
      </c>
      <c r="L87" s="169"/>
      <c r="M87" s="79" t="s">
        <v>118</v>
      </c>
      <c r="N87" s="80" t="s">
        <v>43</v>
      </c>
      <c r="O87" s="80" t="s">
        <v>119</v>
      </c>
      <c r="P87" s="80" t="s">
        <v>120</v>
      </c>
      <c r="Q87" s="80" t="s">
        <v>121</v>
      </c>
      <c r="R87" s="80" t="s">
        <v>122</v>
      </c>
      <c r="S87" s="80" t="s">
        <v>123</v>
      </c>
      <c r="T87" s="81" t="s">
        <v>124</v>
      </c>
    </row>
    <row r="88" spans="2:65" s="1" customFormat="1" ht="29.25" customHeight="1">
      <c r="B88" s="39"/>
      <c r="C88" s="85" t="s">
        <v>97</v>
      </c>
      <c r="D88" s="61"/>
      <c r="E88" s="61"/>
      <c r="F88" s="61"/>
      <c r="G88" s="61"/>
      <c r="H88" s="61"/>
      <c r="I88" s="161"/>
      <c r="J88" s="170">
        <f>BK88</f>
        <v>0</v>
      </c>
      <c r="K88" s="61"/>
      <c r="L88" s="59"/>
      <c r="M88" s="82"/>
      <c r="N88" s="83"/>
      <c r="O88" s="83"/>
      <c r="P88" s="171">
        <f>P89+P546+P557</f>
        <v>0</v>
      </c>
      <c r="Q88" s="83"/>
      <c r="R88" s="171">
        <f>R89+R546+R557</f>
        <v>161.57240830000001</v>
      </c>
      <c r="S88" s="83"/>
      <c r="T88" s="172">
        <f>T89+T546+T557</f>
        <v>186.71199999999999</v>
      </c>
      <c r="AT88" s="22" t="s">
        <v>72</v>
      </c>
      <c r="AU88" s="22" t="s">
        <v>98</v>
      </c>
      <c r="BK88" s="173">
        <f>BK89+BK546+BK557</f>
        <v>0</v>
      </c>
    </row>
    <row r="89" spans="2:65" s="10" customFormat="1" ht="37.35" customHeight="1">
      <c r="B89" s="174"/>
      <c r="C89" s="175"/>
      <c r="D89" s="176" t="s">
        <v>72</v>
      </c>
      <c r="E89" s="177" t="s">
        <v>125</v>
      </c>
      <c r="F89" s="177" t="s">
        <v>126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P90+P233+P243+P266+P364+P429+P542+P543</f>
        <v>0</v>
      </c>
      <c r="Q89" s="182"/>
      <c r="R89" s="183">
        <f>R90+R233+R243+R266+R364+R429+R542+R543</f>
        <v>161.2725183</v>
      </c>
      <c r="S89" s="182"/>
      <c r="T89" s="184">
        <f>T90+T233+T243+T266+T364+T429+T542+T543</f>
        <v>186.71199999999999</v>
      </c>
      <c r="AR89" s="185" t="s">
        <v>78</v>
      </c>
      <c r="AT89" s="186" t="s">
        <v>72</v>
      </c>
      <c r="AU89" s="186" t="s">
        <v>73</v>
      </c>
      <c r="AY89" s="185" t="s">
        <v>127</v>
      </c>
      <c r="BK89" s="187">
        <f>BK90+BK233+BK243+BK266+BK364+BK429+BK542+BK543</f>
        <v>0</v>
      </c>
    </row>
    <row r="90" spans="2:65" s="10" customFormat="1" ht="19.95" customHeight="1">
      <c r="B90" s="174"/>
      <c r="C90" s="175"/>
      <c r="D90" s="176" t="s">
        <v>72</v>
      </c>
      <c r="E90" s="188" t="s">
        <v>78</v>
      </c>
      <c r="F90" s="188" t="s">
        <v>128</v>
      </c>
      <c r="G90" s="175"/>
      <c r="H90" s="175"/>
      <c r="I90" s="178"/>
      <c r="J90" s="189">
        <f>BK90</f>
        <v>0</v>
      </c>
      <c r="K90" s="175"/>
      <c r="L90" s="180"/>
      <c r="M90" s="181"/>
      <c r="N90" s="182"/>
      <c r="O90" s="182"/>
      <c r="P90" s="183">
        <f>SUM(P91:P232)</f>
        <v>0</v>
      </c>
      <c r="Q90" s="182"/>
      <c r="R90" s="183">
        <f>SUM(R91:R232)</f>
        <v>0.13496000000000002</v>
      </c>
      <c r="S90" s="182"/>
      <c r="T90" s="184">
        <f>SUM(T91:T232)</f>
        <v>181.98399999999998</v>
      </c>
      <c r="AR90" s="185" t="s">
        <v>78</v>
      </c>
      <c r="AT90" s="186" t="s">
        <v>72</v>
      </c>
      <c r="AU90" s="186" t="s">
        <v>78</v>
      </c>
      <c r="AY90" s="185" t="s">
        <v>127</v>
      </c>
      <c r="BK90" s="187">
        <f>SUM(BK91:BK232)</f>
        <v>0</v>
      </c>
    </row>
    <row r="91" spans="2:65" s="1" customFormat="1" ht="34.200000000000003" customHeight="1">
      <c r="B91" s="39"/>
      <c r="C91" s="190" t="s">
        <v>78</v>
      </c>
      <c r="D91" s="190" t="s">
        <v>129</v>
      </c>
      <c r="E91" s="191" t="s">
        <v>130</v>
      </c>
      <c r="F91" s="192" t="s">
        <v>131</v>
      </c>
      <c r="G91" s="193" t="s">
        <v>132</v>
      </c>
      <c r="H91" s="194">
        <v>10.08</v>
      </c>
      <c r="I91" s="195"/>
      <c r="J91" s="196">
        <f>ROUND(I91*H91,2)</f>
        <v>0</v>
      </c>
      <c r="K91" s="192" t="s">
        <v>23</v>
      </c>
      <c r="L91" s="59"/>
      <c r="M91" s="197" t="s">
        <v>23</v>
      </c>
      <c r="N91" s="198" t="s">
        <v>44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133</v>
      </c>
      <c r="AT91" s="22" t="s">
        <v>129</v>
      </c>
      <c r="AU91" s="22" t="s">
        <v>82</v>
      </c>
      <c r="AY91" s="22" t="s">
        <v>127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78</v>
      </c>
      <c r="BK91" s="201">
        <f>ROUND(I91*H91,2)</f>
        <v>0</v>
      </c>
      <c r="BL91" s="22" t="s">
        <v>133</v>
      </c>
      <c r="BM91" s="22" t="s">
        <v>134</v>
      </c>
    </row>
    <row r="92" spans="2:65" s="1" customFormat="1" ht="36">
      <c r="B92" s="39"/>
      <c r="C92" s="61"/>
      <c r="D92" s="202" t="s">
        <v>135</v>
      </c>
      <c r="E92" s="61"/>
      <c r="F92" s="203" t="s">
        <v>131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135</v>
      </c>
      <c r="AU92" s="22" t="s">
        <v>82</v>
      </c>
    </row>
    <row r="93" spans="2:65" s="11" customFormat="1" ht="12">
      <c r="B93" s="205"/>
      <c r="C93" s="206"/>
      <c r="D93" s="202" t="s">
        <v>136</v>
      </c>
      <c r="E93" s="207" t="s">
        <v>23</v>
      </c>
      <c r="F93" s="208" t="s">
        <v>137</v>
      </c>
      <c r="G93" s="206"/>
      <c r="H93" s="209">
        <v>10.08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136</v>
      </c>
      <c r="AU93" s="215" t="s">
        <v>82</v>
      </c>
      <c r="AV93" s="11" t="s">
        <v>82</v>
      </c>
      <c r="AW93" s="11" t="s">
        <v>36</v>
      </c>
      <c r="AX93" s="11" t="s">
        <v>73</v>
      </c>
      <c r="AY93" s="215" t="s">
        <v>127</v>
      </c>
    </row>
    <row r="94" spans="2:65" s="12" customFormat="1" ht="12">
      <c r="B94" s="216"/>
      <c r="C94" s="217"/>
      <c r="D94" s="202" t="s">
        <v>136</v>
      </c>
      <c r="E94" s="218" t="s">
        <v>23</v>
      </c>
      <c r="F94" s="219" t="s">
        <v>138</v>
      </c>
      <c r="G94" s="217"/>
      <c r="H94" s="220">
        <v>10.08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136</v>
      </c>
      <c r="AU94" s="226" t="s">
        <v>82</v>
      </c>
      <c r="AV94" s="12" t="s">
        <v>133</v>
      </c>
      <c r="AW94" s="12" t="s">
        <v>36</v>
      </c>
      <c r="AX94" s="12" t="s">
        <v>78</v>
      </c>
      <c r="AY94" s="226" t="s">
        <v>127</v>
      </c>
    </row>
    <row r="95" spans="2:65" s="1" customFormat="1" ht="22.8" customHeight="1">
      <c r="B95" s="39"/>
      <c r="C95" s="190" t="s">
        <v>82</v>
      </c>
      <c r="D95" s="190" t="s">
        <v>129</v>
      </c>
      <c r="E95" s="191" t="s">
        <v>139</v>
      </c>
      <c r="F95" s="192" t="s">
        <v>140</v>
      </c>
      <c r="G95" s="193" t="s">
        <v>132</v>
      </c>
      <c r="H95" s="194">
        <v>224</v>
      </c>
      <c r="I95" s="195"/>
      <c r="J95" s="196">
        <f>ROUND(I95*H95,2)</f>
        <v>0</v>
      </c>
      <c r="K95" s="192" t="s">
        <v>141</v>
      </c>
      <c r="L95" s="59"/>
      <c r="M95" s="197" t="s">
        <v>23</v>
      </c>
      <c r="N95" s="198" t="s">
        <v>44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0.41699999999999998</v>
      </c>
      <c r="T95" s="200">
        <f>S95*H95</f>
        <v>93.408000000000001</v>
      </c>
      <c r="AR95" s="22" t="s">
        <v>133</v>
      </c>
      <c r="AT95" s="22" t="s">
        <v>129</v>
      </c>
      <c r="AU95" s="22" t="s">
        <v>82</v>
      </c>
      <c r="AY95" s="22" t="s">
        <v>127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78</v>
      </c>
      <c r="BK95" s="201">
        <f>ROUND(I95*H95,2)</f>
        <v>0</v>
      </c>
      <c r="BL95" s="22" t="s">
        <v>133</v>
      </c>
      <c r="BM95" s="22" t="s">
        <v>142</v>
      </c>
    </row>
    <row r="96" spans="2:65" s="1" customFormat="1" ht="48">
      <c r="B96" s="39"/>
      <c r="C96" s="61"/>
      <c r="D96" s="202" t="s">
        <v>135</v>
      </c>
      <c r="E96" s="61"/>
      <c r="F96" s="203" t="s">
        <v>143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135</v>
      </c>
      <c r="AU96" s="22" t="s">
        <v>82</v>
      </c>
    </row>
    <row r="97" spans="2:65" s="11" customFormat="1" ht="12">
      <c r="B97" s="205"/>
      <c r="C97" s="206"/>
      <c r="D97" s="202" t="s">
        <v>136</v>
      </c>
      <c r="E97" s="207" t="s">
        <v>23</v>
      </c>
      <c r="F97" s="208" t="s">
        <v>144</v>
      </c>
      <c r="G97" s="206"/>
      <c r="H97" s="209">
        <v>224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136</v>
      </c>
      <c r="AU97" s="215" t="s">
        <v>82</v>
      </c>
      <c r="AV97" s="11" t="s">
        <v>82</v>
      </c>
      <c r="AW97" s="11" t="s">
        <v>36</v>
      </c>
      <c r="AX97" s="11" t="s">
        <v>73</v>
      </c>
      <c r="AY97" s="215" t="s">
        <v>127</v>
      </c>
    </row>
    <row r="98" spans="2:65" s="12" customFormat="1" ht="12">
      <c r="B98" s="216"/>
      <c r="C98" s="217"/>
      <c r="D98" s="202" t="s">
        <v>136</v>
      </c>
      <c r="E98" s="218" t="s">
        <v>23</v>
      </c>
      <c r="F98" s="219" t="s">
        <v>138</v>
      </c>
      <c r="G98" s="217"/>
      <c r="H98" s="220">
        <v>224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136</v>
      </c>
      <c r="AU98" s="226" t="s">
        <v>82</v>
      </c>
      <c r="AV98" s="12" t="s">
        <v>133</v>
      </c>
      <c r="AW98" s="12" t="s">
        <v>36</v>
      </c>
      <c r="AX98" s="12" t="s">
        <v>78</v>
      </c>
      <c r="AY98" s="226" t="s">
        <v>127</v>
      </c>
    </row>
    <row r="99" spans="2:65" s="1" customFormat="1" ht="22.8" customHeight="1">
      <c r="B99" s="39"/>
      <c r="C99" s="190" t="s">
        <v>145</v>
      </c>
      <c r="D99" s="190" t="s">
        <v>129</v>
      </c>
      <c r="E99" s="191" t="s">
        <v>146</v>
      </c>
      <c r="F99" s="192" t="s">
        <v>147</v>
      </c>
      <c r="G99" s="193" t="s">
        <v>132</v>
      </c>
      <c r="H99" s="194">
        <v>55</v>
      </c>
      <c r="I99" s="195"/>
      <c r="J99" s="196">
        <f>ROUND(I99*H99,2)</f>
        <v>0</v>
      </c>
      <c r="K99" s="192" t="s">
        <v>141</v>
      </c>
      <c r="L99" s="59"/>
      <c r="M99" s="197" t="s">
        <v>23</v>
      </c>
      <c r="N99" s="198" t="s">
        <v>44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0.28999999999999998</v>
      </c>
      <c r="T99" s="200">
        <f>S99*H99</f>
        <v>15.95</v>
      </c>
      <c r="AR99" s="22" t="s">
        <v>133</v>
      </c>
      <c r="AT99" s="22" t="s">
        <v>129</v>
      </c>
      <c r="AU99" s="22" t="s">
        <v>82</v>
      </c>
      <c r="AY99" s="22" t="s">
        <v>127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78</v>
      </c>
      <c r="BK99" s="201">
        <f>ROUND(I99*H99,2)</f>
        <v>0</v>
      </c>
      <c r="BL99" s="22" t="s">
        <v>133</v>
      </c>
      <c r="BM99" s="22" t="s">
        <v>148</v>
      </c>
    </row>
    <row r="100" spans="2:65" s="1" customFormat="1" ht="48">
      <c r="B100" s="39"/>
      <c r="C100" s="61"/>
      <c r="D100" s="202" t="s">
        <v>135</v>
      </c>
      <c r="E100" s="61"/>
      <c r="F100" s="203" t="s">
        <v>149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135</v>
      </c>
      <c r="AU100" s="22" t="s">
        <v>82</v>
      </c>
    </row>
    <row r="101" spans="2:65" s="11" customFormat="1" ht="12">
      <c r="B101" s="205"/>
      <c r="C101" s="206"/>
      <c r="D101" s="202" t="s">
        <v>136</v>
      </c>
      <c r="E101" s="207" t="s">
        <v>23</v>
      </c>
      <c r="F101" s="208" t="s">
        <v>150</v>
      </c>
      <c r="G101" s="206"/>
      <c r="H101" s="209">
        <v>55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136</v>
      </c>
      <c r="AU101" s="215" t="s">
        <v>82</v>
      </c>
      <c r="AV101" s="11" t="s">
        <v>82</v>
      </c>
      <c r="AW101" s="11" t="s">
        <v>36</v>
      </c>
      <c r="AX101" s="11" t="s">
        <v>73</v>
      </c>
      <c r="AY101" s="215" t="s">
        <v>127</v>
      </c>
    </row>
    <row r="102" spans="2:65" s="12" customFormat="1" ht="12">
      <c r="B102" s="216"/>
      <c r="C102" s="217"/>
      <c r="D102" s="202" t="s">
        <v>136</v>
      </c>
      <c r="E102" s="218" t="s">
        <v>23</v>
      </c>
      <c r="F102" s="219" t="s">
        <v>138</v>
      </c>
      <c r="G102" s="217"/>
      <c r="H102" s="220">
        <v>55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136</v>
      </c>
      <c r="AU102" s="226" t="s">
        <v>82</v>
      </c>
      <c r="AV102" s="12" t="s">
        <v>133</v>
      </c>
      <c r="AW102" s="12" t="s">
        <v>36</v>
      </c>
      <c r="AX102" s="12" t="s">
        <v>78</v>
      </c>
      <c r="AY102" s="226" t="s">
        <v>127</v>
      </c>
    </row>
    <row r="103" spans="2:65" s="1" customFormat="1" ht="14.4" customHeight="1">
      <c r="B103" s="39"/>
      <c r="C103" s="190" t="s">
        <v>133</v>
      </c>
      <c r="D103" s="190" t="s">
        <v>129</v>
      </c>
      <c r="E103" s="191" t="s">
        <v>151</v>
      </c>
      <c r="F103" s="192" t="s">
        <v>152</v>
      </c>
      <c r="G103" s="193" t="s">
        <v>132</v>
      </c>
      <c r="H103" s="194">
        <v>199.5</v>
      </c>
      <c r="I103" s="195"/>
      <c r="J103" s="196">
        <f>ROUND(I103*H103,2)</f>
        <v>0</v>
      </c>
      <c r="K103" s="192" t="s">
        <v>141</v>
      </c>
      <c r="L103" s="59"/>
      <c r="M103" s="197" t="s">
        <v>23</v>
      </c>
      <c r="N103" s="198" t="s">
        <v>44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9.8000000000000004E-2</v>
      </c>
      <c r="T103" s="200">
        <f>S103*H103</f>
        <v>19.551000000000002</v>
      </c>
      <c r="AR103" s="22" t="s">
        <v>133</v>
      </c>
      <c r="AT103" s="22" t="s">
        <v>129</v>
      </c>
      <c r="AU103" s="22" t="s">
        <v>82</v>
      </c>
      <c r="AY103" s="22" t="s">
        <v>127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78</v>
      </c>
      <c r="BK103" s="201">
        <f>ROUND(I103*H103,2)</f>
        <v>0</v>
      </c>
      <c r="BL103" s="22" t="s">
        <v>133</v>
      </c>
      <c r="BM103" s="22" t="s">
        <v>153</v>
      </c>
    </row>
    <row r="104" spans="2:65" s="1" customFormat="1" ht="36">
      <c r="B104" s="39"/>
      <c r="C104" s="61"/>
      <c r="D104" s="202" t="s">
        <v>135</v>
      </c>
      <c r="E104" s="61"/>
      <c r="F104" s="203" t="s">
        <v>154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135</v>
      </c>
      <c r="AU104" s="22" t="s">
        <v>82</v>
      </c>
    </row>
    <row r="105" spans="2:65" s="11" customFormat="1" ht="12">
      <c r="B105" s="205"/>
      <c r="C105" s="206"/>
      <c r="D105" s="202" t="s">
        <v>136</v>
      </c>
      <c r="E105" s="207" t="s">
        <v>23</v>
      </c>
      <c r="F105" s="208" t="s">
        <v>155</v>
      </c>
      <c r="G105" s="206"/>
      <c r="H105" s="209">
        <v>144.5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136</v>
      </c>
      <c r="AU105" s="215" t="s">
        <v>82</v>
      </c>
      <c r="AV105" s="11" t="s">
        <v>82</v>
      </c>
      <c r="AW105" s="11" t="s">
        <v>36</v>
      </c>
      <c r="AX105" s="11" t="s">
        <v>73</v>
      </c>
      <c r="AY105" s="215" t="s">
        <v>127</v>
      </c>
    </row>
    <row r="106" spans="2:65" s="11" customFormat="1" ht="12">
      <c r="B106" s="205"/>
      <c r="C106" s="206"/>
      <c r="D106" s="202" t="s">
        <v>136</v>
      </c>
      <c r="E106" s="207" t="s">
        <v>23</v>
      </c>
      <c r="F106" s="208" t="s">
        <v>156</v>
      </c>
      <c r="G106" s="206"/>
      <c r="H106" s="209">
        <v>55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136</v>
      </c>
      <c r="AU106" s="215" t="s">
        <v>82</v>
      </c>
      <c r="AV106" s="11" t="s">
        <v>82</v>
      </c>
      <c r="AW106" s="11" t="s">
        <v>36</v>
      </c>
      <c r="AX106" s="11" t="s">
        <v>73</v>
      </c>
      <c r="AY106" s="215" t="s">
        <v>127</v>
      </c>
    </row>
    <row r="107" spans="2:65" s="12" customFormat="1" ht="12">
      <c r="B107" s="216"/>
      <c r="C107" s="217"/>
      <c r="D107" s="202" t="s">
        <v>136</v>
      </c>
      <c r="E107" s="218" t="s">
        <v>23</v>
      </c>
      <c r="F107" s="219" t="s">
        <v>138</v>
      </c>
      <c r="G107" s="217"/>
      <c r="H107" s="220">
        <v>199.5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136</v>
      </c>
      <c r="AU107" s="226" t="s">
        <v>82</v>
      </c>
      <c r="AV107" s="12" t="s">
        <v>133</v>
      </c>
      <c r="AW107" s="12" t="s">
        <v>36</v>
      </c>
      <c r="AX107" s="12" t="s">
        <v>78</v>
      </c>
      <c r="AY107" s="226" t="s">
        <v>127</v>
      </c>
    </row>
    <row r="108" spans="2:65" s="1" customFormat="1" ht="22.8" customHeight="1">
      <c r="B108" s="39"/>
      <c r="C108" s="190" t="s">
        <v>157</v>
      </c>
      <c r="D108" s="190" t="s">
        <v>129</v>
      </c>
      <c r="E108" s="191" t="s">
        <v>158</v>
      </c>
      <c r="F108" s="192" t="s">
        <v>159</v>
      </c>
      <c r="G108" s="193" t="s">
        <v>132</v>
      </c>
      <c r="H108" s="194">
        <v>365</v>
      </c>
      <c r="I108" s="195"/>
      <c r="J108" s="196">
        <f>ROUND(I108*H108,2)</f>
        <v>0</v>
      </c>
      <c r="K108" s="192" t="s">
        <v>141</v>
      </c>
      <c r="L108" s="59"/>
      <c r="M108" s="197" t="s">
        <v>23</v>
      </c>
      <c r="N108" s="198" t="s">
        <v>44</v>
      </c>
      <c r="O108" s="40"/>
      <c r="P108" s="199">
        <f>O108*H108</f>
        <v>0</v>
      </c>
      <c r="Q108" s="199">
        <v>5.0000000000000002E-5</v>
      </c>
      <c r="R108" s="199">
        <f>Q108*H108</f>
        <v>1.8250000000000002E-2</v>
      </c>
      <c r="S108" s="199">
        <v>0.128</v>
      </c>
      <c r="T108" s="200">
        <f>S108*H108</f>
        <v>46.72</v>
      </c>
      <c r="AR108" s="22" t="s">
        <v>133</v>
      </c>
      <c r="AT108" s="22" t="s">
        <v>129</v>
      </c>
      <c r="AU108" s="22" t="s">
        <v>82</v>
      </c>
      <c r="AY108" s="22" t="s">
        <v>127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78</v>
      </c>
      <c r="BK108" s="201">
        <f>ROUND(I108*H108,2)</f>
        <v>0</v>
      </c>
      <c r="BL108" s="22" t="s">
        <v>133</v>
      </c>
      <c r="BM108" s="22" t="s">
        <v>160</v>
      </c>
    </row>
    <row r="109" spans="2:65" s="1" customFormat="1" ht="36">
      <c r="B109" s="39"/>
      <c r="C109" s="61"/>
      <c r="D109" s="202" t="s">
        <v>135</v>
      </c>
      <c r="E109" s="61"/>
      <c r="F109" s="203" t="s">
        <v>161</v>
      </c>
      <c r="G109" s="61"/>
      <c r="H109" s="61"/>
      <c r="I109" s="161"/>
      <c r="J109" s="61"/>
      <c r="K109" s="61"/>
      <c r="L109" s="59"/>
      <c r="M109" s="204"/>
      <c r="N109" s="40"/>
      <c r="O109" s="40"/>
      <c r="P109" s="40"/>
      <c r="Q109" s="40"/>
      <c r="R109" s="40"/>
      <c r="S109" s="40"/>
      <c r="T109" s="76"/>
      <c r="AT109" s="22" t="s">
        <v>135</v>
      </c>
      <c r="AU109" s="22" t="s">
        <v>82</v>
      </c>
    </row>
    <row r="110" spans="2:65" s="11" customFormat="1" ht="12">
      <c r="B110" s="205"/>
      <c r="C110" s="206"/>
      <c r="D110" s="202" t="s">
        <v>136</v>
      </c>
      <c r="E110" s="207" t="s">
        <v>23</v>
      </c>
      <c r="F110" s="208" t="s">
        <v>162</v>
      </c>
      <c r="G110" s="206"/>
      <c r="H110" s="209">
        <v>365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136</v>
      </c>
      <c r="AU110" s="215" t="s">
        <v>82</v>
      </c>
      <c r="AV110" s="11" t="s">
        <v>82</v>
      </c>
      <c r="AW110" s="11" t="s">
        <v>36</v>
      </c>
      <c r="AX110" s="11" t="s">
        <v>73</v>
      </c>
      <c r="AY110" s="215" t="s">
        <v>127</v>
      </c>
    </row>
    <row r="111" spans="2:65" s="12" customFormat="1" ht="12">
      <c r="B111" s="216"/>
      <c r="C111" s="217"/>
      <c r="D111" s="202" t="s">
        <v>136</v>
      </c>
      <c r="E111" s="218" t="s">
        <v>23</v>
      </c>
      <c r="F111" s="219" t="s">
        <v>138</v>
      </c>
      <c r="G111" s="217"/>
      <c r="H111" s="220">
        <v>365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136</v>
      </c>
      <c r="AU111" s="226" t="s">
        <v>82</v>
      </c>
      <c r="AV111" s="12" t="s">
        <v>133</v>
      </c>
      <c r="AW111" s="12" t="s">
        <v>36</v>
      </c>
      <c r="AX111" s="12" t="s">
        <v>78</v>
      </c>
      <c r="AY111" s="226" t="s">
        <v>127</v>
      </c>
    </row>
    <row r="112" spans="2:65" s="1" customFormat="1" ht="14.4" customHeight="1">
      <c r="B112" s="39"/>
      <c r="C112" s="190" t="s">
        <v>163</v>
      </c>
      <c r="D112" s="190" t="s">
        <v>129</v>
      </c>
      <c r="E112" s="191" t="s">
        <v>164</v>
      </c>
      <c r="F112" s="192" t="s">
        <v>165</v>
      </c>
      <c r="G112" s="193" t="s">
        <v>166</v>
      </c>
      <c r="H112" s="194">
        <v>31</v>
      </c>
      <c r="I112" s="195"/>
      <c r="J112" s="196">
        <f>ROUND(I112*H112,2)</f>
        <v>0</v>
      </c>
      <c r="K112" s="192" t="s">
        <v>141</v>
      </c>
      <c r="L112" s="59"/>
      <c r="M112" s="197" t="s">
        <v>23</v>
      </c>
      <c r="N112" s="198" t="s">
        <v>44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0.20499999999999999</v>
      </c>
      <c r="T112" s="200">
        <f>S112*H112</f>
        <v>6.3549999999999995</v>
      </c>
      <c r="AR112" s="22" t="s">
        <v>133</v>
      </c>
      <c r="AT112" s="22" t="s">
        <v>129</v>
      </c>
      <c r="AU112" s="22" t="s">
        <v>82</v>
      </c>
      <c r="AY112" s="22" t="s">
        <v>127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78</v>
      </c>
      <c r="BK112" s="201">
        <f>ROUND(I112*H112,2)</f>
        <v>0</v>
      </c>
      <c r="BL112" s="22" t="s">
        <v>133</v>
      </c>
      <c r="BM112" s="22" t="s">
        <v>167</v>
      </c>
    </row>
    <row r="113" spans="2:65" s="1" customFormat="1" ht="36">
      <c r="B113" s="39"/>
      <c r="C113" s="61"/>
      <c r="D113" s="202" t="s">
        <v>135</v>
      </c>
      <c r="E113" s="61"/>
      <c r="F113" s="203" t="s">
        <v>168</v>
      </c>
      <c r="G113" s="61"/>
      <c r="H113" s="61"/>
      <c r="I113" s="161"/>
      <c r="J113" s="61"/>
      <c r="K113" s="61"/>
      <c r="L113" s="59"/>
      <c r="M113" s="204"/>
      <c r="N113" s="40"/>
      <c r="O113" s="40"/>
      <c r="P113" s="40"/>
      <c r="Q113" s="40"/>
      <c r="R113" s="40"/>
      <c r="S113" s="40"/>
      <c r="T113" s="76"/>
      <c r="AT113" s="22" t="s">
        <v>135</v>
      </c>
      <c r="AU113" s="22" t="s">
        <v>82</v>
      </c>
    </row>
    <row r="114" spans="2:65" s="11" customFormat="1" ht="12">
      <c r="B114" s="205"/>
      <c r="C114" s="206"/>
      <c r="D114" s="202" t="s">
        <v>136</v>
      </c>
      <c r="E114" s="207" t="s">
        <v>23</v>
      </c>
      <c r="F114" s="208" t="s">
        <v>169</v>
      </c>
      <c r="G114" s="206"/>
      <c r="H114" s="209">
        <v>31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136</v>
      </c>
      <c r="AU114" s="215" t="s">
        <v>82</v>
      </c>
      <c r="AV114" s="11" t="s">
        <v>82</v>
      </c>
      <c r="AW114" s="11" t="s">
        <v>36</v>
      </c>
      <c r="AX114" s="11" t="s">
        <v>73</v>
      </c>
      <c r="AY114" s="215" t="s">
        <v>127</v>
      </c>
    </row>
    <row r="115" spans="2:65" s="12" customFormat="1" ht="12">
      <c r="B115" s="216"/>
      <c r="C115" s="217"/>
      <c r="D115" s="202" t="s">
        <v>136</v>
      </c>
      <c r="E115" s="218" t="s">
        <v>23</v>
      </c>
      <c r="F115" s="219" t="s">
        <v>138</v>
      </c>
      <c r="G115" s="217"/>
      <c r="H115" s="220">
        <v>31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136</v>
      </c>
      <c r="AU115" s="226" t="s">
        <v>82</v>
      </c>
      <c r="AV115" s="12" t="s">
        <v>133</v>
      </c>
      <c r="AW115" s="12" t="s">
        <v>36</v>
      </c>
      <c r="AX115" s="12" t="s">
        <v>78</v>
      </c>
      <c r="AY115" s="226" t="s">
        <v>127</v>
      </c>
    </row>
    <row r="116" spans="2:65" s="1" customFormat="1" ht="14.4" customHeight="1">
      <c r="B116" s="39"/>
      <c r="C116" s="190" t="s">
        <v>170</v>
      </c>
      <c r="D116" s="190" t="s">
        <v>129</v>
      </c>
      <c r="E116" s="191" t="s">
        <v>171</v>
      </c>
      <c r="F116" s="192" t="s">
        <v>172</v>
      </c>
      <c r="G116" s="193" t="s">
        <v>173</v>
      </c>
      <c r="H116" s="194">
        <v>0.73</v>
      </c>
      <c r="I116" s="195"/>
      <c r="J116" s="196">
        <f>ROUND(I116*H116,2)</f>
        <v>0</v>
      </c>
      <c r="K116" s="192" t="s">
        <v>141</v>
      </c>
      <c r="L116" s="59"/>
      <c r="M116" s="197" t="s">
        <v>23</v>
      </c>
      <c r="N116" s="198" t="s">
        <v>44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133</v>
      </c>
      <c r="AT116" s="22" t="s">
        <v>129</v>
      </c>
      <c r="AU116" s="22" t="s">
        <v>82</v>
      </c>
      <c r="AY116" s="22" t="s">
        <v>127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78</v>
      </c>
      <c r="BK116" s="201">
        <f>ROUND(I116*H116,2)</f>
        <v>0</v>
      </c>
      <c r="BL116" s="22" t="s">
        <v>133</v>
      </c>
      <c r="BM116" s="22" t="s">
        <v>174</v>
      </c>
    </row>
    <row r="117" spans="2:65" s="1" customFormat="1" ht="36">
      <c r="B117" s="39"/>
      <c r="C117" s="61"/>
      <c r="D117" s="202" t="s">
        <v>135</v>
      </c>
      <c r="E117" s="61"/>
      <c r="F117" s="203" t="s">
        <v>175</v>
      </c>
      <c r="G117" s="61"/>
      <c r="H117" s="61"/>
      <c r="I117" s="161"/>
      <c r="J117" s="61"/>
      <c r="K117" s="61"/>
      <c r="L117" s="59"/>
      <c r="M117" s="204"/>
      <c r="N117" s="40"/>
      <c r="O117" s="40"/>
      <c r="P117" s="40"/>
      <c r="Q117" s="40"/>
      <c r="R117" s="40"/>
      <c r="S117" s="40"/>
      <c r="T117" s="76"/>
      <c r="AT117" s="22" t="s">
        <v>135</v>
      </c>
      <c r="AU117" s="22" t="s">
        <v>82</v>
      </c>
    </row>
    <row r="118" spans="2:65" s="11" customFormat="1" ht="12">
      <c r="B118" s="205"/>
      <c r="C118" s="206"/>
      <c r="D118" s="202" t="s">
        <v>136</v>
      </c>
      <c r="E118" s="207" t="s">
        <v>23</v>
      </c>
      <c r="F118" s="208" t="s">
        <v>176</v>
      </c>
      <c r="G118" s="206"/>
      <c r="H118" s="209">
        <v>0.72499999999999998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136</v>
      </c>
      <c r="AU118" s="215" t="s">
        <v>82</v>
      </c>
      <c r="AV118" s="11" t="s">
        <v>82</v>
      </c>
      <c r="AW118" s="11" t="s">
        <v>36</v>
      </c>
      <c r="AX118" s="11" t="s">
        <v>73</v>
      </c>
      <c r="AY118" s="215" t="s">
        <v>127</v>
      </c>
    </row>
    <row r="119" spans="2:65" s="12" customFormat="1" ht="12">
      <c r="B119" s="216"/>
      <c r="C119" s="217"/>
      <c r="D119" s="202" t="s">
        <v>136</v>
      </c>
      <c r="E119" s="218" t="s">
        <v>23</v>
      </c>
      <c r="F119" s="219" t="s">
        <v>138</v>
      </c>
      <c r="G119" s="217"/>
      <c r="H119" s="220">
        <v>0.72499999999999998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136</v>
      </c>
      <c r="AU119" s="226" t="s">
        <v>82</v>
      </c>
      <c r="AV119" s="12" t="s">
        <v>133</v>
      </c>
      <c r="AW119" s="12" t="s">
        <v>36</v>
      </c>
      <c r="AX119" s="12" t="s">
        <v>73</v>
      </c>
      <c r="AY119" s="226" t="s">
        <v>127</v>
      </c>
    </row>
    <row r="120" spans="2:65" s="11" customFormat="1" ht="12">
      <c r="B120" s="205"/>
      <c r="C120" s="206"/>
      <c r="D120" s="202" t="s">
        <v>136</v>
      </c>
      <c r="E120" s="207" t="s">
        <v>23</v>
      </c>
      <c r="F120" s="208" t="s">
        <v>177</v>
      </c>
      <c r="G120" s="206"/>
      <c r="H120" s="209">
        <v>0.73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136</v>
      </c>
      <c r="AU120" s="215" t="s">
        <v>82</v>
      </c>
      <c r="AV120" s="11" t="s">
        <v>82</v>
      </c>
      <c r="AW120" s="11" t="s">
        <v>36</v>
      </c>
      <c r="AX120" s="11" t="s">
        <v>78</v>
      </c>
      <c r="AY120" s="215" t="s">
        <v>127</v>
      </c>
    </row>
    <row r="121" spans="2:65" s="1" customFormat="1" ht="22.8" customHeight="1">
      <c r="B121" s="39"/>
      <c r="C121" s="190" t="s">
        <v>178</v>
      </c>
      <c r="D121" s="190" t="s">
        <v>129</v>
      </c>
      <c r="E121" s="191" t="s">
        <v>179</v>
      </c>
      <c r="F121" s="192" t="s">
        <v>180</v>
      </c>
      <c r="G121" s="193" t="s">
        <v>173</v>
      </c>
      <c r="H121" s="194">
        <v>11.99</v>
      </c>
      <c r="I121" s="195"/>
      <c r="J121" s="196">
        <f>ROUND(I121*H121,2)</f>
        <v>0</v>
      </c>
      <c r="K121" s="192" t="s">
        <v>141</v>
      </c>
      <c r="L121" s="59"/>
      <c r="M121" s="197" t="s">
        <v>23</v>
      </c>
      <c r="N121" s="198" t="s">
        <v>44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2" t="s">
        <v>133</v>
      </c>
      <c r="AT121" s="22" t="s">
        <v>129</v>
      </c>
      <c r="AU121" s="22" t="s">
        <v>82</v>
      </c>
      <c r="AY121" s="22" t="s">
        <v>127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78</v>
      </c>
      <c r="BK121" s="201">
        <f>ROUND(I121*H121,2)</f>
        <v>0</v>
      </c>
      <c r="BL121" s="22" t="s">
        <v>133</v>
      </c>
      <c r="BM121" s="22" t="s">
        <v>181</v>
      </c>
    </row>
    <row r="122" spans="2:65" s="1" customFormat="1" ht="36">
      <c r="B122" s="39"/>
      <c r="C122" s="61"/>
      <c r="D122" s="202" t="s">
        <v>135</v>
      </c>
      <c r="E122" s="61"/>
      <c r="F122" s="203" t="s">
        <v>182</v>
      </c>
      <c r="G122" s="61"/>
      <c r="H122" s="61"/>
      <c r="I122" s="161"/>
      <c r="J122" s="61"/>
      <c r="K122" s="61"/>
      <c r="L122" s="59"/>
      <c r="M122" s="204"/>
      <c r="N122" s="40"/>
      <c r="O122" s="40"/>
      <c r="P122" s="40"/>
      <c r="Q122" s="40"/>
      <c r="R122" s="40"/>
      <c r="S122" s="40"/>
      <c r="T122" s="76"/>
      <c r="AT122" s="22" t="s">
        <v>135</v>
      </c>
      <c r="AU122" s="22" t="s">
        <v>82</v>
      </c>
    </row>
    <row r="123" spans="2:65" s="11" customFormat="1" ht="12">
      <c r="B123" s="205"/>
      <c r="C123" s="206"/>
      <c r="D123" s="202" t="s">
        <v>136</v>
      </c>
      <c r="E123" s="207" t="s">
        <v>23</v>
      </c>
      <c r="F123" s="208" t="s">
        <v>183</v>
      </c>
      <c r="G123" s="206"/>
      <c r="H123" s="209">
        <v>11.99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136</v>
      </c>
      <c r="AU123" s="215" t="s">
        <v>82</v>
      </c>
      <c r="AV123" s="11" t="s">
        <v>82</v>
      </c>
      <c r="AW123" s="11" t="s">
        <v>36</v>
      </c>
      <c r="AX123" s="11" t="s">
        <v>73</v>
      </c>
      <c r="AY123" s="215" t="s">
        <v>127</v>
      </c>
    </row>
    <row r="124" spans="2:65" s="12" customFormat="1" ht="12">
      <c r="B124" s="216"/>
      <c r="C124" s="217"/>
      <c r="D124" s="202" t="s">
        <v>136</v>
      </c>
      <c r="E124" s="218" t="s">
        <v>23</v>
      </c>
      <c r="F124" s="219" t="s">
        <v>138</v>
      </c>
      <c r="G124" s="217"/>
      <c r="H124" s="220">
        <v>11.99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136</v>
      </c>
      <c r="AU124" s="226" t="s">
        <v>82</v>
      </c>
      <c r="AV124" s="12" t="s">
        <v>133</v>
      </c>
      <c r="AW124" s="12" t="s">
        <v>36</v>
      </c>
      <c r="AX124" s="12" t="s">
        <v>78</v>
      </c>
      <c r="AY124" s="226" t="s">
        <v>127</v>
      </c>
    </row>
    <row r="125" spans="2:65" s="1" customFormat="1" ht="34.200000000000003" customHeight="1">
      <c r="B125" s="39"/>
      <c r="C125" s="190" t="s">
        <v>184</v>
      </c>
      <c r="D125" s="190" t="s">
        <v>129</v>
      </c>
      <c r="E125" s="191" t="s">
        <v>185</v>
      </c>
      <c r="F125" s="192" t="s">
        <v>186</v>
      </c>
      <c r="G125" s="193" t="s">
        <v>173</v>
      </c>
      <c r="H125" s="194">
        <v>3</v>
      </c>
      <c r="I125" s="195"/>
      <c r="J125" s="196">
        <f>ROUND(I125*H125,2)</f>
        <v>0</v>
      </c>
      <c r="K125" s="192" t="s">
        <v>23</v>
      </c>
      <c r="L125" s="59"/>
      <c r="M125" s="197" t="s">
        <v>23</v>
      </c>
      <c r="N125" s="198" t="s">
        <v>44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133</v>
      </c>
      <c r="AT125" s="22" t="s">
        <v>129</v>
      </c>
      <c r="AU125" s="22" t="s">
        <v>82</v>
      </c>
      <c r="AY125" s="22" t="s">
        <v>127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78</v>
      </c>
      <c r="BK125" s="201">
        <f>ROUND(I125*H125,2)</f>
        <v>0</v>
      </c>
      <c r="BL125" s="22" t="s">
        <v>133</v>
      </c>
      <c r="BM125" s="22" t="s">
        <v>187</v>
      </c>
    </row>
    <row r="126" spans="2:65" s="11" customFormat="1" ht="12">
      <c r="B126" s="205"/>
      <c r="C126" s="206"/>
      <c r="D126" s="202" t="s">
        <v>136</v>
      </c>
      <c r="E126" s="207" t="s">
        <v>23</v>
      </c>
      <c r="F126" s="208" t="s">
        <v>188</v>
      </c>
      <c r="G126" s="206"/>
      <c r="H126" s="209">
        <v>3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136</v>
      </c>
      <c r="AU126" s="215" t="s">
        <v>82</v>
      </c>
      <c r="AV126" s="11" t="s">
        <v>82</v>
      </c>
      <c r="AW126" s="11" t="s">
        <v>36</v>
      </c>
      <c r="AX126" s="11" t="s">
        <v>73</v>
      </c>
      <c r="AY126" s="215" t="s">
        <v>127</v>
      </c>
    </row>
    <row r="127" spans="2:65" s="12" customFormat="1" ht="12">
      <c r="B127" s="216"/>
      <c r="C127" s="217"/>
      <c r="D127" s="202" t="s">
        <v>136</v>
      </c>
      <c r="E127" s="218" t="s">
        <v>23</v>
      </c>
      <c r="F127" s="219" t="s">
        <v>138</v>
      </c>
      <c r="G127" s="217"/>
      <c r="H127" s="220">
        <v>3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136</v>
      </c>
      <c r="AU127" s="226" t="s">
        <v>82</v>
      </c>
      <c r="AV127" s="12" t="s">
        <v>133</v>
      </c>
      <c r="AW127" s="12" t="s">
        <v>36</v>
      </c>
      <c r="AX127" s="12" t="s">
        <v>78</v>
      </c>
      <c r="AY127" s="226" t="s">
        <v>127</v>
      </c>
    </row>
    <row r="128" spans="2:65" s="1" customFormat="1" ht="22.8" customHeight="1">
      <c r="B128" s="39"/>
      <c r="C128" s="190" t="s">
        <v>189</v>
      </c>
      <c r="D128" s="190" t="s">
        <v>129</v>
      </c>
      <c r="E128" s="191" t="s">
        <v>190</v>
      </c>
      <c r="F128" s="192" t="s">
        <v>191</v>
      </c>
      <c r="G128" s="193" t="s">
        <v>173</v>
      </c>
      <c r="H128" s="194">
        <v>6.3</v>
      </c>
      <c r="I128" s="195"/>
      <c r="J128" s="196">
        <f>ROUND(I128*H128,2)</f>
        <v>0</v>
      </c>
      <c r="K128" s="192" t="s">
        <v>141</v>
      </c>
      <c r="L128" s="59"/>
      <c r="M128" s="197" t="s">
        <v>23</v>
      </c>
      <c r="N128" s="198" t="s">
        <v>44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133</v>
      </c>
      <c r="AT128" s="22" t="s">
        <v>129</v>
      </c>
      <c r="AU128" s="22" t="s">
        <v>82</v>
      </c>
      <c r="AY128" s="22" t="s">
        <v>127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78</v>
      </c>
      <c r="BK128" s="201">
        <f>ROUND(I128*H128,2)</f>
        <v>0</v>
      </c>
      <c r="BL128" s="22" t="s">
        <v>133</v>
      </c>
      <c r="BM128" s="22" t="s">
        <v>192</v>
      </c>
    </row>
    <row r="129" spans="2:65" s="1" customFormat="1" ht="36">
      <c r="B129" s="39"/>
      <c r="C129" s="61"/>
      <c r="D129" s="202" t="s">
        <v>135</v>
      </c>
      <c r="E129" s="61"/>
      <c r="F129" s="203" t="s">
        <v>193</v>
      </c>
      <c r="G129" s="61"/>
      <c r="H129" s="61"/>
      <c r="I129" s="161"/>
      <c r="J129" s="61"/>
      <c r="K129" s="61"/>
      <c r="L129" s="59"/>
      <c r="M129" s="204"/>
      <c r="N129" s="40"/>
      <c r="O129" s="40"/>
      <c r="P129" s="40"/>
      <c r="Q129" s="40"/>
      <c r="R129" s="40"/>
      <c r="S129" s="40"/>
      <c r="T129" s="76"/>
      <c r="AT129" s="22" t="s">
        <v>135</v>
      </c>
      <c r="AU129" s="22" t="s">
        <v>82</v>
      </c>
    </row>
    <row r="130" spans="2:65" s="11" customFormat="1" ht="12">
      <c r="B130" s="205"/>
      <c r="C130" s="206"/>
      <c r="D130" s="202" t="s">
        <v>136</v>
      </c>
      <c r="E130" s="207" t="s">
        <v>23</v>
      </c>
      <c r="F130" s="208" t="s">
        <v>194</v>
      </c>
      <c r="G130" s="206"/>
      <c r="H130" s="209">
        <v>6.3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136</v>
      </c>
      <c r="AU130" s="215" t="s">
        <v>82</v>
      </c>
      <c r="AV130" s="11" t="s">
        <v>82</v>
      </c>
      <c r="AW130" s="11" t="s">
        <v>36</v>
      </c>
      <c r="AX130" s="11" t="s">
        <v>78</v>
      </c>
      <c r="AY130" s="215" t="s">
        <v>127</v>
      </c>
    </row>
    <row r="131" spans="2:65" s="1" customFormat="1" ht="22.8" customHeight="1">
      <c r="B131" s="39"/>
      <c r="C131" s="190" t="s">
        <v>195</v>
      </c>
      <c r="D131" s="190" t="s">
        <v>129</v>
      </c>
      <c r="E131" s="191" t="s">
        <v>196</v>
      </c>
      <c r="F131" s="192" t="s">
        <v>197</v>
      </c>
      <c r="G131" s="193" t="s">
        <v>173</v>
      </c>
      <c r="H131" s="194">
        <v>20.03</v>
      </c>
      <c r="I131" s="195"/>
      <c r="J131" s="196">
        <f>ROUND(I131*H131,2)</f>
        <v>0</v>
      </c>
      <c r="K131" s="192" t="s">
        <v>141</v>
      </c>
      <c r="L131" s="59"/>
      <c r="M131" s="197" t="s">
        <v>23</v>
      </c>
      <c r="N131" s="198" t="s">
        <v>44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133</v>
      </c>
      <c r="AT131" s="22" t="s">
        <v>129</v>
      </c>
      <c r="AU131" s="22" t="s">
        <v>82</v>
      </c>
      <c r="AY131" s="22" t="s">
        <v>127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78</v>
      </c>
      <c r="BK131" s="201">
        <f>ROUND(I131*H131,2)</f>
        <v>0</v>
      </c>
      <c r="BL131" s="22" t="s">
        <v>133</v>
      </c>
      <c r="BM131" s="22" t="s">
        <v>198</v>
      </c>
    </row>
    <row r="132" spans="2:65" s="1" customFormat="1" ht="24">
      <c r="B132" s="39"/>
      <c r="C132" s="61"/>
      <c r="D132" s="202" t="s">
        <v>135</v>
      </c>
      <c r="E132" s="61"/>
      <c r="F132" s="203" t="s">
        <v>199</v>
      </c>
      <c r="G132" s="61"/>
      <c r="H132" s="61"/>
      <c r="I132" s="161"/>
      <c r="J132" s="61"/>
      <c r="K132" s="61"/>
      <c r="L132" s="59"/>
      <c r="M132" s="204"/>
      <c r="N132" s="40"/>
      <c r="O132" s="40"/>
      <c r="P132" s="40"/>
      <c r="Q132" s="40"/>
      <c r="R132" s="40"/>
      <c r="S132" s="40"/>
      <c r="T132" s="76"/>
      <c r="AT132" s="22" t="s">
        <v>135</v>
      </c>
      <c r="AU132" s="22" t="s">
        <v>82</v>
      </c>
    </row>
    <row r="133" spans="2:65" s="11" customFormat="1" ht="12">
      <c r="B133" s="205"/>
      <c r="C133" s="206"/>
      <c r="D133" s="202" t="s">
        <v>136</v>
      </c>
      <c r="E133" s="207" t="s">
        <v>23</v>
      </c>
      <c r="F133" s="208" t="s">
        <v>200</v>
      </c>
      <c r="G133" s="206"/>
      <c r="H133" s="209">
        <v>1.125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136</v>
      </c>
      <c r="AU133" s="215" t="s">
        <v>82</v>
      </c>
      <c r="AV133" s="11" t="s">
        <v>82</v>
      </c>
      <c r="AW133" s="11" t="s">
        <v>36</v>
      </c>
      <c r="AX133" s="11" t="s">
        <v>73</v>
      </c>
      <c r="AY133" s="215" t="s">
        <v>127</v>
      </c>
    </row>
    <row r="134" spans="2:65" s="11" customFormat="1" ht="12">
      <c r="B134" s="205"/>
      <c r="C134" s="206"/>
      <c r="D134" s="202" t="s">
        <v>136</v>
      </c>
      <c r="E134" s="207" t="s">
        <v>23</v>
      </c>
      <c r="F134" s="208" t="s">
        <v>201</v>
      </c>
      <c r="G134" s="206"/>
      <c r="H134" s="209">
        <v>2.1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136</v>
      </c>
      <c r="AU134" s="215" t="s">
        <v>82</v>
      </c>
      <c r="AV134" s="11" t="s">
        <v>82</v>
      </c>
      <c r="AW134" s="11" t="s">
        <v>36</v>
      </c>
      <c r="AX134" s="11" t="s">
        <v>73</v>
      </c>
      <c r="AY134" s="215" t="s">
        <v>127</v>
      </c>
    </row>
    <row r="135" spans="2:65" s="11" customFormat="1" ht="12">
      <c r="B135" s="205"/>
      <c r="C135" s="206"/>
      <c r="D135" s="202" t="s">
        <v>136</v>
      </c>
      <c r="E135" s="207" t="s">
        <v>23</v>
      </c>
      <c r="F135" s="208" t="s">
        <v>202</v>
      </c>
      <c r="G135" s="206"/>
      <c r="H135" s="209">
        <v>16.8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136</v>
      </c>
      <c r="AU135" s="215" t="s">
        <v>82</v>
      </c>
      <c r="AV135" s="11" t="s">
        <v>82</v>
      </c>
      <c r="AW135" s="11" t="s">
        <v>36</v>
      </c>
      <c r="AX135" s="11" t="s">
        <v>73</v>
      </c>
      <c r="AY135" s="215" t="s">
        <v>127</v>
      </c>
    </row>
    <row r="136" spans="2:65" s="13" customFormat="1" ht="12">
      <c r="B136" s="227"/>
      <c r="C136" s="228"/>
      <c r="D136" s="202" t="s">
        <v>136</v>
      </c>
      <c r="E136" s="229" t="s">
        <v>23</v>
      </c>
      <c r="F136" s="230" t="s">
        <v>203</v>
      </c>
      <c r="G136" s="228"/>
      <c r="H136" s="231">
        <v>20.024999999999999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136</v>
      </c>
      <c r="AU136" s="237" t="s">
        <v>82</v>
      </c>
      <c r="AV136" s="13" t="s">
        <v>145</v>
      </c>
      <c r="AW136" s="13" t="s">
        <v>36</v>
      </c>
      <c r="AX136" s="13" t="s">
        <v>73</v>
      </c>
      <c r="AY136" s="237" t="s">
        <v>127</v>
      </c>
    </row>
    <row r="137" spans="2:65" s="12" customFormat="1" ht="12">
      <c r="B137" s="216"/>
      <c r="C137" s="217"/>
      <c r="D137" s="202" t="s">
        <v>136</v>
      </c>
      <c r="E137" s="218" t="s">
        <v>23</v>
      </c>
      <c r="F137" s="219" t="s">
        <v>138</v>
      </c>
      <c r="G137" s="217"/>
      <c r="H137" s="220">
        <v>20.024999999999999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136</v>
      </c>
      <c r="AU137" s="226" t="s">
        <v>82</v>
      </c>
      <c r="AV137" s="12" t="s">
        <v>133</v>
      </c>
      <c r="AW137" s="12" t="s">
        <v>36</v>
      </c>
      <c r="AX137" s="12" t="s">
        <v>73</v>
      </c>
      <c r="AY137" s="226" t="s">
        <v>127</v>
      </c>
    </row>
    <row r="138" spans="2:65" s="11" customFormat="1" ht="12">
      <c r="B138" s="205"/>
      <c r="C138" s="206"/>
      <c r="D138" s="202" t="s">
        <v>136</v>
      </c>
      <c r="E138" s="207" t="s">
        <v>23</v>
      </c>
      <c r="F138" s="208" t="s">
        <v>204</v>
      </c>
      <c r="G138" s="206"/>
      <c r="H138" s="209">
        <v>20.03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136</v>
      </c>
      <c r="AU138" s="215" t="s">
        <v>82</v>
      </c>
      <c r="AV138" s="11" t="s">
        <v>82</v>
      </c>
      <c r="AW138" s="11" t="s">
        <v>36</v>
      </c>
      <c r="AX138" s="11" t="s">
        <v>78</v>
      </c>
      <c r="AY138" s="215" t="s">
        <v>127</v>
      </c>
    </row>
    <row r="139" spans="2:65" s="1" customFormat="1" ht="22.8" customHeight="1">
      <c r="B139" s="39"/>
      <c r="C139" s="190" t="s">
        <v>205</v>
      </c>
      <c r="D139" s="190" t="s">
        <v>129</v>
      </c>
      <c r="E139" s="191" t="s">
        <v>206</v>
      </c>
      <c r="F139" s="192" t="s">
        <v>207</v>
      </c>
      <c r="G139" s="193" t="s">
        <v>173</v>
      </c>
      <c r="H139" s="194">
        <v>21.8</v>
      </c>
      <c r="I139" s="195"/>
      <c r="J139" s="196">
        <f>ROUND(I139*H139,2)</f>
        <v>0</v>
      </c>
      <c r="K139" s="192" t="s">
        <v>141</v>
      </c>
      <c r="L139" s="59"/>
      <c r="M139" s="197" t="s">
        <v>23</v>
      </c>
      <c r="N139" s="198" t="s">
        <v>44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2" t="s">
        <v>133</v>
      </c>
      <c r="AT139" s="22" t="s">
        <v>129</v>
      </c>
      <c r="AU139" s="22" t="s">
        <v>82</v>
      </c>
      <c r="AY139" s="22" t="s">
        <v>127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78</v>
      </c>
      <c r="BK139" s="201">
        <f>ROUND(I139*H139,2)</f>
        <v>0</v>
      </c>
      <c r="BL139" s="22" t="s">
        <v>133</v>
      </c>
      <c r="BM139" s="22" t="s">
        <v>208</v>
      </c>
    </row>
    <row r="140" spans="2:65" s="1" customFormat="1" ht="36">
      <c r="B140" s="39"/>
      <c r="C140" s="61"/>
      <c r="D140" s="202" t="s">
        <v>135</v>
      </c>
      <c r="E140" s="61"/>
      <c r="F140" s="203" t="s">
        <v>209</v>
      </c>
      <c r="G140" s="61"/>
      <c r="H140" s="61"/>
      <c r="I140" s="161"/>
      <c r="J140" s="61"/>
      <c r="K140" s="61"/>
      <c r="L140" s="59"/>
      <c r="M140" s="204"/>
      <c r="N140" s="40"/>
      <c r="O140" s="40"/>
      <c r="P140" s="40"/>
      <c r="Q140" s="40"/>
      <c r="R140" s="40"/>
      <c r="S140" s="40"/>
      <c r="T140" s="76"/>
      <c r="AT140" s="22" t="s">
        <v>135</v>
      </c>
      <c r="AU140" s="22" t="s">
        <v>82</v>
      </c>
    </row>
    <row r="141" spans="2:65" s="11" customFormat="1" ht="12">
      <c r="B141" s="205"/>
      <c r="C141" s="206"/>
      <c r="D141" s="202" t="s">
        <v>136</v>
      </c>
      <c r="E141" s="207" t="s">
        <v>23</v>
      </c>
      <c r="F141" s="208" t="s">
        <v>210</v>
      </c>
      <c r="G141" s="206"/>
      <c r="H141" s="209">
        <v>21.8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136</v>
      </c>
      <c r="AU141" s="215" t="s">
        <v>82</v>
      </c>
      <c r="AV141" s="11" t="s">
        <v>82</v>
      </c>
      <c r="AW141" s="11" t="s">
        <v>36</v>
      </c>
      <c r="AX141" s="11" t="s">
        <v>73</v>
      </c>
      <c r="AY141" s="215" t="s">
        <v>127</v>
      </c>
    </row>
    <row r="142" spans="2:65" s="12" customFormat="1" ht="12">
      <c r="B142" s="216"/>
      <c r="C142" s="217"/>
      <c r="D142" s="202" t="s">
        <v>136</v>
      </c>
      <c r="E142" s="218" t="s">
        <v>23</v>
      </c>
      <c r="F142" s="219" t="s">
        <v>138</v>
      </c>
      <c r="G142" s="217"/>
      <c r="H142" s="220">
        <v>21.8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136</v>
      </c>
      <c r="AU142" s="226" t="s">
        <v>82</v>
      </c>
      <c r="AV142" s="12" t="s">
        <v>133</v>
      </c>
      <c r="AW142" s="12" t="s">
        <v>36</v>
      </c>
      <c r="AX142" s="12" t="s">
        <v>78</v>
      </c>
      <c r="AY142" s="226" t="s">
        <v>127</v>
      </c>
    </row>
    <row r="143" spans="2:65" s="1" customFormat="1" ht="22.8" customHeight="1">
      <c r="B143" s="39"/>
      <c r="C143" s="190" t="s">
        <v>211</v>
      </c>
      <c r="D143" s="190" t="s">
        <v>129</v>
      </c>
      <c r="E143" s="191" t="s">
        <v>212</v>
      </c>
      <c r="F143" s="192" t="s">
        <v>213</v>
      </c>
      <c r="G143" s="193" t="s">
        <v>173</v>
      </c>
      <c r="H143" s="194">
        <v>39.75</v>
      </c>
      <c r="I143" s="195"/>
      <c r="J143" s="196">
        <f>ROUND(I143*H143,2)</f>
        <v>0</v>
      </c>
      <c r="K143" s="192" t="s">
        <v>141</v>
      </c>
      <c r="L143" s="59"/>
      <c r="M143" s="197" t="s">
        <v>23</v>
      </c>
      <c r="N143" s="198" t="s">
        <v>44</v>
      </c>
      <c r="O143" s="40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2" t="s">
        <v>133</v>
      </c>
      <c r="AT143" s="22" t="s">
        <v>129</v>
      </c>
      <c r="AU143" s="22" t="s">
        <v>82</v>
      </c>
      <c r="AY143" s="22" t="s">
        <v>127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78</v>
      </c>
      <c r="BK143" s="201">
        <f>ROUND(I143*H143,2)</f>
        <v>0</v>
      </c>
      <c r="BL143" s="22" t="s">
        <v>133</v>
      </c>
      <c r="BM143" s="22" t="s">
        <v>214</v>
      </c>
    </row>
    <row r="144" spans="2:65" s="1" customFormat="1" ht="36">
      <c r="B144" s="39"/>
      <c r="C144" s="61"/>
      <c r="D144" s="202" t="s">
        <v>135</v>
      </c>
      <c r="E144" s="61"/>
      <c r="F144" s="203" t="s">
        <v>215</v>
      </c>
      <c r="G144" s="61"/>
      <c r="H144" s="61"/>
      <c r="I144" s="161"/>
      <c r="J144" s="61"/>
      <c r="K144" s="61"/>
      <c r="L144" s="59"/>
      <c r="M144" s="204"/>
      <c r="N144" s="40"/>
      <c r="O144" s="40"/>
      <c r="P144" s="40"/>
      <c r="Q144" s="40"/>
      <c r="R144" s="40"/>
      <c r="S144" s="40"/>
      <c r="T144" s="76"/>
      <c r="AT144" s="22" t="s">
        <v>135</v>
      </c>
      <c r="AU144" s="22" t="s">
        <v>82</v>
      </c>
    </row>
    <row r="145" spans="2:65" s="11" customFormat="1" ht="12">
      <c r="B145" s="205"/>
      <c r="C145" s="206"/>
      <c r="D145" s="202" t="s">
        <v>136</v>
      </c>
      <c r="E145" s="207" t="s">
        <v>23</v>
      </c>
      <c r="F145" s="208" t="s">
        <v>216</v>
      </c>
      <c r="G145" s="206"/>
      <c r="H145" s="209">
        <v>39.75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136</v>
      </c>
      <c r="AU145" s="215" t="s">
        <v>82</v>
      </c>
      <c r="AV145" s="11" t="s">
        <v>82</v>
      </c>
      <c r="AW145" s="11" t="s">
        <v>36</v>
      </c>
      <c r="AX145" s="11" t="s">
        <v>78</v>
      </c>
      <c r="AY145" s="215" t="s">
        <v>127</v>
      </c>
    </row>
    <row r="146" spans="2:65" s="1" customFormat="1" ht="14.4" customHeight="1">
      <c r="B146" s="39"/>
      <c r="C146" s="190" t="s">
        <v>217</v>
      </c>
      <c r="D146" s="190" t="s">
        <v>129</v>
      </c>
      <c r="E146" s="191" t="s">
        <v>218</v>
      </c>
      <c r="F146" s="192" t="s">
        <v>219</v>
      </c>
      <c r="G146" s="193" t="s">
        <v>173</v>
      </c>
      <c r="H146" s="194">
        <v>0.75</v>
      </c>
      <c r="I146" s="195"/>
      <c r="J146" s="196">
        <f>ROUND(I146*H146,2)</f>
        <v>0</v>
      </c>
      <c r="K146" s="192" t="s">
        <v>141</v>
      </c>
      <c r="L146" s="59"/>
      <c r="M146" s="197" t="s">
        <v>23</v>
      </c>
      <c r="N146" s="198" t="s">
        <v>44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2" t="s">
        <v>133</v>
      </c>
      <c r="AT146" s="22" t="s">
        <v>129</v>
      </c>
      <c r="AU146" s="22" t="s">
        <v>82</v>
      </c>
      <c r="AY146" s="22" t="s">
        <v>127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78</v>
      </c>
      <c r="BK146" s="201">
        <f>ROUND(I146*H146,2)</f>
        <v>0</v>
      </c>
      <c r="BL146" s="22" t="s">
        <v>133</v>
      </c>
      <c r="BM146" s="22" t="s">
        <v>220</v>
      </c>
    </row>
    <row r="147" spans="2:65" s="1" customFormat="1" ht="24">
      <c r="B147" s="39"/>
      <c r="C147" s="61"/>
      <c r="D147" s="202" t="s">
        <v>135</v>
      </c>
      <c r="E147" s="61"/>
      <c r="F147" s="203" t="s">
        <v>221</v>
      </c>
      <c r="G147" s="61"/>
      <c r="H147" s="61"/>
      <c r="I147" s="161"/>
      <c r="J147" s="61"/>
      <c r="K147" s="61"/>
      <c r="L147" s="59"/>
      <c r="M147" s="204"/>
      <c r="N147" s="40"/>
      <c r="O147" s="40"/>
      <c r="P147" s="40"/>
      <c r="Q147" s="40"/>
      <c r="R147" s="40"/>
      <c r="S147" s="40"/>
      <c r="T147" s="76"/>
      <c r="AT147" s="22" t="s">
        <v>135</v>
      </c>
      <c r="AU147" s="22" t="s">
        <v>82</v>
      </c>
    </row>
    <row r="148" spans="2:65" s="11" customFormat="1" ht="12">
      <c r="B148" s="205"/>
      <c r="C148" s="206"/>
      <c r="D148" s="202" t="s">
        <v>136</v>
      </c>
      <c r="E148" s="207" t="s">
        <v>23</v>
      </c>
      <c r="F148" s="208" t="s">
        <v>222</v>
      </c>
      <c r="G148" s="206"/>
      <c r="H148" s="209">
        <v>0.75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136</v>
      </c>
      <c r="AU148" s="215" t="s">
        <v>82</v>
      </c>
      <c r="AV148" s="11" t="s">
        <v>82</v>
      </c>
      <c r="AW148" s="11" t="s">
        <v>36</v>
      </c>
      <c r="AX148" s="11" t="s">
        <v>73</v>
      </c>
      <c r="AY148" s="215" t="s">
        <v>127</v>
      </c>
    </row>
    <row r="149" spans="2:65" s="12" customFormat="1" ht="12">
      <c r="B149" s="216"/>
      <c r="C149" s="217"/>
      <c r="D149" s="202" t="s">
        <v>136</v>
      </c>
      <c r="E149" s="218" t="s">
        <v>23</v>
      </c>
      <c r="F149" s="219" t="s">
        <v>138</v>
      </c>
      <c r="G149" s="217"/>
      <c r="H149" s="220">
        <v>0.75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136</v>
      </c>
      <c r="AU149" s="226" t="s">
        <v>82</v>
      </c>
      <c r="AV149" s="12" t="s">
        <v>133</v>
      </c>
      <c r="AW149" s="12" t="s">
        <v>36</v>
      </c>
      <c r="AX149" s="12" t="s">
        <v>78</v>
      </c>
      <c r="AY149" s="226" t="s">
        <v>127</v>
      </c>
    </row>
    <row r="150" spans="2:65" s="1" customFormat="1" ht="22.8" customHeight="1">
      <c r="B150" s="39"/>
      <c r="C150" s="190" t="s">
        <v>10</v>
      </c>
      <c r="D150" s="190" t="s">
        <v>129</v>
      </c>
      <c r="E150" s="191" t="s">
        <v>223</v>
      </c>
      <c r="F150" s="192" t="s">
        <v>224</v>
      </c>
      <c r="G150" s="193" t="s">
        <v>173</v>
      </c>
      <c r="H150" s="194">
        <v>21.8</v>
      </c>
      <c r="I150" s="195"/>
      <c r="J150" s="196">
        <f>ROUND(I150*H150,2)</f>
        <v>0</v>
      </c>
      <c r="K150" s="192" t="s">
        <v>141</v>
      </c>
      <c r="L150" s="59"/>
      <c r="M150" s="197" t="s">
        <v>23</v>
      </c>
      <c r="N150" s="198" t="s">
        <v>44</v>
      </c>
      <c r="O150" s="40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2" t="s">
        <v>133</v>
      </c>
      <c r="AT150" s="22" t="s">
        <v>129</v>
      </c>
      <c r="AU150" s="22" t="s">
        <v>82</v>
      </c>
      <c r="AY150" s="22" t="s">
        <v>127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78</v>
      </c>
      <c r="BK150" s="201">
        <f>ROUND(I150*H150,2)</f>
        <v>0</v>
      </c>
      <c r="BL150" s="22" t="s">
        <v>133</v>
      </c>
      <c r="BM150" s="22" t="s">
        <v>225</v>
      </c>
    </row>
    <row r="151" spans="2:65" s="1" customFormat="1" ht="36">
      <c r="B151" s="39"/>
      <c r="C151" s="61"/>
      <c r="D151" s="202" t="s">
        <v>135</v>
      </c>
      <c r="E151" s="61"/>
      <c r="F151" s="203" t="s">
        <v>226</v>
      </c>
      <c r="G151" s="61"/>
      <c r="H151" s="61"/>
      <c r="I151" s="161"/>
      <c r="J151" s="61"/>
      <c r="K151" s="61"/>
      <c r="L151" s="59"/>
      <c r="M151" s="204"/>
      <c r="N151" s="40"/>
      <c r="O151" s="40"/>
      <c r="P151" s="40"/>
      <c r="Q151" s="40"/>
      <c r="R151" s="40"/>
      <c r="S151" s="40"/>
      <c r="T151" s="76"/>
      <c r="AT151" s="22" t="s">
        <v>135</v>
      </c>
      <c r="AU151" s="22" t="s">
        <v>82</v>
      </c>
    </row>
    <row r="152" spans="2:65" s="11" customFormat="1" ht="12">
      <c r="B152" s="205"/>
      <c r="C152" s="206"/>
      <c r="D152" s="202" t="s">
        <v>136</v>
      </c>
      <c r="E152" s="207" t="s">
        <v>23</v>
      </c>
      <c r="F152" s="208" t="s">
        <v>227</v>
      </c>
      <c r="G152" s="206"/>
      <c r="H152" s="209">
        <v>21.8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136</v>
      </c>
      <c r="AU152" s="215" t="s">
        <v>82</v>
      </c>
      <c r="AV152" s="11" t="s">
        <v>82</v>
      </c>
      <c r="AW152" s="11" t="s">
        <v>36</v>
      </c>
      <c r="AX152" s="11" t="s">
        <v>78</v>
      </c>
      <c r="AY152" s="215" t="s">
        <v>127</v>
      </c>
    </row>
    <row r="153" spans="2:65" s="1" customFormat="1" ht="22.8" customHeight="1">
      <c r="B153" s="39"/>
      <c r="C153" s="190" t="s">
        <v>228</v>
      </c>
      <c r="D153" s="190" t="s">
        <v>129</v>
      </c>
      <c r="E153" s="191" t="s">
        <v>229</v>
      </c>
      <c r="F153" s="192" t="s">
        <v>230</v>
      </c>
      <c r="G153" s="193" t="s">
        <v>173</v>
      </c>
      <c r="H153" s="194">
        <v>0.73</v>
      </c>
      <c r="I153" s="195"/>
      <c r="J153" s="196">
        <f>ROUND(I153*H153,2)</f>
        <v>0</v>
      </c>
      <c r="K153" s="192" t="s">
        <v>141</v>
      </c>
      <c r="L153" s="59"/>
      <c r="M153" s="197" t="s">
        <v>23</v>
      </c>
      <c r="N153" s="198" t="s">
        <v>44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2" t="s">
        <v>133</v>
      </c>
      <c r="AT153" s="22" t="s">
        <v>129</v>
      </c>
      <c r="AU153" s="22" t="s">
        <v>82</v>
      </c>
      <c r="AY153" s="22" t="s">
        <v>127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78</v>
      </c>
      <c r="BK153" s="201">
        <f>ROUND(I153*H153,2)</f>
        <v>0</v>
      </c>
      <c r="BL153" s="22" t="s">
        <v>133</v>
      </c>
      <c r="BM153" s="22" t="s">
        <v>231</v>
      </c>
    </row>
    <row r="154" spans="2:65" s="1" customFormat="1" ht="36">
      <c r="B154" s="39"/>
      <c r="C154" s="61"/>
      <c r="D154" s="202" t="s">
        <v>135</v>
      </c>
      <c r="E154" s="61"/>
      <c r="F154" s="203" t="s">
        <v>232</v>
      </c>
      <c r="G154" s="61"/>
      <c r="H154" s="61"/>
      <c r="I154" s="161"/>
      <c r="J154" s="61"/>
      <c r="K154" s="61"/>
      <c r="L154" s="59"/>
      <c r="M154" s="204"/>
      <c r="N154" s="40"/>
      <c r="O154" s="40"/>
      <c r="P154" s="40"/>
      <c r="Q154" s="40"/>
      <c r="R154" s="40"/>
      <c r="S154" s="40"/>
      <c r="T154" s="76"/>
      <c r="AT154" s="22" t="s">
        <v>135</v>
      </c>
      <c r="AU154" s="22" t="s">
        <v>82</v>
      </c>
    </row>
    <row r="155" spans="2:65" s="11" customFormat="1" ht="12">
      <c r="B155" s="205"/>
      <c r="C155" s="206"/>
      <c r="D155" s="202" t="s">
        <v>136</v>
      </c>
      <c r="E155" s="207" t="s">
        <v>23</v>
      </c>
      <c r="F155" s="208" t="s">
        <v>177</v>
      </c>
      <c r="G155" s="206"/>
      <c r="H155" s="209">
        <v>0.73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136</v>
      </c>
      <c r="AU155" s="215" t="s">
        <v>82</v>
      </c>
      <c r="AV155" s="11" t="s">
        <v>82</v>
      </c>
      <c r="AW155" s="11" t="s">
        <v>36</v>
      </c>
      <c r="AX155" s="11" t="s">
        <v>78</v>
      </c>
      <c r="AY155" s="215" t="s">
        <v>127</v>
      </c>
    </row>
    <row r="156" spans="2:65" s="1" customFormat="1" ht="22.8" customHeight="1">
      <c r="B156" s="39"/>
      <c r="C156" s="190" t="s">
        <v>233</v>
      </c>
      <c r="D156" s="190" t="s">
        <v>129</v>
      </c>
      <c r="E156" s="191" t="s">
        <v>234</v>
      </c>
      <c r="F156" s="192" t="s">
        <v>235</v>
      </c>
      <c r="G156" s="193" t="s">
        <v>173</v>
      </c>
      <c r="H156" s="194">
        <v>78.44</v>
      </c>
      <c r="I156" s="195"/>
      <c r="J156" s="196">
        <f>ROUND(I156*H156,2)</f>
        <v>0</v>
      </c>
      <c r="K156" s="192" t="s">
        <v>141</v>
      </c>
      <c r="L156" s="59"/>
      <c r="M156" s="197" t="s">
        <v>23</v>
      </c>
      <c r="N156" s="198" t="s">
        <v>44</v>
      </c>
      <c r="O156" s="40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2" t="s">
        <v>133</v>
      </c>
      <c r="AT156" s="22" t="s">
        <v>129</v>
      </c>
      <c r="AU156" s="22" t="s">
        <v>82</v>
      </c>
      <c r="AY156" s="22" t="s">
        <v>127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2" t="s">
        <v>78</v>
      </c>
      <c r="BK156" s="201">
        <f>ROUND(I156*H156,2)</f>
        <v>0</v>
      </c>
      <c r="BL156" s="22" t="s">
        <v>133</v>
      </c>
      <c r="BM156" s="22" t="s">
        <v>236</v>
      </c>
    </row>
    <row r="157" spans="2:65" s="1" customFormat="1" ht="36">
      <c r="B157" s="39"/>
      <c r="C157" s="61"/>
      <c r="D157" s="202" t="s">
        <v>135</v>
      </c>
      <c r="E157" s="61"/>
      <c r="F157" s="203" t="s">
        <v>237</v>
      </c>
      <c r="G157" s="61"/>
      <c r="H157" s="61"/>
      <c r="I157" s="161"/>
      <c r="J157" s="61"/>
      <c r="K157" s="61"/>
      <c r="L157" s="59"/>
      <c r="M157" s="204"/>
      <c r="N157" s="40"/>
      <c r="O157" s="40"/>
      <c r="P157" s="40"/>
      <c r="Q157" s="40"/>
      <c r="R157" s="40"/>
      <c r="S157" s="40"/>
      <c r="T157" s="76"/>
      <c r="AT157" s="22" t="s">
        <v>135</v>
      </c>
      <c r="AU157" s="22" t="s">
        <v>82</v>
      </c>
    </row>
    <row r="158" spans="2:65" s="11" customFormat="1" ht="12">
      <c r="B158" s="205"/>
      <c r="C158" s="206"/>
      <c r="D158" s="202" t="s">
        <v>136</v>
      </c>
      <c r="E158" s="207" t="s">
        <v>23</v>
      </c>
      <c r="F158" s="208" t="s">
        <v>238</v>
      </c>
      <c r="G158" s="206"/>
      <c r="H158" s="209">
        <v>103.65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136</v>
      </c>
      <c r="AU158" s="215" t="s">
        <v>82</v>
      </c>
      <c r="AV158" s="11" t="s">
        <v>82</v>
      </c>
      <c r="AW158" s="11" t="s">
        <v>36</v>
      </c>
      <c r="AX158" s="11" t="s">
        <v>73</v>
      </c>
      <c r="AY158" s="215" t="s">
        <v>127</v>
      </c>
    </row>
    <row r="159" spans="2:65" s="11" customFormat="1" ht="12">
      <c r="B159" s="205"/>
      <c r="C159" s="206"/>
      <c r="D159" s="202" t="s">
        <v>136</v>
      </c>
      <c r="E159" s="207" t="s">
        <v>23</v>
      </c>
      <c r="F159" s="208" t="s">
        <v>239</v>
      </c>
      <c r="G159" s="206"/>
      <c r="H159" s="209">
        <v>-25.21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136</v>
      </c>
      <c r="AU159" s="215" t="s">
        <v>82</v>
      </c>
      <c r="AV159" s="11" t="s">
        <v>82</v>
      </c>
      <c r="AW159" s="11" t="s">
        <v>36</v>
      </c>
      <c r="AX159" s="11" t="s">
        <v>73</v>
      </c>
      <c r="AY159" s="215" t="s">
        <v>127</v>
      </c>
    </row>
    <row r="160" spans="2:65" s="12" customFormat="1" ht="12">
      <c r="B160" s="216"/>
      <c r="C160" s="217"/>
      <c r="D160" s="202" t="s">
        <v>136</v>
      </c>
      <c r="E160" s="218" t="s">
        <v>23</v>
      </c>
      <c r="F160" s="219" t="s">
        <v>138</v>
      </c>
      <c r="G160" s="217"/>
      <c r="H160" s="220">
        <v>78.44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136</v>
      </c>
      <c r="AU160" s="226" t="s">
        <v>82</v>
      </c>
      <c r="AV160" s="12" t="s">
        <v>133</v>
      </c>
      <c r="AW160" s="12" t="s">
        <v>36</v>
      </c>
      <c r="AX160" s="12" t="s">
        <v>78</v>
      </c>
      <c r="AY160" s="226" t="s">
        <v>127</v>
      </c>
    </row>
    <row r="161" spans="2:65" s="1" customFormat="1" ht="22.8" customHeight="1">
      <c r="B161" s="39"/>
      <c r="C161" s="190" t="s">
        <v>240</v>
      </c>
      <c r="D161" s="190" t="s">
        <v>129</v>
      </c>
      <c r="E161" s="191" t="s">
        <v>241</v>
      </c>
      <c r="F161" s="192" t="s">
        <v>242</v>
      </c>
      <c r="G161" s="193" t="s">
        <v>173</v>
      </c>
      <c r="H161" s="194">
        <v>392.2</v>
      </c>
      <c r="I161" s="195"/>
      <c r="J161" s="196">
        <f>ROUND(I161*H161,2)</f>
        <v>0</v>
      </c>
      <c r="K161" s="192" t="s">
        <v>141</v>
      </c>
      <c r="L161" s="59"/>
      <c r="M161" s="197" t="s">
        <v>23</v>
      </c>
      <c r="N161" s="198" t="s">
        <v>44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2" t="s">
        <v>133</v>
      </c>
      <c r="AT161" s="22" t="s">
        <v>129</v>
      </c>
      <c r="AU161" s="22" t="s">
        <v>82</v>
      </c>
      <c r="AY161" s="22" t="s">
        <v>127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78</v>
      </c>
      <c r="BK161" s="201">
        <f>ROUND(I161*H161,2)</f>
        <v>0</v>
      </c>
      <c r="BL161" s="22" t="s">
        <v>133</v>
      </c>
      <c r="BM161" s="22" t="s">
        <v>243</v>
      </c>
    </row>
    <row r="162" spans="2:65" s="1" customFormat="1" ht="48">
      <c r="B162" s="39"/>
      <c r="C162" s="61"/>
      <c r="D162" s="202" t="s">
        <v>135</v>
      </c>
      <c r="E162" s="61"/>
      <c r="F162" s="203" t="s">
        <v>244</v>
      </c>
      <c r="G162" s="61"/>
      <c r="H162" s="61"/>
      <c r="I162" s="161"/>
      <c r="J162" s="61"/>
      <c r="K162" s="61"/>
      <c r="L162" s="59"/>
      <c r="M162" s="204"/>
      <c r="N162" s="40"/>
      <c r="O162" s="40"/>
      <c r="P162" s="40"/>
      <c r="Q162" s="40"/>
      <c r="R162" s="40"/>
      <c r="S162" s="40"/>
      <c r="T162" s="76"/>
      <c r="AT162" s="22" t="s">
        <v>135</v>
      </c>
      <c r="AU162" s="22" t="s">
        <v>82</v>
      </c>
    </row>
    <row r="163" spans="2:65" s="11" customFormat="1" ht="12">
      <c r="B163" s="205"/>
      <c r="C163" s="206"/>
      <c r="D163" s="202" t="s">
        <v>136</v>
      </c>
      <c r="E163" s="207" t="s">
        <v>23</v>
      </c>
      <c r="F163" s="208" t="s">
        <v>245</v>
      </c>
      <c r="G163" s="206"/>
      <c r="H163" s="209">
        <v>392.2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136</v>
      </c>
      <c r="AU163" s="215" t="s">
        <v>82</v>
      </c>
      <c r="AV163" s="11" t="s">
        <v>82</v>
      </c>
      <c r="AW163" s="11" t="s">
        <v>36</v>
      </c>
      <c r="AX163" s="11" t="s">
        <v>73</v>
      </c>
      <c r="AY163" s="215" t="s">
        <v>127</v>
      </c>
    </row>
    <row r="164" spans="2:65" s="12" customFormat="1" ht="12">
      <c r="B164" s="216"/>
      <c r="C164" s="217"/>
      <c r="D164" s="202" t="s">
        <v>136</v>
      </c>
      <c r="E164" s="218" t="s">
        <v>23</v>
      </c>
      <c r="F164" s="219" t="s">
        <v>138</v>
      </c>
      <c r="G164" s="217"/>
      <c r="H164" s="220">
        <v>392.2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136</v>
      </c>
      <c r="AU164" s="226" t="s">
        <v>82</v>
      </c>
      <c r="AV164" s="12" t="s">
        <v>133</v>
      </c>
      <c r="AW164" s="12" t="s">
        <v>36</v>
      </c>
      <c r="AX164" s="12" t="s">
        <v>78</v>
      </c>
      <c r="AY164" s="226" t="s">
        <v>127</v>
      </c>
    </row>
    <row r="165" spans="2:65" s="1" customFormat="1" ht="22.8" customHeight="1">
      <c r="B165" s="39"/>
      <c r="C165" s="190" t="s">
        <v>246</v>
      </c>
      <c r="D165" s="190" t="s">
        <v>129</v>
      </c>
      <c r="E165" s="191" t="s">
        <v>247</v>
      </c>
      <c r="F165" s="192" t="s">
        <v>248</v>
      </c>
      <c r="G165" s="193" t="s">
        <v>173</v>
      </c>
      <c r="H165" s="194">
        <v>0.73</v>
      </c>
      <c r="I165" s="195"/>
      <c r="J165" s="196">
        <f>ROUND(I165*H165,2)</f>
        <v>0</v>
      </c>
      <c r="K165" s="192" t="s">
        <v>141</v>
      </c>
      <c r="L165" s="59"/>
      <c r="M165" s="197" t="s">
        <v>23</v>
      </c>
      <c r="N165" s="198" t="s">
        <v>44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133</v>
      </c>
      <c r="AT165" s="22" t="s">
        <v>129</v>
      </c>
      <c r="AU165" s="22" t="s">
        <v>82</v>
      </c>
      <c r="AY165" s="22" t="s">
        <v>127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78</v>
      </c>
      <c r="BK165" s="201">
        <f>ROUND(I165*H165,2)</f>
        <v>0</v>
      </c>
      <c r="BL165" s="22" t="s">
        <v>133</v>
      </c>
      <c r="BM165" s="22" t="s">
        <v>249</v>
      </c>
    </row>
    <row r="166" spans="2:65" s="1" customFormat="1" ht="24">
      <c r="B166" s="39"/>
      <c r="C166" s="61"/>
      <c r="D166" s="202" t="s">
        <v>135</v>
      </c>
      <c r="E166" s="61"/>
      <c r="F166" s="203" t="s">
        <v>250</v>
      </c>
      <c r="G166" s="61"/>
      <c r="H166" s="61"/>
      <c r="I166" s="161"/>
      <c r="J166" s="61"/>
      <c r="K166" s="61"/>
      <c r="L166" s="59"/>
      <c r="M166" s="204"/>
      <c r="N166" s="40"/>
      <c r="O166" s="40"/>
      <c r="P166" s="40"/>
      <c r="Q166" s="40"/>
      <c r="R166" s="40"/>
      <c r="S166" s="40"/>
      <c r="T166" s="76"/>
      <c r="AT166" s="22" t="s">
        <v>135</v>
      </c>
      <c r="AU166" s="22" t="s">
        <v>82</v>
      </c>
    </row>
    <row r="167" spans="2:65" s="11" customFormat="1" ht="12">
      <c r="B167" s="205"/>
      <c r="C167" s="206"/>
      <c r="D167" s="202" t="s">
        <v>136</v>
      </c>
      <c r="E167" s="207" t="s">
        <v>23</v>
      </c>
      <c r="F167" s="208" t="s">
        <v>177</v>
      </c>
      <c r="G167" s="206"/>
      <c r="H167" s="209">
        <v>0.73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136</v>
      </c>
      <c r="AU167" s="215" t="s">
        <v>82</v>
      </c>
      <c r="AV167" s="11" t="s">
        <v>82</v>
      </c>
      <c r="AW167" s="11" t="s">
        <v>36</v>
      </c>
      <c r="AX167" s="11" t="s">
        <v>78</v>
      </c>
      <c r="AY167" s="215" t="s">
        <v>127</v>
      </c>
    </row>
    <row r="168" spans="2:65" s="1" customFormat="1" ht="14.4" customHeight="1">
      <c r="B168" s="39"/>
      <c r="C168" s="190" t="s">
        <v>251</v>
      </c>
      <c r="D168" s="190" t="s">
        <v>129</v>
      </c>
      <c r="E168" s="191" t="s">
        <v>252</v>
      </c>
      <c r="F168" s="192" t="s">
        <v>253</v>
      </c>
      <c r="G168" s="193" t="s">
        <v>173</v>
      </c>
      <c r="H168" s="194">
        <v>14.47</v>
      </c>
      <c r="I168" s="195"/>
      <c r="J168" s="196">
        <f>ROUND(I168*H168,2)</f>
        <v>0</v>
      </c>
      <c r="K168" s="192" t="s">
        <v>23</v>
      </c>
      <c r="L168" s="59"/>
      <c r="M168" s="197" t="s">
        <v>23</v>
      </c>
      <c r="N168" s="198" t="s">
        <v>44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2" t="s">
        <v>133</v>
      </c>
      <c r="AT168" s="22" t="s">
        <v>129</v>
      </c>
      <c r="AU168" s="22" t="s">
        <v>82</v>
      </c>
      <c r="AY168" s="22" t="s">
        <v>127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78</v>
      </c>
      <c r="BK168" s="201">
        <f>ROUND(I168*H168,2)</f>
        <v>0</v>
      </c>
      <c r="BL168" s="22" t="s">
        <v>133</v>
      </c>
      <c r="BM168" s="22" t="s">
        <v>254</v>
      </c>
    </row>
    <row r="169" spans="2:65" s="1" customFormat="1" ht="12">
      <c r="B169" s="39"/>
      <c r="C169" s="61"/>
      <c r="D169" s="202" t="s">
        <v>135</v>
      </c>
      <c r="E169" s="61"/>
      <c r="F169" s="203" t="s">
        <v>255</v>
      </c>
      <c r="G169" s="61"/>
      <c r="H169" s="61"/>
      <c r="I169" s="161"/>
      <c r="J169" s="61"/>
      <c r="K169" s="61"/>
      <c r="L169" s="59"/>
      <c r="M169" s="204"/>
      <c r="N169" s="40"/>
      <c r="O169" s="40"/>
      <c r="P169" s="40"/>
      <c r="Q169" s="40"/>
      <c r="R169" s="40"/>
      <c r="S169" s="40"/>
      <c r="T169" s="76"/>
      <c r="AT169" s="22" t="s">
        <v>135</v>
      </c>
      <c r="AU169" s="22" t="s">
        <v>82</v>
      </c>
    </row>
    <row r="170" spans="2:65" s="11" customFormat="1" ht="12">
      <c r="B170" s="205"/>
      <c r="C170" s="206"/>
      <c r="D170" s="202" t="s">
        <v>136</v>
      </c>
      <c r="E170" s="207" t="s">
        <v>23</v>
      </c>
      <c r="F170" s="208" t="s">
        <v>256</v>
      </c>
      <c r="G170" s="206"/>
      <c r="H170" s="209">
        <v>106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136</v>
      </c>
      <c r="AU170" s="215" t="s">
        <v>82</v>
      </c>
      <c r="AV170" s="11" t="s">
        <v>82</v>
      </c>
      <c r="AW170" s="11" t="s">
        <v>36</v>
      </c>
      <c r="AX170" s="11" t="s">
        <v>73</v>
      </c>
      <c r="AY170" s="215" t="s">
        <v>127</v>
      </c>
    </row>
    <row r="171" spans="2:65" s="13" customFormat="1" ht="12">
      <c r="B171" s="227"/>
      <c r="C171" s="228"/>
      <c r="D171" s="202" t="s">
        <v>136</v>
      </c>
      <c r="E171" s="229" t="s">
        <v>23</v>
      </c>
      <c r="F171" s="230" t="s">
        <v>257</v>
      </c>
      <c r="G171" s="228"/>
      <c r="H171" s="231">
        <v>106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136</v>
      </c>
      <c r="AU171" s="237" t="s">
        <v>82</v>
      </c>
      <c r="AV171" s="13" t="s">
        <v>145</v>
      </c>
      <c r="AW171" s="13" t="s">
        <v>36</v>
      </c>
      <c r="AX171" s="13" t="s">
        <v>73</v>
      </c>
      <c r="AY171" s="237" t="s">
        <v>127</v>
      </c>
    </row>
    <row r="172" spans="2:65" s="11" customFormat="1" ht="12">
      <c r="B172" s="205"/>
      <c r="C172" s="206"/>
      <c r="D172" s="202" t="s">
        <v>136</v>
      </c>
      <c r="E172" s="207" t="s">
        <v>23</v>
      </c>
      <c r="F172" s="208" t="s">
        <v>258</v>
      </c>
      <c r="G172" s="206"/>
      <c r="H172" s="209">
        <v>46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136</v>
      </c>
      <c r="AU172" s="215" t="s">
        <v>82</v>
      </c>
      <c r="AV172" s="11" t="s">
        <v>82</v>
      </c>
      <c r="AW172" s="11" t="s">
        <v>36</v>
      </c>
      <c r="AX172" s="11" t="s">
        <v>73</v>
      </c>
      <c r="AY172" s="215" t="s">
        <v>127</v>
      </c>
    </row>
    <row r="173" spans="2:65" s="13" customFormat="1" ht="12">
      <c r="B173" s="227"/>
      <c r="C173" s="228"/>
      <c r="D173" s="202" t="s">
        <v>136</v>
      </c>
      <c r="E173" s="229" t="s">
        <v>23</v>
      </c>
      <c r="F173" s="230" t="s">
        <v>259</v>
      </c>
      <c r="G173" s="228"/>
      <c r="H173" s="231">
        <v>46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136</v>
      </c>
      <c r="AU173" s="237" t="s">
        <v>82</v>
      </c>
      <c r="AV173" s="13" t="s">
        <v>145</v>
      </c>
      <c r="AW173" s="13" t="s">
        <v>36</v>
      </c>
      <c r="AX173" s="13" t="s">
        <v>73</v>
      </c>
      <c r="AY173" s="237" t="s">
        <v>127</v>
      </c>
    </row>
    <row r="174" spans="2:65" s="12" customFormat="1" ht="12">
      <c r="B174" s="216"/>
      <c r="C174" s="217"/>
      <c r="D174" s="202" t="s">
        <v>136</v>
      </c>
      <c r="E174" s="218" t="s">
        <v>23</v>
      </c>
      <c r="F174" s="219" t="s">
        <v>138</v>
      </c>
      <c r="G174" s="217"/>
      <c r="H174" s="220">
        <v>152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136</v>
      </c>
      <c r="AU174" s="226" t="s">
        <v>82</v>
      </c>
      <c r="AV174" s="12" t="s">
        <v>133</v>
      </c>
      <c r="AW174" s="12" t="s">
        <v>36</v>
      </c>
      <c r="AX174" s="12" t="s">
        <v>73</v>
      </c>
      <c r="AY174" s="226" t="s">
        <v>127</v>
      </c>
    </row>
    <row r="175" spans="2:65" s="11" customFormat="1" ht="12">
      <c r="B175" s="205"/>
      <c r="C175" s="206"/>
      <c r="D175" s="202" t="s">
        <v>136</v>
      </c>
      <c r="E175" s="207" t="s">
        <v>23</v>
      </c>
      <c r="F175" s="208" t="s">
        <v>260</v>
      </c>
      <c r="G175" s="206"/>
      <c r="H175" s="209">
        <v>14.47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136</v>
      </c>
      <c r="AU175" s="215" t="s">
        <v>82</v>
      </c>
      <c r="AV175" s="11" t="s">
        <v>82</v>
      </c>
      <c r="AW175" s="11" t="s">
        <v>36</v>
      </c>
      <c r="AX175" s="11" t="s">
        <v>78</v>
      </c>
      <c r="AY175" s="215" t="s">
        <v>127</v>
      </c>
    </row>
    <row r="176" spans="2:65" s="1" customFormat="1" ht="14.4" customHeight="1">
      <c r="B176" s="39"/>
      <c r="C176" s="190" t="s">
        <v>9</v>
      </c>
      <c r="D176" s="190" t="s">
        <v>129</v>
      </c>
      <c r="E176" s="191" t="s">
        <v>261</v>
      </c>
      <c r="F176" s="192" t="s">
        <v>262</v>
      </c>
      <c r="G176" s="193" t="s">
        <v>263</v>
      </c>
      <c r="H176" s="194">
        <v>141.19</v>
      </c>
      <c r="I176" s="195"/>
      <c r="J176" s="196">
        <f>ROUND(I176*H176,2)</f>
        <v>0</v>
      </c>
      <c r="K176" s="192" t="s">
        <v>141</v>
      </c>
      <c r="L176" s="59"/>
      <c r="M176" s="197" t="s">
        <v>23</v>
      </c>
      <c r="N176" s="198" t="s">
        <v>44</v>
      </c>
      <c r="O176" s="40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AR176" s="22" t="s">
        <v>133</v>
      </c>
      <c r="AT176" s="22" t="s">
        <v>129</v>
      </c>
      <c r="AU176" s="22" t="s">
        <v>82</v>
      </c>
      <c r="AY176" s="22" t="s">
        <v>127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78</v>
      </c>
      <c r="BK176" s="201">
        <f>ROUND(I176*H176,2)</f>
        <v>0</v>
      </c>
      <c r="BL176" s="22" t="s">
        <v>133</v>
      </c>
      <c r="BM176" s="22" t="s">
        <v>264</v>
      </c>
    </row>
    <row r="177" spans="2:65" s="1" customFormat="1" ht="24">
      <c r="B177" s="39"/>
      <c r="C177" s="61"/>
      <c r="D177" s="202" t="s">
        <v>135</v>
      </c>
      <c r="E177" s="61"/>
      <c r="F177" s="203" t="s">
        <v>265</v>
      </c>
      <c r="G177" s="61"/>
      <c r="H177" s="61"/>
      <c r="I177" s="161"/>
      <c r="J177" s="61"/>
      <c r="K177" s="61"/>
      <c r="L177" s="59"/>
      <c r="M177" s="204"/>
      <c r="N177" s="40"/>
      <c r="O177" s="40"/>
      <c r="P177" s="40"/>
      <c r="Q177" s="40"/>
      <c r="R177" s="40"/>
      <c r="S177" s="40"/>
      <c r="T177" s="76"/>
      <c r="AT177" s="22" t="s">
        <v>135</v>
      </c>
      <c r="AU177" s="22" t="s">
        <v>82</v>
      </c>
    </row>
    <row r="178" spans="2:65" s="11" customFormat="1" ht="12">
      <c r="B178" s="205"/>
      <c r="C178" s="206"/>
      <c r="D178" s="202" t="s">
        <v>136</v>
      </c>
      <c r="E178" s="207" t="s">
        <v>23</v>
      </c>
      <c r="F178" s="208" t="s">
        <v>266</v>
      </c>
      <c r="G178" s="206"/>
      <c r="H178" s="209">
        <v>141.19200000000001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136</v>
      </c>
      <c r="AU178" s="215" t="s">
        <v>82</v>
      </c>
      <c r="AV178" s="11" t="s">
        <v>82</v>
      </c>
      <c r="AW178" s="11" t="s">
        <v>36</v>
      </c>
      <c r="AX178" s="11" t="s">
        <v>73</v>
      </c>
      <c r="AY178" s="215" t="s">
        <v>127</v>
      </c>
    </row>
    <row r="179" spans="2:65" s="12" customFormat="1" ht="12">
      <c r="B179" s="216"/>
      <c r="C179" s="217"/>
      <c r="D179" s="202" t="s">
        <v>136</v>
      </c>
      <c r="E179" s="218" t="s">
        <v>23</v>
      </c>
      <c r="F179" s="219" t="s">
        <v>138</v>
      </c>
      <c r="G179" s="217"/>
      <c r="H179" s="220">
        <v>141.19200000000001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136</v>
      </c>
      <c r="AU179" s="226" t="s">
        <v>82</v>
      </c>
      <c r="AV179" s="12" t="s">
        <v>133</v>
      </c>
      <c r="AW179" s="12" t="s">
        <v>36</v>
      </c>
      <c r="AX179" s="12" t="s">
        <v>73</v>
      </c>
      <c r="AY179" s="226" t="s">
        <v>127</v>
      </c>
    </row>
    <row r="180" spans="2:65" s="11" customFormat="1" ht="12">
      <c r="B180" s="205"/>
      <c r="C180" s="206"/>
      <c r="D180" s="202" t="s">
        <v>136</v>
      </c>
      <c r="E180" s="207" t="s">
        <v>23</v>
      </c>
      <c r="F180" s="208" t="s">
        <v>267</v>
      </c>
      <c r="G180" s="206"/>
      <c r="H180" s="209">
        <v>141.19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136</v>
      </c>
      <c r="AU180" s="215" t="s">
        <v>82</v>
      </c>
      <c r="AV180" s="11" t="s">
        <v>82</v>
      </c>
      <c r="AW180" s="11" t="s">
        <v>36</v>
      </c>
      <c r="AX180" s="11" t="s">
        <v>78</v>
      </c>
      <c r="AY180" s="215" t="s">
        <v>127</v>
      </c>
    </row>
    <row r="181" spans="2:65" s="1" customFormat="1" ht="22.8" customHeight="1">
      <c r="B181" s="39"/>
      <c r="C181" s="190" t="s">
        <v>268</v>
      </c>
      <c r="D181" s="190" t="s">
        <v>129</v>
      </c>
      <c r="E181" s="191" t="s">
        <v>269</v>
      </c>
      <c r="F181" s="192" t="s">
        <v>270</v>
      </c>
      <c r="G181" s="193" t="s">
        <v>173</v>
      </c>
      <c r="H181" s="194">
        <v>11.62</v>
      </c>
      <c r="I181" s="195"/>
      <c r="J181" s="196">
        <f>ROUND(I181*H181,2)</f>
        <v>0</v>
      </c>
      <c r="K181" s="192" t="s">
        <v>141</v>
      </c>
      <c r="L181" s="59"/>
      <c r="M181" s="197" t="s">
        <v>23</v>
      </c>
      <c r="N181" s="198" t="s">
        <v>44</v>
      </c>
      <c r="O181" s="40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AR181" s="22" t="s">
        <v>133</v>
      </c>
      <c r="AT181" s="22" t="s">
        <v>129</v>
      </c>
      <c r="AU181" s="22" t="s">
        <v>82</v>
      </c>
      <c r="AY181" s="22" t="s">
        <v>127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78</v>
      </c>
      <c r="BK181" s="201">
        <f>ROUND(I181*H181,2)</f>
        <v>0</v>
      </c>
      <c r="BL181" s="22" t="s">
        <v>133</v>
      </c>
      <c r="BM181" s="22" t="s">
        <v>271</v>
      </c>
    </row>
    <row r="182" spans="2:65" s="1" customFormat="1" ht="24">
      <c r="B182" s="39"/>
      <c r="C182" s="61"/>
      <c r="D182" s="202" t="s">
        <v>135</v>
      </c>
      <c r="E182" s="61"/>
      <c r="F182" s="203" t="s">
        <v>272</v>
      </c>
      <c r="G182" s="61"/>
      <c r="H182" s="61"/>
      <c r="I182" s="161"/>
      <c r="J182" s="61"/>
      <c r="K182" s="61"/>
      <c r="L182" s="59"/>
      <c r="M182" s="204"/>
      <c r="N182" s="40"/>
      <c r="O182" s="40"/>
      <c r="P182" s="40"/>
      <c r="Q182" s="40"/>
      <c r="R182" s="40"/>
      <c r="S182" s="40"/>
      <c r="T182" s="76"/>
      <c r="AT182" s="22" t="s">
        <v>135</v>
      </c>
      <c r="AU182" s="22" t="s">
        <v>82</v>
      </c>
    </row>
    <row r="183" spans="2:65" s="11" customFormat="1" ht="12">
      <c r="B183" s="205"/>
      <c r="C183" s="206"/>
      <c r="D183" s="202" t="s">
        <v>136</v>
      </c>
      <c r="E183" s="207" t="s">
        <v>23</v>
      </c>
      <c r="F183" s="208" t="s">
        <v>273</v>
      </c>
      <c r="G183" s="206"/>
      <c r="H183" s="209">
        <v>21.8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136</v>
      </c>
      <c r="AU183" s="215" t="s">
        <v>82</v>
      </c>
      <c r="AV183" s="11" t="s">
        <v>82</v>
      </c>
      <c r="AW183" s="11" t="s">
        <v>36</v>
      </c>
      <c r="AX183" s="11" t="s">
        <v>73</v>
      </c>
      <c r="AY183" s="215" t="s">
        <v>127</v>
      </c>
    </row>
    <row r="184" spans="2:65" s="11" customFormat="1" ht="12">
      <c r="B184" s="205"/>
      <c r="C184" s="206"/>
      <c r="D184" s="202" t="s">
        <v>136</v>
      </c>
      <c r="E184" s="207" t="s">
        <v>23</v>
      </c>
      <c r="F184" s="208" t="s">
        <v>274</v>
      </c>
      <c r="G184" s="206"/>
      <c r="H184" s="209">
        <v>-9.18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136</v>
      </c>
      <c r="AU184" s="215" t="s">
        <v>82</v>
      </c>
      <c r="AV184" s="11" t="s">
        <v>82</v>
      </c>
      <c r="AW184" s="11" t="s">
        <v>36</v>
      </c>
      <c r="AX184" s="11" t="s">
        <v>73</v>
      </c>
      <c r="AY184" s="215" t="s">
        <v>127</v>
      </c>
    </row>
    <row r="185" spans="2:65" s="11" customFormat="1" ht="12">
      <c r="B185" s="205"/>
      <c r="C185" s="206"/>
      <c r="D185" s="202" t="s">
        <v>136</v>
      </c>
      <c r="E185" s="207" t="s">
        <v>23</v>
      </c>
      <c r="F185" s="208" t="s">
        <v>275</v>
      </c>
      <c r="G185" s="206"/>
      <c r="H185" s="209">
        <v>-1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136</v>
      </c>
      <c r="AU185" s="215" t="s">
        <v>82</v>
      </c>
      <c r="AV185" s="11" t="s">
        <v>82</v>
      </c>
      <c r="AW185" s="11" t="s">
        <v>36</v>
      </c>
      <c r="AX185" s="11" t="s">
        <v>73</v>
      </c>
      <c r="AY185" s="215" t="s">
        <v>127</v>
      </c>
    </row>
    <row r="186" spans="2:65" s="12" customFormat="1" ht="12">
      <c r="B186" s="216"/>
      <c r="C186" s="217"/>
      <c r="D186" s="202" t="s">
        <v>136</v>
      </c>
      <c r="E186" s="218" t="s">
        <v>23</v>
      </c>
      <c r="F186" s="219" t="s">
        <v>138</v>
      </c>
      <c r="G186" s="217"/>
      <c r="H186" s="220">
        <v>11.62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136</v>
      </c>
      <c r="AU186" s="226" t="s">
        <v>82</v>
      </c>
      <c r="AV186" s="12" t="s">
        <v>133</v>
      </c>
      <c r="AW186" s="12" t="s">
        <v>36</v>
      </c>
      <c r="AX186" s="12" t="s">
        <v>78</v>
      </c>
      <c r="AY186" s="226" t="s">
        <v>127</v>
      </c>
    </row>
    <row r="187" spans="2:65" s="1" customFormat="1" ht="22.8" customHeight="1">
      <c r="B187" s="39"/>
      <c r="C187" s="190" t="s">
        <v>276</v>
      </c>
      <c r="D187" s="190" t="s">
        <v>129</v>
      </c>
      <c r="E187" s="191" t="s">
        <v>277</v>
      </c>
      <c r="F187" s="192" t="s">
        <v>278</v>
      </c>
      <c r="G187" s="193" t="s">
        <v>173</v>
      </c>
      <c r="H187" s="194">
        <v>6.92</v>
      </c>
      <c r="I187" s="195"/>
      <c r="J187" s="196">
        <f>ROUND(I187*H187,2)</f>
        <v>0</v>
      </c>
      <c r="K187" s="192" t="s">
        <v>23</v>
      </c>
      <c r="L187" s="59"/>
      <c r="M187" s="197" t="s">
        <v>23</v>
      </c>
      <c r="N187" s="198" t="s">
        <v>44</v>
      </c>
      <c r="O187" s="40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2" t="s">
        <v>133</v>
      </c>
      <c r="AT187" s="22" t="s">
        <v>129</v>
      </c>
      <c r="AU187" s="22" t="s">
        <v>82</v>
      </c>
      <c r="AY187" s="22" t="s">
        <v>127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2" t="s">
        <v>78</v>
      </c>
      <c r="BK187" s="201">
        <f>ROUND(I187*H187,2)</f>
        <v>0</v>
      </c>
      <c r="BL187" s="22" t="s">
        <v>133</v>
      </c>
      <c r="BM187" s="22" t="s">
        <v>279</v>
      </c>
    </row>
    <row r="188" spans="2:65" s="1" customFormat="1" ht="24">
      <c r="B188" s="39"/>
      <c r="C188" s="61"/>
      <c r="D188" s="202" t="s">
        <v>135</v>
      </c>
      <c r="E188" s="61"/>
      <c r="F188" s="203" t="s">
        <v>280</v>
      </c>
      <c r="G188" s="61"/>
      <c r="H188" s="61"/>
      <c r="I188" s="161"/>
      <c r="J188" s="61"/>
      <c r="K188" s="61"/>
      <c r="L188" s="59"/>
      <c r="M188" s="204"/>
      <c r="N188" s="40"/>
      <c r="O188" s="40"/>
      <c r="P188" s="40"/>
      <c r="Q188" s="40"/>
      <c r="R188" s="40"/>
      <c r="S188" s="40"/>
      <c r="T188" s="76"/>
      <c r="AT188" s="22" t="s">
        <v>135</v>
      </c>
      <c r="AU188" s="22" t="s">
        <v>82</v>
      </c>
    </row>
    <row r="189" spans="2:65" s="11" customFormat="1" ht="12">
      <c r="B189" s="205"/>
      <c r="C189" s="206"/>
      <c r="D189" s="202" t="s">
        <v>136</v>
      </c>
      <c r="E189" s="207" t="s">
        <v>23</v>
      </c>
      <c r="F189" s="208" t="s">
        <v>281</v>
      </c>
      <c r="G189" s="206"/>
      <c r="H189" s="209">
        <v>6.92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136</v>
      </c>
      <c r="AU189" s="215" t="s">
        <v>82</v>
      </c>
      <c r="AV189" s="11" t="s">
        <v>82</v>
      </c>
      <c r="AW189" s="11" t="s">
        <v>36</v>
      </c>
      <c r="AX189" s="11" t="s">
        <v>73</v>
      </c>
      <c r="AY189" s="215" t="s">
        <v>127</v>
      </c>
    </row>
    <row r="190" spans="2:65" s="12" customFormat="1" ht="12">
      <c r="B190" s="216"/>
      <c r="C190" s="217"/>
      <c r="D190" s="202" t="s">
        <v>136</v>
      </c>
      <c r="E190" s="218" t="s">
        <v>23</v>
      </c>
      <c r="F190" s="219" t="s">
        <v>138</v>
      </c>
      <c r="G190" s="217"/>
      <c r="H190" s="220">
        <v>6.92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136</v>
      </c>
      <c r="AU190" s="226" t="s">
        <v>82</v>
      </c>
      <c r="AV190" s="12" t="s">
        <v>133</v>
      </c>
      <c r="AW190" s="12" t="s">
        <v>36</v>
      </c>
      <c r="AX190" s="12" t="s">
        <v>78</v>
      </c>
      <c r="AY190" s="226" t="s">
        <v>127</v>
      </c>
    </row>
    <row r="191" spans="2:65" s="1" customFormat="1" ht="22.8" customHeight="1">
      <c r="B191" s="39"/>
      <c r="C191" s="190" t="s">
        <v>282</v>
      </c>
      <c r="D191" s="190" t="s">
        <v>129</v>
      </c>
      <c r="E191" s="191" t="s">
        <v>283</v>
      </c>
      <c r="F191" s="192" t="s">
        <v>284</v>
      </c>
      <c r="G191" s="193" t="s">
        <v>173</v>
      </c>
      <c r="H191" s="194">
        <v>7.43</v>
      </c>
      <c r="I191" s="195"/>
      <c r="J191" s="196">
        <f>ROUND(I191*H191,2)</f>
        <v>0</v>
      </c>
      <c r="K191" s="192" t="s">
        <v>141</v>
      </c>
      <c r="L191" s="59"/>
      <c r="M191" s="197" t="s">
        <v>23</v>
      </c>
      <c r="N191" s="198" t="s">
        <v>44</v>
      </c>
      <c r="O191" s="40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2" t="s">
        <v>133</v>
      </c>
      <c r="AT191" s="22" t="s">
        <v>129</v>
      </c>
      <c r="AU191" s="22" t="s">
        <v>82</v>
      </c>
      <c r="AY191" s="22" t="s">
        <v>127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2" t="s">
        <v>78</v>
      </c>
      <c r="BK191" s="201">
        <f>ROUND(I191*H191,2)</f>
        <v>0</v>
      </c>
      <c r="BL191" s="22" t="s">
        <v>133</v>
      </c>
      <c r="BM191" s="22" t="s">
        <v>285</v>
      </c>
    </row>
    <row r="192" spans="2:65" s="1" customFormat="1" ht="36">
      <c r="B192" s="39"/>
      <c r="C192" s="61"/>
      <c r="D192" s="202" t="s">
        <v>135</v>
      </c>
      <c r="E192" s="61"/>
      <c r="F192" s="203" t="s">
        <v>286</v>
      </c>
      <c r="G192" s="61"/>
      <c r="H192" s="61"/>
      <c r="I192" s="161"/>
      <c r="J192" s="61"/>
      <c r="K192" s="61"/>
      <c r="L192" s="59"/>
      <c r="M192" s="204"/>
      <c r="N192" s="40"/>
      <c r="O192" s="40"/>
      <c r="P192" s="40"/>
      <c r="Q192" s="40"/>
      <c r="R192" s="40"/>
      <c r="S192" s="40"/>
      <c r="T192" s="76"/>
      <c r="AT192" s="22" t="s">
        <v>135</v>
      </c>
      <c r="AU192" s="22" t="s">
        <v>82</v>
      </c>
    </row>
    <row r="193" spans="2:65" s="11" customFormat="1" ht="12">
      <c r="B193" s="205"/>
      <c r="C193" s="206"/>
      <c r="D193" s="202" t="s">
        <v>136</v>
      </c>
      <c r="E193" s="207" t="s">
        <v>23</v>
      </c>
      <c r="F193" s="208" t="s">
        <v>287</v>
      </c>
      <c r="G193" s="206"/>
      <c r="H193" s="209">
        <v>7.4249999999999998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136</v>
      </c>
      <c r="AU193" s="215" t="s">
        <v>82</v>
      </c>
      <c r="AV193" s="11" t="s">
        <v>82</v>
      </c>
      <c r="AW193" s="11" t="s">
        <v>36</v>
      </c>
      <c r="AX193" s="11" t="s">
        <v>73</v>
      </c>
      <c r="AY193" s="215" t="s">
        <v>127</v>
      </c>
    </row>
    <row r="194" spans="2:65" s="12" customFormat="1" ht="12">
      <c r="B194" s="216"/>
      <c r="C194" s="217"/>
      <c r="D194" s="202" t="s">
        <v>136</v>
      </c>
      <c r="E194" s="218" t="s">
        <v>23</v>
      </c>
      <c r="F194" s="219" t="s">
        <v>138</v>
      </c>
      <c r="G194" s="217"/>
      <c r="H194" s="220">
        <v>7.4249999999999998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136</v>
      </c>
      <c r="AU194" s="226" t="s">
        <v>82</v>
      </c>
      <c r="AV194" s="12" t="s">
        <v>133</v>
      </c>
      <c r="AW194" s="12" t="s">
        <v>36</v>
      </c>
      <c r="AX194" s="12" t="s">
        <v>73</v>
      </c>
      <c r="AY194" s="226" t="s">
        <v>127</v>
      </c>
    </row>
    <row r="195" spans="2:65" s="11" customFormat="1" ht="12">
      <c r="B195" s="205"/>
      <c r="C195" s="206"/>
      <c r="D195" s="202" t="s">
        <v>136</v>
      </c>
      <c r="E195" s="207" t="s">
        <v>23</v>
      </c>
      <c r="F195" s="208" t="s">
        <v>288</v>
      </c>
      <c r="G195" s="206"/>
      <c r="H195" s="209">
        <v>7.43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136</v>
      </c>
      <c r="AU195" s="215" t="s">
        <v>82</v>
      </c>
      <c r="AV195" s="11" t="s">
        <v>82</v>
      </c>
      <c r="AW195" s="11" t="s">
        <v>36</v>
      </c>
      <c r="AX195" s="11" t="s">
        <v>78</v>
      </c>
      <c r="AY195" s="215" t="s">
        <v>127</v>
      </c>
    </row>
    <row r="196" spans="2:65" s="1" customFormat="1" ht="14.4" customHeight="1">
      <c r="B196" s="39"/>
      <c r="C196" s="238" t="s">
        <v>289</v>
      </c>
      <c r="D196" s="238" t="s">
        <v>290</v>
      </c>
      <c r="E196" s="239" t="s">
        <v>291</v>
      </c>
      <c r="F196" s="240" t="s">
        <v>292</v>
      </c>
      <c r="G196" s="241" t="s">
        <v>263</v>
      </c>
      <c r="H196" s="242">
        <v>14.18</v>
      </c>
      <c r="I196" s="243"/>
      <c r="J196" s="244">
        <f>ROUND(I196*H196,2)</f>
        <v>0</v>
      </c>
      <c r="K196" s="240" t="s">
        <v>141</v>
      </c>
      <c r="L196" s="245"/>
      <c r="M196" s="246" t="s">
        <v>23</v>
      </c>
      <c r="N196" s="247" t="s">
        <v>44</v>
      </c>
      <c r="O196" s="40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AR196" s="22" t="s">
        <v>178</v>
      </c>
      <c r="AT196" s="22" t="s">
        <v>290</v>
      </c>
      <c r="AU196" s="22" t="s">
        <v>82</v>
      </c>
      <c r="AY196" s="22" t="s">
        <v>127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2" t="s">
        <v>78</v>
      </c>
      <c r="BK196" s="201">
        <f>ROUND(I196*H196,2)</f>
        <v>0</v>
      </c>
      <c r="BL196" s="22" t="s">
        <v>133</v>
      </c>
      <c r="BM196" s="22" t="s">
        <v>293</v>
      </c>
    </row>
    <row r="197" spans="2:65" s="1" customFormat="1" ht="12">
      <c r="B197" s="39"/>
      <c r="C197" s="61"/>
      <c r="D197" s="202" t="s">
        <v>135</v>
      </c>
      <c r="E197" s="61"/>
      <c r="F197" s="203" t="s">
        <v>294</v>
      </c>
      <c r="G197" s="61"/>
      <c r="H197" s="61"/>
      <c r="I197" s="161"/>
      <c r="J197" s="61"/>
      <c r="K197" s="61"/>
      <c r="L197" s="59"/>
      <c r="M197" s="204"/>
      <c r="N197" s="40"/>
      <c r="O197" s="40"/>
      <c r="P197" s="40"/>
      <c r="Q197" s="40"/>
      <c r="R197" s="40"/>
      <c r="S197" s="40"/>
      <c r="T197" s="76"/>
      <c r="AT197" s="22" t="s">
        <v>135</v>
      </c>
      <c r="AU197" s="22" t="s">
        <v>82</v>
      </c>
    </row>
    <row r="198" spans="2:65" s="11" customFormat="1" ht="12">
      <c r="B198" s="205"/>
      <c r="C198" s="206"/>
      <c r="D198" s="202" t="s">
        <v>136</v>
      </c>
      <c r="E198" s="207" t="s">
        <v>23</v>
      </c>
      <c r="F198" s="208" t="s">
        <v>295</v>
      </c>
      <c r="G198" s="206"/>
      <c r="H198" s="209">
        <v>14.183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136</v>
      </c>
      <c r="AU198" s="215" t="s">
        <v>82</v>
      </c>
      <c r="AV198" s="11" t="s">
        <v>82</v>
      </c>
      <c r="AW198" s="11" t="s">
        <v>36</v>
      </c>
      <c r="AX198" s="11" t="s">
        <v>73</v>
      </c>
      <c r="AY198" s="215" t="s">
        <v>127</v>
      </c>
    </row>
    <row r="199" spans="2:65" s="12" customFormat="1" ht="12">
      <c r="B199" s="216"/>
      <c r="C199" s="217"/>
      <c r="D199" s="202" t="s">
        <v>136</v>
      </c>
      <c r="E199" s="218" t="s">
        <v>23</v>
      </c>
      <c r="F199" s="219" t="s">
        <v>138</v>
      </c>
      <c r="G199" s="217"/>
      <c r="H199" s="220">
        <v>14.183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136</v>
      </c>
      <c r="AU199" s="226" t="s">
        <v>82</v>
      </c>
      <c r="AV199" s="12" t="s">
        <v>133</v>
      </c>
      <c r="AW199" s="12" t="s">
        <v>36</v>
      </c>
      <c r="AX199" s="12" t="s">
        <v>73</v>
      </c>
      <c r="AY199" s="226" t="s">
        <v>127</v>
      </c>
    </row>
    <row r="200" spans="2:65" s="11" customFormat="1" ht="12">
      <c r="B200" s="205"/>
      <c r="C200" s="206"/>
      <c r="D200" s="202" t="s">
        <v>136</v>
      </c>
      <c r="E200" s="207" t="s">
        <v>23</v>
      </c>
      <c r="F200" s="208" t="s">
        <v>296</v>
      </c>
      <c r="G200" s="206"/>
      <c r="H200" s="209">
        <v>14.18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136</v>
      </c>
      <c r="AU200" s="215" t="s">
        <v>82</v>
      </c>
      <c r="AV200" s="11" t="s">
        <v>82</v>
      </c>
      <c r="AW200" s="11" t="s">
        <v>36</v>
      </c>
      <c r="AX200" s="11" t="s">
        <v>78</v>
      </c>
      <c r="AY200" s="215" t="s">
        <v>127</v>
      </c>
    </row>
    <row r="201" spans="2:65" s="1" customFormat="1" ht="22.8" customHeight="1">
      <c r="B201" s="39"/>
      <c r="C201" s="190" t="s">
        <v>297</v>
      </c>
      <c r="D201" s="190" t="s">
        <v>129</v>
      </c>
      <c r="E201" s="191" t="s">
        <v>298</v>
      </c>
      <c r="F201" s="192" t="s">
        <v>299</v>
      </c>
      <c r="G201" s="193" t="s">
        <v>132</v>
      </c>
      <c r="H201" s="194">
        <v>106</v>
      </c>
      <c r="I201" s="195"/>
      <c r="J201" s="196">
        <f>ROUND(I201*H201,2)</f>
        <v>0</v>
      </c>
      <c r="K201" s="192" t="s">
        <v>141</v>
      </c>
      <c r="L201" s="59"/>
      <c r="M201" s="197" t="s">
        <v>23</v>
      </c>
      <c r="N201" s="198" t="s">
        <v>44</v>
      </c>
      <c r="O201" s="40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AR201" s="22" t="s">
        <v>133</v>
      </c>
      <c r="AT201" s="22" t="s">
        <v>129</v>
      </c>
      <c r="AU201" s="22" t="s">
        <v>82</v>
      </c>
      <c r="AY201" s="22" t="s">
        <v>127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78</v>
      </c>
      <c r="BK201" s="201">
        <f>ROUND(I201*H201,2)</f>
        <v>0</v>
      </c>
      <c r="BL201" s="22" t="s">
        <v>133</v>
      </c>
      <c r="BM201" s="22" t="s">
        <v>300</v>
      </c>
    </row>
    <row r="202" spans="2:65" s="1" customFormat="1" ht="24">
      <c r="B202" s="39"/>
      <c r="C202" s="61"/>
      <c r="D202" s="202" t="s">
        <v>135</v>
      </c>
      <c r="E202" s="61"/>
      <c r="F202" s="203" t="s">
        <v>301</v>
      </c>
      <c r="G202" s="61"/>
      <c r="H202" s="61"/>
      <c r="I202" s="161"/>
      <c r="J202" s="61"/>
      <c r="K202" s="61"/>
      <c r="L202" s="59"/>
      <c r="M202" s="204"/>
      <c r="N202" s="40"/>
      <c r="O202" s="40"/>
      <c r="P202" s="40"/>
      <c r="Q202" s="40"/>
      <c r="R202" s="40"/>
      <c r="S202" s="40"/>
      <c r="T202" s="76"/>
      <c r="AT202" s="22" t="s">
        <v>135</v>
      </c>
      <c r="AU202" s="22" t="s">
        <v>82</v>
      </c>
    </row>
    <row r="203" spans="2:65" s="11" customFormat="1" ht="12">
      <c r="B203" s="205"/>
      <c r="C203" s="206"/>
      <c r="D203" s="202" t="s">
        <v>136</v>
      </c>
      <c r="E203" s="207" t="s">
        <v>23</v>
      </c>
      <c r="F203" s="208" t="s">
        <v>256</v>
      </c>
      <c r="G203" s="206"/>
      <c r="H203" s="209">
        <v>106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136</v>
      </c>
      <c r="AU203" s="215" t="s">
        <v>82</v>
      </c>
      <c r="AV203" s="11" t="s">
        <v>82</v>
      </c>
      <c r="AW203" s="11" t="s">
        <v>36</v>
      </c>
      <c r="AX203" s="11" t="s">
        <v>73</v>
      </c>
      <c r="AY203" s="215" t="s">
        <v>127</v>
      </c>
    </row>
    <row r="204" spans="2:65" s="12" customFormat="1" ht="12">
      <c r="B204" s="216"/>
      <c r="C204" s="217"/>
      <c r="D204" s="202" t="s">
        <v>136</v>
      </c>
      <c r="E204" s="218" t="s">
        <v>23</v>
      </c>
      <c r="F204" s="219" t="s">
        <v>138</v>
      </c>
      <c r="G204" s="217"/>
      <c r="H204" s="220">
        <v>106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136</v>
      </c>
      <c r="AU204" s="226" t="s">
        <v>82</v>
      </c>
      <c r="AV204" s="12" t="s">
        <v>133</v>
      </c>
      <c r="AW204" s="12" t="s">
        <v>36</v>
      </c>
      <c r="AX204" s="12" t="s">
        <v>78</v>
      </c>
      <c r="AY204" s="226" t="s">
        <v>127</v>
      </c>
    </row>
    <row r="205" spans="2:65" s="1" customFormat="1" ht="22.8" customHeight="1">
      <c r="B205" s="39"/>
      <c r="C205" s="190" t="s">
        <v>302</v>
      </c>
      <c r="D205" s="190" t="s">
        <v>129</v>
      </c>
      <c r="E205" s="191" t="s">
        <v>303</v>
      </c>
      <c r="F205" s="192" t="s">
        <v>304</v>
      </c>
      <c r="G205" s="193" t="s">
        <v>132</v>
      </c>
      <c r="H205" s="194">
        <v>46</v>
      </c>
      <c r="I205" s="195"/>
      <c r="J205" s="196">
        <f>ROUND(I205*H205,2)</f>
        <v>0</v>
      </c>
      <c r="K205" s="192" t="s">
        <v>141</v>
      </c>
      <c r="L205" s="59"/>
      <c r="M205" s="197" t="s">
        <v>23</v>
      </c>
      <c r="N205" s="198" t="s">
        <v>44</v>
      </c>
      <c r="O205" s="40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AR205" s="22" t="s">
        <v>133</v>
      </c>
      <c r="AT205" s="22" t="s">
        <v>129</v>
      </c>
      <c r="AU205" s="22" t="s">
        <v>82</v>
      </c>
      <c r="AY205" s="22" t="s">
        <v>127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78</v>
      </c>
      <c r="BK205" s="201">
        <f>ROUND(I205*H205,2)</f>
        <v>0</v>
      </c>
      <c r="BL205" s="22" t="s">
        <v>133</v>
      </c>
      <c r="BM205" s="22" t="s">
        <v>305</v>
      </c>
    </row>
    <row r="206" spans="2:65" s="1" customFormat="1" ht="24">
      <c r="B206" s="39"/>
      <c r="C206" s="61"/>
      <c r="D206" s="202" t="s">
        <v>135</v>
      </c>
      <c r="E206" s="61"/>
      <c r="F206" s="203" t="s">
        <v>306</v>
      </c>
      <c r="G206" s="61"/>
      <c r="H206" s="61"/>
      <c r="I206" s="161"/>
      <c r="J206" s="61"/>
      <c r="K206" s="61"/>
      <c r="L206" s="59"/>
      <c r="M206" s="204"/>
      <c r="N206" s="40"/>
      <c r="O206" s="40"/>
      <c r="P206" s="40"/>
      <c r="Q206" s="40"/>
      <c r="R206" s="40"/>
      <c r="S206" s="40"/>
      <c r="T206" s="76"/>
      <c r="AT206" s="22" t="s">
        <v>135</v>
      </c>
      <c r="AU206" s="22" t="s">
        <v>82</v>
      </c>
    </row>
    <row r="207" spans="2:65" s="11" customFormat="1" ht="12">
      <c r="B207" s="205"/>
      <c r="C207" s="206"/>
      <c r="D207" s="202" t="s">
        <v>136</v>
      </c>
      <c r="E207" s="207" t="s">
        <v>23</v>
      </c>
      <c r="F207" s="208" t="s">
        <v>258</v>
      </c>
      <c r="G207" s="206"/>
      <c r="H207" s="209">
        <v>46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136</v>
      </c>
      <c r="AU207" s="215" t="s">
        <v>82</v>
      </c>
      <c r="AV207" s="11" t="s">
        <v>82</v>
      </c>
      <c r="AW207" s="11" t="s">
        <v>36</v>
      </c>
      <c r="AX207" s="11" t="s">
        <v>78</v>
      </c>
      <c r="AY207" s="215" t="s">
        <v>127</v>
      </c>
    </row>
    <row r="208" spans="2:65" s="1" customFormat="1" ht="14.4" customHeight="1">
      <c r="B208" s="39"/>
      <c r="C208" s="238" t="s">
        <v>307</v>
      </c>
      <c r="D208" s="238" t="s">
        <v>290</v>
      </c>
      <c r="E208" s="239" t="s">
        <v>308</v>
      </c>
      <c r="F208" s="240" t="s">
        <v>309</v>
      </c>
      <c r="G208" s="241" t="s">
        <v>310</v>
      </c>
      <c r="H208" s="242">
        <v>3.91</v>
      </c>
      <c r="I208" s="243"/>
      <c r="J208" s="244">
        <f>ROUND(I208*H208,2)</f>
        <v>0</v>
      </c>
      <c r="K208" s="240" t="s">
        <v>141</v>
      </c>
      <c r="L208" s="245"/>
      <c r="M208" s="246" t="s">
        <v>23</v>
      </c>
      <c r="N208" s="247" t="s">
        <v>44</v>
      </c>
      <c r="O208" s="40"/>
      <c r="P208" s="199">
        <f>O208*H208</f>
        <v>0</v>
      </c>
      <c r="Q208" s="199">
        <v>1E-3</v>
      </c>
      <c r="R208" s="199">
        <f>Q208*H208</f>
        <v>3.9100000000000003E-3</v>
      </c>
      <c r="S208" s="199">
        <v>0</v>
      </c>
      <c r="T208" s="200">
        <f>S208*H208</f>
        <v>0</v>
      </c>
      <c r="AR208" s="22" t="s">
        <v>178</v>
      </c>
      <c r="AT208" s="22" t="s">
        <v>290</v>
      </c>
      <c r="AU208" s="22" t="s">
        <v>82</v>
      </c>
      <c r="AY208" s="22" t="s">
        <v>127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78</v>
      </c>
      <c r="BK208" s="201">
        <f>ROUND(I208*H208,2)</f>
        <v>0</v>
      </c>
      <c r="BL208" s="22" t="s">
        <v>133</v>
      </c>
      <c r="BM208" s="22" t="s">
        <v>311</v>
      </c>
    </row>
    <row r="209" spans="2:65" s="1" customFormat="1" ht="12">
      <c r="B209" s="39"/>
      <c r="C209" s="61"/>
      <c r="D209" s="202" t="s">
        <v>135</v>
      </c>
      <c r="E209" s="61"/>
      <c r="F209" s="203" t="s">
        <v>309</v>
      </c>
      <c r="G209" s="61"/>
      <c r="H209" s="61"/>
      <c r="I209" s="161"/>
      <c r="J209" s="61"/>
      <c r="K209" s="61"/>
      <c r="L209" s="59"/>
      <c r="M209" s="204"/>
      <c r="N209" s="40"/>
      <c r="O209" s="40"/>
      <c r="P209" s="40"/>
      <c r="Q209" s="40"/>
      <c r="R209" s="40"/>
      <c r="S209" s="40"/>
      <c r="T209" s="76"/>
      <c r="AT209" s="22" t="s">
        <v>135</v>
      </c>
      <c r="AU209" s="22" t="s">
        <v>82</v>
      </c>
    </row>
    <row r="210" spans="2:65" s="11" customFormat="1" ht="12">
      <c r="B210" s="205"/>
      <c r="C210" s="206"/>
      <c r="D210" s="202" t="s">
        <v>136</v>
      </c>
      <c r="E210" s="207" t="s">
        <v>23</v>
      </c>
      <c r="F210" s="208" t="s">
        <v>312</v>
      </c>
      <c r="G210" s="206"/>
      <c r="H210" s="209">
        <v>3.9140000000000001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136</v>
      </c>
      <c r="AU210" s="215" t="s">
        <v>82</v>
      </c>
      <c r="AV210" s="11" t="s">
        <v>82</v>
      </c>
      <c r="AW210" s="11" t="s">
        <v>36</v>
      </c>
      <c r="AX210" s="11" t="s">
        <v>73</v>
      </c>
      <c r="AY210" s="215" t="s">
        <v>127</v>
      </c>
    </row>
    <row r="211" spans="2:65" s="12" customFormat="1" ht="12">
      <c r="B211" s="216"/>
      <c r="C211" s="217"/>
      <c r="D211" s="202" t="s">
        <v>136</v>
      </c>
      <c r="E211" s="218" t="s">
        <v>23</v>
      </c>
      <c r="F211" s="219" t="s">
        <v>138</v>
      </c>
      <c r="G211" s="217"/>
      <c r="H211" s="220">
        <v>3.9140000000000001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136</v>
      </c>
      <c r="AU211" s="226" t="s">
        <v>82</v>
      </c>
      <c r="AV211" s="12" t="s">
        <v>133</v>
      </c>
      <c r="AW211" s="12" t="s">
        <v>36</v>
      </c>
      <c r="AX211" s="12" t="s">
        <v>73</v>
      </c>
      <c r="AY211" s="226" t="s">
        <v>127</v>
      </c>
    </row>
    <row r="212" spans="2:65" s="11" customFormat="1" ht="12">
      <c r="B212" s="205"/>
      <c r="C212" s="206"/>
      <c r="D212" s="202" t="s">
        <v>136</v>
      </c>
      <c r="E212" s="207" t="s">
        <v>23</v>
      </c>
      <c r="F212" s="208" t="s">
        <v>313</v>
      </c>
      <c r="G212" s="206"/>
      <c r="H212" s="209">
        <v>3.91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136</v>
      </c>
      <c r="AU212" s="215" t="s">
        <v>82</v>
      </c>
      <c r="AV212" s="11" t="s">
        <v>82</v>
      </c>
      <c r="AW212" s="11" t="s">
        <v>36</v>
      </c>
      <c r="AX212" s="11" t="s">
        <v>78</v>
      </c>
      <c r="AY212" s="215" t="s">
        <v>127</v>
      </c>
    </row>
    <row r="213" spans="2:65" s="1" customFormat="1" ht="22.8" customHeight="1">
      <c r="B213" s="39"/>
      <c r="C213" s="190" t="s">
        <v>314</v>
      </c>
      <c r="D213" s="190" t="s">
        <v>129</v>
      </c>
      <c r="E213" s="191" t="s">
        <v>315</v>
      </c>
      <c r="F213" s="192" t="s">
        <v>316</v>
      </c>
      <c r="G213" s="193" t="s">
        <v>132</v>
      </c>
      <c r="H213" s="194">
        <v>106</v>
      </c>
      <c r="I213" s="195"/>
      <c r="J213" s="196">
        <f>ROUND(I213*H213,2)</f>
        <v>0</v>
      </c>
      <c r="K213" s="192" t="s">
        <v>141</v>
      </c>
      <c r="L213" s="59"/>
      <c r="M213" s="197" t="s">
        <v>23</v>
      </c>
      <c r="N213" s="198" t="s">
        <v>44</v>
      </c>
      <c r="O213" s="40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AR213" s="22" t="s">
        <v>133</v>
      </c>
      <c r="AT213" s="22" t="s">
        <v>129</v>
      </c>
      <c r="AU213" s="22" t="s">
        <v>82</v>
      </c>
      <c r="AY213" s="22" t="s">
        <v>127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2" t="s">
        <v>78</v>
      </c>
      <c r="BK213" s="201">
        <f>ROUND(I213*H213,2)</f>
        <v>0</v>
      </c>
      <c r="BL213" s="22" t="s">
        <v>133</v>
      </c>
      <c r="BM213" s="22" t="s">
        <v>317</v>
      </c>
    </row>
    <row r="214" spans="2:65" s="1" customFormat="1" ht="24">
      <c r="B214" s="39"/>
      <c r="C214" s="61"/>
      <c r="D214" s="202" t="s">
        <v>135</v>
      </c>
      <c r="E214" s="61"/>
      <c r="F214" s="203" t="s">
        <v>318</v>
      </c>
      <c r="G214" s="61"/>
      <c r="H214" s="61"/>
      <c r="I214" s="161"/>
      <c r="J214" s="61"/>
      <c r="K214" s="61"/>
      <c r="L214" s="59"/>
      <c r="M214" s="204"/>
      <c r="N214" s="40"/>
      <c r="O214" s="40"/>
      <c r="P214" s="40"/>
      <c r="Q214" s="40"/>
      <c r="R214" s="40"/>
      <c r="S214" s="40"/>
      <c r="T214" s="76"/>
      <c r="AT214" s="22" t="s">
        <v>135</v>
      </c>
      <c r="AU214" s="22" t="s">
        <v>82</v>
      </c>
    </row>
    <row r="215" spans="2:65" s="11" customFormat="1" ht="12">
      <c r="B215" s="205"/>
      <c r="C215" s="206"/>
      <c r="D215" s="202" t="s">
        <v>136</v>
      </c>
      <c r="E215" s="207" t="s">
        <v>23</v>
      </c>
      <c r="F215" s="208" t="s">
        <v>319</v>
      </c>
      <c r="G215" s="206"/>
      <c r="H215" s="209">
        <v>106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136</v>
      </c>
      <c r="AU215" s="215" t="s">
        <v>82</v>
      </c>
      <c r="AV215" s="11" t="s">
        <v>82</v>
      </c>
      <c r="AW215" s="11" t="s">
        <v>36</v>
      </c>
      <c r="AX215" s="11" t="s">
        <v>73</v>
      </c>
      <c r="AY215" s="215" t="s">
        <v>127</v>
      </c>
    </row>
    <row r="216" spans="2:65" s="12" customFormat="1" ht="12">
      <c r="B216" s="216"/>
      <c r="C216" s="217"/>
      <c r="D216" s="202" t="s">
        <v>136</v>
      </c>
      <c r="E216" s="218" t="s">
        <v>23</v>
      </c>
      <c r="F216" s="219" t="s">
        <v>138</v>
      </c>
      <c r="G216" s="217"/>
      <c r="H216" s="220">
        <v>106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136</v>
      </c>
      <c r="AU216" s="226" t="s">
        <v>82</v>
      </c>
      <c r="AV216" s="12" t="s">
        <v>133</v>
      </c>
      <c r="AW216" s="12" t="s">
        <v>36</v>
      </c>
      <c r="AX216" s="12" t="s">
        <v>78</v>
      </c>
      <c r="AY216" s="226" t="s">
        <v>127</v>
      </c>
    </row>
    <row r="217" spans="2:65" s="1" customFormat="1" ht="14.4" customHeight="1">
      <c r="B217" s="39"/>
      <c r="C217" s="190" t="s">
        <v>320</v>
      </c>
      <c r="D217" s="190" t="s">
        <v>129</v>
      </c>
      <c r="E217" s="191" t="s">
        <v>321</v>
      </c>
      <c r="F217" s="192" t="s">
        <v>322</v>
      </c>
      <c r="G217" s="193" t="s">
        <v>132</v>
      </c>
      <c r="H217" s="194">
        <v>258.2</v>
      </c>
      <c r="I217" s="195"/>
      <c r="J217" s="196">
        <f>ROUND(I217*H217,2)</f>
        <v>0</v>
      </c>
      <c r="K217" s="192" t="s">
        <v>141</v>
      </c>
      <c r="L217" s="59"/>
      <c r="M217" s="197" t="s">
        <v>23</v>
      </c>
      <c r="N217" s="198" t="s">
        <v>44</v>
      </c>
      <c r="O217" s="40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22" t="s">
        <v>133</v>
      </c>
      <c r="AT217" s="22" t="s">
        <v>129</v>
      </c>
      <c r="AU217" s="22" t="s">
        <v>82</v>
      </c>
      <c r="AY217" s="22" t="s">
        <v>127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78</v>
      </c>
      <c r="BK217" s="201">
        <f>ROUND(I217*H217,2)</f>
        <v>0</v>
      </c>
      <c r="BL217" s="22" t="s">
        <v>133</v>
      </c>
      <c r="BM217" s="22" t="s">
        <v>323</v>
      </c>
    </row>
    <row r="218" spans="2:65" s="1" customFormat="1" ht="12">
      <c r="B218" s="39"/>
      <c r="C218" s="61"/>
      <c r="D218" s="202" t="s">
        <v>135</v>
      </c>
      <c r="E218" s="61"/>
      <c r="F218" s="203" t="s">
        <v>324</v>
      </c>
      <c r="G218" s="61"/>
      <c r="H218" s="61"/>
      <c r="I218" s="161"/>
      <c r="J218" s="61"/>
      <c r="K218" s="61"/>
      <c r="L218" s="59"/>
      <c r="M218" s="204"/>
      <c r="N218" s="40"/>
      <c r="O218" s="40"/>
      <c r="P218" s="40"/>
      <c r="Q218" s="40"/>
      <c r="R218" s="40"/>
      <c r="S218" s="40"/>
      <c r="T218" s="76"/>
      <c r="AT218" s="22" t="s">
        <v>135</v>
      </c>
      <c r="AU218" s="22" t="s">
        <v>82</v>
      </c>
    </row>
    <row r="219" spans="2:65" s="11" customFormat="1" ht="12">
      <c r="B219" s="205"/>
      <c r="C219" s="206"/>
      <c r="D219" s="202" t="s">
        <v>136</v>
      </c>
      <c r="E219" s="207" t="s">
        <v>23</v>
      </c>
      <c r="F219" s="208" t="s">
        <v>325</v>
      </c>
      <c r="G219" s="206"/>
      <c r="H219" s="209">
        <v>258.2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136</v>
      </c>
      <c r="AU219" s="215" t="s">
        <v>82</v>
      </c>
      <c r="AV219" s="11" t="s">
        <v>82</v>
      </c>
      <c r="AW219" s="11" t="s">
        <v>36</v>
      </c>
      <c r="AX219" s="11" t="s">
        <v>73</v>
      </c>
      <c r="AY219" s="215" t="s">
        <v>127</v>
      </c>
    </row>
    <row r="220" spans="2:65" s="12" customFormat="1" ht="12">
      <c r="B220" s="216"/>
      <c r="C220" s="217"/>
      <c r="D220" s="202" t="s">
        <v>136</v>
      </c>
      <c r="E220" s="218" t="s">
        <v>23</v>
      </c>
      <c r="F220" s="219" t="s">
        <v>138</v>
      </c>
      <c r="G220" s="217"/>
      <c r="H220" s="220">
        <v>258.2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136</v>
      </c>
      <c r="AU220" s="226" t="s">
        <v>82</v>
      </c>
      <c r="AV220" s="12" t="s">
        <v>133</v>
      </c>
      <c r="AW220" s="12" t="s">
        <v>36</v>
      </c>
      <c r="AX220" s="12" t="s">
        <v>78</v>
      </c>
      <c r="AY220" s="226" t="s">
        <v>127</v>
      </c>
    </row>
    <row r="221" spans="2:65" s="1" customFormat="1" ht="22.8" customHeight="1">
      <c r="B221" s="39"/>
      <c r="C221" s="190" t="s">
        <v>326</v>
      </c>
      <c r="D221" s="190" t="s">
        <v>129</v>
      </c>
      <c r="E221" s="191" t="s">
        <v>327</v>
      </c>
      <c r="F221" s="192" t="s">
        <v>328</v>
      </c>
      <c r="G221" s="193" t="s">
        <v>132</v>
      </c>
      <c r="H221" s="194">
        <v>46</v>
      </c>
      <c r="I221" s="195"/>
      <c r="J221" s="196">
        <f>ROUND(I221*H221,2)</f>
        <v>0</v>
      </c>
      <c r="K221" s="192" t="s">
        <v>141</v>
      </c>
      <c r="L221" s="59"/>
      <c r="M221" s="197" t="s">
        <v>23</v>
      </c>
      <c r="N221" s="198" t="s">
        <v>44</v>
      </c>
      <c r="O221" s="40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22" t="s">
        <v>133</v>
      </c>
      <c r="AT221" s="22" t="s">
        <v>129</v>
      </c>
      <c r="AU221" s="22" t="s">
        <v>82</v>
      </c>
      <c r="AY221" s="22" t="s">
        <v>127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2" t="s">
        <v>78</v>
      </c>
      <c r="BK221" s="201">
        <f>ROUND(I221*H221,2)</f>
        <v>0</v>
      </c>
      <c r="BL221" s="22" t="s">
        <v>133</v>
      </c>
      <c r="BM221" s="22" t="s">
        <v>329</v>
      </c>
    </row>
    <row r="222" spans="2:65" s="1" customFormat="1" ht="24">
      <c r="B222" s="39"/>
      <c r="C222" s="61"/>
      <c r="D222" s="202" t="s">
        <v>135</v>
      </c>
      <c r="E222" s="61"/>
      <c r="F222" s="203" t="s">
        <v>330</v>
      </c>
      <c r="G222" s="61"/>
      <c r="H222" s="61"/>
      <c r="I222" s="161"/>
      <c r="J222" s="61"/>
      <c r="K222" s="61"/>
      <c r="L222" s="59"/>
      <c r="M222" s="204"/>
      <c r="N222" s="40"/>
      <c r="O222" s="40"/>
      <c r="P222" s="40"/>
      <c r="Q222" s="40"/>
      <c r="R222" s="40"/>
      <c r="S222" s="40"/>
      <c r="T222" s="76"/>
      <c r="AT222" s="22" t="s">
        <v>135</v>
      </c>
      <c r="AU222" s="22" t="s">
        <v>82</v>
      </c>
    </row>
    <row r="223" spans="2:65" s="11" customFormat="1" ht="12">
      <c r="B223" s="205"/>
      <c r="C223" s="206"/>
      <c r="D223" s="202" t="s">
        <v>136</v>
      </c>
      <c r="E223" s="207" t="s">
        <v>23</v>
      </c>
      <c r="F223" s="208" t="s">
        <v>258</v>
      </c>
      <c r="G223" s="206"/>
      <c r="H223" s="209">
        <v>46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136</v>
      </c>
      <c r="AU223" s="215" t="s">
        <v>82</v>
      </c>
      <c r="AV223" s="11" t="s">
        <v>82</v>
      </c>
      <c r="AW223" s="11" t="s">
        <v>36</v>
      </c>
      <c r="AX223" s="11" t="s">
        <v>73</v>
      </c>
      <c r="AY223" s="215" t="s">
        <v>127</v>
      </c>
    </row>
    <row r="224" spans="2:65" s="13" customFormat="1" ht="12">
      <c r="B224" s="227"/>
      <c r="C224" s="228"/>
      <c r="D224" s="202" t="s">
        <v>136</v>
      </c>
      <c r="E224" s="229" t="s">
        <v>23</v>
      </c>
      <c r="F224" s="230" t="s">
        <v>259</v>
      </c>
      <c r="G224" s="228"/>
      <c r="H224" s="231">
        <v>46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136</v>
      </c>
      <c r="AU224" s="237" t="s">
        <v>82</v>
      </c>
      <c r="AV224" s="13" t="s">
        <v>145</v>
      </c>
      <c r="AW224" s="13" t="s">
        <v>36</v>
      </c>
      <c r="AX224" s="13" t="s">
        <v>73</v>
      </c>
      <c r="AY224" s="237" t="s">
        <v>127</v>
      </c>
    </row>
    <row r="225" spans="2:65" s="12" customFormat="1" ht="12">
      <c r="B225" s="216"/>
      <c r="C225" s="217"/>
      <c r="D225" s="202" t="s">
        <v>136</v>
      </c>
      <c r="E225" s="218" t="s">
        <v>23</v>
      </c>
      <c r="F225" s="219" t="s">
        <v>138</v>
      </c>
      <c r="G225" s="217"/>
      <c r="H225" s="220">
        <v>46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136</v>
      </c>
      <c r="AU225" s="226" t="s">
        <v>82</v>
      </c>
      <c r="AV225" s="12" t="s">
        <v>133</v>
      </c>
      <c r="AW225" s="12" t="s">
        <v>36</v>
      </c>
      <c r="AX225" s="12" t="s">
        <v>78</v>
      </c>
      <c r="AY225" s="226" t="s">
        <v>127</v>
      </c>
    </row>
    <row r="226" spans="2:65" s="1" customFormat="1" ht="14.4" customHeight="1">
      <c r="B226" s="39"/>
      <c r="C226" s="190" t="s">
        <v>331</v>
      </c>
      <c r="D226" s="190" t="s">
        <v>129</v>
      </c>
      <c r="E226" s="191" t="s">
        <v>332</v>
      </c>
      <c r="F226" s="192" t="s">
        <v>333</v>
      </c>
      <c r="G226" s="193" t="s">
        <v>132</v>
      </c>
      <c r="H226" s="194">
        <v>12</v>
      </c>
      <c r="I226" s="195"/>
      <c r="J226" s="196">
        <f>ROUND(I226*H226,2)</f>
        <v>0</v>
      </c>
      <c r="K226" s="192" t="s">
        <v>141</v>
      </c>
      <c r="L226" s="59"/>
      <c r="M226" s="197" t="s">
        <v>23</v>
      </c>
      <c r="N226" s="198" t="s">
        <v>44</v>
      </c>
      <c r="O226" s="40"/>
      <c r="P226" s="199">
        <f>O226*H226</f>
        <v>0</v>
      </c>
      <c r="Q226" s="199">
        <v>9.4000000000000004E-3</v>
      </c>
      <c r="R226" s="199">
        <f>Q226*H226</f>
        <v>0.11280000000000001</v>
      </c>
      <c r="S226" s="199">
        <v>0</v>
      </c>
      <c r="T226" s="200">
        <f>S226*H226</f>
        <v>0</v>
      </c>
      <c r="AR226" s="22" t="s">
        <v>133</v>
      </c>
      <c r="AT226" s="22" t="s">
        <v>129</v>
      </c>
      <c r="AU226" s="22" t="s">
        <v>82</v>
      </c>
      <c r="AY226" s="22" t="s">
        <v>127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2" t="s">
        <v>78</v>
      </c>
      <c r="BK226" s="201">
        <f>ROUND(I226*H226,2)</f>
        <v>0</v>
      </c>
      <c r="BL226" s="22" t="s">
        <v>133</v>
      </c>
      <c r="BM226" s="22" t="s">
        <v>334</v>
      </c>
    </row>
    <row r="227" spans="2:65" s="1" customFormat="1" ht="12">
      <c r="B227" s="39"/>
      <c r="C227" s="61"/>
      <c r="D227" s="202" t="s">
        <v>135</v>
      </c>
      <c r="E227" s="61"/>
      <c r="F227" s="203" t="s">
        <v>335</v>
      </c>
      <c r="G227" s="61"/>
      <c r="H227" s="61"/>
      <c r="I227" s="161"/>
      <c r="J227" s="61"/>
      <c r="K227" s="61"/>
      <c r="L227" s="59"/>
      <c r="M227" s="204"/>
      <c r="N227" s="40"/>
      <c r="O227" s="40"/>
      <c r="P227" s="40"/>
      <c r="Q227" s="40"/>
      <c r="R227" s="40"/>
      <c r="S227" s="40"/>
      <c r="T227" s="76"/>
      <c r="AT227" s="22" t="s">
        <v>135</v>
      </c>
      <c r="AU227" s="22" t="s">
        <v>82</v>
      </c>
    </row>
    <row r="228" spans="2:65" s="11" customFormat="1" ht="12">
      <c r="B228" s="205"/>
      <c r="C228" s="206"/>
      <c r="D228" s="202" t="s">
        <v>136</v>
      </c>
      <c r="E228" s="207" t="s">
        <v>23</v>
      </c>
      <c r="F228" s="208" t="s">
        <v>336</v>
      </c>
      <c r="G228" s="206"/>
      <c r="H228" s="209">
        <v>12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136</v>
      </c>
      <c r="AU228" s="215" t="s">
        <v>82</v>
      </c>
      <c r="AV228" s="11" t="s">
        <v>82</v>
      </c>
      <c r="AW228" s="11" t="s">
        <v>36</v>
      </c>
      <c r="AX228" s="11" t="s">
        <v>73</v>
      </c>
      <c r="AY228" s="215" t="s">
        <v>127</v>
      </c>
    </row>
    <row r="229" spans="2:65" s="12" customFormat="1" ht="12">
      <c r="B229" s="216"/>
      <c r="C229" s="217"/>
      <c r="D229" s="202" t="s">
        <v>136</v>
      </c>
      <c r="E229" s="218" t="s">
        <v>23</v>
      </c>
      <c r="F229" s="219" t="s">
        <v>138</v>
      </c>
      <c r="G229" s="217"/>
      <c r="H229" s="220">
        <v>12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136</v>
      </c>
      <c r="AU229" s="226" t="s">
        <v>82</v>
      </c>
      <c r="AV229" s="12" t="s">
        <v>133</v>
      </c>
      <c r="AW229" s="12" t="s">
        <v>36</v>
      </c>
      <c r="AX229" s="12" t="s">
        <v>78</v>
      </c>
      <c r="AY229" s="226" t="s">
        <v>127</v>
      </c>
    </row>
    <row r="230" spans="2:65" s="1" customFormat="1" ht="14.4" customHeight="1">
      <c r="B230" s="39"/>
      <c r="C230" s="190" t="s">
        <v>337</v>
      </c>
      <c r="D230" s="190" t="s">
        <v>129</v>
      </c>
      <c r="E230" s="191" t="s">
        <v>338</v>
      </c>
      <c r="F230" s="192" t="s">
        <v>339</v>
      </c>
      <c r="G230" s="193" t="s">
        <v>132</v>
      </c>
      <c r="H230" s="194">
        <v>12</v>
      </c>
      <c r="I230" s="195"/>
      <c r="J230" s="196">
        <f>ROUND(I230*H230,2)</f>
        <v>0</v>
      </c>
      <c r="K230" s="192" t="s">
        <v>141</v>
      </c>
      <c r="L230" s="59"/>
      <c r="M230" s="197" t="s">
        <v>23</v>
      </c>
      <c r="N230" s="198" t="s">
        <v>44</v>
      </c>
      <c r="O230" s="40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AR230" s="22" t="s">
        <v>133</v>
      </c>
      <c r="AT230" s="22" t="s">
        <v>129</v>
      </c>
      <c r="AU230" s="22" t="s">
        <v>82</v>
      </c>
      <c r="AY230" s="22" t="s">
        <v>127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2" t="s">
        <v>78</v>
      </c>
      <c r="BK230" s="201">
        <f>ROUND(I230*H230,2)</f>
        <v>0</v>
      </c>
      <c r="BL230" s="22" t="s">
        <v>133</v>
      </c>
      <c r="BM230" s="22" t="s">
        <v>340</v>
      </c>
    </row>
    <row r="231" spans="2:65" s="1" customFormat="1" ht="12">
      <c r="B231" s="39"/>
      <c r="C231" s="61"/>
      <c r="D231" s="202" t="s">
        <v>135</v>
      </c>
      <c r="E231" s="61"/>
      <c r="F231" s="203" t="s">
        <v>341</v>
      </c>
      <c r="G231" s="61"/>
      <c r="H231" s="61"/>
      <c r="I231" s="161"/>
      <c r="J231" s="61"/>
      <c r="K231" s="61"/>
      <c r="L231" s="59"/>
      <c r="M231" s="204"/>
      <c r="N231" s="40"/>
      <c r="O231" s="40"/>
      <c r="P231" s="40"/>
      <c r="Q231" s="40"/>
      <c r="R231" s="40"/>
      <c r="S231" s="40"/>
      <c r="T231" s="76"/>
      <c r="AT231" s="22" t="s">
        <v>135</v>
      </c>
      <c r="AU231" s="22" t="s">
        <v>82</v>
      </c>
    </row>
    <row r="232" spans="2:65" s="11" customFormat="1" ht="12">
      <c r="B232" s="205"/>
      <c r="C232" s="206"/>
      <c r="D232" s="202" t="s">
        <v>136</v>
      </c>
      <c r="E232" s="207" t="s">
        <v>23</v>
      </c>
      <c r="F232" s="208" t="s">
        <v>205</v>
      </c>
      <c r="G232" s="206"/>
      <c r="H232" s="209">
        <v>12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136</v>
      </c>
      <c r="AU232" s="215" t="s">
        <v>82</v>
      </c>
      <c r="AV232" s="11" t="s">
        <v>82</v>
      </c>
      <c r="AW232" s="11" t="s">
        <v>36</v>
      </c>
      <c r="AX232" s="11" t="s">
        <v>78</v>
      </c>
      <c r="AY232" s="215" t="s">
        <v>127</v>
      </c>
    </row>
    <row r="233" spans="2:65" s="10" customFormat="1" ht="29.85" customHeight="1">
      <c r="B233" s="174"/>
      <c r="C233" s="175"/>
      <c r="D233" s="176" t="s">
        <v>72</v>
      </c>
      <c r="E233" s="188" t="s">
        <v>82</v>
      </c>
      <c r="F233" s="188" t="s">
        <v>342</v>
      </c>
      <c r="G233" s="175"/>
      <c r="H233" s="175"/>
      <c r="I233" s="178"/>
      <c r="J233" s="189">
        <f>BK233</f>
        <v>0</v>
      </c>
      <c r="K233" s="175"/>
      <c r="L233" s="180"/>
      <c r="M233" s="181"/>
      <c r="N233" s="182"/>
      <c r="O233" s="182"/>
      <c r="P233" s="183">
        <f>SUM(P234:P242)</f>
        <v>0</v>
      </c>
      <c r="Q233" s="182"/>
      <c r="R233" s="183">
        <f>SUM(R234:R242)</f>
        <v>5.2186452000000001</v>
      </c>
      <c r="S233" s="182"/>
      <c r="T233" s="184">
        <f>SUM(T234:T242)</f>
        <v>0</v>
      </c>
      <c r="AR233" s="185" t="s">
        <v>78</v>
      </c>
      <c r="AT233" s="186" t="s">
        <v>72</v>
      </c>
      <c r="AU233" s="186" t="s">
        <v>78</v>
      </c>
      <c r="AY233" s="185" t="s">
        <v>127</v>
      </c>
      <c r="BK233" s="187">
        <f>SUM(BK234:BK242)</f>
        <v>0</v>
      </c>
    </row>
    <row r="234" spans="2:65" s="1" customFormat="1" ht="34.200000000000003" customHeight="1">
      <c r="B234" s="39"/>
      <c r="C234" s="190" t="s">
        <v>343</v>
      </c>
      <c r="D234" s="190" t="s">
        <v>129</v>
      </c>
      <c r="E234" s="191" t="s">
        <v>344</v>
      </c>
      <c r="F234" s="192" t="s">
        <v>345</v>
      </c>
      <c r="G234" s="193" t="s">
        <v>166</v>
      </c>
      <c r="H234" s="194">
        <v>15</v>
      </c>
      <c r="I234" s="195"/>
      <c r="J234" s="196">
        <f>ROUND(I234*H234,2)</f>
        <v>0</v>
      </c>
      <c r="K234" s="192" t="s">
        <v>141</v>
      </c>
      <c r="L234" s="59"/>
      <c r="M234" s="197" t="s">
        <v>23</v>
      </c>
      <c r="N234" s="198" t="s">
        <v>44</v>
      </c>
      <c r="O234" s="40"/>
      <c r="P234" s="199">
        <f>O234*H234</f>
        <v>0</v>
      </c>
      <c r="Q234" s="199">
        <v>0.23058000000000001</v>
      </c>
      <c r="R234" s="199">
        <f>Q234*H234</f>
        <v>3.4587000000000003</v>
      </c>
      <c r="S234" s="199">
        <v>0</v>
      </c>
      <c r="T234" s="200">
        <f>S234*H234</f>
        <v>0</v>
      </c>
      <c r="AR234" s="22" t="s">
        <v>133</v>
      </c>
      <c r="AT234" s="22" t="s">
        <v>129</v>
      </c>
      <c r="AU234" s="22" t="s">
        <v>82</v>
      </c>
      <c r="AY234" s="22" t="s">
        <v>127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2" t="s">
        <v>78</v>
      </c>
      <c r="BK234" s="201">
        <f>ROUND(I234*H234,2)</f>
        <v>0</v>
      </c>
      <c r="BL234" s="22" t="s">
        <v>133</v>
      </c>
      <c r="BM234" s="22" t="s">
        <v>346</v>
      </c>
    </row>
    <row r="235" spans="2:65" s="1" customFormat="1" ht="36">
      <c r="B235" s="39"/>
      <c r="C235" s="61"/>
      <c r="D235" s="202" t="s">
        <v>135</v>
      </c>
      <c r="E235" s="61"/>
      <c r="F235" s="203" t="s">
        <v>347</v>
      </c>
      <c r="G235" s="61"/>
      <c r="H235" s="61"/>
      <c r="I235" s="161"/>
      <c r="J235" s="61"/>
      <c r="K235" s="61"/>
      <c r="L235" s="59"/>
      <c r="M235" s="204"/>
      <c r="N235" s="40"/>
      <c r="O235" s="40"/>
      <c r="P235" s="40"/>
      <c r="Q235" s="40"/>
      <c r="R235" s="40"/>
      <c r="S235" s="40"/>
      <c r="T235" s="76"/>
      <c r="AT235" s="22" t="s">
        <v>135</v>
      </c>
      <c r="AU235" s="22" t="s">
        <v>82</v>
      </c>
    </row>
    <row r="236" spans="2:65" s="11" customFormat="1" ht="12">
      <c r="B236" s="205"/>
      <c r="C236" s="206"/>
      <c r="D236" s="202" t="s">
        <v>136</v>
      </c>
      <c r="E236" s="207" t="s">
        <v>23</v>
      </c>
      <c r="F236" s="208" t="s">
        <v>10</v>
      </c>
      <c r="G236" s="206"/>
      <c r="H236" s="209">
        <v>15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136</v>
      </c>
      <c r="AU236" s="215" t="s">
        <v>82</v>
      </c>
      <c r="AV236" s="11" t="s">
        <v>82</v>
      </c>
      <c r="AW236" s="11" t="s">
        <v>36</v>
      </c>
      <c r="AX236" s="11" t="s">
        <v>73</v>
      </c>
      <c r="AY236" s="215" t="s">
        <v>127</v>
      </c>
    </row>
    <row r="237" spans="2:65" s="12" customFormat="1" ht="12">
      <c r="B237" s="216"/>
      <c r="C237" s="217"/>
      <c r="D237" s="202" t="s">
        <v>136</v>
      </c>
      <c r="E237" s="218" t="s">
        <v>23</v>
      </c>
      <c r="F237" s="219" t="s">
        <v>138</v>
      </c>
      <c r="G237" s="217"/>
      <c r="H237" s="220">
        <v>15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136</v>
      </c>
      <c r="AU237" s="226" t="s">
        <v>82</v>
      </c>
      <c r="AV237" s="12" t="s">
        <v>133</v>
      </c>
      <c r="AW237" s="12" t="s">
        <v>36</v>
      </c>
      <c r="AX237" s="12" t="s">
        <v>78</v>
      </c>
      <c r="AY237" s="226" t="s">
        <v>127</v>
      </c>
    </row>
    <row r="238" spans="2:65" s="1" customFormat="1" ht="14.4" customHeight="1">
      <c r="B238" s="39"/>
      <c r="C238" s="190" t="s">
        <v>348</v>
      </c>
      <c r="D238" s="190" t="s">
        <v>129</v>
      </c>
      <c r="E238" s="191" t="s">
        <v>349</v>
      </c>
      <c r="F238" s="192" t="s">
        <v>350</v>
      </c>
      <c r="G238" s="193" t="s">
        <v>173</v>
      </c>
      <c r="H238" s="194">
        <v>0.78</v>
      </c>
      <c r="I238" s="195"/>
      <c r="J238" s="196">
        <f>ROUND(I238*H238,2)</f>
        <v>0</v>
      </c>
      <c r="K238" s="192" t="s">
        <v>141</v>
      </c>
      <c r="L238" s="59"/>
      <c r="M238" s="197" t="s">
        <v>23</v>
      </c>
      <c r="N238" s="198" t="s">
        <v>44</v>
      </c>
      <c r="O238" s="40"/>
      <c r="P238" s="199">
        <f>O238*H238</f>
        <v>0</v>
      </c>
      <c r="Q238" s="199">
        <v>2.2563399999999998</v>
      </c>
      <c r="R238" s="199">
        <f>Q238*H238</f>
        <v>1.7599452</v>
      </c>
      <c r="S238" s="199">
        <v>0</v>
      </c>
      <c r="T238" s="200">
        <f>S238*H238</f>
        <v>0</v>
      </c>
      <c r="AR238" s="22" t="s">
        <v>133</v>
      </c>
      <c r="AT238" s="22" t="s">
        <v>129</v>
      </c>
      <c r="AU238" s="22" t="s">
        <v>82</v>
      </c>
      <c r="AY238" s="22" t="s">
        <v>127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2" t="s">
        <v>78</v>
      </c>
      <c r="BK238" s="201">
        <f>ROUND(I238*H238,2)</f>
        <v>0</v>
      </c>
      <c r="BL238" s="22" t="s">
        <v>133</v>
      </c>
      <c r="BM238" s="22" t="s">
        <v>351</v>
      </c>
    </row>
    <row r="239" spans="2:65" s="1" customFormat="1" ht="24">
      <c r="B239" s="39"/>
      <c r="C239" s="61"/>
      <c r="D239" s="202" t="s">
        <v>135</v>
      </c>
      <c r="E239" s="61"/>
      <c r="F239" s="203" t="s">
        <v>352</v>
      </c>
      <c r="G239" s="61"/>
      <c r="H239" s="61"/>
      <c r="I239" s="161"/>
      <c r="J239" s="61"/>
      <c r="K239" s="61"/>
      <c r="L239" s="59"/>
      <c r="M239" s="204"/>
      <c r="N239" s="40"/>
      <c r="O239" s="40"/>
      <c r="P239" s="40"/>
      <c r="Q239" s="40"/>
      <c r="R239" s="40"/>
      <c r="S239" s="40"/>
      <c r="T239" s="76"/>
      <c r="AT239" s="22" t="s">
        <v>135</v>
      </c>
      <c r="AU239" s="22" t="s">
        <v>82</v>
      </c>
    </row>
    <row r="240" spans="2:65" s="11" customFormat="1" ht="12">
      <c r="B240" s="205"/>
      <c r="C240" s="206"/>
      <c r="D240" s="202" t="s">
        <v>136</v>
      </c>
      <c r="E240" s="207" t="s">
        <v>23</v>
      </c>
      <c r="F240" s="208" t="s">
        <v>353</v>
      </c>
      <c r="G240" s="206"/>
      <c r="H240" s="209">
        <v>0.77600000000000002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136</v>
      </c>
      <c r="AU240" s="215" t="s">
        <v>82</v>
      </c>
      <c r="AV240" s="11" t="s">
        <v>82</v>
      </c>
      <c r="AW240" s="11" t="s">
        <v>36</v>
      </c>
      <c r="AX240" s="11" t="s">
        <v>73</v>
      </c>
      <c r="AY240" s="215" t="s">
        <v>127</v>
      </c>
    </row>
    <row r="241" spans="2:65" s="12" customFormat="1" ht="12">
      <c r="B241" s="216"/>
      <c r="C241" s="217"/>
      <c r="D241" s="202" t="s">
        <v>136</v>
      </c>
      <c r="E241" s="218" t="s">
        <v>23</v>
      </c>
      <c r="F241" s="219" t="s">
        <v>138</v>
      </c>
      <c r="G241" s="217"/>
      <c r="H241" s="220">
        <v>0.77600000000000002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136</v>
      </c>
      <c r="AU241" s="226" t="s">
        <v>82</v>
      </c>
      <c r="AV241" s="12" t="s">
        <v>133</v>
      </c>
      <c r="AW241" s="12" t="s">
        <v>36</v>
      </c>
      <c r="AX241" s="12" t="s">
        <v>73</v>
      </c>
      <c r="AY241" s="226" t="s">
        <v>127</v>
      </c>
    </row>
    <row r="242" spans="2:65" s="11" customFormat="1" ht="12">
      <c r="B242" s="205"/>
      <c r="C242" s="206"/>
      <c r="D242" s="202" t="s">
        <v>136</v>
      </c>
      <c r="E242" s="207" t="s">
        <v>23</v>
      </c>
      <c r="F242" s="208" t="s">
        <v>354</v>
      </c>
      <c r="G242" s="206"/>
      <c r="H242" s="209">
        <v>0.78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136</v>
      </c>
      <c r="AU242" s="215" t="s">
        <v>82</v>
      </c>
      <c r="AV242" s="11" t="s">
        <v>82</v>
      </c>
      <c r="AW242" s="11" t="s">
        <v>36</v>
      </c>
      <c r="AX242" s="11" t="s">
        <v>78</v>
      </c>
      <c r="AY242" s="215" t="s">
        <v>127</v>
      </c>
    </row>
    <row r="243" spans="2:65" s="10" customFormat="1" ht="29.85" customHeight="1">
      <c r="B243" s="174"/>
      <c r="C243" s="175"/>
      <c r="D243" s="176" t="s">
        <v>72</v>
      </c>
      <c r="E243" s="188" t="s">
        <v>133</v>
      </c>
      <c r="F243" s="188" t="s">
        <v>355</v>
      </c>
      <c r="G243" s="175"/>
      <c r="H243" s="175"/>
      <c r="I243" s="178"/>
      <c r="J243" s="189">
        <f>BK243</f>
        <v>0</v>
      </c>
      <c r="K243" s="175"/>
      <c r="L243" s="180"/>
      <c r="M243" s="181"/>
      <c r="N243" s="182"/>
      <c r="O243" s="182"/>
      <c r="P243" s="183">
        <f>SUM(P244:P265)</f>
        <v>0</v>
      </c>
      <c r="Q243" s="182"/>
      <c r="R243" s="183">
        <f>SUM(R244:R265)</f>
        <v>3.6031474999999995</v>
      </c>
      <c r="S243" s="182"/>
      <c r="T243" s="184">
        <f>SUM(T244:T265)</f>
        <v>0</v>
      </c>
      <c r="AR243" s="185" t="s">
        <v>78</v>
      </c>
      <c r="AT243" s="186" t="s">
        <v>72</v>
      </c>
      <c r="AU243" s="186" t="s">
        <v>78</v>
      </c>
      <c r="AY243" s="185" t="s">
        <v>127</v>
      </c>
      <c r="BK243" s="187">
        <f>SUM(BK244:BK265)</f>
        <v>0</v>
      </c>
    </row>
    <row r="244" spans="2:65" s="1" customFormat="1" ht="14.4" customHeight="1">
      <c r="B244" s="39"/>
      <c r="C244" s="190" t="s">
        <v>356</v>
      </c>
      <c r="D244" s="190" t="s">
        <v>129</v>
      </c>
      <c r="E244" s="191" t="s">
        <v>357</v>
      </c>
      <c r="F244" s="192" t="s">
        <v>358</v>
      </c>
      <c r="G244" s="193" t="s">
        <v>173</v>
      </c>
      <c r="H244" s="194">
        <v>1.75</v>
      </c>
      <c r="I244" s="195"/>
      <c r="J244" s="196">
        <f>ROUND(I244*H244,2)</f>
        <v>0</v>
      </c>
      <c r="K244" s="192" t="s">
        <v>141</v>
      </c>
      <c r="L244" s="59"/>
      <c r="M244" s="197" t="s">
        <v>23</v>
      </c>
      <c r="N244" s="198" t="s">
        <v>44</v>
      </c>
      <c r="O244" s="40"/>
      <c r="P244" s="199">
        <f>O244*H244</f>
        <v>0</v>
      </c>
      <c r="Q244" s="199">
        <v>1.8907700000000001</v>
      </c>
      <c r="R244" s="199">
        <f>Q244*H244</f>
        <v>3.3088475000000002</v>
      </c>
      <c r="S244" s="199">
        <v>0</v>
      </c>
      <c r="T244" s="200">
        <f>S244*H244</f>
        <v>0</v>
      </c>
      <c r="AR244" s="22" t="s">
        <v>133</v>
      </c>
      <c r="AT244" s="22" t="s">
        <v>129</v>
      </c>
      <c r="AU244" s="22" t="s">
        <v>82</v>
      </c>
      <c r="AY244" s="22" t="s">
        <v>127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2" t="s">
        <v>78</v>
      </c>
      <c r="BK244" s="201">
        <f>ROUND(I244*H244,2)</f>
        <v>0</v>
      </c>
      <c r="BL244" s="22" t="s">
        <v>133</v>
      </c>
      <c r="BM244" s="22" t="s">
        <v>359</v>
      </c>
    </row>
    <row r="245" spans="2:65" s="1" customFormat="1" ht="24">
      <c r="B245" s="39"/>
      <c r="C245" s="61"/>
      <c r="D245" s="202" t="s">
        <v>135</v>
      </c>
      <c r="E245" s="61"/>
      <c r="F245" s="203" t="s">
        <v>360</v>
      </c>
      <c r="G245" s="61"/>
      <c r="H245" s="61"/>
      <c r="I245" s="161"/>
      <c r="J245" s="61"/>
      <c r="K245" s="61"/>
      <c r="L245" s="59"/>
      <c r="M245" s="204"/>
      <c r="N245" s="40"/>
      <c r="O245" s="40"/>
      <c r="P245" s="40"/>
      <c r="Q245" s="40"/>
      <c r="R245" s="40"/>
      <c r="S245" s="40"/>
      <c r="T245" s="76"/>
      <c r="AT245" s="22" t="s">
        <v>135</v>
      </c>
      <c r="AU245" s="22" t="s">
        <v>82</v>
      </c>
    </row>
    <row r="246" spans="2:65" s="11" customFormat="1" ht="12">
      <c r="B246" s="205"/>
      <c r="C246" s="206"/>
      <c r="D246" s="202" t="s">
        <v>136</v>
      </c>
      <c r="E246" s="207" t="s">
        <v>23</v>
      </c>
      <c r="F246" s="208" t="s">
        <v>361</v>
      </c>
      <c r="G246" s="206"/>
      <c r="H246" s="209">
        <v>1.65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136</v>
      </c>
      <c r="AU246" s="215" t="s">
        <v>82</v>
      </c>
      <c r="AV246" s="11" t="s">
        <v>82</v>
      </c>
      <c r="AW246" s="11" t="s">
        <v>36</v>
      </c>
      <c r="AX246" s="11" t="s">
        <v>73</v>
      </c>
      <c r="AY246" s="215" t="s">
        <v>127</v>
      </c>
    </row>
    <row r="247" spans="2:65" s="11" customFormat="1" ht="12">
      <c r="B247" s="205"/>
      <c r="C247" s="206"/>
      <c r="D247" s="202" t="s">
        <v>136</v>
      </c>
      <c r="E247" s="207" t="s">
        <v>23</v>
      </c>
      <c r="F247" s="208" t="s">
        <v>362</v>
      </c>
      <c r="G247" s="206"/>
      <c r="H247" s="209">
        <v>0.1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136</v>
      </c>
      <c r="AU247" s="215" t="s">
        <v>82</v>
      </c>
      <c r="AV247" s="11" t="s">
        <v>82</v>
      </c>
      <c r="AW247" s="11" t="s">
        <v>36</v>
      </c>
      <c r="AX247" s="11" t="s">
        <v>73</v>
      </c>
      <c r="AY247" s="215" t="s">
        <v>127</v>
      </c>
    </row>
    <row r="248" spans="2:65" s="13" customFormat="1" ht="12">
      <c r="B248" s="227"/>
      <c r="C248" s="228"/>
      <c r="D248" s="202" t="s">
        <v>136</v>
      </c>
      <c r="E248" s="229" t="s">
        <v>23</v>
      </c>
      <c r="F248" s="230" t="s">
        <v>363</v>
      </c>
      <c r="G248" s="228"/>
      <c r="H248" s="231">
        <v>1.75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136</v>
      </c>
      <c r="AU248" s="237" t="s">
        <v>82</v>
      </c>
      <c r="AV248" s="13" t="s">
        <v>145</v>
      </c>
      <c r="AW248" s="13" t="s">
        <v>36</v>
      </c>
      <c r="AX248" s="13" t="s">
        <v>73</v>
      </c>
      <c r="AY248" s="237" t="s">
        <v>127</v>
      </c>
    </row>
    <row r="249" spans="2:65" s="12" customFormat="1" ht="12">
      <c r="B249" s="216"/>
      <c r="C249" s="217"/>
      <c r="D249" s="202" t="s">
        <v>136</v>
      </c>
      <c r="E249" s="218" t="s">
        <v>23</v>
      </c>
      <c r="F249" s="219" t="s">
        <v>138</v>
      </c>
      <c r="G249" s="217"/>
      <c r="H249" s="220">
        <v>1.75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136</v>
      </c>
      <c r="AU249" s="226" t="s">
        <v>82</v>
      </c>
      <c r="AV249" s="12" t="s">
        <v>133</v>
      </c>
      <c r="AW249" s="12" t="s">
        <v>36</v>
      </c>
      <c r="AX249" s="12" t="s">
        <v>78</v>
      </c>
      <c r="AY249" s="226" t="s">
        <v>127</v>
      </c>
    </row>
    <row r="250" spans="2:65" s="1" customFormat="1" ht="14.4" customHeight="1">
      <c r="B250" s="39"/>
      <c r="C250" s="190" t="s">
        <v>364</v>
      </c>
      <c r="D250" s="190" t="s">
        <v>129</v>
      </c>
      <c r="E250" s="191" t="s">
        <v>365</v>
      </c>
      <c r="F250" s="192" t="s">
        <v>366</v>
      </c>
      <c r="G250" s="193" t="s">
        <v>367</v>
      </c>
      <c r="H250" s="194">
        <v>2</v>
      </c>
      <c r="I250" s="195"/>
      <c r="J250" s="196">
        <f>ROUND(I250*H250,2)</f>
        <v>0</v>
      </c>
      <c r="K250" s="192" t="s">
        <v>141</v>
      </c>
      <c r="L250" s="59"/>
      <c r="M250" s="197" t="s">
        <v>23</v>
      </c>
      <c r="N250" s="198" t="s">
        <v>44</v>
      </c>
      <c r="O250" s="40"/>
      <c r="P250" s="199">
        <f>O250*H250</f>
        <v>0</v>
      </c>
      <c r="Q250" s="199">
        <v>6.6E-3</v>
      </c>
      <c r="R250" s="199">
        <f>Q250*H250</f>
        <v>1.32E-2</v>
      </c>
      <c r="S250" s="199">
        <v>0</v>
      </c>
      <c r="T250" s="200">
        <f>S250*H250</f>
        <v>0</v>
      </c>
      <c r="AR250" s="22" t="s">
        <v>133</v>
      </c>
      <c r="AT250" s="22" t="s">
        <v>129</v>
      </c>
      <c r="AU250" s="22" t="s">
        <v>82</v>
      </c>
      <c r="AY250" s="22" t="s">
        <v>127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2" t="s">
        <v>78</v>
      </c>
      <c r="BK250" s="201">
        <f>ROUND(I250*H250,2)</f>
        <v>0</v>
      </c>
      <c r="BL250" s="22" t="s">
        <v>133</v>
      </c>
      <c r="BM250" s="22" t="s">
        <v>368</v>
      </c>
    </row>
    <row r="251" spans="2:65" s="1" customFormat="1" ht="24">
      <c r="B251" s="39"/>
      <c r="C251" s="61"/>
      <c r="D251" s="202" t="s">
        <v>135</v>
      </c>
      <c r="E251" s="61"/>
      <c r="F251" s="203" t="s">
        <v>369</v>
      </c>
      <c r="G251" s="61"/>
      <c r="H251" s="61"/>
      <c r="I251" s="161"/>
      <c r="J251" s="61"/>
      <c r="K251" s="61"/>
      <c r="L251" s="59"/>
      <c r="M251" s="204"/>
      <c r="N251" s="40"/>
      <c r="O251" s="40"/>
      <c r="P251" s="40"/>
      <c r="Q251" s="40"/>
      <c r="R251" s="40"/>
      <c r="S251" s="40"/>
      <c r="T251" s="76"/>
      <c r="AT251" s="22" t="s">
        <v>135</v>
      </c>
      <c r="AU251" s="22" t="s">
        <v>82</v>
      </c>
    </row>
    <row r="252" spans="2:65" s="11" customFormat="1" ht="12">
      <c r="B252" s="205"/>
      <c r="C252" s="206"/>
      <c r="D252" s="202" t="s">
        <v>136</v>
      </c>
      <c r="E252" s="207" t="s">
        <v>23</v>
      </c>
      <c r="F252" s="208" t="s">
        <v>82</v>
      </c>
      <c r="G252" s="206"/>
      <c r="H252" s="209">
        <v>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136</v>
      </c>
      <c r="AU252" s="215" t="s">
        <v>82</v>
      </c>
      <c r="AV252" s="11" t="s">
        <v>82</v>
      </c>
      <c r="AW252" s="11" t="s">
        <v>36</v>
      </c>
      <c r="AX252" s="11" t="s">
        <v>78</v>
      </c>
      <c r="AY252" s="215" t="s">
        <v>127</v>
      </c>
    </row>
    <row r="253" spans="2:65" s="1" customFormat="1" ht="22.8" customHeight="1">
      <c r="B253" s="39"/>
      <c r="C253" s="238" t="s">
        <v>370</v>
      </c>
      <c r="D253" s="238" t="s">
        <v>290</v>
      </c>
      <c r="E253" s="239" t="s">
        <v>371</v>
      </c>
      <c r="F253" s="240" t="s">
        <v>372</v>
      </c>
      <c r="G253" s="241" t="s">
        <v>367</v>
      </c>
      <c r="H253" s="242">
        <v>2.02</v>
      </c>
      <c r="I253" s="243"/>
      <c r="J253" s="244">
        <f>ROUND(I253*H253,2)</f>
        <v>0</v>
      </c>
      <c r="K253" s="240" t="s">
        <v>141</v>
      </c>
      <c r="L253" s="245"/>
      <c r="M253" s="246" t="s">
        <v>23</v>
      </c>
      <c r="N253" s="247" t="s">
        <v>44</v>
      </c>
      <c r="O253" s="40"/>
      <c r="P253" s="199">
        <f>O253*H253</f>
        <v>0</v>
      </c>
      <c r="Q253" s="199">
        <v>2.7E-2</v>
      </c>
      <c r="R253" s="199">
        <f>Q253*H253</f>
        <v>5.4539999999999998E-2</v>
      </c>
      <c r="S253" s="199">
        <v>0</v>
      </c>
      <c r="T253" s="200">
        <f>S253*H253</f>
        <v>0</v>
      </c>
      <c r="AR253" s="22" t="s">
        <v>178</v>
      </c>
      <c r="AT253" s="22" t="s">
        <v>290</v>
      </c>
      <c r="AU253" s="22" t="s">
        <v>82</v>
      </c>
      <c r="AY253" s="22" t="s">
        <v>127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22" t="s">
        <v>78</v>
      </c>
      <c r="BK253" s="201">
        <f>ROUND(I253*H253,2)</f>
        <v>0</v>
      </c>
      <c r="BL253" s="22" t="s">
        <v>133</v>
      </c>
      <c r="BM253" s="22" t="s">
        <v>373</v>
      </c>
    </row>
    <row r="254" spans="2:65" s="1" customFormat="1" ht="12">
      <c r="B254" s="39"/>
      <c r="C254" s="61"/>
      <c r="D254" s="202" t="s">
        <v>135</v>
      </c>
      <c r="E254" s="61"/>
      <c r="F254" s="203" t="s">
        <v>374</v>
      </c>
      <c r="G254" s="61"/>
      <c r="H254" s="61"/>
      <c r="I254" s="161"/>
      <c r="J254" s="61"/>
      <c r="K254" s="61"/>
      <c r="L254" s="59"/>
      <c r="M254" s="204"/>
      <c r="N254" s="40"/>
      <c r="O254" s="40"/>
      <c r="P254" s="40"/>
      <c r="Q254" s="40"/>
      <c r="R254" s="40"/>
      <c r="S254" s="40"/>
      <c r="T254" s="76"/>
      <c r="AT254" s="22" t="s">
        <v>135</v>
      </c>
      <c r="AU254" s="22" t="s">
        <v>82</v>
      </c>
    </row>
    <row r="255" spans="2:65" s="11" customFormat="1" ht="12">
      <c r="B255" s="205"/>
      <c r="C255" s="206"/>
      <c r="D255" s="202" t="s">
        <v>136</v>
      </c>
      <c r="E255" s="207" t="s">
        <v>23</v>
      </c>
      <c r="F255" s="208" t="s">
        <v>375</v>
      </c>
      <c r="G255" s="206"/>
      <c r="H255" s="209">
        <v>2.02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136</v>
      </c>
      <c r="AU255" s="215" t="s">
        <v>82</v>
      </c>
      <c r="AV255" s="11" t="s">
        <v>82</v>
      </c>
      <c r="AW255" s="11" t="s">
        <v>36</v>
      </c>
      <c r="AX255" s="11" t="s">
        <v>73</v>
      </c>
      <c r="AY255" s="215" t="s">
        <v>127</v>
      </c>
    </row>
    <row r="256" spans="2:65" s="12" customFormat="1" ht="12">
      <c r="B256" s="216"/>
      <c r="C256" s="217"/>
      <c r="D256" s="202" t="s">
        <v>136</v>
      </c>
      <c r="E256" s="218" t="s">
        <v>23</v>
      </c>
      <c r="F256" s="219" t="s">
        <v>138</v>
      </c>
      <c r="G256" s="217"/>
      <c r="H256" s="220">
        <v>2.02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136</v>
      </c>
      <c r="AU256" s="226" t="s">
        <v>82</v>
      </c>
      <c r="AV256" s="12" t="s">
        <v>133</v>
      </c>
      <c r="AW256" s="12" t="s">
        <v>36</v>
      </c>
      <c r="AX256" s="12" t="s">
        <v>78</v>
      </c>
      <c r="AY256" s="226" t="s">
        <v>127</v>
      </c>
    </row>
    <row r="257" spans="2:65" s="1" customFormat="1" ht="14.4" customHeight="1">
      <c r="B257" s="39"/>
      <c r="C257" s="190" t="s">
        <v>376</v>
      </c>
      <c r="D257" s="190" t="s">
        <v>129</v>
      </c>
      <c r="E257" s="191" t="s">
        <v>377</v>
      </c>
      <c r="F257" s="192" t="s">
        <v>378</v>
      </c>
      <c r="G257" s="193" t="s">
        <v>173</v>
      </c>
      <c r="H257" s="194">
        <v>0.1</v>
      </c>
      <c r="I257" s="195"/>
      <c r="J257" s="196">
        <f>ROUND(I257*H257,2)</f>
        <v>0</v>
      </c>
      <c r="K257" s="192" t="s">
        <v>141</v>
      </c>
      <c r="L257" s="59"/>
      <c r="M257" s="197" t="s">
        <v>23</v>
      </c>
      <c r="N257" s="198" t="s">
        <v>44</v>
      </c>
      <c r="O257" s="40"/>
      <c r="P257" s="199">
        <f>O257*H257</f>
        <v>0</v>
      </c>
      <c r="Q257" s="199">
        <v>2.234</v>
      </c>
      <c r="R257" s="199">
        <f>Q257*H257</f>
        <v>0.22340000000000002</v>
      </c>
      <c r="S257" s="199">
        <v>0</v>
      </c>
      <c r="T257" s="200">
        <f>S257*H257</f>
        <v>0</v>
      </c>
      <c r="AR257" s="22" t="s">
        <v>133</v>
      </c>
      <c r="AT257" s="22" t="s">
        <v>129</v>
      </c>
      <c r="AU257" s="22" t="s">
        <v>82</v>
      </c>
      <c r="AY257" s="22" t="s">
        <v>127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22" t="s">
        <v>78</v>
      </c>
      <c r="BK257" s="201">
        <f>ROUND(I257*H257,2)</f>
        <v>0</v>
      </c>
      <c r="BL257" s="22" t="s">
        <v>133</v>
      </c>
      <c r="BM257" s="22" t="s">
        <v>379</v>
      </c>
    </row>
    <row r="258" spans="2:65" s="1" customFormat="1" ht="24">
      <c r="B258" s="39"/>
      <c r="C258" s="61"/>
      <c r="D258" s="202" t="s">
        <v>135</v>
      </c>
      <c r="E258" s="61"/>
      <c r="F258" s="203" t="s">
        <v>380</v>
      </c>
      <c r="G258" s="61"/>
      <c r="H258" s="61"/>
      <c r="I258" s="161"/>
      <c r="J258" s="61"/>
      <c r="K258" s="61"/>
      <c r="L258" s="59"/>
      <c r="M258" s="204"/>
      <c r="N258" s="40"/>
      <c r="O258" s="40"/>
      <c r="P258" s="40"/>
      <c r="Q258" s="40"/>
      <c r="R258" s="40"/>
      <c r="S258" s="40"/>
      <c r="T258" s="76"/>
      <c r="AT258" s="22" t="s">
        <v>135</v>
      </c>
      <c r="AU258" s="22" t="s">
        <v>82</v>
      </c>
    </row>
    <row r="259" spans="2:65" s="11" customFormat="1" ht="12">
      <c r="B259" s="205"/>
      <c r="C259" s="206"/>
      <c r="D259" s="202" t="s">
        <v>136</v>
      </c>
      <c r="E259" s="207" t="s">
        <v>23</v>
      </c>
      <c r="F259" s="208" t="s">
        <v>381</v>
      </c>
      <c r="G259" s="206"/>
      <c r="H259" s="209">
        <v>0.1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136</v>
      </c>
      <c r="AU259" s="215" t="s">
        <v>82</v>
      </c>
      <c r="AV259" s="11" t="s">
        <v>82</v>
      </c>
      <c r="AW259" s="11" t="s">
        <v>36</v>
      </c>
      <c r="AX259" s="11" t="s">
        <v>73</v>
      </c>
      <c r="AY259" s="215" t="s">
        <v>127</v>
      </c>
    </row>
    <row r="260" spans="2:65" s="12" customFormat="1" ht="12">
      <c r="B260" s="216"/>
      <c r="C260" s="217"/>
      <c r="D260" s="202" t="s">
        <v>136</v>
      </c>
      <c r="E260" s="218" t="s">
        <v>23</v>
      </c>
      <c r="F260" s="219" t="s">
        <v>138</v>
      </c>
      <c r="G260" s="217"/>
      <c r="H260" s="220">
        <v>0.1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136</v>
      </c>
      <c r="AU260" s="226" t="s">
        <v>82</v>
      </c>
      <c r="AV260" s="12" t="s">
        <v>133</v>
      </c>
      <c r="AW260" s="12" t="s">
        <v>36</v>
      </c>
      <c r="AX260" s="12" t="s">
        <v>78</v>
      </c>
      <c r="AY260" s="226" t="s">
        <v>127</v>
      </c>
    </row>
    <row r="261" spans="2:65" s="1" customFormat="1" ht="22.8" customHeight="1">
      <c r="B261" s="39"/>
      <c r="C261" s="190" t="s">
        <v>382</v>
      </c>
      <c r="D261" s="190" t="s">
        <v>129</v>
      </c>
      <c r="E261" s="191" t="s">
        <v>383</v>
      </c>
      <c r="F261" s="192" t="s">
        <v>384</v>
      </c>
      <c r="G261" s="193" t="s">
        <v>132</v>
      </c>
      <c r="H261" s="194">
        <v>0.5</v>
      </c>
      <c r="I261" s="195"/>
      <c r="J261" s="196">
        <f>ROUND(I261*H261,2)</f>
        <v>0</v>
      </c>
      <c r="K261" s="192" t="s">
        <v>141</v>
      </c>
      <c r="L261" s="59"/>
      <c r="M261" s="197" t="s">
        <v>23</v>
      </c>
      <c r="N261" s="198" t="s">
        <v>44</v>
      </c>
      <c r="O261" s="40"/>
      <c r="P261" s="199">
        <f>O261*H261</f>
        <v>0</v>
      </c>
      <c r="Q261" s="199">
        <v>6.3200000000000001E-3</v>
      </c>
      <c r="R261" s="199">
        <f>Q261*H261</f>
        <v>3.16E-3</v>
      </c>
      <c r="S261" s="199">
        <v>0</v>
      </c>
      <c r="T261" s="200">
        <f>S261*H261</f>
        <v>0</v>
      </c>
      <c r="AR261" s="22" t="s">
        <v>133</v>
      </c>
      <c r="AT261" s="22" t="s">
        <v>129</v>
      </c>
      <c r="AU261" s="22" t="s">
        <v>82</v>
      </c>
      <c r="AY261" s="22" t="s">
        <v>127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22" t="s">
        <v>78</v>
      </c>
      <c r="BK261" s="201">
        <f>ROUND(I261*H261,2)</f>
        <v>0</v>
      </c>
      <c r="BL261" s="22" t="s">
        <v>133</v>
      </c>
      <c r="BM261" s="22" t="s">
        <v>385</v>
      </c>
    </row>
    <row r="262" spans="2:65" s="1" customFormat="1" ht="24">
      <c r="B262" s="39"/>
      <c r="C262" s="61"/>
      <c r="D262" s="202" t="s">
        <v>135</v>
      </c>
      <c r="E262" s="61"/>
      <c r="F262" s="203" t="s">
        <v>386</v>
      </c>
      <c r="G262" s="61"/>
      <c r="H262" s="61"/>
      <c r="I262" s="161"/>
      <c r="J262" s="61"/>
      <c r="K262" s="61"/>
      <c r="L262" s="59"/>
      <c r="M262" s="204"/>
      <c r="N262" s="40"/>
      <c r="O262" s="40"/>
      <c r="P262" s="40"/>
      <c r="Q262" s="40"/>
      <c r="R262" s="40"/>
      <c r="S262" s="40"/>
      <c r="T262" s="76"/>
      <c r="AT262" s="22" t="s">
        <v>135</v>
      </c>
      <c r="AU262" s="22" t="s">
        <v>82</v>
      </c>
    </row>
    <row r="263" spans="2:65" s="11" customFormat="1" ht="12">
      <c r="B263" s="205"/>
      <c r="C263" s="206"/>
      <c r="D263" s="202" t="s">
        <v>136</v>
      </c>
      <c r="E263" s="207" t="s">
        <v>23</v>
      </c>
      <c r="F263" s="208" t="s">
        <v>387</v>
      </c>
      <c r="G263" s="206"/>
      <c r="H263" s="209">
        <v>0.502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136</v>
      </c>
      <c r="AU263" s="215" t="s">
        <v>82</v>
      </c>
      <c r="AV263" s="11" t="s">
        <v>82</v>
      </c>
      <c r="AW263" s="11" t="s">
        <v>36</v>
      </c>
      <c r="AX263" s="11" t="s">
        <v>73</v>
      </c>
      <c r="AY263" s="215" t="s">
        <v>127</v>
      </c>
    </row>
    <row r="264" spans="2:65" s="12" customFormat="1" ht="12">
      <c r="B264" s="216"/>
      <c r="C264" s="217"/>
      <c r="D264" s="202" t="s">
        <v>136</v>
      </c>
      <c r="E264" s="218" t="s">
        <v>23</v>
      </c>
      <c r="F264" s="219" t="s">
        <v>138</v>
      </c>
      <c r="G264" s="217"/>
      <c r="H264" s="220">
        <v>0.502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136</v>
      </c>
      <c r="AU264" s="226" t="s">
        <v>82</v>
      </c>
      <c r="AV264" s="12" t="s">
        <v>133</v>
      </c>
      <c r="AW264" s="12" t="s">
        <v>36</v>
      </c>
      <c r="AX264" s="12" t="s">
        <v>73</v>
      </c>
      <c r="AY264" s="226" t="s">
        <v>127</v>
      </c>
    </row>
    <row r="265" spans="2:65" s="11" customFormat="1" ht="12">
      <c r="B265" s="205"/>
      <c r="C265" s="206"/>
      <c r="D265" s="202" t="s">
        <v>136</v>
      </c>
      <c r="E265" s="207" t="s">
        <v>23</v>
      </c>
      <c r="F265" s="208" t="s">
        <v>388</v>
      </c>
      <c r="G265" s="206"/>
      <c r="H265" s="209">
        <v>0.5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136</v>
      </c>
      <c r="AU265" s="215" t="s">
        <v>82</v>
      </c>
      <c r="AV265" s="11" t="s">
        <v>82</v>
      </c>
      <c r="AW265" s="11" t="s">
        <v>36</v>
      </c>
      <c r="AX265" s="11" t="s">
        <v>78</v>
      </c>
      <c r="AY265" s="215" t="s">
        <v>127</v>
      </c>
    </row>
    <row r="266" spans="2:65" s="10" customFormat="1" ht="29.85" customHeight="1">
      <c r="B266" s="174"/>
      <c r="C266" s="175"/>
      <c r="D266" s="176" t="s">
        <v>72</v>
      </c>
      <c r="E266" s="188" t="s">
        <v>157</v>
      </c>
      <c r="F266" s="188" t="s">
        <v>389</v>
      </c>
      <c r="G266" s="175"/>
      <c r="H266" s="175"/>
      <c r="I266" s="178"/>
      <c r="J266" s="189">
        <f>BK266</f>
        <v>0</v>
      </c>
      <c r="K266" s="175"/>
      <c r="L266" s="180"/>
      <c r="M266" s="181"/>
      <c r="N266" s="182"/>
      <c r="O266" s="182"/>
      <c r="P266" s="183">
        <f>SUM(P267:P363)</f>
        <v>0</v>
      </c>
      <c r="Q266" s="182"/>
      <c r="R266" s="183">
        <f>SUM(R267:R363)</f>
        <v>91.843827000000005</v>
      </c>
      <c r="S266" s="182"/>
      <c r="T266" s="184">
        <f>SUM(T267:T363)</f>
        <v>0</v>
      </c>
      <c r="AR266" s="185" t="s">
        <v>78</v>
      </c>
      <c r="AT266" s="186" t="s">
        <v>72</v>
      </c>
      <c r="AU266" s="186" t="s">
        <v>78</v>
      </c>
      <c r="AY266" s="185" t="s">
        <v>127</v>
      </c>
      <c r="BK266" s="187">
        <f>SUM(BK267:BK363)</f>
        <v>0</v>
      </c>
    </row>
    <row r="267" spans="2:65" s="1" customFormat="1" ht="14.4" customHeight="1">
      <c r="B267" s="39"/>
      <c r="C267" s="190" t="s">
        <v>390</v>
      </c>
      <c r="D267" s="190" t="s">
        <v>129</v>
      </c>
      <c r="E267" s="191" t="s">
        <v>391</v>
      </c>
      <c r="F267" s="192" t="s">
        <v>392</v>
      </c>
      <c r="G267" s="193" t="s">
        <v>132</v>
      </c>
      <c r="H267" s="194">
        <v>160.5</v>
      </c>
      <c r="I267" s="195"/>
      <c r="J267" s="196">
        <f>ROUND(I267*H267,2)</f>
        <v>0</v>
      </c>
      <c r="K267" s="192" t="s">
        <v>141</v>
      </c>
      <c r="L267" s="59"/>
      <c r="M267" s="197" t="s">
        <v>23</v>
      </c>
      <c r="N267" s="198" t="s">
        <v>44</v>
      </c>
      <c r="O267" s="40"/>
      <c r="P267" s="199">
        <f>O267*H267</f>
        <v>0</v>
      </c>
      <c r="Q267" s="199">
        <v>0</v>
      </c>
      <c r="R267" s="199">
        <f>Q267*H267</f>
        <v>0</v>
      </c>
      <c r="S267" s="199">
        <v>0</v>
      </c>
      <c r="T267" s="200">
        <f>S267*H267</f>
        <v>0</v>
      </c>
      <c r="AR267" s="22" t="s">
        <v>133</v>
      </c>
      <c r="AT267" s="22" t="s">
        <v>129</v>
      </c>
      <c r="AU267" s="22" t="s">
        <v>82</v>
      </c>
      <c r="AY267" s="22" t="s">
        <v>127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22" t="s">
        <v>78</v>
      </c>
      <c r="BK267" s="201">
        <f>ROUND(I267*H267,2)</f>
        <v>0</v>
      </c>
      <c r="BL267" s="22" t="s">
        <v>133</v>
      </c>
      <c r="BM267" s="22" t="s">
        <v>393</v>
      </c>
    </row>
    <row r="268" spans="2:65" s="1" customFormat="1" ht="24">
      <c r="B268" s="39"/>
      <c r="C268" s="61"/>
      <c r="D268" s="202" t="s">
        <v>135</v>
      </c>
      <c r="E268" s="61"/>
      <c r="F268" s="203" t="s">
        <v>394</v>
      </c>
      <c r="G268" s="61"/>
      <c r="H268" s="61"/>
      <c r="I268" s="161"/>
      <c r="J268" s="61"/>
      <c r="K268" s="61"/>
      <c r="L268" s="59"/>
      <c r="M268" s="204"/>
      <c r="N268" s="40"/>
      <c r="O268" s="40"/>
      <c r="P268" s="40"/>
      <c r="Q268" s="40"/>
      <c r="R268" s="40"/>
      <c r="S268" s="40"/>
      <c r="T268" s="76"/>
      <c r="AT268" s="22" t="s">
        <v>135</v>
      </c>
      <c r="AU268" s="22" t="s">
        <v>82</v>
      </c>
    </row>
    <row r="269" spans="2:65" s="11" customFormat="1" ht="12">
      <c r="B269" s="205"/>
      <c r="C269" s="206"/>
      <c r="D269" s="202" t="s">
        <v>136</v>
      </c>
      <c r="E269" s="207" t="s">
        <v>23</v>
      </c>
      <c r="F269" s="208" t="s">
        <v>395</v>
      </c>
      <c r="G269" s="206"/>
      <c r="H269" s="209">
        <v>160.5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136</v>
      </c>
      <c r="AU269" s="215" t="s">
        <v>82</v>
      </c>
      <c r="AV269" s="11" t="s">
        <v>82</v>
      </c>
      <c r="AW269" s="11" t="s">
        <v>36</v>
      </c>
      <c r="AX269" s="11" t="s">
        <v>73</v>
      </c>
      <c r="AY269" s="215" t="s">
        <v>127</v>
      </c>
    </row>
    <row r="270" spans="2:65" s="13" customFormat="1" ht="12">
      <c r="B270" s="227"/>
      <c r="C270" s="228"/>
      <c r="D270" s="202" t="s">
        <v>136</v>
      </c>
      <c r="E270" s="229" t="s">
        <v>23</v>
      </c>
      <c r="F270" s="230" t="s">
        <v>396</v>
      </c>
      <c r="G270" s="228"/>
      <c r="H270" s="231">
        <v>160.5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136</v>
      </c>
      <c r="AU270" s="237" t="s">
        <v>82</v>
      </c>
      <c r="AV270" s="13" t="s">
        <v>145</v>
      </c>
      <c r="AW270" s="13" t="s">
        <v>36</v>
      </c>
      <c r="AX270" s="13" t="s">
        <v>73</v>
      </c>
      <c r="AY270" s="237" t="s">
        <v>127</v>
      </c>
    </row>
    <row r="271" spans="2:65" s="12" customFormat="1" ht="12">
      <c r="B271" s="216"/>
      <c r="C271" s="217"/>
      <c r="D271" s="202" t="s">
        <v>136</v>
      </c>
      <c r="E271" s="218" t="s">
        <v>23</v>
      </c>
      <c r="F271" s="219" t="s">
        <v>138</v>
      </c>
      <c r="G271" s="217"/>
      <c r="H271" s="220">
        <v>160.5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136</v>
      </c>
      <c r="AU271" s="226" t="s">
        <v>82</v>
      </c>
      <c r="AV271" s="12" t="s">
        <v>133</v>
      </c>
      <c r="AW271" s="12" t="s">
        <v>36</v>
      </c>
      <c r="AX271" s="12" t="s">
        <v>78</v>
      </c>
      <c r="AY271" s="226" t="s">
        <v>127</v>
      </c>
    </row>
    <row r="272" spans="2:65" s="1" customFormat="1" ht="14.4" customHeight="1">
      <c r="B272" s="39"/>
      <c r="C272" s="190" t="s">
        <v>397</v>
      </c>
      <c r="D272" s="190" t="s">
        <v>129</v>
      </c>
      <c r="E272" s="191" t="s">
        <v>398</v>
      </c>
      <c r="F272" s="192" t="s">
        <v>399</v>
      </c>
      <c r="G272" s="193" t="s">
        <v>132</v>
      </c>
      <c r="H272" s="194">
        <v>106.7</v>
      </c>
      <c r="I272" s="195"/>
      <c r="J272" s="196">
        <f>ROUND(I272*H272,2)</f>
        <v>0</v>
      </c>
      <c r="K272" s="192" t="s">
        <v>141</v>
      </c>
      <c r="L272" s="59"/>
      <c r="M272" s="197" t="s">
        <v>23</v>
      </c>
      <c r="N272" s="198" t="s">
        <v>44</v>
      </c>
      <c r="O272" s="40"/>
      <c r="P272" s="199">
        <f>O272*H272</f>
        <v>0</v>
      </c>
      <c r="Q272" s="199">
        <v>0</v>
      </c>
      <c r="R272" s="199">
        <f>Q272*H272</f>
        <v>0</v>
      </c>
      <c r="S272" s="199">
        <v>0</v>
      </c>
      <c r="T272" s="200">
        <f>S272*H272</f>
        <v>0</v>
      </c>
      <c r="AR272" s="22" t="s">
        <v>133</v>
      </c>
      <c r="AT272" s="22" t="s">
        <v>129</v>
      </c>
      <c r="AU272" s="22" t="s">
        <v>82</v>
      </c>
      <c r="AY272" s="22" t="s">
        <v>127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2" t="s">
        <v>78</v>
      </c>
      <c r="BK272" s="201">
        <f>ROUND(I272*H272,2)</f>
        <v>0</v>
      </c>
      <c r="BL272" s="22" t="s">
        <v>133</v>
      </c>
      <c r="BM272" s="22" t="s">
        <v>400</v>
      </c>
    </row>
    <row r="273" spans="2:65" s="1" customFormat="1" ht="24">
      <c r="B273" s="39"/>
      <c r="C273" s="61"/>
      <c r="D273" s="202" t="s">
        <v>135</v>
      </c>
      <c r="E273" s="61"/>
      <c r="F273" s="203" t="s">
        <v>401</v>
      </c>
      <c r="G273" s="61"/>
      <c r="H273" s="61"/>
      <c r="I273" s="161"/>
      <c r="J273" s="61"/>
      <c r="K273" s="61"/>
      <c r="L273" s="59"/>
      <c r="M273" s="204"/>
      <c r="N273" s="40"/>
      <c r="O273" s="40"/>
      <c r="P273" s="40"/>
      <c r="Q273" s="40"/>
      <c r="R273" s="40"/>
      <c r="S273" s="40"/>
      <c r="T273" s="76"/>
      <c r="AT273" s="22" t="s">
        <v>135</v>
      </c>
      <c r="AU273" s="22" t="s">
        <v>82</v>
      </c>
    </row>
    <row r="274" spans="2:65" s="11" customFormat="1" ht="12">
      <c r="B274" s="205"/>
      <c r="C274" s="206"/>
      <c r="D274" s="202" t="s">
        <v>136</v>
      </c>
      <c r="E274" s="207" t="s">
        <v>23</v>
      </c>
      <c r="F274" s="208" t="s">
        <v>402</v>
      </c>
      <c r="G274" s="206"/>
      <c r="H274" s="209">
        <v>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136</v>
      </c>
      <c r="AU274" s="215" t="s">
        <v>82</v>
      </c>
      <c r="AV274" s="11" t="s">
        <v>82</v>
      </c>
      <c r="AW274" s="11" t="s">
        <v>36</v>
      </c>
      <c r="AX274" s="11" t="s">
        <v>73</v>
      </c>
      <c r="AY274" s="215" t="s">
        <v>127</v>
      </c>
    </row>
    <row r="275" spans="2:65" s="13" customFormat="1" ht="12">
      <c r="B275" s="227"/>
      <c r="C275" s="228"/>
      <c r="D275" s="202" t="s">
        <v>136</v>
      </c>
      <c r="E275" s="229" t="s">
        <v>23</v>
      </c>
      <c r="F275" s="230" t="s">
        <v>403</v>
      </c>
      <c r="G275" s="228"/>
      <c r="H275" s="231">
        <v>9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136</v>
      </c>
      <c r="AU275" s="237" t="s">
        <v>82</v>
      </c>
      <c r="AV275" s="13" t="s">
        <v>145</v>
      </c>
      <c r="AW275" s="13" t="s">
        <v>36</v>
      </c>
      <c r="AX275" s="13" t="s">
        <v>73</v>
      </c>
      <c r="AY275" s="237" t="s">
        <v>127</v>
      </c>
    </row>
    <row r="276" spans="2:65" s="11" customFormat="1" ht="12">
      <c r="B276" s="205"/>
      <c r="C276" s="206"/>
      <c r="D276" s="202" t="s">
        <v>136</v>
      </c>
      <c r="E276" s="207" t="s">
        <v>23</v>
      </c>
      <c r="F276" s="208" t="s">
        <v>404</v>
      </c>
      <c r="G276" s="206"/>
      <c r="H276" s="209">
        <v>35.200000000000003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136</v>
      </c>
      <c r="AU276" s="215" t="s">
        <v>82</v>
      </c>
      <c r="AV276" s="11" t="s">
        <v>82</v>
      </c>
      <c r="AW276" s="11" t="s">
        <v>36</v>
      </c>
      <c r="AX276" s="11" t="s">
        <v>73</v>
      </c>
      <c r="AY276" s="215" t="s">
        <v>127</v>
      </c>
    </row>
    <row r="277" spans="2:65" s="13" customFormat="1" ht="12">
      <c r="B277" s="227"/>
      <c r="C277" s="228"/>
      <c r="D277" s="202" t="s">
        <v>136</v>
      </c>
      <c r="E277" s="229" t="s">
        <v>23</v>
      </c>
      <c r="F277" s="230" t="s">
        <v>405</v>
      </c>
      <c r="G277" s="228"/>
      <c r="H277" s="231">
        <v>35.200000000000003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136</v>
      </c>
      <c r="AU277" s="237" t="s">
        <v>82</v>
      </c>
      <c r="AV277" s="13" t="s">
        <v>145</v>
      </c>
      <c r="AW277" s="13" t="s">
        <v>36</v>
      </c>
      <c r="AX277" s="13" t="s">
        <v>73</v>
      </c>
      <c r="AY277" s="237" t="s">
        <v>127</v>
      </c>
    </row>
    <row r="278" spans="2:65" s="11" customFormat="1" ht="12">
      <c r="B278" s="205"/>
      <c r="C278" s="206"/>
      <c r="D278" s="202" t="s">
        <v>136</v>
      </c>
      <c r="E278" s="207" t="s">
        <v>23</v>
      </c>
      <c r="F278" s="208" t="s">
        <v>406</v>
      </c>
      <c r="G278" s="206"/>
      <c r="H278" s="209">
        <v>28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136</v>
      </c>
      <c r="AU278" s="215" t="s">
        <v>82</v>
      </c>
      <c r="AV278" s="11" t="s">
        <v>82</v>
      </c>
      <c r="AW278" s="11" t="s">
        <v>36</v>
      </c>
      <c r="AX278" s="11" t="s">
        <v>73</v>
      </c>
      <c r="AY278" s="215" t="s">
        <v>127</v>
      </c>
    </row>
    <row r="279" spans="2:65" s="13" customFormat="1" ht="12">
      <c r="B279" s="227"/>
      <c r="C279" s="228"/>
      <c r="D279" s="202" t="s">
        <v>136</v>
      </c>
      <c r="E279" s="229" t="s">
        <v>23</v>
      </c>
      <c r="F279" s="230" t="s">
        <v>407</v>
      </c>
      <c r="G279" s="228"/>
      <c r="H279" s="231">
        <v>28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136</v>
      </c>
      <c r="AU279" s="237" t="s">
        <v>82</v>
      </c>
      <c r="AV279" s="13" t="s">
        <v>145</v>
      </c>
      <c r="AW279" s="13" t="s">
        <v>36</v>
      </c>
      <c r="AX279" s="13" t="s">
        <v>73</v>
      </c>
      <c r="AY279" s="237" t="s">
        <v>127</v>
      </c>
    </row>
    <row r="280" spans="2:65" s="11" customFormat="1" ht="12">
      <c r="B280" s="205"/>
      <c r="C280" s="206"/>
      <c r="D280" s="202" t="s">
        <v>136</v>
      </c>
      <c r="E280" s="207" t="s">
        <v>23</v>
      </c>
      <c r="F280" s="208" t="s">
        <v>408</v>
      </c>
      <c r="G280" s="206"/>
      <c r="H280" s="209">
        <v>34.5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136</v>
      </c>
      <c r="AU280" s="215" t="s">
        <v>82</v>
      </c>
      <c r="AV280" s="11" t="s">
        <v>82</v>
      </c>
      <c r="AW280" s="11" t="s">
        <v>36</v>
      </c>
      <c r="AX280" s="11" t="s">
        <v>73</v>
      </c>
      <c r="AY280" s="215" t="s">
        <v>127</v>
      </c>
    </row>
    <row r="281" spans="2:65" s="13" customFormat="1" ht="12">
      <c r="B281" s="227"/>
      <c r="C281" s="228"/>
      <c r="D281" s="202" t="s">
        <v>136</v>
      </c>
      <c r="E281" s="229" t="s">
        <v>23</v>
      </c>
      <c r="F281" s="230" t="s">
        <v>409</v>
      </c>
      <c r="G281" s="228"/>
      <c r="H281" s="231">
        <v>34.5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136</v>
      </c>
      <c r="AU281" s="237" t="s">
        <v>82</v>
      </c>
      <c r="AV281" s="13" t="s">
        <v>145</v>
      </c>
      <c r="AW281" s="13" t="s">
        <v>36</v>
      </c>
      <c r="AX281" s="13" t="s">
        <v>73</v>
      </c>
      <c r="AY281" s="237" t="s">
        <v>127</v>
      </c>
    </row>
    <row r="282" spans="2:65" s="12" customFormat="1" ht="12">
      <c r="B282" s="216"/>
      <c r="C282" s="217"/>
      <c r="D282" s="202" t="s">
        <v>136</v>
      </c>
      <c r="E282" s="218" t="s">
        <v>23</v>
      </c>
      <c r="F282" s="219" t="s">
        <v>138</v>
      </c>
      <c r="G282" s="217"/>
      <c r="H282" s="220">
        <v>106.7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136</v>
      </c>
      <c r="AU282" s="226" t="s">
        <v>82</v>
      </c>
      <c r="AV282" s="12" t="s">
        <v>133</v>
      </c>
      <c r="AW282" s="12" t="s">
        <v>36</v>
      </c>
      <c r="AX282" s="12" t="s">
        <v>78</v>
      </c>
      <c r="AY282" s="226" t="s">
        <v>127</v>
      </c>
    </row>
    <row r="283" spans="2:65" s="1" customFormat="1" ht="14.4" customHeight="1">
      <c r="B283" s="39"/>
      <c r="C283" s="190" t="s">
        <v>410</v>
      </c>
      <c r="D283" s="190" t="s">
        <v>129</v>
      </c>
      <c r="E283" s="191" t="s">
        <v>411</v>
      </c>
      <c r="F283" s="192" t="s">
        <v>412</v>
      </c>
      <c r="G283" s="193" t="s">
        <v>132</v>
      </c>
      <c r="H283" s="194">
        <v>27</v>
      </c>
      <c r="I283" s="195"/>
      <c r="J283" s="196">
        <f>ROUND(I283*H283,2)</f>
        <v>0</v>
      </c>
      <c r="K283" s="192" t="s">
        <v>23</v>
      </c>
      <c r="L283" s="59"/>
      <c r="M283" s="197" t="s">
        <v>23</v>
      </c>
      <c r="N283" s="198" t="s">
        <v>44</v>
      </c>
      <c r="O283" s="40"/>
      <c r="P283" s="199">
        <f>O283*H283</f>
        <v>0</v>
      </c>
      <c r="Q283" s="199">
        <v>0</v>
      </c>
      <c r="R283" s="199">
        <f>Q283*H283</f>
        <v>0</v>
      </c>
      <c r="S283" s="199">
        <v>0</v>
      </c>
      <c r="T283" s="200">
        <f>S283*H283</f>
        <v>0</v>
      </c>
      <c r="AR283" s="22" t="s">
        <v>133</v>
      </c>
      <c r="AT283" s="22" t="s">
        <v>129</v>
      </c>
      <c r="AU283" s="22" t="s">
        <v>82</v>
      </c>
      <c r="AY283" s="22" t="s">
        <v>127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2" t="s">
        <v>78</v>
      </c>
      <c r="BK283" s="201">
        <f>ROUND(I283*H283,2)</f>
        <v>0</v>
      </c>
      <c r="BL283" s="22" t="s">
        <v>133</v>
      </c>
      <c r="BM283" s="22" t="s">
        <v>413</v>
      </c>
    </row>
    <row r="284" spans="2:65" s="1" customFormat="1" ht="24">
      <c r="B284" s="39"/>
      <c r="C284" s="61"/>
      <c r="D284" s="202" t="s">
        <v>135</v>
      </c>
      <c r="E284" s="61"/>
      <c r="F284" s="203" t="s">
        <v>414</v>
      </c>
      <c r="G284" s="61"/>
      <c r="H284" s="61"/>
      <c r="I284" s="161"/>
      <c r="J284" s="61"/>
      <c r="K284" s="61"/>
      <c r="L284" s="59"/>
      <c r="M284" s="204"/>
      <c r="N284" s="40"/>
      <c r="O284" s="40"/>
      <c r="P284" s="40"/>
      <c r="Q284" s="40"/>
      <c r="R284" s="40"/>
      <c r="S284" s="40"/>
      <c r="T284" s="76"/>
      <c r="AT284" s="22" t="s">
        <v>135</v>
      </c>
      <c r="AU284" s="22" t="s">
        <v>82</v>
      </c>
    </row>
    <row r="285" spans="2:65" s="11" customFormat="1" ht="12">
      <c r="B285" s="205"/>
      <c r="C285" s="206"/>
      <c r="D285" s="202" t="s">
        <v>136</v>
      </c>
      <c r="E285" s="207" t="s">
        <v>23</v>
      </c>
      <c r="F285" s="208" t="s">
        <v>415</v>
      </c>
      <c r="G285" s="206"/>
      <c r="H285" s="209">
        <v>27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136</v>
      </c>
      <c r="AU285" s="215" t="s">
        <v>82</v>
      </c>
      <c r="AV285" s="11" t="s">
        <v>82</v>
      </c>
      <c r="AW285" s="11" t="s">
        <v>36</v>
      </c>
      <c r="AX285" s="11" t="s">
        <v>73</v>
      </c>
      <c r="AY285" s="215" t="s">
        <v>127</v>
      </c>
    </row>
    <row r="286" spans="2:65" s="13" customFormat="1" ht="12">
      <c r="B286" s="227"/>
      <c r="C286" s="228"/>
      <c r="D286" s="202" t="s">
        <v>136</v>
      </c>
      <c r="E286" s="229" t="s">
        <v>23</v>
      </c>
      <c r="F286" s="230" t="s">
        <v>203</v>
      </c>
      <c r="G286" s="228"/>
      <c r="H286" s="231">
        <v>27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136</v>
      </c>
      <c r="AU286" s="237" t="s">
        <v>82</v>
      </c>
      <c r="AV286" s="13" t="s">
        <v>145</v>
      </c>
      <c r="AW286" s="13" t="s">
        <v>36</v>
      </c>
      <c r="AX286" s="13" t="s">
        <v>73</v>
      </c>
      <c r="AY286" s="237" t="s">
        <v>127</v>
      </c>
    </row>
    <row r="287" spans="2:65" s="12" customFormat="1" ht="12">
      <c r="B287" s="216"/>
      <c r="C287" s="217"/>
      <c r="D287" s="202" t="s">
        <v>136</v>
      </c>
      <c r="E287" s="218" t="s">
        <v>23</v>
      </c>
      <c r="F287" s="219" t="s">
        <v>138</v>
      </c>
      <c r="G287" s="217"/>
      <c r="H287" s="220">
        <v>27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136</v>
      </c>
      <c r="AU287" s="226" t="s">
        <v>82</v>
      </c>
      <c r="AV287" s="12" t="s">
        <v>133</v>
      </c>
      <c r="AW287" s="12" t="s">
        <v>36</v>
      </c>
      <c r="AX287" s="12" t="s">
        <v>78</v>
      </c>
      <c r="AY287" s="226" t="s">
        <v>127</v>
      </c>
    </row>
    <row r="288" spans="2:65" s="1" customFormat="1" ht="14.4" customHeight="1">
      <c r="B288" s="39"/>
      <c r="C288" s="190" t="s">
        <v>416</v>
      </c>
      <c r="D288" s="190" t="s">
        <v>129</v>
      </c>
      <c r="E288" s="191" t="s">
        <v>417</v>
      </c>
      <c r="F288" s="192" t="s">
        <v>418</v>
      </c>
      <c r="G288" s="193" t="s">
        <v>132</v>
      </c>
      <c r="H288" s="194">
        <v>69.7</v>
      </c>
      <c r="I288" s="195"/>
      <c r="J288" s="196">
        <f>ROUND(I288*H288,2)</f>
        <v>0</v>
      </c>
      <c r="K288" s="192" t="s">
        <v>23</v>
      </c>
      <c r="L288" s="59"/>
      <c r="M288" s="197" t="s">
        <v>23</v>
      </c>
      <c r="N288" s="198" t="s">
        <v>44</v>
      </c>
      <c r="O288" s="40"/>
      <c r="P288" s="199">
        <f>O288*H288</f>
        <v>0</v>
      </c>
      <c r="Q288" s="199">
        <v>0</v>
      </c>
      <c r="R288" s="199">
        <f>Q288*H288</f>
        <v>0</v>
      </c>
      <c r="S288" s="199">
        <v>0</v>
      </c>
      <c r="T288" s="200">
        <f>S288*H288</f>
        <v>0</v>
      </c>
      <c r="AR288" s="22" t="s">
        <v>133</v>
      </c>
      <c r="AT288" s="22" t="s">
        <v>129</v>
      </c>
      <c r="AU288" s="22" t="s">
        <v>82</v>
      </c>
      <c r="AY288" s="22" t="s">
        <v>127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2" t="s">
        <v>78</v>
      </c>
      <c r="BK288" s="201">
        <f>ROUND(I288*H288,2)</f>
        <v>0</v>
      </c>
      <c r="BL288" s="22" t="s">
        <v>133</v>
      </c>
      <c r="BM288" s="22" t="s">
        <v>419</v>
      </c>
    </row>
    <row r="289" spans="2:65" s="1" customFormat="1" ht="12">
      <c r="B289" s="39"/>
      <c r="C289" s="61"/>
      <c r="D289" s="202" t="s">
        <v>135</v>
      </c>
      <c r="E289" s="61"/>
      <c r="F289" s="203" t="s">
        <v>420</v>
      </c>
      <c r="G289" s="61"/>
      <c r="H289" s="61"/>
      <c r="I289" s="161"/>
      <c r="J289" s="61"/>
      <c r="K289" s="61"/>
      <c r="L289" s="59"/>
      <c r="M289" s="204"/>
      <c r="N289" s="40"/>
      <c r="O289" s="40"/>
      <c r="P289" s="40"/>
      <c r="Q289" s="40"/>
      <c r="R289" s="40"/>
      <c r="S289" s="40"/>
      <c r="T289" s="76"/>
      <c r="AT289" s="22" t="s">
        <v>135</v>
      </c>
      <c r="AU289" s="22" t="s">
        <v>82</v>
      </c>
    </row>
    <row r="290" spans="2:65" s="11" customFormat="1" ht="12">
      <c r="B290" s="205"/>
      <c r="C290" s="206"/>
      <c r="D290" s="202" t="s">
        <v>136</v>
      </c>
      <c r="E290" s="207" t="s">
        <v>23</v>
      </c>
      <c r="F290" s="208" t="s">
        <v>404</v>
      </c>
      <c r="G290" s="206"/>
      <c r="H290" s="209">
        <v>35.200000000000003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136</v>
      </c>
      <c r="AU290" s="215" t="s">
        <v>82</v>
      </c>
      <c r="AV290" s="11" t="s">
        <v>82</v>
      </c>
      <c r="AW290" s="11" t="s">
        <v>36</v>
      </c>
      <c r="AX290" s="11" t="s">
        <v>73</v>
      </c>
      <c r="AY290" s="215" t="s">
        <v>127</v>
      </c>
    </row>
    <row r="291" spans="2:65" s="13" customFormat="1" ht="12">
      <c r="B291" s="227"/>
      <c r="C291" s="228"/>
      <c r="D291" s="202" t="s">
        <v>136</v>
      </c>
      <c r="E291" s="229" t="s">
        <v>23</v>
      </c>
      <c r="F291" s="230" t="s">
        <v>405</v>
      </c>
      <c r="G291" s="228"/>
      <c r="H291" s="231">
        <v>35.200000000000003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136</v>
      </c>
      <c r="AU291" s="237" t="s">
        <v>82</v>
      </c>
      <c r="AV291" s="13" t="s">
        <v>145</v>
      </c>
      <c r="AW291" s="13" t="s">
        <v>36</v>
      </c>
      <c r="AX291" s="13" t="s">
        <v>73</v>
      </c>
      <c r="AY291" s="237" t="s">
        <v>127</v>
      </c>
    </row>
    <row r="292" spans="2:65" s="11" customFormat="1" ht="12">
      <c r="B292" s="205"/>
      <c r="C292" s="206"/>
      <c r="D292" s="202" t="s">
        <v>136</v>
      </c>
      <c r="E292" s="207" t="s">
        <v>23</v>
      </c>
      <c r="F292" s="208" t="s">
        <v>408</v>
      </c>
      <c r="G292" s="206"/>
      <c r="H292" s="209">
        <v>34.5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136</v>
      </c>
      <c r="AU292" s="215" t="s">
        <v>82</v>
      </c>
      <c r="AV292" s="11" t="s">
        <v>82</v>
      </c>
      <c r="AW292" s="11" t="s">
        <v>36</v>
      </c>
      <c r="AX292" s="11" t="s">
        <v>73</v>
      </c>
      <c r="AY292" s="215" t="s">
        <v>127</v>
      </c>
    </row>
    <row r="293" spans="2:65" s="13" customFormat="1" ht="12">
      <c r="B293" s="227"/>
      <c r="C293" s="228"/>
      <c r="D293" s="202" t="s">
        <v>136</v>
      </c>
      <c r="E293" s="229" t="s">
        <v>23</v>
      </c>
      <c r="F293" s="230" t="s">
        <v>409</v>
      </c>
      <c r="G293" s="228"/>
      <c r="H293" s="231">
        <v>34.5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136</v>
      </c>
      <c r="AU293" s="237" t="s">
        <v>82</v>
      </c>
      <c r="AV293" s="13" t="s">
        <v>145</v>
      </c>
      <c r="AW293" s="13" t="s">
        <v>36</v>
      </c>
      <c r="AX293" s="13" t="s">
        <v>73</v>
      </c>
      <c r="AY293" s="237" t="s">
        <v>127</v>
      </c>
    </row>
    <row r="294" spans="2:65" s="12" customFormat="1" ht="12">
      <c r="B294" s="216"/>
      <c r="C294" s="217"/>
      <c r="D294" s="202" t="s">
        <v>136</v>
      </c>
      <c r="E294" s="218" t="s">
        <v>23</v>
      </c>
      <c r="F294" s="219" t="s">
        <v>138</v>
      </c>
      <c r="G294" s="217"/>
      <c r="H294" s="220">
        <v>69.7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136</v>
      </c>
      <c r="AU294" s="226" t="s">
        <v>82</v>
      </c>
      <c r="AV294" s="12" t="s">
        <v>133</v>
      </c>
      <c r="AW294" s="12" t="s">
        <v>36</v>
      </c>
      <c r="AX294" s="12" t="s">
        <v>78</v>
      </c>
      <c r="AY294" s="226" t="s">
        <v>127</v>
      </c>
    </row>
    <row r="295" spans="2:65" s="1" customFormat="1" ht="22.8" customHeight="1">
      <c r="B295" s="39"/>
      <c r="C295" s="190" t="s">
        <v>421</v>
      </c>
      <c r="D295" s="190" t="s">
        <v>129</v>
      </c>
      <c r="E295" s="191" t="s">
        <v>422</v>
      </c>
      <c r="F295" s="192" t="s">
        <v>423</v>
      </c>
      <c r="G295" s="193" t="s">
        <v>132</v>
      </c>
      <c r="H295" s="194">
        <v>144.5</v>
      </c>
      <c r="I295" s="195"/>
      <c r="J295" s="196">
        <f>ROUND(I295*H295,2)</f>
        <v>0</v>
      </c>
      <c r="K295" s="192" t="s">
        <v>141</v>
      </c>
      <c r="L295" s="59"/>
      <c r="M295" s="197" t="s">
        <v>23</v>
      </c>
      <c r="N295" s="198" t="s">
        <v>44</v>
      </c>
      <c r="O295" s="40"/>
      <c r="P295" s="199">
        <f>O295*H295</f>
        <v>0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AR295" s="22" t="s">
        <v>133</v>
      </c>
      <c r="AT295" s="22" t="s">
        <v>129</v>
      </c>
      <c r="AU295" s="22" t="s">
        <v>82</v>
      </c>
      <c r="AY295" s="22" t="s">
        <v>127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2" t="s">
        <v>78</v>
      </c>
      <c r="BK295" s="201">
        <f>ROUND(I295*H295,2)</f>
        <v>0</v>
      </c>
      <c r="BL295" s="22" t="s">
        <v>133</v>
      </c>
      <c r="BM295" s="22" t="s">
        <v>424</v>
      </c>
    </row>
    <row r="296" spans="2:65" s="1" customFormat="1" ht="24">
      <c r="B296" s="39"/>
      <c r="C296" s="61"/>
      <c r="D296" s="202" t="s">
        <v>135</v>
      </c>
      <c r="E296" s="61"/>
      <c r="F296" s="203" t="s">
        <v>425</v>
      </c>
      <c r="G296" s="61"/>
      <c r="H296" s="61"/>
      <c r="I296" s="161"/>
      <c r="J296" s="61"/>
      <c r="K296" s="61"/>
      <c r="L296" s="59"/>
      <c r="M296" s="204"/>
      <c r="N296" s="40"/>
      <c r="O296" s="40"/>
      <c r="P296" s="40"/>
      <c r="Q296" s="40"/>
      <c r="R296" s="40"/>
      <c r="S296" s="40"/>
      <c r="T296" s="76"/>
      <c r="AT296" s="22" t="s">
        <v>135</v>
      </c>
      <c r="AU296" s="22" t="s">
        <v>82</v>
      </c>
    </row>
    <row r="297" spans="2:65" s="11" customFormat="1" ht="12">
      <c r="B297" s="205"/>
      <c r="C297" s="206"/>
      <c r="D297" s="202" t="s">
        <v>136</v>
      </c>
      <c r="E297" s="207" t="s">
        <v>23</v>
      </c>
      <c r="F297" s="208" t="s">
        <v>426</v>
      </c>
      <c r="G297" s="206"/>
      <c r="H297" s="209">
        <v>144.5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136</v>
      </c>
      <c r="AU297" s="215" t="s">
        <v>82</v>
      </c>
      <c r="AV297" s="11" t="s">
        <v>82</v>
      </c>
      <c r="AW297" s="11" t="s">
        <v>36</v>
      </c>
      <c r="AX297" s="11" t="s">
        <v>73</v>
      </c>
      <c r="AY297" s="215" t="s">
        <v>127</v>
      </c>
    </row>
    <row r="298" spans="2:65" s="12" customFormat="1" ht="12">
      <c r="B298" s="216"/>
      <c r="C298" s="217"/>
      <c r="D298" s="202" t="s">
        <v>136</v>
      </c>
      <c r="E298" s="218" t="s">
        <v>23</v>
      </c>
      <c r="F298" s="219" t="s">
        <v>138</v>
      </c>
      <c r="G298" s="217"/>
      <c r="H298" s="220">
        <v>144.5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136</v>
      </c>
      <c r="AU298" s="226" t="s">
        <v>82</v>
      </c>
      <c r="AV298" s="12" t="s">
        <v>133</v>
      </c>
      <c r="AW298" s="12" t="s">
        <v>36</v>
      </c>
      <c r="AX298" s="12" t="s">
        <v>78</v>
      </c>
      <c r="AY298" s="226" t="s">
        <v>127</v>
      </c>
    </row>
    <row r="299" spans="2:65" s="1" customFormat="1" ht="14.4" customHeight="1">
      <c r="B299" s="39"/>
      <c r="C299" s="190" t="s">
        <v>258</v>
      </c>
      <c r="D299" s="190" t="s">
        <v>129</v>
      </c>
      <c r="E299" s="191" t="s">
        <v>427</v>
      </c>
      <c r="F299" s="192" t="s">
        <v>428</v>
      </c>
      <c r="G299" s="193" t="s">
        <v>132</v>
      </c>
      <c r="H299" s="194">
        <v>19.5</v>
      </c>
      <c r="I299" s="195"/>
      <c r="J299" s="196">
        <f>ROUND(I299*H299,2)</f>
        <v>0</v>
      </c>
      <c r="K299" s="192" t="s">
        <v>141</v>
      </c>
      <c r="L299" s="59"/>
      <c r="M299" s="197" t="s">
        <v>23</v>
      </c>
      <c r="N299" s="198" t="s">
        <v>44</v>
      </c>
      <c r="O299" s="40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AR299" s="22" t="s">
        <v>133</v>
      </c>
      <c r="AT299" s="22" t="s">
        <v>129</v>
      </c>
      <c r="AU299" s="22" t="s">
        <v>82</v>
      </c>
      <c r="AY299" s="22" t="s">
        <v>127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2" t="s">
        <v>78</v>
      </c>
      <c r="BK299" s="201">
        <f>ROUND(I299*H299,2)</f>
        <v>0</v>
      </c>
      <c r="BL299" s="22" t="s">
        <v>133</v>
      </c>
      <c r="BM299" s="22" t="s">
        <v>429</v>
      </c>
    </row>
    <row r="300" spans="2:65" s="1" customFormat="1" ht="24">
      <c r="B300" s="39"/>
      <c r="C300" s="61"/>
      <c r="D300" s="202" t="s">
        <v>135</v>
      </c>
      <c r="E300" s="61"/>
      <c r="F300" s="203" t="s">
        <v>430</v>
      </c>
      <c r="G300" s="61"/>
      <c r="H300" s="61"/>
      <c r="I300" s="161"/>
      <c r="J300" s="61"/>
      <c r="K300" s="61"/>
      <c r="L300" s="59"/>
      <c r="M300" s="204"/>
      <c r="N300" s="40"/>
      <c r="O300" s="40"/>
      <c r="P300" s="40"/>
      <c r="Q300" s="40"/>
      <c r="R300" s="40"/>
      <c r="S300" s="40"/>
      <c r="T300" s="76"/>
      <c r="AT300" s="22" t="s">
        <v>135</v>
      </c>
      <c r="AU300" s="22" t="s">
        <v>82</v>
      </c>
    </row>
    <row r="301" spans="2:65" s="11" customFormat="1" ht="12">
      <c r="B301" s="205"/>
      <c r="C301" s="206"/>
      <c r="D301" s="202" t="s">
        <v>136</v>
      </c>
      <c r="E301" s="207" t="s">
        <v>23</v>
      </c>
      <c r="F301" s="208" t="s">
        <v>402</v>
      </c>
      <c r="G301" s="206"/>
      <c r="H301" s="209">
        <v>9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136</v>
      </c>
      <c r="AU301" s="215" t="s">
        <v>82</v>
      </c>
      <c r="AV301" s="11" t="s">
        <v>82</v>
      </c>
      <c r="AW301" s="11" t="s">
        <v>36</v>
      </c>
      <c r="AX301" s="11" t="s">
        <v>73</v>
      </c>
      <c r="AY301" s="215" t="s">
        <v>127</v>
      </c>
    </row>
    <row r="302" spans="2:65" s="13" customFormat="1" ht="12">
      <c r="B302" s="227"/>
      <c r="C302" s="228"/>
      <c r="D302" s="202" t="s">
        <v>136</v>
      </c>
      <c r="E302" s="229" t="s">
        <v>23</v>
      </c>
      <c r="F302" s="230" t="s">
        <v>431</v>
      </c>
      <c r="G302" s="228"/>
      <c r="H302" s="231">
        <v>9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136</v>
      </c>
      <c r="AU302" s="237" t="s">
        <v>82</v>
      </c>
      <c r="AV302" s="13" t="s">
        <v>145</v>
      </c>
      <c r="AW302" s="13" t="s">
        <v>36</v>
      </c>
      <c r="AX302" s="13" t="s">
        <v>73</v>
      </c>
      <c r="AY302" s="237" t="s">
        <v>127</v>
      </c>
    </row>
    <row r="303" spans="2:65" s="11" customFormat="1" ht="12">
      <c r="B303" s="205"/>
      <c r="C303" s="206"/>
      <c r="D303" s="202" t="s">
        <v>136</v>
      </c>
      <c r="E303" s="207" t="s">
        <v>23</v>
      </c>
      <c r="F303" s="208" t="s">
        <v>432</v>
      </c>
      <c r="G303" s="206"/>
      <c r="H303" s="209">
        <v>10.5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136</v>
      </c>
      <c r="AU303" s="215" t="s">
        <v>82</v>
      </c>
      <c r="AV303" s="11" t="s">
        <v>82</v>
      </c>
      <c r="AW303" s="11" t="s">
        <v>36</v>
      </c>
      <c r="AX303" s="11" t="s">
        <v>73</v>
      </c>
      <c r="AY303" s="215" t="s">
        <v>127</v>
      </c>
    </row>
    <row r="304" spans="2:65" s="13" customFormat="1" ht="12">
      <c r="B304" s="227"/>
      <c r="C304" s="228"/>
      <c r="D304" s="202" t="s">
        <v>136</v>
      </c>
      <c r="E304" s="229" t="s">
        <v>23</v>
      </c>
      <c r="F304" s="230" t="s">
        <v>433</v>
      </c>
      <c r="G304" s="228"/>
      <c r="H304" s="231">
        <v>10.5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136</v>
      </c>
      <c r="AU304" s="237" t="s">
        <v>82</v>
      </c>
      <c r="AV304" s="13" t="s">
        <v>145</v>
      </c>
      <c r="AW304" s="13" t="s">
        <v>36</v>
      </c>
      <c r="AX304" s="13" t="s">
        <v>73</v>
      </c>
      <c r="AY304" s="237" t="s">
        <v>127</v>
      </c>
    </row>
    <row r="305" spans="2:65" s="12" customFormat="1" ht="12">
      <c r="B305" s="216"/>
      <c r="C305" s="217"/>
      <c r="D305" s="202" t="s">
        <v>136</v>
      </c>
      <c r="E305" s="218" t="s">
        <v>23</v>
      </c>
      <c r="F305" s="219" t="s">
        <v>138</v>
      </c>
      <c r="G305" s="217"/>
      <c r="H305" s="220">
        <v>19.5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136</v>
      </c>
      <c r="AU305" s="226" t="s">
        <v>82</v>
      </c>
      <c r="AV305" s="12" t="s">
        <v>133</v>
      </c>
      <c r="AW305" s="12" t="s">
        <v>36</v>
      </c>
      <c r="AX305" s="12" t="s">
        <v>78</v>
      </c>
      <c r="AY305" s="226" t="s">
        <v>127</v>
      </c>
    </row>
    <row r="306" spans="2:65" s="1" customFormat="1" ht="14.4" customHeight="1">
      <c r="B306" s="39"/>
      <c r="C306" s="190" t="s">
        <v>434</v>
      </c>
      <c r="D306" s="190" t="s">
        <v>129</v>
      </c>
      <c r="E306" s="191" t="s">
        <v>435</v>
      </c>
      <c r="F306" s="192" t="s">
        <v>436</v>
      </c>
      <c r="G306" s="193" t="s">
        <v>132</v>
      </c>
      <c r="H306" s="194">
        <v>225.5</v>
      </c>
      <c r="I306" s="195"/>
      <c r="J306" s="196">
        <f>ROUND(I306*H306,2)</f>
        <v>0</v>
      </c>
      <c r="K306" s="192" t="s">
        <v>141</v>
      </c>
      <c r="L306" s="59"/>
      <c r="M306" s="197" t="s">
        <v>23</v>
      </c>
      <c r="N306" s="198" t="s">
        <v>44</v>
      </c>
      <c r="O306" s="40"/>
      <c r="P306" s="199">
        <f>O306*H306</f>
        <v>0</v>
      </c>
      <c r="Q306" s="199">
        <v>3.4000000000000002E-4</v>
      </c>
      <c r="R306" s="199">
        <f>Q306*H306</f>
        <v>7.6670000000000002E-2</v>
      </c>
      <c r="S306" s="199">
        <v>0</v>
      </c>
      <c r="T306" s="200">
        <f>S306*H306</f>
        <v>0</v>
      </c>
      <c r="AR306" s="22" t="s">
        <v>133</v>
      </c>
      <c r="AT306" s="22" t="s">
        <v>129</v>
      </c>
      <c r="AU306" s="22" t="s">
        <v>82</v>
      </c>
      <c r="AY306" s="22" t="s">
        <v>127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2" t="s">
        <v>78</v>
      </c>
      <c r="BK306" s="201">
        <f>ROUND(I306*H306,2)</f>
        <v>0</v>
      </c>
      <c r="BL306" s="22" t="s">
        <v>133</v>
      </c>
      <c r="BM306" s="22" t="s">
        <v>437</v>
      </c>
    </row>
    <row r="307" spans="2:65" s="1" customFormat="1" ht="12">
      <c r="B307" s="39"/>
      <c r="C307" s="61"/>
      <c r="D307" s="202" t="s">
        <v>135</v>
      </c>
      <c r="E307" s="61"/>
      <c r="F307" s="203" t="s">
        <v>438</v>
      </c>
      <c r="G307" s="61"/>
      <c r="H307" s="61"/>
      <c r="I307" s="161"/>
      <c r="J307" s="61"/>
      <c r="K307" s="61"/>
      <c r="L307" s="59"/>
      <c r="M307" s="204"/>
      <c r="N307" s="40"/>
      <c r="O307" s="40"/>
      <c r="P307" s="40"/>
      <c r="Q307" s="40"/>
      <c r="R307" s="40"/>
      <c r="S307" s="40"/>
      <c r="T307" s="76"/>
      <c r="AT307" s="22" t="s">
        <v>135</v>
      </c>
      <c r="AU307" s="22" t="s">
        <v>82</v>
      </c>
    </row>
    <row r="308" spans="2:65" s="11" customFormat="1" ht="12">
      <c r="B308" s="205"/>
      <c r="C308" s="206"/>
      <c r="D308" s="202" t="s">
        <v>136</v>
      </c>
      <c r="E308" s="207" t="s">
        <v>23</v>
      </c>
      <c r="F308" s="208" t="s">
        <v>439</v>
      </c>
      <c r="G308" s="206"/>
      <c r="H308" s="209">
        <v>225.5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136</v>
      </c>
      <c r="AU308" s="215" t="s">
        <v>82</v>
      </c>
      <c r="AV308" s="11" t="s">
        <v>82</v>
      </c>
      <c r="AW308" s="11" t="s">
        <v>36</v>
      </c>
      <c r="AX308" s="11" t="s">
        <v>73</v>
      </c>
      <c r="AY308" s="215" t="s">
        <v>127</v>
      </c>
    </row>
    <row r="309" spans="2:65" s="12" customFormat="1" ht="12">
      <c r="B309" s="216"/>
      <c r="C309" s="217"/>
      <c r="D309" s="202" t="s">
        <v>136</v>
      </c>
      <c r="E309" s="218" t="s">
        <v>23</v>
      </c>
      <c r="F309" s="219" t="s">
        <v>138</v>
      </c>
      <c r="G309" s="217"/>
      <c r="H309" s="220">
        <v>225.5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136</v>
      </c>
      <c r="AU309" s="226" t="s">
        <v>82</v>
      </c>
      <c r="AV309" s="12" t="s">
        <v>133</v>
      </c>
      <c r="AW309" s="12" t="s">
        <v>36</v>
      </c>
      <c r="AX309" s="12" t="s">
        <v>78</v>
      </c>
      <c r="AY309" s="226" t="s">
        <v>127</v>
      </c>
    </row>
    <row r="310" spans="2:65" s="1" customFormat="1" ht="22.8" customHeight="1">
      <c r="B310" s="39"/>
      <c r="C310" s="190" t="s">
        <v>440</v>
      </c>
      <c r="D310" s="190" t="s">
        <v>129</v>
      </c>
      <c r="E310" s="191" t="s">
        <v>441</v>
      </c>
      <c r="F310" s="192" t="s">
        <v>442</v>
      </c>
      <c r="G310" s="193" t="s">
        <v>132</v>
      </c>
      <c r="H310" s="194">
        <v>245.5</v>
      </c>
      <c r="I310" s="195"/>
      <c r="J310" s="196">
        <f>ROUND(I310*H310,2)</f>
        <v>0</v>
      </c>
      <c r="K310" s="192" t="s">
        <v>23</v>
      </c>
      <c r="L310" s="59"/>
      <c r="M310" s="197" t="s">
        <v>23</v>
      </c>
      <c r="N310" s="198" t="s">
        <v>44</v>
      </c>
      <c r="O310" s="40"/>
      <c r="P310" s="199">
        <f>O310*H310</f>
        <v>0</v>
      </c>
      <c r="Q310" s="199">
        <v>7.1000000000000002E-4</v>
      </c>
      <c r="R310" s="199">
        <f>Q310*H310</f>
        <v>0.17430500000000002</v>
      </c>
      <c r="S310" s="199">
        <v>0</v>
      </c>
      <c r="T310" s="200">
        <f>S310*H310</f>
        <v>0</v>
      </c>
      <c r="AR310" s="22" t="s">
        <v>133</v>
      </c>
      <c r="AT310" s="22" t="s">
        <v>129</v>
      </c>
      <c r="AU310" s="22" t="s">
        <v>82</v>
      </c>
      <c r="AY310" s="22" t="s">
        <v>127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2" t="s">
        <v>78</v>
      </c>
      <c r="BK310" s="201">
        <f>ROUND(I310*H310,2)</f>
        <v>0</v>
      </c>
      <c r="BL310" s="22" t="s">
        <v>133</v>
      </c>
      <c r="BM310" s="22" t="s">
        <v>443</v>
      </c>
    </row>
    <row r="311" spans="2:65" s="1" customFormat="1" ht="24">
      <c r="B311" s="39"/>
      <c r="C311" s="61"/>
      <c r="D311" s="202" t="s">
        <v>135</v>
      </c>
      <c r="E311" s="61"/>
      <c r="F311" s="203" t="s">
        <v>444</v>
      </c>
      <c r="G311" s="61"/>
      <c r="H311" s="61"/>
      <c r="I311" s="161"/>
      <c r="J311" s="61"/>
      <c r="K311" s="61"/>
      <c r="L311" s="59"/>
      <c r="M311" s="204"/>
      <c r="N311" s="40"/>
      <c r="O311" s="40"/>
      <c r="P311" s="40"/>
      <c r="Q311" s="40"/>
      <c r="R311" s="40"/>
      <c r="S311" s="40"/>
      <c r="T311" s="76"/>
      <c r="AT311" s="22" t="s">
        <v>135</v>
      </c>
      <c r="AU311" s="22" t="s">
        <v>82</v>
      </c>
    </row>
    <row r="312" spans="2:65" s="11" customFormat="1" ht="12">
      <c r="B312" s="205"/>
      <c r="C312" s="206"/>
      <c r="D312" s="202" t="s">
        <v>136</v>
      </c>
      <c r="E312" s="207" t="s">
        <v>23</v>
      </c>
      <c r="F312" s="208" t="s">
        <v>445</v>
      </c>
      <c r="G312" s="206"/>
      <c r="H312" s="209">
        <v>245.5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136</v>
      </c>
      <c r="AU312" s="215" t="s">
        <v>82</v>
      </c>
      <c r="AV312" s="11" t="s">
        <v>82</v>
      </c>
      <c r="AW312" s="11" t="s">
        <v>36</v>
      </c>
      <c r="AX312" s="11" t="s">
        <v>73</v>
      </c>
      <c r="AY312" s="215" t="s">
        <v>127</v>
      </c>
    </row>
    <row r="313" spans="2:65" s="12" customFormat="1" ht="12">
      <c r="B313" s="216"/>
      <c r="C313" s="217"/>
      <c r="D313" s="202" t="s">
        <v>136</v>
      </c>
      <c r="E313" s="218" t="s">
        <v>23</v>
      </c>
      <c r="F313" s="219" t="s">
        <v>138</v>
      </c>
      <c r="G313" s="217"/>
      <c r="H313" s="220">
        <v>245.5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136</v>
      </c>
      <c r="AU313" s="226" t="s">
        <v>82</v>
      </c>
      <c r="AV313" s="12" t="s">
        <v>133</v>
      </c>
      <c r="AW313" s="12" t="s">
        <v>36</v>
      </c>
      <c r="AX313" s="12" t="s">
        <v>78</v>
      </c>
      <c r="AY313" s="226" t="s">
        <v>127</v>
      </c>
    </row>
    <row r="314" spans="2:65" s="1" customFormat="1" ht="22.8" customHeight="1">
      <c r="B314" s="39"/>
      <c r="C314" s="190" t="s">
        <v>446</v>
      </c>
      <c r="D314" s="190" t="s">
        <v>129</v>
      </c>
      <c r="E314" s="191" t="s">
        <v>447</v>
      </c>
      <c r="F314" s="192" t="s">
        <v>448</v>
      </c>
      <c r="G314" s="193" t="s">
        <v>132</v>
      </c>
      <c r="H314" s="194">
        <v>245.5</v>
      </c>
      <c r="I314" s="195"/>
      <c r="J314" s="196">
        <f>ROUND(I314*H314,2)</f>
        <v>0</v>
      </c>
      <c r="K314" s="192" t="s">
        <v>141</v>
      </c>
      <c r="L314" s="59"/>
      <c r="M314" s="197" t="s">
        <v>23</v>
      </c>
      <c r="N314" s="198" t="s">
        <v>44</v>
      </c>
      <c r="O314" s="40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AR314" s="22" t="s">
        <v>133</v>
      </c>
      <c r="AT314" s="22" t="s">
        <v>129</v>
      </c>
      <c r="AU314" s="22" t="s">
        <v>82</v>
      </c>
      <c r="AY314" s="22" t="s">
        <v>127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2" t="s">
        <v>78</v>
      </c>
      <c r="BK314" s="201">
        <f>ROUND(I314*H314,2)</f>
        <v>0</v>
      </c>
      <c r="BL314" s="22" t="s">
        <v>133</v>
      </c>
      <c r="BM314" s="22" t="s">
        <v>449</v>
      </c>
    </row>
    <row r="315" spans="2:65" s="1" customFormat="1" ht="24">
      <c r="B315" s="39"/>
      <c r="C315" s="61"/>
      <c r="D315" s="202" t="s">
        <v>135</v>
      </c>
      <c r="E315" s="61"/>
      <c r="F315" s="203" t="s">
        <v>450</v>
      </c>
      <c r="G315" s="61"/>
      <c r="H315" s="61"/>
      <c r="I315" s="161"/>
      <c r="J315" s="61"/>
      <c r="K315" s="61"/>
      <c r="L315" s="59"/>
      <c r="M315" s="204"/>
      <c r="N315" s="40"/>
      <c r="O315" s="40"/>
      <c r="P315" s="40"/>
      <c r="Q315" s="40"/>
      <c r="R315" s="40"/>
      <c r="S315" s="40"/>
      <c r="T315" s="76"/>
      <c r="AT315" s="22" t="s">
        <v>135</v>
      </c>
      <c r="AU315" s="22" t="s">
        <v>82</v>
      </c>
    </row>
    <row r="316" spans="2:65" s="11" customFormat="1" ht="12">
      <c r="B316" s="205"/>
      <c r="C316" s="206"/>
      <c r="D316" s="202" t="s">
        <v>136</v>
      </c>
      <c r="E316" s="207" t="s">
        <v>23</v>
      </c>
      <c r="F316" s="208" t="s">
        <v>439</v>
      </c>
      <c r="G316" s="206"/>
      <c r="H316" s="209">
        <v>225.5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136</v>
      </c>
      <c r="AU316" s="215" t="s">
        <v>82</v>
      </c>
      <c r="AV316" s="11" t="s">
        <v>82</v>
      </c>
      <c r="AW316" s="11" t="s">
        <v>36</v>
      </c>
      <c r="AX316" s="11" t="s">
        <v>73</v>
      </c>
      <c r="AY316" s="215" t="s">
        <v>127</v>
      </c>
    </row>
    <row r="317" spans="2:65" s="11" customFormat="1" ht="12">
      <c r="B317" s="205"/>
      <c r="C317" s="206"/>
      <c r="D317" s="202" t="s">
        <v>136</v>
      </c>
      <c r="E317" s="207" t="s">
        <v>23</v>
      </c>
      <c r="F317" s="208" t="s">
        <v>451</v>
      </c>
      <c r="G317" s="206"/>
      <c r="H317" s="209">
        <v>20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136</v>
      </c>
      <c r="AU317" s="215" t="s">
        <v>82</v>
      </c>
      <c r="AV317" s="11" t="s">
        <v>82</v>
      </c>
      <c r="AW317" s="11" t="s">
        <v>36</v>
      </c>
      <c r="AX317" s="11" t="s">
        <v>73</v>
      </c>
      <c r="AY317" s="215" t="s">
        <v>127</v>
      </c>
    </row>
    <row r="318" spans="2:65" s="13" customFormat="1" ht="12">
      <c r="B318" s="227"/>
      <c r="C318" s="228"/>
      <c r="D318" s="202" t="s">
        <v>136</v>
      </c>
      <c r="E318" s="229" t="s">
        <v>23</v>
      </c>
      <c r="F318" s="230" t="s">
        <v>452</v>
      </c>
      <c r="G318" s="228"/>
      <c r="H318" s="231">
        <v>245.5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136</v>
      </c>
      <c r="AU318" s="237" t="s">
        <v>82</v>
      </c>
      <c r="AV318" s="13" t="s">
        <v>145</v>
      </c>
      <c r="AW318" s="13" t="s">
        <v>36</v>
      </c>
      <c r="AX318" s="13" t="s">
        <v>73</v>
      </c>
      <c r="AY318" s="237" t="s">
        <v>127</v>
      </c>
    </row>
    <row r="319" spans="2:65" s="12" customFormat="1" ht="12">
      <c r="B319" s="216"/>
      <c r="C319" s="217"/>
      <c r="D319" s="202" t="s">
        <v>136</v>
      </c>
      <c r="E319" s="218" t="s">
        <v>23</v>
      </c>
      <c r="F319" s="219" t="s">
        <v>138</v>
      </c>
      <c r="G319" s="217"/>
      <c r="H319" s="220">
        <v>245.5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136</v>
      </c>
      <c r="AU319" s="226" t="s">
        <v>82</v>
      </c>
      <c r="AV319" s="12" t="s">
        <v>133</v>
      </c>
      <c r="AW319" s="12" t="s">
        <v>36</v>
      </c>
      <c r="AX319" s="12" t="s">
        <v>78</v>
      </c>
      <c r="AY319" s="226" t="s">
        <v>127</v>
      </c>
    </row>
    <row r="320" spans="2:65" s="1" customFormat="1" ht="22.8" customHeight="1">
      <c r="B320" s="39"/>
      <c r="C320" s="190" t="s">
        <v>453</v>
      </c>
      <c r="D320" s="190" t="s">
        <v>129</v>
      </c>
      <c r="E320" s="191" t="s">
        <v>454</v>
      </c>
      <c r="F320" s="192" t="s">
        <v>455</v>
      </c>
      <c r="G320" s="193" t="s">
        <v>132</v>
      </c>
      <c r="H320" s="194">
        <v>225.5</v>
      </c>
      <c r="I320" s="195"/>
      <c r="J320" s="196">
        <f>ROUND(I320*H320,2)</f>
        <v>0</v>
      </c>
      <c r="K320" s="192" t="s">
        <v>141</v>
      </c>
      <c r="L320" s="59"/>
      <c r="M320" s="197" t="s">
        <v>23</v>
      </c>
      <c r="N320" s="198" t="s">
        <v>44</v>
      </c>
      <c r="O320" s="40"/>
      <c r="P320" s="199">
        <f>O320*H320</f>
        <v>0</v>
      </c>
      <c r="Q320" s="199">
        <v>0</v>
      </c>
      <c r="R320" s="199">
        <f>Q320*H320</f>
        <v>0</v>
      </c>
      <c r="S320" s="199">
        <v>0</v>
      </c>
      <c r="T320" s="200">
        <f>S320*H320</f>
        <v>0</v>
      </c>
      <c r="AR320" s="22" t="s">
        <v>133</v>
      </c>
      <c r="AT320" s="22" t="s">
        <v>129</v>
      </c>
      <c r="AU320" s="22" t="s">
        <v>82</v>
      </c>
      <c r="AY320" s="22" t="s">
        <v>127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22" t="s">
        <v>78</v>
      </c>
      <c r="BK320" s="201">
        <f>ROUND(I320*H320,2)</f>
        <v>0</v>
      </c>
      <c r="BL320" s="22" t="s">
        <v>133</v>
      </c>
      <c r="BM320" s="22" t="s">
        <v>456</v>
      </c>
    </row>
    <row r="321" spans="2:65" s="1" customFormat="1" ht="24">
      <c r="B321" s="39"/>
      <c r="C321" s="61"/>
      <c r="D321" s="202" t="s">
        <v>135</v>
      </c>
      <c r="E321" s="61"/>
      <c r="F321" s="203" t="s">
        <v>457</v>
      </c>
      <c r="G321" s="61"/>
      <c r="H321" s="61"/>
      <c r="I321" s="161"/>
      <c r="J321" s="61"/>
      <c r="K321" s="61"/>
      <c r="L321" s="59"/>
      <c r="M321" s="204"/>
      <c r="N321" s="40"/>
      <c r="O321" s="40"/>
      <c r="P321" s="40"/>
      <c r="Q321" s="40"/>
      <c r="R321" s="40"/>
      <c r="S321" s="40"/>
      <c r="T321" s="76"/>
      <c r="AT321" s="22" t="s">
        <v>135</v>
      </c>
      <c r="AU321" s="22" t="s">
        <v>82</v>
      </c>
    </row>
    <row r="322" spans="2:65" s="11" customFormat="1" ht="12">
      <c r="B322" s="205"/>
      <c r="C322" s="206"/>
      <c r="D322" s="202" t="s">
        <v>136</v>
      </c>
      <c r="E322" s="207" t="s">
        <v>23</v>
      </c>
      <c r="F322" s="208" t="s">
        <v>458</v>
      </c>
      <c r="G322" s="206"/>
      <c r="H322" s="209">
        <v>225.5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136</v>
      </c>
      <c r="AU322" s="215" t="s">
        <v>82</v>
      </c>
      <c r="AV322" s="11" t="s">
        <v>82</v>
      </c>
      <c r="AW322" s="11" t="s">
        <v>36</v>
      </c>
      <c r="AX322" s="11" t="s">
        <v>73</v>
      </c>
      <c r="AY322" s="215" t="s">
        <v>127</v>
      </c>
    </row>
    <row r="323" spans="2:65" s="13" customFormat="1" ht="12">
      <c r="B323" s="227"/>
      <c r="C323" s="228"/>
      <c r="D323" s="202" t="s">
        <v>136</v>
      </c>
      <c r="E323" s="229" t="s">
        <v>23</v>
      </c>
      <c r="F323" s="230" t="s">
        <v>452</v>
      </c>
      <c r="G323" s="228"/>
      <c r="H323" s="231">
        <v>225.5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136</v>
      </c>
      <c r="AU323" s="237" t="s">
        <v>82</v>
      </c>
      <c r="AV323" s="13" t="s">
        <v>145</v>
      </c>
      <c r="AW323" s="13" t="s">
        <v>36</v>
      </c>
      <c r="AX323" s="13" t="s">
        <v>73</v>
      </c>
      <c r="AY323" s="237" t="s">
        <v>127</v>
      </c>
    </row>
    <row r="324" spans="2:65" s="12" customFormat="1" ht="12">
      <c r="B324" s="216"/>
      <c r="C324" s="217"/>
      <c r="D324" s="202" t="s">
        <v>136</v>
      </c>
      <c r="E324" s="218" t="s">
        <v>23</v>
      </c>
      <c r="F324" s="219" t="s">
        <v>138</v>
      </c>
      <c r="G324" s="217"/>
      <c r="H324" s="220">
        <v>225.5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136</v>
      </c>
      <c r="AU324" s="226" t="s">
        <v>82</v>
      </c>
      <c r="AV324" s="12" t="s">
        <v>133</v>
      </c>
      <c r="AW324" s="12" t="s">
        <v>36</v>
      </c>
      <c r="AX324" s="12" t="s">
        <v>78</v>
      </c>
      <c r="AY324" s="226" t="s">
        <v>127</v>
      </c>
    </row>
    <row r="325" spans="2:65" s="1" customFormat="1" ht="14.4" customHeight="1">
      <c r="B325" s="39"/>
      <c r="C325" s="190" t="s">
        <v>459</v>
      </c>
      <c r="D325" s="190" t="s">
        <v>129</v>
      </c>
      <c r="E325" s="191" t="s">
        <v>460</v>
      </c>
      <c r="F325" s="192" t="s">
        <v>461</v>
      </c>
      <c r="G325" s="193" t="s">
        <v>132</v>
      </c>
      <c r="H325" s="194">
        <v>45</v>
      </c>
      <c r="I325" s="195"/>
      <c r="J325" s="196">
        <f>ROUND(I325*H325,2)</f>
        <v>0</v>
      </c>
      <c r="K325" s="192" t="s">
        <v>141</v>
      </c>
      <c r="L325" s="59"/>
      <c r="M325" s="197" t="s">
        <v>23</v>
      </c>
      <c r="N325" s="198" t="s">
        <v>44</v>
      </c>
      <c r="O325" s="40"/>
      <c r="P325" s="199">
        <f>O325*H325</f>
        <v>0</v>
      </c>
      <c r="Q325" s="199">
        <v>0.19536000000000001</v>
      </c>
      <c r="R325" s="199">
        <f>Q325*H325</f>
        <v>8.7911999999999999</v>
      </c>
      <c r="S325" s="199">
        <v>0</v>
      </c>
      <c r="T325" s="200">
        <f>S325*H325</f>
        <v>0</v>
      </c>
      <c r="AR325" s="22" t="s">
        <v>133</v>
      </c>
      <c r="AT325" s="22" t="s">
        <v>129</v>
      </c>
      <c r="AU325" s="22" t="s">
        <v>82</v>
      </c>
      <c r="AY325" s="22" t="s">
        <v>127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22" t="s">
        <v>78</v>
      </c>
      <c r="BK325" s="201">
        <f>ROUND(I325*H325,2)</f>
        <v>0</v>
      </c>
      <c r="BL325" s="22" t="s">
        <v>133</v>
      </c>
      <c r="BM325" s="22" t="s">
        <v>462</v>
      </c>
    </row>
    <row r="326" spans="2:65" s="1" customFormat="1" ht="36">
      <c r="B326" s="39"/>
      <c r="C326" s="61"/>
      <c r="D326" s="202" t="s">
        <v>135</v>
      </c>
      <c r="E326" s="61"/>
      <c r="F326" s="203" t="s">
        <v>463</v>
      </c>
      <c r="G326" s="61"/>
      <c r="H326" s="61"/>
      <c r="I326" s="161"/>
      <c r="J326" s="61"/>
      <c r="K326" s="61"/>
      <c r="L326" s="59"/>
      <c r="M326" s="204"/>
      <c r="N326" s="40"/>
      <c r="O326" s="40"/>
      <c r="P326" s="40"/>
      <c r="Q326" s="40"/>
      <c r="R326" s="40"/>
      <c r="S326" s="40"/>
      <c r="T326" s="76"/>
      <c r="AT326" s="22" t="s">
        <v>135</v>
      </c>
      <c r="AU326" s="22" t="s">
        <v>82</v>
      </c>
    </row>
    <row r="327" spans="2:65" s="11" customFormat="1" ht="12">
      <c r="B327" s="205"/>
      <c r="C327" s="206"/>
      <c r="D327" s="202" t="s">
        <v>136</v>
      </c>
      <c r="E327" s="207" t="s">
        <v>23</v>
      </c>
      <c r="F327" s="208" t="s">
        <v>464</v>
      </c>
      <c r="G327" s="206"/>
      <c r="H327" s="209">
        <v>45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136</v>
      </c>
      <c r="AU327" s="215" t="s">
        <v>82</v>
      </c>
      <c r="AV327" s="11" t="s">
        <v>82</v>
      </c>
      <c r="AW327" s="11" t="s">
        <v>36</v>
      </c>
      <c r="AX327" s="11" t="s">
        <v>73</v>
      </c>
      <c r="AY327" s="215" t="s">
        <v>127</v>
      </c>
    </row>
    <row r="328" spans="2:65" s="12" customFormat="1" ht="12">
      <c r="B328" s="216"/>
      <c r="C328" s="217"/>
      <c r="D328" s="202" t="s">
        <v>136</v>
      </c>
      <c r="E328" s="218" t="s">
        <v>23</v>
      </c>
      <c r="F328" s="219" t="s">
        <v>138</v>
      </c>
      <c r="G328" s="217"/>
      <c r="H328" s="220">
        <v>45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136</v>
      </c>
      <c r="AU328" s="226" t="s">
        <v>82</v>
      </c>
      <c r="AV328" s="12" t="s">
        <v>133</v>
      </c>
      <c r="AW328" s="12" t="s">
        <v>36</v>
      </c>
      <c r="AX328" s="12" t="s">
        <v>78</v>
      </c>
      <c r="AY328" s="226" t="s">
        <v>127</v>
      </c>
    </row>
    <row r="329" spans="2:65" s="1" customFormat="1" ht="14.4" customHeight="1">
      <c r="B329" s="39"/>
      <c r="C329" s="238" t="s">
        <v>465</v>
      </c>
      <c r="D329" s="238" t="s">
        <v>290</v>
      </c>
      <c r="E329" s="239" t="s">
        <v>466</v>
      </c>
      <c r="F329" s="240" t="s">
        <v>467</v>
      </c>
      <c r="G329" s="241" t="s">
        <v>263</v>
      </c>
      <c r="H329" s="242">
        <v>19</v>
      </c>
      <c r="I329" s="243"/>
      <c r="J329" s="244">
        <f>ROUND(I329*H329,2)</f>
        <v>0</v>
      </c>
      <c r="K329" s="240" t="s">
        <v>141</v>
      </c>
      <c r="L329" s="245"/>
      <c r="M329" s="246" t="s">
        <v>23</v>
      </c>
      <c r="N329" s="247" t="s">
        <v>44</v>
      </c>
      <c r="O329" s="40"/>
      <c r="P329" s="199">
        <f>O329*H329</f>
        <v>0</v>
      </c>
      <c r="Q329" s="199">
        <v>1</v>
      </c>
      <c r="R329" s="199">
        <f>Q329*H329</f>
        <v>19</v>
      </c>
      <c r="S329" s="199">
        <v>0</v>
      </c>
      <c r="T329" s="200">
        <f>S329*H329</f>
        <v>0</v>
      </c>
      <c r="AR329" s="22" t="s">
        <v>178</v>
      </c>
      <c r="AT329" s="22" t="s">
        <v>290</v>
      </c>
      <c r="AU329" s="22" t="s">
        <v>82</v>
      </c>
      <c r="AY329" s="22" t="s">
        <v>127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22" t="s">
        <v>78</v>
      </c>
      <c r="BK329" s="201">
        <f>ROUND(I329*H329,2)</f>
        <v>0</v>
      </c>
      <c r="BL329" s="22" t="s">
        <v>133</v>
      </c>
      <c r="BM329" s="22" t="s">
        <v>468</v>
      </c>
    </row>
    <row r="330" spans="2:65" s="1" customFormat="1" ht="12">
      <c r="B330" s="39"/>
      <c r="C330" s="61"/>
      <c r="D330" s="202" t="s">
        <v>135</v>
      </c>
      <c r="E330" s="61"/>
      <c r="F330" s="203" t="s">
        <v>467</v>
      </c>
      <c r="G330" s="61"/>
      <c r="H330" s="61"/>
      <c r="I330" s="161"/>
      <c r="J330" s="61"/>
      <c r="K330" s="61"/>
      <c r="L330" s="59"/>
      <c r="M330" s="204"/>
      <c r="N330" s="40"/>
      <c r="O330" s="40"/>
      <c r="P330" s="40"/>
      <c r="Q330" s="40"/>
      <c r="R330" s="40"/>
      <c r="S330" s="40"/>
      <c r="T330" s="76"/>
      <c r="AT330" s="22" t="s">
        <v>135</v>
      </c>
      <c r="AU330" s="22" t="s">
        <v>82</v>
      </c>
    </row>
    <row r="331" spans="2:65" s="11" customFormat="1" ht="12">
      <c r="B331" s="205"/>
      <c r="C331" s="206"/>
      <c r="D331" s="202" t="s">
        <v>136</v>
      </c>
      <c r="E331" s="207" t="s">
        <v>23</v>
      </c>
      <c r="F331" s="208" t="s">
        <v>469</v>
      </c>
      <c r="G331" s="206"/>
      <c r="H331" s="209">
        <v>18.937999999999999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136</v>
      </c>
      <c r="AU331" s="215" t="s">
        <v>82</v>
      </c>
      <c r="AV331" s="11" t="s">
        <v>82</v>
      </c>
      <c r="AW331" s="11" t="s">
        <v>36</v>
      </c>
      <c r="AX331" s="11" t="s">
        <v>73</v>
      </c>
      <c r="AY331" s="215" t="s">
        <v>127</v>
      </c>
    </row>
    <row r="332" spans="2:65" s="12" customFormat="1" ht="12">
      <c r="B332" s="216"/>
      <c r="C332" s="217"/>
      <c r="D332" s="202" t="s">
        <v>136</v>
      </c>
      <c r="E332" s="218" t="s">
        <v>23</v>
      </c>
      <c r="F332" s="219" t="s">
        <v>138</v>
      </c>
      <c r="G332" s="217"/>
      <c r="H332" s="220">
        <v>18.937999999999999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136</v>
      </c>
      <c r="AU332" s="226" t="s">
        <v>82</v>
      </c>
      <c r="AV332" s="12" t="s">
        <v>133</v>
      </c>
      <c r="AW332" s="12" t="s">
        <v>36</v>
      </c>
      <c r="AX332" s="12" t="s">
        <v>73</v>
      </c>
      <c r="AY332" s="226" t="s">
        <v>127</v>
      </c>
    </row>
    <row r="333" spans="2:65" s="11" customFormat="1" ht="12">
      <c r="B333" s="205"/>
      <c r="C333" s="206"/>
      <c r="D333" s="202" t="s">
        <v>136</v>
      </c>
      <c r="E333" s="207" t="s">
        <v>23</v>
      </c>
      <c r="F333" s="208" t="s">
        <v>246</v>
      </c>
      <c r="G333" s="206"/>
      <c r="H333" s="209">
        <v>19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136</v>
      </c>
      <c r="AU333" s="215" t="s">
        <v>82</v>
      </c>
      <c r="AV333" s="11" t="s">
        <v>82</v>
      </c>
      <c r="AW333" s="11" t="s">
        <v>36</v>
      </c>
      <c r="AX333" s="11" t="s">
        <v>78</v>
      </c>
      <c r="AY333" s="215" t="s">
        <v>127</v>
      </c>
    </row>
    <row r="334" spans="2:65" s="1" customFormat="1" ht="22.8" customHeight="1">
      <c r="B334" s="39"/>
      <c r="C334" s="190" t="s">
        <v>470</v>
      </c>
      <c r="D334" s="190" t="s">
        <v>129</v>
      </c>
      <c r="E334" s="191" t="s">
        <v>471</v>
      </c>
      <c r="F334" s="192" t="s">
        <v>472</v>
      </c>
      <c r="G334" s="193" t="s">
        <v>132</v>
      </c>
      <c r="H334" s="194">
        <v>160.5</v>
      </c>
      <c r="I334" s="195"/>
      <c r="J334" s="196">
        <f>ROUND(I334*H334,2)</f>
        <v>0</v>
      </c>
      <c r="K334" s="192" t="s">
        <v>141</v>
      </c>
      <c r="L334" s="59"/>
      <c r="M334" s="197" t="s">
        <v>23</v>
      </c>
      <c r="N334" s="198" t="s">
        <v>44</v>
      </c>
      <c r="O334" s="40"/>
      <c r="P334" s="199">
        <f>O334*H334</f>
        <v>0</v>
      </c>
      <c r="Q334" s="199">
        <v>0.1837</v>
      </c>
      <c r="R334" s="199">
        <f>Q334*H334</f>
        <v>29.48385</v>
      </c>
      <c r="S334" s="199">
        <v>0</v>
      </c>
      <c r="T334" s="200">
        <f>S334*H334</f>
        <v>0</v>
      </c>
      <c r="AR334" s="22" t="s">
        <v>133</v>
      </c>
      <c r="AT334" s="22" t="s">
        <v>129</v>
      </c>
      <c r="AU334" s="22" t="s">
        <v>82</v>
      </c>
      <c r="AY334" s="22" t="s">
        <v>127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22" t="s">
        <v>78</v>
      </c>
      <c r="BK334" s="201">
        <f>ROUND(I334*H334,2)</f>
        <v>0</v>
      </c>
      <c r="BL334" s="22" t="s">
        <v>133</v>
      </c>
      <c r="BM334" s="22" t="s">
        <v>473</v>
      </c>
    </row>
    <row r="335" spans="2:65" s="1" customFormat="1" ht="36">
      <c r="B335" s="39"/>
      <c r="C335" s="61"/>
      <c r="D335" s="202" t="s">
        <v>135</v>
      </c>
      <c r="E335" s="61"/>
      <c r="F335" s="203" t="s">
        <v>474</v>
      </c>
      <c r="G335" s="61"/>
      <c r="H335" s="61"/>
      <c r="I335" s="161"/>
      <c r="J335" s="61"/>
      <c r="K335" s="61"/>
      <c r="L335" s="59"/>
      <c r="M335" s="204"/>
      <c r="N335" s="40"/>
      <c r="O335" s="40"/>
      <c r="P335" s="40"/>
      <c r="Q335" s="40"/>
      <c r="R335" s="40"/>
      <c r="S335" s="40"/>
      <c r="T335" s="76"/>
      <c r="AT335" s="22" t="s">
        <v>135</v>
      </c>
      <c r="AU335" s="22" t="s">
        <v>82</v>
      </c>
    </row>
    <row r="336" spans="2:65" s="11" customFormat="1" ht="12">
      <c r="B336" s="205"/>
      <c r="C336" s="206"/>
      <c r="D336" s="202" t="s">
        <v>136</v>
      </c>
      <c r="E336" s="207" t="s">
        <v>23</v>
      </c>
      <c r="F336" s="208" t="s">
        <v>475</v>
      </c>
      <c r="G336" s="206"/>
      <c r="H336" s="209">
        <v>160.5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136</v>
      </c>
      <c r="AU336" s="215" t="s">
        <v>82</v>
      </c>
      <c r="AV336" s="11" t="s">
        <v>82</v>
      </c>
      <c r="AW336" s="11" t="s">
        <v>36</v>
      </c>
      <c r="AX336" s="11" t="s">
        <v>73</v>
      </c>
      <c r="AY336" s="215" t="s">
        <v>127</v>
      </c>
    </row>
    <row r="337" spans="2:65" s="13" customFormat="1" ht="12">
      <c r="B337" s="227"/>
      <c r="C337" s="228"/>
      <c r="D337" s="202" t="s">
        <v>136</v>
      </c>
      <c r="E337" s="229" t="s">
        <v>23</v>
      </c>
      <c r="F337" s="230" t="s">
        <v>476</v>
      </c>
      <c r="G337" s="228"/>
      <c r="H337" s="231">
        <v>160.5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136</v>
      </c>
      <c r="AU337" s="237" t="s">
        <v>82</v>
      </c>
      <c r="AV337" s="13" t="s">
        <v>145</v>
      </c>
      <c r="AW337" s="13" t="s">
        <v>36</v>
      </c>
      <c r="AX337" s="13" t="s">
        <v>73</v>
      </c>
      <c r="AY337" s="237" t="s">
        <v>127</v>
      </c>
    </row>
    <row r="338" spans="2:65" s="12" customFormat="1" ht="12">
      <c r="B338" s="216"/>
      <c r="C338" s="217"/>
      <c r="D338" s="202" t="s">
        <v>136</v>
      </c>
      <c r="E338" s="218" t="s">
        <v>23</v>
      </c>
      <c r="F338" s="219" t="s">
        <v>138</v>
      </c>
      <c r="G338" s="217"/>
      <c r="H338" s="220">
        <v>160.5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136</v>
      </c>
      <c r="AU338" s="226" t="s">
        <v>82</v>
      </c>
      <c r="AV338" s="12" t="s">
        <v>133</v>
      </c>
      <c r="AW338" s="12" t="s">
        <v>36</v>
      </c>
      <c r="AX338" s="12" t="s">
        <v>78</v>
      </c>
      <c r="AY338" s="226" t="s">
        <v>127</v>
      </c>
    </row>
    <row r="339" spans="2:65" s="1" customFormat="1" ht="22.8" customHeight="1">
      <c r="B339" s="39"/>
      <c r="C339" s="190" t="s">
        <v>477</v>
      </c>
      <c r="D339" s="190" t="s">
        <v>129</v>
      </c>
      <c r="E339" s="191" t="s">
        <v>478</v>
      </c>
      <c r="F339" s="192" t="s">
        <v>479</v>
      </c>
      <c r="G339" s="193" t="s">
        <v>132</v>
      </c>
      <c r="H339" s="194">
        <v>35.200000000000003</v>
      </c>
      <c r="I339" s="195"/>
      <c r="J339" s="196">
        <f>ROUND(I339*H339,2)</f>
        <v>0</v>
      </c>
      <c r="K339" s="192" t="s">
        <v>141</v>
      </c>
      <c r="L339" s="59"/>
      <c r="M339" s="197" t="s">
        <v>23</v>
      </c>
      <c r="N339" s="198" t="s">
        <v>44</v>
      </c>
      <c r="O339" s="40"/>
      <c r="P339" s="199">
        <f>O339*H339</f>
        <v>0</v>
      </c>
      <c r="Q339" s="199">
        <v>0.19536000000000001</v>
      </c>
      <c r="R339" s="199">
        <f>Q339*H339</f>
        <v>6.876672000000001</v>
      </c>
      <c r="S339" s="199">
        <v>0</v>
      </c>
      <c r="T339" s="200">
        <f>S339*H339</f>
        <v>0</v>
      </c>
      <c r="AR339" s="22" t="s">
        <v>133</v>
      </c>
      <c r="AT339" s="22" t="s">
        <v>129</v>
      </c>
      <c r="AU339" s="22" t="s">
        <v>82</v>
      </c>
      <c r="AY339" s="22" t="s">
        <v>127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22" t="s">
        <v>78</v>
      </c>
      <c r="BK339" s="201">
        <f>ROUND(I339*H339,2)</f>
        <v>0</v>
      </c>
      <c r="BL339" s="22" t="s">
        <v>133</v>
      </c>
      <c r="BM339" s="22" t="s">
        <v>480</v>
      </c>
    </row>
    <row r="340" spans="2:65" s="1" customFormat="1" ht="36">
      <c r="B340" s="39"/>
      <c r="C340" s="61"/>
      <c r="D340" s="202" t="s">
        <v>135</v>
      </c>
      <c r="E340" s="61"/>
      <c r="F340" s="203" t="s">
        <v>481</v>
      </c>
      <c r="G340" s="61"/>
      <c r="H340" s="61"/>
      <c r="I340" s="161"/>
      <c r="J340" s="61"/>
      <c r="K340" s="61"/>
      <c r="L340" s="59"/>
      <c r="M340" s="204"/>
      <c r="N340" s="40"/>
      <c r="O340" s="40"/>
      <c r="P340" s="40"/>
      <c r="Q340" s="40"/>
      <c r="R340" s="40"/>
      <c r="S340" s="40"/>
      <c r="T340" s="76"/>
      <c r="AT340" s="22" t="s">
        <v>135</v>
      </c>
      <c r="AU340" s="22" t="s">
        <v>82</v>
      </c>
    </row>
    <row r="341" spans="2:65" s="11" customFormat="1" ht="12">
      <c r="B341" s="205"/>
      <c r="C341" s="206"/>
      <c r="D341" s="202" t="s">
        <v>136</v>
      </c>
      <c r="E341" s="207" t="s">
        <v>23</v>
      </c>
      <c r="F341" s="208" t="s">
        <v>482</v>
      </c>
      <c r="G341" s="206"/>
      <c r="H341" s="209">
        <v>35.200000000000003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136</v>
      </c>
      <c r="AU341" s="215" t="s">
        <v>82</v>
      </c>
      <c r="AV341" s="11" t="s">
        <v>82</v>
      </c>
      <c r="AW341" s="11" t="s">
        <v>36</v>
      </c>
      <c r="AX341" s="11" t="s">
        <v>73</v>
      </c>
      <c r="AY341" s="215" t="s">
        <v>127</v>
      </c>
    </row>
    <row r="342" spans="2:65" s="12" customFormat="1" ht="12">
      <c r="B342" s="216"/>
      <c r="C342" s="217"/>
      <c r="D342" s="202" t="s">
        <v>136</v>
      </c>
      <c r="E342" s="218" t="s">
        <v>23</v>
      </c>
      <c r="F342" s="219" t="s">
        <v>138</v>
      </c>
      <c r="G342" s="217"/>
      <c r="H342" s="220">
        <v>35.200000000000003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136</v>
      </c>
      <c r="AU342" s="226" t="s">
        <v>82</v>
      </c>
      <c r="AV342" s="12" t="s">
        <v>133</v>
      </c>
      <c r="AW342" s="12" t="s">
        <v>36</v>
      </c>
      <c r="AX342" s="12" t="s">
        <v>78</v>
      </c>
      <c r="AY342" s="226" t="s">
        <v>127</v>
      </c>
    </row>
    <row r="343" spans="2:65" s="1" customFormat="1" ht="14.4" customHeight="1">
      <c r="B343" s="39"/>
      <c r="C343" s="238" t="s">
        <v>483</v>
      </c>
      <c r="D343" s="238" t="s">
        <v>290</v>
      </c>
      <c r="E343" s="239" t="s">
        <v>484</v>
      </c>
      <c r="F343" s="240" t="s">
        <v>485</v>
      </c>
      <c r="G343" s="241" t="s">
        <v>263</v>
      </c>
      <c r="H343" s="242">
        <v>23.5</v>
      </c>
      <c r="I343" s="243"/>
      <c r="J343" s="244">
        <f>ROUND(I343*H343,2)</f>
        <v>0</v>
      </c>
      <c r="K343" s="240" t="s">
        <v>141</v>
      </c>
      <c r="L343" s="245"/>
      <c r="M343" s="246" t="s">
        <v>23</v>
      </c>
      <c r="N343" s="247" t="s">
        <v>44</v>
      </c>
      <c r="O343" s="40"/>
      <c r="P343" s="199">
        <f>O343*H343</f>
        <v>0</v>
      </c>
      <c r="Q343" s="199">
        <v>1</v>
      </c>
      <c r="R343" s="199">
        <f>Q343*H343</f>
        <v>23.5</v>
      </c>
      <c r="S343" s="199">
        <v>0</v>
      </c>
      <c r="T343" s="200">
        <f>S343*H343</f>
        <v>0</v>
      </c>
      <c r="AR343" s="22" t="s">
        <v>178</v>
      </c>
      <c r="AT343" s="22" t="s">
        <v>290</v>
      </c>
      <c r="AU343" s="22" t="s">
        <v>82</v>
      </c>
      <c r="AY343" s="22" t="s">
        <v>127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22" t="s">
        <v>78</v>
      </c>
      <c r="BK343" s="201">
        <f>ROUND(I343*H343,2)</f>
        <v>0</v>
      </c>
      <c r="BL343" s="22" t="s">
        <v>133</v>
      </c>
      <c r="BM343" s="22" t="s">
        <v>486</v>
      </c>
    </row>
    <row r="344" spans="2:65" s="1" customFormat="1" ht="12">
      <c r="B344" s="39"/>
      <c r="C344" s="61"/>
      <c r="D344" s="202" t="s">
        <v>135</v>
      </c>
      <c r="E344" s="61"/>
      <c r="F344" s="203" t="s">
        <v>487</v>
      </c>
      <c r="G344" s="61"/>
      <c r="H344" s="61"/>
      <c r="I344" s="161"/>
      <c r="J344" s="61"/>
      <c r="K344" s="61"/>
      <c r="L344" s="59"/>
      <c r="M344" s="204"/>
      <c r="N344" s="40"/>
      <c r="O344" s="40"/>
      <c r="P344" s="40"/>
      <c r="Q344" s="40"/>
      <c r="R344" s="40"/>
      <c r="S344" s="40"/>
      <c r="T344" s="76"/>
      <c r="AT344" s="22" t="s">
        <v>135</v>
      </c>
      <c r="AU344" s="22" t="s">
        <v>82</v>
      </c>
    </row>
    <row r="345" spans="2:65" s="11" customFormat="1" ht="12">
      <c r="B345" s="205"/>
      <c r="C345" s="206"/>
      <c r="D345" s="202" t="s">
        <v>136</v>
      </c>
      <c r="E345" s="207" t="s">
        <v>23</v>
      </c>
      <c r="F345" s="208" t="s">
        <v>488</v>
      </c>
      <c r="G345" s="206"/>
      <c r="H345" s="209">
        <v>23.484000000000002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136</v>
      </c>
      <c r="AU345" s="215" t="s">
        <v>82</v>
      </c>
      <c r="AV345" s="11" t="s">
        <v>82</v>
      </c>
      <c r="AW345" s="11" t="s">
        <v>36</v>
      </c>
      <c r="AX345" s="11" t="s">
        <v>73</v>
      </c>
      <c r="AY345" s="215" t="s">
        <v>127</v>
      </c>
    </row>
    <row r="346" spans="2:65" s="12" customFormat="1" ht="12">
      <c r="B346" s="216"/>
      <c r="C346" s="217"/>
      <c r="D346" s="202" t="s">
        <v>136</v>
      </c>
      <c r="E346" s="218" t="s">
        <v>23</v>
      </c>
      <c r="F346" s="219" t="s">
        <v>138</v>
      </c>
      <c r="G346" s="217"/>
      <c r="H346" s="220">
        <v>23.484000000000002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136</v>
      </c>
      <c r="AU346" s="226" t="s">
        <v>82</v>
      </c>
      <c r="AV346" s="12" t="s">
        <v>133</v>
      </c>
      <c r="AW346" s="12" t="s">
        <v>36</v>
      </c>
      <c r="AX346" s="12" t="s">
        <v>73</v>
      </c>
      <c r="AY346" s="226" t="s">
        <v>127</v>
      </c>
    </row>
    <row r="347" spans="2:65" s="11" customFormat="1" ht="12">
      <c r="B347" s="205"/>
      <c r="C347" s="206"/>
      <c r="D347" s="202" t="s">
        <v>136</v>
      </c>
      <c r="E347" s="207" t="s">
        <v>23</v>
      </c>
      <c r="F347" s="208" t="s">
        <v>489</v>
      </c>
      <c r="G347" s="206"/>
      <c r="H347" s="209">
        <v>23.5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136</v>
      </c>
      <c r="AU347" s="215" t="s">
        <v>82</v>
      </c>
      <c r="AV347" s="11" t="s">
        <v>82</v>
      </c>
      <c r="AW347" s="11" t="s">
        <v>36</v>
      </c>
      <c r="AX347" s="11" t="s">
        <v>78</v>
      </c>
      <c r="AY347" s="215" t="s">
        <v>127</v>
      </c>
    </row>
    <row r="348" spans="2:65" s="1" customFormat="1" ht="34.200000000000003" customHeight="1">
      <c r="B348" s="39"/>
      <c r="C348" s="190" t="s">
        <v>490</v>
      </c>
      <c r="D348" s="190" t="s">
        <v>129</v>
      </c>
      <c r="E348" s="191" t="s">
        <v>491</v>
      </c>
      <c r="F348" s="192" t="s">
        <v>492</v>
      </c>
      <c r="G348" s="193" t="s">
        <v>132</v>
      </c>
      <c r="H348" s="194">
        <v>14.3</v>
      </c>
      <c r="I348" s="195"/>
      <c r="J348" s="196">
        <f>ROUND(I348*H348,2)</f>
        <v>0</v>
      </c>
      <c r="K348" s="192" t="s">
        <v>141</v>
      </c>
      <c r="L348" s="59"/>
      <c r="M348" s="197" t="s">
        <v>23</v>
      </c>
      <c r="N348" s="198" t="s">
        <v>44</v>
      </c>
      <c r="O348" s="40"/>
      <c r="P348" s="199">
        <f>O348*H348</f>
        <v>0</v>
      </c>
      <c r="Q348" s="199">
        <v>0.14610000000000001</v>
      </c>
      <c r="R348" s="199">
        <f>Q348*H348</f>
        <v>2.0892300000000001</v>
      </c>
      <c r="S348" s="199">
        <v>0</v>
      </c>
      <c r="T348" s="200">
        <f>S348*H348</f>
        <v>0</v>
      </c>
      <c r="AR348" s="22" t="s">
        <v>133</v>
      </c>
      <c r="AT348" s="22" t="s">
        <v>129</v>
      </c>
      <c r="AU348" s="22" t="s">
        <v>82</v>
      </c>
      <c r="AY348" s="22" t="s">
        <v>127</v>
      </c>
      <c r="BE348" s="201">
        <f>IF(N348="základní",J348,0)</f>
        <v>0</v>
      </c>
      <c r="BF348" s="201">
        <f>IF(N348="snížená",J348,0)</f>
        <v>0</v>
      </c>
      <c r="BG348" s="201">
        <f>IF(N348="zákl. přenesená",J348,0)</f>
        <v>0</v>
      </c>
      <c r="BH348" s="201">
        <f>IF(N348="sníž. přenesená",J348,0)</f>
        <v>0</v>
      </c>
      <c r="BI348" s="201">
        <f>IF(N348="nulová",J348,0)</f>
        <v>0</v>
      </c>
      <c r="BJ348" s="22" t="s">
        <v>78</v>
      </c>
      <c r="BK348" s="201">
        <f>ROUND(I348*H348,2)</f>
        <v>0</v>
      </c>
      <c r="BL348" s="22" t="s">
        <v>133</v>
      </c>
      <c r="BM348" s="22" t="s">
        <v>493</v>
      </c>
    </row>
    <row r="349" spans="2:65" s="1" customFormat="1" ht="48">
      <c r="B349" s="39"/>
      <c r="C349" s="61"/>
      <c r="D349" s="202" t="s">
        <v>135</v>
      </c>
      <c r="E349" s="61"/>
      <c r="F349" s="203" t="s">
        <v>494</v>
      </c>
      <c r="G349" s="61"/>
      <c r="H349" s="61"/>
      <c r="I349" s="161"/>
      <c r="J349" s="61"/>
      <c r="K349" s="61"/>
      <c r="L349" s="59"/>
      <c r="M349" s="204"/>
      <c r="N349" s="40"/>
      <c r="O349" s="40"/>
      <c r="P349" s="40"/>
      <c r="Q349" s="40"/>
      <c r="R349" s="40"/>
      <c r="S349" s="40"/>
      <c r="T349" s="76"/>
      <c r="AT349" s="22" t="s">
        <v>135</v>
      </c>
      <c r="AU349" s="22" t="s">
        <v>82</v>
      </c>
    </row>
    <row r="350" spans="2:65" s="11" customFormat="1" ht="12">
      <c r="B350" s="205"/>
      <c r="C350" s="206"/>
      <c r="D350" s="202" t="s">
        <v>136</v>
      </c>
      <c r="E350" s="207" t="s">
        <v>23</v>
      </c>
      <c r="F350" s="208" t="s">
        <v>495</v>
      </c>
      <c r="G350" s="206"/>
      <c r="H350" s="209">
        <v>8.9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136</v>
      </c>
      <c r="AU350" s="215" t="s">
        <v>82</v>
      </c>
      <c r="AV350" s="11" t="s">
        <v>82</v>
      </c>
      <c r="AW350" s="11" t="s">
        <v>36</v>
      </c>
      <c r="AX350" s="11" t="s">
        <v>73</v>
      </c>
      <c r="AY350" s="215" t="s">
        <v>127</v>
      </c>
    </row>
    <row r="351" spans="2:65" s="11" customFormat="1" ht="12">
      <c r="B351" s="205"/>
      <c r="C351" s="206"/>
      <c r="D351" s="202" t="s">
        <v>136</v>
      </c>
      <c r="E351" s="207" t="s">
        <v>23</v>
      </c>
      <c r="F351" s="208" t="s">
        <v>496</v>
      </c>
      <c r="G351" s="206"/>
      <c r="H351" s="209">
        <v>5.375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136</v>
      </c>
      <c r="AU351" s="215" t="s">
        <v>82</v>
      </c>
      <c r="AV351" s="11" t="s">
        <v>82</v>
      </c>
      <c r="AW351" s="11" t="s">
        <v>36</v>
      </c>
      <c r="AX351" s="11" t="s">
        <v>73</v>
      </c>
      <c r="AY351" s="215" t="s">
        <v>127</v>
      </c>
    </row>
    <row r="352" spans="2:65" s="12" customFormat="1" ht="12">
      <c r="B352" s="216"/>
      <c r="C352" s="217"/>
      <c r="D352" s="202" t="s">
        <v>136</v>
      </c>
      <c r="E352" s="218" t="s">
        <v>23</v>
      </c>
      <c r="F352" s="219" t="s">
        <v>138</v>
      </c>
      <c r="G352" s="217"/>
      <c r="H352" s="220">
        <v>14.275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136</v>
      </c>
      <c r="AU352" s="226" t="s">
        <v>82</v>
      </c>
      <c r="AV352" s="12" t="s">
        <v>133</v>
      </c>
      <c r="AW352" s="12" t="s">
        <v>36</v>
      </c>
      <c r="AX352" s="12" t="s">
        <v>73</v>
      </c>
      <c r="AY352" s="226" t="s">
        <v>127</v>
      </c>
    </row>
    <row r="353" spans="2:65" s="11" customFormat="1" ht="12">
      <c r="B353" s="205"/>
      <c r="C353" s="206"/>
      <c r="D353" s="202" t="s">
        <v>136</v>
      </c>
      <c r="E353" s="207" t="s">
        <v>23</v>
      </c>
      <c r="F353" s="208" t="s">
        <v>497</v>
      </c>
      <c r="G353" s="206"/>
      <c r="H353" s="209">
        <v>14.3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136</v>
      </c>
      <c r="AU353" s="215" t="s">
        <v>82</v>
      </c>
      <c r="AV353" s="11" t="s">
        <v>82</v>
      </c>
      <c r="AW353" s="11" t="s">
        <v>36</v>
      </c>
      <c r="AX353" s="11" t="s">
        <v>78</v>
      </c>
      <c r="AY353" s="215" t="s">
        <v>127</v>
      </c>
    </row>
    <row r="354" spans="2:65" s="1" customFormat="1" ht="14.4" customHeight="1">
      <c r="B354" s="39"/>
      <c r="C354" s="238" t="s">
        <v>498</v>
      </c>
      <c r="D354" s="238" t="s">
        <v>290</v>
      </c>
      <c r="E354" s="239" t="s">
        <v>499</v>
      </c>
      <c r="F354" s="240" t="s">
        <v>500</v>
      </c>
      <c r="G354" s="241" t="s">
        <v>132</v>
      </c>
      <c r="H354" s="242">
        <v>9.1999999999999993</v>
      </c>
      <c r="I354" s="243"/>
      <c r="J354" s="244">
        <f>ROUND(I354*H354,2)</f>
        <v>0</v>
      </c>
      <c r="K354" s="240" t="s">
        <v>141</v>
      </c>
      <c r="L354" s="245"/>
      <c r="M354" s="246" t="s">
        <v>23</v>
      </c>
      <c r="N354" s="247" t="s">
        <v>44</v>
      </c>
      <c r="O354" s="40"/>
      <c r="P354" s="199">
        <f>O354*H354</f>
        <v>0</v>
      </c>
      <c r="Q354" s="199">
        <v>0.12</v>
      </c>
      <c r="R354" s="199">
        <f>Q354*H354</f>
        <v>1.1039999999999999</v>
      </c>
      <c r="S354" s="199">
        <v>0</v>
      </c>
      <c r="T354" s="200">
        <f>S354*H354</f>
        <v>0</v>
      </c>
      <c r="AR354" s="22" t="s">
        <v>178</v>
      </c>
      <c r="AT354" s="22" t="s">
        <v>290</v>
      </c>
      <c r="AU354" s="22" t="s">
        <v>82</v>
      </c>
      <c r="AY354" s="22" t="s">
        <v>127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22" t="s">
        <v>78</v>
      </c>
      <c r="BK354" s="201">
        <f>ROUND(I354*H354,2)</f>
        <v>0</v>
      </c>
      <c r="BL354" s="22" t="s">
        <v>133</v>
      </c>
      <c r="BM354" s="22" t="s">
        <v>501</v>
      </c>
    </row>
    <row r="355" spans="2:65" s="1" customFormat="1" ht="12">
      <c r="B355" s="39"/>
      <c r="C355" s="61"/>
      <c r="D355" s="202" t="s">
        <v>135</v>
      </c>
      <c r="E355" s="61"/>
      <c r="F355" s="203" t="s">
        <v>502</v>
      </c>
      <c r="G355" s="61"/>
      <c r="H355" s="61"/>
      <c r="I355" s="161"/>
      <c r="J355" s="61"/>
      <c r="K355" s="61"/>
      <c r="L355" s="59"/>
      <c r="M355" s="204"/>
      <c r="N355" s="40"/>
      <c r="O355" s="40"/>
      <c r="P355" s="40"/>
      <c r="Q355" s="40"/>
      <c r="R355" s="40"/>
      <c r="S355" s="40"/>
      <c r="T355" s="76"/>
      <c r="AT355" s="22" t="s">
        <v>135</v>
      </c>
      <c r="AU355" s="22" t="s">
        <v>82</v>
      </c>
    </row>
    <row r="356" spans="2:65" s="11" customFormat="1" ht="12">
      <c r="B356" s="205"/>
      <c r="C356" s="206"/>
      <c r="D356" s="202" t="s">
        <v>136</v>
      </c>
      <c r="E356" s="207" t="s">
        <v>23</v>
      </c>
      <c r="F356" s="208" t="s">
        <v>503</v>
      </c>
      <c r="G356" s="206"/>
      <c r="H356" s="209">
        <v>9.1669999999999998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136</v>
      </c>
      <c r="AU356" s="215" t="s">
        <v>82</v>
      </c>
      <c r="AV356" s="11" t="s">
        <v>82</v>
      </c>
      <c r="AW356" s="11" t="s">
        <v>36</v>
      </c>
      <c r="AX356" s="11" t="s">
        <v>73</v>
      </c>
      <c r="AY356" s="215" t="s">
        <v>127</v>
      </c>
    </row>
    <row r="357" spans="2:65" s="12" customFormat="1" ht="12">
      <c r="B357" s="216"/>
      <c r="C357" s="217"/>
      <c r="D357" s="202" t="s">
        <v>136</v>
      </c>
      <c r="E357" s="218" t="s">
        <v>23</v>
      </c>
      <c r="F357" s="219" t="s">
        <v>138</v>
      </c>
      <c r="G357" s="217"/>
      <c r="H357" s="220">
        <v>9.1669999999999998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136</v>
      </c>
      <c r="AU357" s="226" t="s">
        <v>82</v>
      </c>
      <c r="AV357" s="12" t="s">
        <v>133</v>
      </c>
      <c r="AW357" s="12" t="s">
        <v>36</v>
      </c>
      <c r="AX357" s="12" t="s">
        <v>73</v>
      </c>
      <c r="AY357" s="226" t="s">
        <v>127</v>
      </c>
    </row>
    <row r="358" spans="2:65" s="11" customFormat="1" ht="12">
      <c r="B358" s="205"/>
      <c r="C358" s="206"/>
      <c r="D358" s="202" t="s">
        <v>136</v>
      </c>
      <c r="E358" s="207" t="s">
        <v>23</v>
      </c>
      <c r="F358" s="208" t="s">
        <v>504</v>
      </c>
      <c r="G358" s="206"/>
      <c r="H358" s="209">
        <v>9.1999999999999993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136</v>
      </c>
      <c r="AU358" s="215" t="s">
        <v>82</v>
      </c>
      <c r="AV358" s="11" t="s">
        <v>82</v>
      </c>
      <c r="AW358" s="11" t="s">
        <v>36</v>
      </c>
      <c r="AX358" s="11" t="s">
        <v>78</v>
      </c>
      <c r="AY358" s="215" t="s">
        <v>127</v>
      </c>
    </row>
    <row r="359" spans="2:65" s="1" customFormat="1" ht="14.4" customHeight="1">
      <c r="B359" s="39"/>
      <c r="C359" s="238" t="s">
        <v>505</v>
      </c>
      <c r="D359" s="238" t="s">
        <v>290</v>
      </c>
      <c r="E359" s="239" t="s">
        <v>506</v>
      </c>
      <c r="F359" s="240" t="s">
        <v>507</v>
      </c>
      <c r="G359" s="241" t="s">
        <v>132</v>
      </c>
      <c r="H359" s="242">
        <v>5.54</v>
      </c>
      <c r="I359" s="243"/>
      <c r="J359" s="244">
        <f>ROUND(I359*H359,2)</f>
        <v>0</v>
      </c>
      <c r="K359" s="240" t="s">
        <v>23</v>
      </c>
      <c r="L359" s="245"/>
      <c r="M359" s="246" t="s">
        <v>23</v>
      </c>
      <c r="N359" s="247" t="s">
        <v>44</v>
      </c>
      <c r="O359" s="40"/>
      <c r="P359" s="199">
        <f>O359*H359</f>
        <v>0</v>
      </c>
      <c r="Q359" s="199">
        <v>0.13500000000000001</v>
      </c>
      <c r="R359" s="199">
        <f>Q359*H359</f>
        <v>0.74790000000000001</v>
      </c>
      <c r="S359" s="199">
        <v>0</v>
      </c>
      <c r="T359" s="200">
        <f>S359*H359</f>
        <v>0</v>
      </c>
      <c r="AR359" s="22" t="s">
        <v>178</v>
      </c>
      <c r="AT359" s="22" t="s">
        <v>290</v>
      </c>
      <c r="AU359" s="22" t="s">
        <v>82</v>
      </c>
      <c r="AY359" s="22" t="s">
        <v>127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22" t="s">
        <v>78</v>
      </c>
      <c r="BK359" s="201">
        <f>ROUND(I359*H359,2)</f>
        <v>0</v>
      </c>
      <c r="BL359" s="22" t="s">
        <v>133</v>
      </c>
      <c r="BM359" s="22" t="s">
        <v>508</v>
      </c>
    </row>
    <row r="360" spans="2:65" s="1" customFormat="1" ht="36">
      <c r="B360" s="39"/>
      <c r="C360" s="61"/>
      <c r="D360" s="202" t="s">
        <v>135</v>
      </c>
      <c r="E360" s="61"/>
      <c r="F360" s="203" t="s">
        <v>509</v>
      </c>
      <c r="G360" s="61"/>
      <c r="H360" s="61"/>
      <c r="I360" s="161"/>
      <c r="J360" s="61"/>
      <c r="K360" s="61"/>
      <c r="L360" s="59"/>
      <c r="M360" s="204"/>
      <c r="N360" s="40"/>
      <c r="O360" s="40"/>
      <c r="P360" s="40"/>
      <c r="Q360" s="40"/>
      <c r="R360" s="40"/>
      <c r="S360" s="40"/>
      <c r="T360" s="76"/>
      <c r="AT360" s="22" t="s">
        <v>135</v>
      </c>
      <c r="AU360" s="22" t="s">
        <v>82</v>
      </c>
    </row>
    <row r="361" spans="2:65" s="11" customFormat="1" ht="12">
      <c r="B361" s="205"/>
      <c r="C361" s="206"/>
      <c r="D361" s="202" t="s">
        <v>136</v>
      </c>
      <c r="E361" s="207" t="s">
        <v>23</v>
      </c>
      <c r="F361" s="208" t="s">
        <v>510</v>
      </c>
      <c r="G361" s="206"/>
      <c r="H361" s="209">
        <v>5.5410000000000004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136</v>
      </c>
      <c r="AU361" s="215" t="s">
        <v>82</v>
      </c>
      <c r="AV361" s="11" t="s">
        <v>82</v>
      </c>
      <c r="AW361" s="11" t="s">
        <v>36</v>
      </c>
      <c r="AX361" s="11" t="s">
        <v>73</v>
      </c>
      <c r="AY361" s="215" t="s">
        <v>127</v>
      </c>
    </row>
    <row r="362" spans="2:65" s="12" customFormat="1" ht="12">
      <c r="B362" s="216"/>
      <c r="C362" s="217"/>
      <c r="D362" s="202" t="s">
        <v>136</v>
      </c>
      <c r="E362" s="218" t="s">
        <v>23</v>
      </c>
      <c r="F362" s="219" t="s">
        <v>138</v>
      </c>
      <c r="G362" s="217"/>
      <c r="H362" s="220">
        <v>5.5410000000000004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136</v>
      </c>
      <c r="AU362" s="226" t="s">
        <v>82</v>
      </c>
      <c r="AV362" s="12" t="s">
        <v>133</v>
      </c>
      <c r="AW362" s="12" t="s">
        <v>36</v>
      </c>
      <c r="AX362" s="12" t="s">
        <v>73</v>
      </c>
      <c r="AY362" s="226" t="s">
        <v>127</v>
      </c>
    </row>
    <row r="363" spans="2:65" s="11" customFormat="1" ht="12">
      <c r="B363" s="205"/>
      <c r="C363" s="206"/>
      <c r="D363" s="202" t="s">
        <v>136</v>
      </c>
      <c r="E363" s="207" t="s">
        <v>23</v>
      </c>
      <c r="F363" s="208" t="s">
        <v>511</v>
      </c>
      <c r="G363" s="206"/>
      <c r="H363" s="209">
        <v>5.54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136</v>
      </c>
      <c r="AU363" s="215" t="s">
        <v>82</v>
      </c>
      <c r="AV363" s="11" t="s">
        <v>82</v>
      </c>
      <c r="AW363" s="11" t="s">
        <v>36</v>
      </c>
      <c r="AX363" s="11" t="s">
        <v>78</v>
      </c>
      <c r="AY363" s="215" t="s">
        <v>127</v>
      </c>
    </row>
    <row r="364" spans="2:65" s="10" customFormat="1" ht="29.85" customHeight="1">
      <c r="B364" s="174"/>
      <c r="C364" s="175"/>
      <c r="D364" s="176" t="s">
        <v>72</v>
      </c>
      <c r="E364" s="188" t="s">
        <v>178</v>
      </c>
      <c r="F364" s="188" t="s">
        <v>512</v>
      </c>
      <c r="G364" s="175"/>
      <c r="H364" s="175"/>
      <c r="I364" s="178"/>
      <c r="J364" s="189">
        <f>BK364</f>
        <v>0</v>
      </c>
      <c r="K364" s="175"/>
      <c r="L364" s="180"/>
      <c r="M364" s="181"/>
      <c r="N364" s="182"/>
      <c r="O364" s="182"/>
      <c r="P364" s="183">
        <f>SUM(P365:P428)</f>
        <v>0</v>
      </c>
      <c r="Q364" s="182"/>
      <c r="R364" s="183">
        <f>SUM(R365:R428)</f>
        <v>6.0628504000000003</v>
      </c>
      <c r="S364" s="182"/>
      <c r="T364" s="184">
        <f>SUM(T365:T428)</f>
        <v>0</v>
      </c>
      <c r="AR364" s="185" t="s">
        <v>78</v>
      </c>
      <c r="AT364" s="186" t="s">
        <v>72</v>
      </c>
      <c r="AU364" s="186" t="s">
        <v>78</v>
      </c>
      <c r="AY364" s="185" t="s">
        <v>127</v>
      </c>
      <c r="BK364" s="187">
        <f>SUM(BK365:BK428)</f>
        <v>0</v>
      </c>
    </row>
    <row r="365" spans="2:65" s="1" customFormat="1" ht="14.4" customHeight="1">
      <c r="B365" s="39"/>
      <c r="C365" s="190" t="s">
        <v>513</v>
      </c>
      <c r="D365" s="190" t="s">
        <v>129</v>
      </c>
      <c r="E365" s="191" t="s">
        <v>514</v>
      </c>
      <c r="F365" s="192" t="s">
        <v>515</v>
      </c>
      <c r="G365" s="193" t="s">
        <v>166</v>
      </c>
      <c r="H365" s="194">
        <v>19.059999999999999</v>
      </c>
      <c r="I365" s="195"/>
      <c r="J365" s="196">
        <f>ROUND(I365*H365,2)</f>
        <v>0</v>
      </c>
      <c r="K365" s="192" t="s">
        <v>141</v>
      </c>
      <c r="L365" s="59"/>
      <c r="M365" s="197" t="s">
        <v>23</v>
      </c>
      <c r="N365" s="198" t="s">
        <v>44</v>
      </c>
      <c r="O365" s="40"/>
      <c r="P365" s="199">
        <f>O365*H365</f>
        <v>0</v>
      </c>
      <c r="Q365" s="199">
        <v>2.6800000000000001E-3</v>
      </c>
      <c r="R365" s="199">
        <f>Q365*H365</f>
        <v>5.1080799999999996E-2</v>
      </c>
      <c r="S365" s="199">
        <v>0</v>
      </c>
      <c r="T365" s="200">
        <f>S365*H365</f>
        <v>0</v>
      </c>
      <c r="AR365" s="22" t="s">
        <v>133</v>
      </c>
      <c r="AT365" s="22" t="s">
        <v>129</v>
      </c>
      <c r="AU365" s="22" t="s">
        <v>82</v>
      </c>
      <c r="AY365" s="22" t="s">
        <v>127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22" t="s">
        <v>78</v>
      </c>
      <c r="BK365" s="201">
        <f>ROUND(I365*H365,2)</f>
        <v>0</v>
      </c>
      <c r="BL365" s="22" t="s">
        <v>133</v>
      </c>
      <c r="BM365" s="22" t="s">
        <v>516</v>
      </c>
    </row>
    <row r="366" spans="2:65" s="1" customFormat="1" ht="24">
      <c r="B366" s="39"/>
      <c r="C366" s="61"/>
      <c r="D366" s="202" t="s">
        <v>135</v>
      </c>
      <c r="E366" s="61"/>
      <c r="F366" s="203" t="s">
        <v>517</v>
      </c>
      <c r="G366" s="61"/>
      <c r="H366" s="61"/>
      <c r="I366" s="161"/>
      <c r="J366" s="61"/>
      <c r="K366" s="61"/>
      <c r="L366" s="59"/>
      <c r="M366" s="204"/>
      <c r="N366" s="40"/>
      <c r="O366" s="40"/>
      <c r="P366" s="40"/>
      <c r="Q366" s="40"/>
      <c r="R366" s="40"/>
      <c r="S366" s="40"/>
      <c r="T366" s="76"/>
      <c r="AT366" s="22" t="s">
        <v>135</v>
      </c>
      <c r="AU366" s="22" t="s">
        <v>82</v>
      </c>
    </row>
    <row r="367" spans="2:65" s="11" customFormat="1" ht="12">
      <c r="B367" s="205"/>
      <c r="C367" s="206"/>
      <c r="D367" s="202" t="s">
        <v>136</v>
      </c>
      <c r="E367" s="207" t="s">
        <v>23</v>
      </c>
      <c r="F367" s="208" t="s">
        <v>518</v>
      </c>
      <c r="G367" s="206"/>
      <c r="H367" s="209">
        <v>19.055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136</v>
      </c>
      <c r="AU367" s="215" t="s">
        <v>82</v>
      </c>
      <c r="AV367" s="11" t="s">
        <v>82</v>
      </c>
      <c r="AW367" s="11" t="s">
        <v>36</v>
      </c>
      <c r="AX367" s="11" t="s">
        <v>73</v>
      </c>
      <c r="AY367" s="215" t="s">
        <v>127</v>
      </c>
    </row>
    <row r="368" spans="2:65" s="12" customFormat="1" ht="12">
      <c r="B368" s="216"/>
      <c r="C368" s="217"/>
      <c r="D368" s="202" t="s">
        <v>136</v>
      </c>
      <c r="E368" s="218" t="s">
        <v>23</v>
      </c>
      <c r="F368" s="219" t="s">
        <v>138</v>
      </c>
      <c r="G368" s="217"/>
      <c r="H368" s="220">
        <v>19.055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136</v>
      </c>
      <c r="AU368" s="226" t="s">
        <v>82</v>
      </c>
      <c r="AV368" s="12" t="s">
        <v>133</v>
      </c>
      <c r="AW368" s="12" t="s">
        <v>36</v>
      </c>
      <c r="AX368" s="12" t="s">
        <v>73</v>
      </c>
      <c r="AY368" s="226" t="s">
        <v>127</v>
      </c>
    </row>
    <row r="369" spans="2:65" s="11" customFormat="1" ht="12">
      <c r="B369" s="205"/>
      <c r="C369" s="206"/>
      <c r="D369" s="202" t="s">
        <v>136</v>
      </c>
      <c r="E369" s="207" t="s">
        <v>23</v>
      </c>
      <c r="F369" s="208" t="s">
        <v>519</v>
      </c>
      <c r="G369" s="206"/>
      <c r="H369" s="209">
        <v>19.059999999999999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136</v>
      </c>
      <c r="AU369" s="215" t="s">
        <v>82</v>
      </c>
      <c r="AV369" s="11" t="s">
        <v>82</v>
      </c>
      <c r="AW369" s="11" t="s">
        <v>36</v>
      </c>
      <c r="AX369" s="11" t="s">
        <v>78</v>
      </c>
      <c r="AY369" s="215" t="s">
        <v>127</v>
      </c>
    </row>
    <row r="370" spans="2:65" s="1" customFormat="1" ht="22.8" customHeight="1">
      <c r="B370" s="39"/>
      <c r="C370" s="190" t="s">
        <v>520</v>
      </c>
      <c r="D370" s="190" t="s">
        <v>129</v>
      </c>
      <c r="E370" s="191" t="s">
        <v>521</v>
      </c>
      <c r="F370" s="192" t="s">
        <v>522</v>
      </c>
      <c r="G370" s="193" t="s">
        <v>367</v>
      </c>
      <c r="H370" s="194">
        <v>4</v>
      </c>
      <c r="I370" s="195"/>
      <c r="J370" s="196">
        <f>ROUND(I370*H370,2)</f>
        <v>0</v>
      </c>
      <c r="K370" s="192" t="s">
        <v>141</v>
      </c>
      <c r="L370" s="59"/>
      <c r="M370" s="197" t="s">
        <v>23</v>
      </c>
      <c r="N370" s="198" t="s">
        <v>44</v>
      </c>
      <c r="O370" s="40"/>
      <c r="P370" s="199">
        <f>O370*H370</f>
        <v>0</v>
      </c>
      <c r="Q370" s="199">
        <v>0</v>
      </c>
      <c r="R370" s="199">
        <f>Q370*H370</f>
        <v>0</v>
      </c>
      <c r="S370" s="199">
        <v>0</v>
      </c>
      <c r="T370" s="200">
        <f>S370*H370</f>
        <v>0</v>
      </c>
      <c r="AR370" s="22" t="s">
        <v>133</v>
      </c>
      <c r="AT370" s="22" t="s">
        <v>129</v>
      </c>
      <c r="AU370" s="22" t="s">
        <v>82</v>
      </c>
      <c r="AY370" s="22" t="s">
        <v>127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22" t="s">
        <v>78</v>
      </c>
      <c r="BK370" s="201">
        <f>ROUND(I370*H370,2)</f>
        <v>0</v>
      </c>
      <c r="BL370" s="22" t="s">
        <v>133</v>
      </c>
      <c r="BM370" s="22" t="s">
        <v>523</v>
      </c>
    </row>
    <row r="371" spans="2:65" s="1" customFormat="1" ht="24">
      <c r="B371" s="39"/>
      <c r="C371" s="61"/>
      <c r="D371" s="202" t="s">
        <v>135</v>
      </c>
      <c r="E371" s="61"/>
      <c r="F371" s="203" t="s">
        <v>524</v>
      </c>
      <c r="G371" s="61"/>
      <c r="H371" s="61"/>
      <c r="I371" s="161"/>
      <c r="J371" s="61"/>
      <c r="K371" s="61"/>
      <c r="L371" s="59"/>
      <c r="M371" s="204"/>
      <c r="N371" s="40"/>
      <c r="O371" s="40"/>
      <c r="P371" s="40"/>
      <c r="Q371" s="40"/>
      <c r="R371" s="40"/>
      <c r="S371" s="40"/>
      <c r="T371" s="76"/>
      <c r="AT371" s="22" t="s">
        <v>135</v>
      </c>
      <c r="AU371" s="22" t="s">
        <v>82</v>
      </c>
    </row>
    <row r="372" spans="2:65" s="11" customFormat="1" ht="12">
      <c r="B372" s="205"/>
      <c r="C372" s="206"/>
      <c r="D372" s="202" t="s">
        <v>136</v>
      </c>
      <c r="E372" s="207" t="s">
        <v>23</v>
      </c>
      <c r="F372" s="208" t="s">
        <v>525</v>
      </c>
      <c r="G372" s="206"/>
      <c r="H372" s="209">
        <v>4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136</v>
      </c>
      <c r="AU372" s="215" t="s">
        <v>82</v>
      </c>
      <c r="AV372" s="11" t="s">
        <v>82</v>
      </c>
      <c r="AW372" s="11" t="s">
        <v>36</v>
      </c>
      <c r="AX372" s="11" t="s">
        <v>73</v>
      </c>
      <c r="AY372" s="215" t="s">
        <v>127</v>
      </c>
    </row>
    <row r="373" spans="2:65" s="12" customFormat="1" ht="12">
      <c r="B373" s="216"/>
      <c r="C373" s="217"/>
      <c r="D373" s="202" t="s">
        <v>136</v>
      </c>
      <c r="E373" s="218" t="s">
        <v>23</v>
      </c>
      <c r="F373" s="219" t="s">
        <v>138</v>
      </c>
      <c r="G373" s="217"/>
      <c r="H373" s="220">
        <v>4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136</v>
      </c>
      <c r="AU373" s="226" t="s">
        <v>82</v>
      </c>
      <c r="AV373" s="12" t="s">
        <v>133</v>
      </c>
      <c r="AW373" s="12" t="s">
        <v>36</v>
      </c>
      <c r="AX373" s="12" t="s">
        <v>78</v>
      </c>
      <c r="AY373" s="226" t="s">
        <v>127</v>
      </c>
    </row>
    <row r="374" spans="2:65" s="1" customFormat="1" ht="14.4" customHeight="1">
      <c r="B374" s="39"/>
      <c r="C374" s="238" t="s">
        <v>526</v>
      </c>
      <c r="D374" s="238" t="s">
        <v>290</v>
      </c>
      <c r="E374" s="239" t="s">
        <v>527</v>
      </c>
      <c r="F374" s="240" t="s">
        <v>528</v>
      </c>
      <c r="G374" s="241" t="s">
        <v>367</v>
      </c>
      <c r="H374" s="242">
        <v>4.12</v>
      </c>
      <c r="I374" s="243"/>
      <c r="J374" s="244">
        <f>ROUND(I374*H374,2)</f>
        <v>0</v>
      </c>
      <c r="K374" s="240" t="s">
        <v>141</v>
      </c>
      <c r="L374" s="245"/>
      <c r="M374" s="246" t="s">
        <v>23</v>
      </c>
      <c r="N374" s="247" t="s">
        <v>44</v>
      </c>
      <c r="O374" s="40"/>
      <c r="P374" s="199">
        <f>O374*H374</f>
        <v>0</v>
      </c>
      <c r="Q374" s="199">
        <v>1.08E-3</v>
      </c>
      <c r="R374" s="199">
        <f>Q374*H374</f>
        <v>4.4496000000000006E-3</v>
      </c>
      <c r="S374" s="199">
        <v>0</v>
      </c>
      <c r="T374" s="200">
        <f>S374*H374</f>
        <v>0</v>
      </c>
      <c r="AR374" s="22" t="s">
        <v>178</v>
      </c>
      <c r="AT374" s="22" t="s">
        <v>290</v>
      </c>
      <c r="AU374" s="22" t="s">
        <v>82</v>
      </c>
      <c r="AY374" s="22" t="s">
        <v>127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22" t="s">
        <v>78</v>
      </c>
      <c r="BK374" s="201">
        <f>ROUND(I374*H374,2)</f>
        <v>0</v>
      </c>
      <c r="BL374" s="22" t="s">
        <v>133</v>
      </c>
      <c r="BM374" s="22" t="s">
        <v>529</v>
      </c>
    </row>
    <row r="375" spans="2:65" s="1" customFormat="1" ht="12">
      <c r="B375" s="39"/>
      <c r="C375" s="61"/>
      <c r="D375" s="202" t="s">
        <v>135</v>
      </c>
      <c r="E375" s="61"/>
      <c r="F375" s="203" t="s">
        <v>530</v>
      </c>
      <c r="G375" s="61"/>
      <c r="H375" s="61"/>
      <c r="I375" s="161"/>
      <c r="J375" s="61"/>
      <c r="K375" s="61"/>
      <c r="L375" s="59"/>
      <c r="M375" s="204"/>
      <c r="N375" s="40"/>
      <c r="O375" s="40"/>
      <c r="P375" s="40"/>
      <c r="Q375" s="40"/>
      <c r="R375" s="40"/>
      <c r="S375" s="40"/>
      <c r="T375" s="76"/>
      <c r="AT375" s="22" t="s">
        <v>135</v>
      </c>
      <c r="AU375" s="22" t="s">
        <v>82</v>
      </c>
    </row>
    <row r="376" spans="2:65" s="11" customFormat="1" ht="12">
      <c r="B376" s="205"/>
      <c r="C376" s="206"/>
      <c r="D376" s="202" t="s">
        <v>136</v>
      </c>
      <c r="E376" s="207" t="s">
        <v>23</v>
      </c>
      <c r="F376" s="208" t="s">
        <v>531</v>
      </c>
      <c r="G376" s="206"/>
      <c r="H376" s="209">
        <v>4.12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136</v>
      </c>
      <c r="AU376" s="215" t="s">
        <v>82</v>
      </c>
      <c r="AV376" s="11" t="s">
        <v>82</v>
      </c>
      <c r="AW376" s="11" t="s">
        <v>36</v>
      </c>
      <c r="AX376" s="11" t="s">
        <v>73</v>
      </c>
      <c r="AY376" s="215" t="s">
        <v>127</v>
      </c>
    </row>
    <row r="377" spans="2:65" s="12" customFormat="1" ht="12">
      <c r="B377" s="216"/>
      <c r="C377" s="217"/>
      <c r="D377" s="202" t="s">
        <v>136</v>
      </c>
      <c r="E377" s="218" t="s">
        <v>23</v>
      </c>
      <c r="F377" s="219" t="s">
        <v>138</v>
      </c>
      <c r="G377" s="217"/>
      <c r="H377" s="220">
        <v>4.12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136</v>
      </c>
      <c r="AU377" s="226" t="s">
        <v>82</v>
      </c>
      <c r="AV377" s="12" t="s">
        <v>133</v>
      </c>
      <c r="AW377" s="12" t="s">
        <v>36</v>
      </c>
      <c r="AX377" s="12" t="s">
        <v>78</v>
      </c>
      <c r="AY377" s="226" t="s">
        <v>127</v>
      </c>
    </row>
    <row r="378" spans="2:65" s="1" customFormat="1" ht="22.8" customHeight="1">
      <c r="B378" s="39"/>
      <c r="C378" s="190" t="s">
        <v>532</v>
      </c>
      <c r="D378" s="190" t="s">
        <v>129</v>
      </c>
      <c r="E378" s="191" t="s">
        <v>533</v>
      </c>
      <c r="F378" s="192" t="s">
        <v>534</v>
      </c>
      <c r="G378" s="193" t="s">
        <v>367</v>
      </c>
      <c r="H378" s="194">
        <v>2</v>
      </c>
      <c r="I378" s="195"/>
      <c r="J378" s="196">
        <f>ROUND(I378*H378,2)</f>
        <v>0</v>
      </c>
      <c r="K378" s="192" t="s">
        <v>23</v>
      </c>
      <c r="L378" s="59"/>
      <c r="M378" s="197" t="s">
        <v>23</v>
      </c>
      <c r="N378" s="198" t="s">
        <v>44</v>
      </c>
      <c r="O378" s="40"/>
      <c r="P378" s="199">
        <f>O378*H378</f>
        <v>0</v>
      </c>
      <c r="Q378" s="199">
        <v>5.9999999999999995E-4</v>
      </c>
      <c r="R378" s="199">
        <f>Q378*H378</f>
        <v>1.1999999999999999E-3</v>
      </c>
      <c r="S378" s="199">
        <v>0</v>
      </c>
      <c r="T378" s="200">
        <f>S378*H378</f>
        <v>0</v>
      </c>
      <c r="AR378" s="22" t="s">
        <v>133</v>
      </c>
      <c r="AT378" s="22" t="s">
        <v>129</v>
      </c>
      <c r="AU378" s="22" t="s">
        <v>82</v>
      </c>
      <c r="AY378" s="22" t="s">
        <v>127</v>
      </c>
      <c r="BE378" s="201">
        <f>IF(N378="základní",J378,0)</f>
        <v>0</v>
      </c>
      <c r="BF378" s="201">
        <f>IF(N378="snížená",J378,0)</f>
        <v>0</v>
      </c>
      <c r="BG378" s="201">
        <f>IF(N378="zákl. přenesená",J378,0)</f>
        <v>0</v>
      </c>
      <c r="BH378" s="201">
        <f>IF(N378="sníž. přenesená",J378,0)</f>
        <v>0</v>
      </c>
      <c r="BI378" s="201">
        <f>IF(N378="nulová",J378,0)</f>
        <v>0</v>
      </c>
      <c r="BJ378" s="22" t="s">
        <v>78</v>
      </c>
      <c r="BK378" s="201">
        <f>ROUND(I378*H378,2)</f>
        <v>0</v>
      </c>
      <c r="BL378" s="22" t="s">
        <v>133</v>
      </c>
      <c r="BM378" s="22" t="s">
        <v>535</v>
      </c>
    </row>
    <row r="379" spans="2:65" s="1" customFormat="1" ht="24">
      <c r="B379" s="39"/>
      <c r="C379" s="61"/>
      <c r="D379" s="202" t="s">
        <v>135</v>
      </c>
      <c r="E379" s="61"/>
      <c r="F379" s="203" t="s">
        <v>534</v>
      </c>
      <c r="G379" s="61"/>
      <c r="H379" s="61"/>
      <c r="I379" s="161"/>
      <c r="J379" s="61"/>
      <c r="K379" s="61"/>
      <c r="L379" s="59"/>
      <c r="M379" s="204"/>
      <c r="N379" s="40"/>
      <c r="O379" s="40"/>
      <c r="P379" s="40"/>
      <c r="Q379" s="40"/>
      <c r="R379" s="40"/>
      <c r="S379" s="40"/>
      <c r="T379" s="76"/>
      <c r="AT379" s="22" t="s">
        <v>135</v>
      </c>
      <c r="AU379" s="22" t="s">
        <v>82</v>
      </c>
    </row>
    <row r="380" spans="2:65" s="11" customFormat="1" ht="12">
      <c r="B380" s="205"/>
      <c r="C380" s="206"/>
      <c r="D380" s="202" t="s">
        <v>136</v>
      </c>
      <c r="E380" s="207" t="s">
        <v>23</v>
      </c>
      <c r="F380" s="208" t="s">
        <v>82</v>
      </c>
      <c r="G380" s="206"/>
      <c r="H380" s="209">
        <v>2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136</v>
      </c>
      <c r="AU380" s="215" t="s">
        <v>82</v>
      </c>
      <c r="AV380" s="11" t="s">
        <v>82</v>
      </c>
      <c r="AW380" s="11" t="s">
        <v>36</v>
      </c>
      <c r="AX380" s="11" t="s">
        <v>78</v>
      </c>
      <c r="AY380" s="215" t="s">
        <v>127</v>
      </c>
    </row>
    <row r="381" spans="2:65" s="1" customFormat="1" ht="22.8" customHeight="1">
      <c r="B381" s="39"/>
      <c r="C381" s="190" t="s">
        <v>536</v>
      </c>
      <c r="D381" s="190" t="s">
        <v>129</v>
      </c>
      <c r="E381" s="191" t="s">
        <v>537</v>
      </c>
      <c r="F381" s="192" t="s">
        <v>538</v>
      </c>
      <c r="G381" s="193" t="s">
        <v>166</v>
      </c>
      <c r="H381" s="194">
        <v>16.5</v>
      </c>
      <c r="I381" s="195"/>
      <c r="J381" s="196">
        <f>ROUND(I381*H381,2)</f>
        <v>0</v>
      </c>
      <c r="K381" s="192" t="s">
        <v>23</v>
      </c>
      <c r="L381" s="59"/>
      <c r="M381" s="197" t="s">
        <v>23</v>
      </c>
      <c r="N381" s="198" t="s">
        <v>44</v>
      </c>
      <c r="O381" s="40"/>
      <c r="P381" s="199">
        <f>O381*H381</f>
        <v>0</v>
      </c>
      <c r="Q381" s="199">
        <v>0</v>
      </c>
      <c r="R381" s="199">
        <f>Q381*H381</f>
        <v>0</v>
      </c>
      <c r="S381" s="199">
        <v>0</v>
      </c>
      <c r="T381" s="200">
        <f>S381*H381</f>
        <v>0</v>
      </c>
      <c r="AR381" s="22" t="s">
        <v>133</v>
      </c>
      <c r="AT381" s="22" t="s">
        <v>129</v>
      </c>
      <c r="AU381" s="22" t="s">
        <v>82</v>
      </c>
      <c r="AY381" s="22" t="s">
        <v>127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22" t="s">
        <v>78</v>
      </c>
      <c r="BK381" s="201">
        <f>ROUND(I381*H381,2)</f>
        <v>0</v>
      </c>
      <c r="BL381" s="22" t="s">
        <v>133</v>
      </c>
      <c r="BM381" s="22" t="s">
        <v>539</v>
      </c>
    </row>
    <row r="382" spans="2:65" s="11" customFormat="1" ht="12">
      <c r="B382" s="205"/>
      <c r="C382" s="206"/>
      <c r="D382" s="202" t="s">
        <v>136</v>
      </c>
      <c r="E382" s="207" t="s">
        <v>23</v>
      </c>
      <c r="F382" s="208" t="s">
        <v>540</v>
      </c>
      <c r="G382" s="206"/>
      <c r="H382" s="209">
        <v>16.5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136</v>
      </c>
      <c r="AU382" s="215" t="s">
        <v>82</v>
      </c>
      <c r="AV382" s="11" t="s">
        <v>82</v>
      </c>
      <c r="AW382" s="11" t="s">
        <v>36</v>
      </c>
      <c r="AX382" s="11" t="s">
        <v>73</v>
      </c>
      <c r="AY382" s="215" t="s">
        <v>127</v>
      </c>
    </row>
    <row r="383" spans="2:65" s="12" customFormat="1" ht="12">
      <c r="B383" s="216"/>
      <c r="C383" s="217"/>
      <c r="D383" s="202" t="s">
        <v>136</v>
      </c>
      <c r="E383" s="218" t="s">
        <v>23</v>
      </c>
      <c r="F383" s="219" t="s">
        <v>138</v>
      </c>
      <c r="G383" s="217"/>
      <c r="H383" s="220">
        <v>16.5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136</v>
      </c>
      <c r="AU383" s="226" t="s">
        <v>82</v>
      </c>
      <c r="AV383" s="12" t="s">
        <v>133</v>
      </c>
      <c r="AW383" s="12" t="s">
        <v>36</v>
      </c>
      <c r="AX383" s="12" t="s">
        <v>78</v>
      </c>
      <c r="AY383" s="226" t="s">
        <v>127</v>
      </c>
    </row>
    <row r="384" spans="2:65" s="1" customFormat="1" ht="22.8" customHeight="1">
      <c r="B384" s="39"/>
      <c r="C384" s="190" t="s">
        <v>541</v>
      </c>
      <c r="D384" s="190" t="s">
        <v>129</v>
      </c>
      <c r="E384" s="191" t="s">
        <v>542</v>
      </c>
      <c r="F384" s="192" t="s">
        <v>543</v>
      </c>
      <c r="G384" s="193" t="s">
        <v>367</v>
      </c>
      <c r="H384" s="194">
        <v>1</v>
      </c>
      <c r="I384" s="195"/>
      <c r="J384" s="196">
        <f>ROUND(I384*H384,2)</f>
        <v>0</v>
      </c>
      <c r="K384" s="192" t="s">
        <v>141</v>
      </c>
      <c r="L384" s="59"/>
      <c r="M384" s="197" t="s">
        <v>23</v>
      </c>
      <c r="N384" s="198" t="s">
        <v>44</v>
      </c>
      <c r="O384" s="40"/>
      <c r="P384" s="199">
        <f>O384*H384</f>
        <v>0</v>
      </c>
      <c r="Q384" s="199">
        <v>3.3610000000000001E-2</v>
      </c>
      <c r="R384" s="199">
        <f>Q384*H384</f>
        <v>3.3610000000000001E-2</v>
      </c>
      <c r="S384" s="199">
        <v>0</v>
      </c>
      <c r="T384" s="200">
        <f>S384*H384</f>
        <v>0</v>
      </c>
      <c r="AR384" s="22" t="s">
        <v>133</v>
      </c>
      <c r="AT384" s="22" t="s">
        <v>129</v>
      </c>
      <c r="AU384" s="22" t="s">
        <v>82</v>
      </c>
      <c r="AY384" s="22" t="s">
        <v>127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22" t="s">
        <v>78</v>
      </c>
      <c r="BK384" s="201">
        <f>ROUND(I384*H384,2)</f>
        <v>0</v>
      </c>
      <c r="BL384" s="22" t="s">
        <v>133</v>
      </c>
      <c r="BM384" s="22" t="s">
        <v>544</v>
      </c>
    </row>
    <row r="385" spans="2:65" s="1" customFormat="1" ht="36">
      <c r="B385" s="39"/>
      <c r="C385" s="61"/>
      <c r="D385" s="202" t="s">
        <v>135</v>
      </c>
      <c r="E385" s="61"/>
      <c r="F385" s="203" t="s">
        <v>545</v>
      </c>
      <c r="G385" s="61"/>
      <c r="H385" s="61"/>
      <c r="I385" s="161"/>
      <c r="J385" s="61"/>
      <c r="K385" s="61"/>
      <c r="L385" s="59"/>
      <c r="M385" s="204"/>
      <c r="N385" s="40"/>
      <c r="O385" s="40"/>
      <c r="P385" s="40"/>
      <c r="Q385" s="40"/>
      <c r="R385" s="40"/>
      <c r="S385" s="40"/>
      <c r="T385" s="76"/>
      <c r="AT385" s="22" t="s">
        <v>135</v>
      </c>
      <c r="AU385" s="22" t="s">
        <v>82</v>
      </c>
    </row>
    <row r="386" spans="2:65" s="11" customFormat="1" ht="12">
      <c r="B386" s="205"/>
      <c r="C386" s="206"/>
      <c r="D386" s="202" t="s">
        <v>136</v>
      </c>
      <c r="E386" s="207" t="s">
        <v>23</v>
      </c>
      <c r="F386" s="208" t="s">
        <v>78</v>
      </c>
      <c r="G386" s="206"/>
      <c r="H386" s="209">
        <v>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136</v>
      </c>
      <c r="AU386" s="215" t="s">
        <v>82</v>
      </c>
      <c r="AV386" s="11" t="s">
        <v>82</v>
      </c>
      <c r="AW386" s="11" t="s">
        <v>36</v>
      </c>
      <c r="AX386" s="11" t="s">
        <v>78</v>
      </c>
      <c r="AY386" s="215" t="s">
        <v>127</v>
      </c>
    </row>
    <row r="387" spans="2:65" s="1" customFormat="1" ht="22.8" customHeight="1">
      <c r="B387" s="39"/>
      <c r="C387" s="190" t="s">
        <v>546</v>
      </c>
      <c r="D387" s="190" t="s">
        <v>129</v>
      </c>
      <c r="E387" s="191" t="s">
        <v>547</v>
      </c>
      <c r="F387" s="192" t="s">
        <v>548</v>
      </c>
      <c r="G387" s="193" t="s">
        <v>367</v>
      </c>
      <c r="H387" s="194">
        <v>1</v>
      </c>
      <c r="I387" s="195"/>
      <c r="J387" s="196">
        <f>ROUND(I387*H387,2)</f>
        <v>0</v>
      </c>
      <c r="K387" s="192" t="s">
        <v>23</v>
      </c>
      <c r="L387" s="59"/>
      <c r="M387" s="197" t="s">
        <v>23</v>
      </c>
      <c r="N387" s="198" t="s">
        <v>44</v>
      </c>
      <c r="O387" s="40"/>
      <c r="P387" s="199">
        <f>O387*H387</f>
        <v>0</v>
      </c>
      <c r="Q387" s="199">
        <v>3.8190000000000002E-2</v>
      </c>
      <c r="R387" s="199">
        <f>Q387*H387</f>
        <v>3.8190000000000002E-2</v>
      </c>
      <c r="S387" s="199">
        <v>0</v>
      </c>
      <c r="T387" s="200">
        <f>S387*H387</f>
        <v>0</v>
      </c>
      <c r="AR387" s="22" t="s">
        <v>133</v>
      </c>
      <c r="AT387" s="22" t="s">
        <v>129</v>
      </c>
      <c r="AU387" s="22" t="s">
        <v>82</v>
      </c>
      <c r="AY387" s="22" t="s">
        <v>127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22" t="s">
        <v>78</v>
      </c>
      <c r="BK387" s="201">
        <f>ROUND(I387*H387,2)</f>
        <v>0</v>
      </c>
      <c r="BL387" s="22" t="s">
        <v>133</v>
      </c>
      <c r="BM387" s="22" t="s">
        <v>549</v>
      </c>
    </row>
    <row r="388" spans="2:65" s="1" customFormat="1" ht="36">
      <c r="B388" s="39"/>
      <c r="C388" s="61"/>
      <c r="D388" s="202" t="s">
        <v>135</v>
      </c>
      <c r="E388" s="61"/>
      <c r="F388" s="203" t="s">
        <v>550</v>
      </c>
      <c r="G388" s="61"/>
      <c r="H388" s="61"/>
      <c r="I388" s="161"/>
      <c r="J388" s="61"/>
      <c r="K388" s="61"/>
      <c r="L388" s="59"/>
      <c r="M388" s="204"/>
      <c r="N388" s="40"/>
      <c r="O388" s="40"/>
      <c r="P388" s="40"/>
      <c r="Q388" s="40"/>
      <c r="R388" s="40"/>
      <c r="S388" s="40"/>
      <c r="T388" s="76"/>
      <c r="AT388" s="22" t="s">
        <v>135</v>
      </c>
      <c r="AU388" s="22" t="s">
        <v>82</v>
      </c>
    </row>
    <row r="389" spans="2:65" s="11" customFormat="1" ht="12">
      <c r="B389" s="205"/>
      <c r="C389" s="206"/>
      <c r="D389" s="202" t="s">
        <v>136</v>
      </c>
      <c r="E389" s="207" t="s">
        <v>23</v>
      </c>
      <c r="F389" s="208" t="s">
        <v>78</v>
      </c>
      <c r="G389" s="206"/>
      <c r="H389" s="209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136</v>
      </c>
      <c r="AU389" s="215" t="s">
        <v>82</v>
      </c>
      <c r="AV389" s="11" t="s">
        <v>82</v>
      </c>
      <c r="AW389" s="11" t="s">
        <v>36</v>
      </c>
      <c r="AX389" s="11" t="s">
        <v>78</v>
      </c>
      <c r="AY389" s="215" t="s">
        <v>127</v>
      </c>
    </row>
    <row r="390" spans="2:65" s="1" customFormat="1" ht="22.8" customHeight="1">
      <c r="B390" s="39"/>
      <c r="C390" s="190" t="s">
        <v>551</v>
      </c>
      <c r="D390" s="190" t="s">
        <v>129</v>
      </c>
      <c r="E390" s="191" t="s">
        <v>552</v>
      </c>
      <c r="F390" s="192" t="s">
        <v>553</v>
      </c>
      <c r="G390" s="193" t="s">
        <v>367</v>
      </c>
      <c r="H390" s="194">
        <v>2</v>
      </c>
      <c r="I390" s="195"/>
      <c r="J390" s="196">
        <f>ROUND(I390*H390,2)</f>
        <v>0</v>
      </c>
      <c r="K390" s="192" t="s">
        <v>141</v>
      </c>
      <c r="L390" s="59"/>
      <c r="M390" s="197" t="s">
        <v>23</v>
      </c>
      <c r="N390" s="198" t="s">
        <v>44</v>
      </c>
      <c r="O390" s="40"/>
      <c r="P390" s="199">
        <f>O390*H390</f>
        <v>0</v>
      </c>
      <c r="Q390" s="199">
        <v>0.34089999999999998</v>
      </c>
      <c r="R390" s="199">
        <f>Q390*H390</f>
        <v>0.68179999999999996</v>
      </c>
      <c r="S390" s="199">
        <v>0</v>
      </c>
      <c r="T390" s="200">
        <f>S390*H390</f>
        <v>0</v>
      </c>
      <c r="AR390" s="22" t="s">
        <v>133</v>
      </c>
      <c r="AT390" s="22" t="s">
        <v>129</v>
      </c>
      <c r="AU390" s="22" t="s">
        <v>82</v>
      </c>
      <c r="AY390" s="22" t="s">
        <v>127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22" t="s">
        <v>78</v>
      </c>
      <c r="BK390" s="201">
        <f>ROUND(I390*H390,2)</f>
        <v>0</v>
      </c>
      <c r="BL390" s="22" t="s">
        <v>133</v>
      </c>
      <c r="BM390" s="22" t="s">
        <v>554</v>
      </c>
    </row>
    <row r="391" spans="2:65" s="1" customFormat="1" ht="12">
      <c r="B391" s="39"/>
      <c r="C391" s="61"/>
      <c r="D391" s="202" t="s">
        <v>135</v>
      </c>
      <c r="E391" s="61"/>
      <c r="F391" s="203" t="s">
        <v>555</v>
      </c>
      <c r="G391" s="61"/>
      <c r="H391" s="61"/>
      <c r="I391" s="161"/>
      <c r="J391" s="61"/>
      <c r="K391" s="61"/>
      <c r="L391" s="59"/>
      <c r="M391" s="204"/>
      <c r="N391" s="40"/>
      <c r="O391" s="40"/>
      <c r="P391" s="40"/>
      <c r="Q391" s="40"/>
      <c r="R391" s="40"/>
      <c r="S391" s="40"/>
      <c r="T391" s="76"/>
      <c r="AT391" s="22" t="s">
        <v>135</v>
      </c>
      <c r="AU391" s="22" t="s">
        <v>82</v>
      </c>
    </row>
    <row r="392" spans="2:65" s="11" customFormat="1" ht="12">
      <c r="B392" s="205"/>
      <c r="C392" s="206"/>
      <c r="D392" s="202" t="s">
        <v>136</v>
      </c>
      <c r="E392" s="207" t="s">
        <v>23</v>
      </c>
      <c r="F392" s="208" t="s">
        <v>556</v>
      </c>
      <c r="G392" s="206"/>
      <c r="H392" s="209">
        <v>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136</v>
      </c>
      <c r="AU392" s="215" t="s">
        <v>82</v>
      </c>
      <c r="AV392" s="11" t="s">
        <v>82</v>
      </c>
      <c r="AW392" s="11" t="s">
        <v>36</v>
      </c>
      <c r="AX392" s="11" t="s">
        <v>78</v>
      </c>
      <c r="AY392" s="215" t="s">
        <v>127</v>
      </c>
    </row>
    <row r="393" spans="2:65" s="1" customFormat="1" ht="22.8" customHeight="1">
      <c r="B393" s="39"/>
      <c r="C393" s="238" t="s">
        <v>557</v>
      </c>
      <c r="D393" s="238" t="s">
        <v>290</v>
      </c>
      <c r="E393" s="239" t="s">
        <v>558</v>
      </c>
      <c r="F393" s="240" t="s">
        <v>559</v>
      </c>
      <c r="G393" s="241" t="s">
        <v>367</v>
      </c>
      <c r="H393" s="242">
        <v>2.02</v>
      </c>
      <c r="I393" s="243"/>
      <c r="J393" s="244">
        <f>ROUND(I393*H393,2)</f>
        <v>0</v>
      </c>
      <c r="K393" s="240" t="s">
        <v>141</v>
      </c>
      <c r="L393" s="245"/>
      <c r="M393" s="246" t="s">
        <v>23</v>
      </c>
      <c r="N393" s="247" t="s">
        <v>44</v>
      </c>
      <c r="O393" s="40"/>
      <c r="P393" s="199">
        <f>O393*H393</f>
        <v>0</v>
      </c>
      <c r="Q393" s="199">
        <v>5.8000000000000003E-2</v>
      </c>
      <c r="R393" s="199">
        <f>Q393*H393</f>
        <v>0.11716</v>
      </c>
      <c r="S393" s="199">
        <v>0</v>
      </c>
      <c r="T393" s="200">
        <f>S393*H393</f>
        <v>0</v>
      </c>
      <c r="AR393" s="22" t="s">
        <v>178</v>
      </c>
      <c r="AT393" s="22" t="s">
        <v>290</v>
      </c>
      <c r="AU393" s="22" t="s">
        <v>82</v>
      </c>
      <c r="AY393" s="22" t="s">
        <v>127</v>
      </c>
      <c r="BE393" s="201">
        <f>IF(N393="základní",J393,0)</f>
        <v>0</v>
      </c>
      <c r="BF393" s="201">
        <f>IF(N393="snížená",J393,0)</f>
        <v>0</v>
      </c>
      <c r="BG393" s="201">
        <f>IF(N393="zákl. přenesená",J393,0)</f>
        <v>0</v>
      </c>
      <c r="BH393" s="201">
        <f>IF(N393="sníž. přenesená",J393,0)</f>
        <v>0</v>
      </c>
      <c r="BI393" s="201">
        <f>IF(N393="nulová",J393,0)</f>
        <v>0</v>
      </c>
      <c r="BJ393" s="22" t="s">
        <v>78</v>
      </c>
      <c r="BK393" s="201">
        <f>ROUND(I393*H393,2)</f>
        <v>0</v>
      </c>
      <c r="BL393" s="22" t="s">
        <v>133</v>
      </c>
      <c r="BM393" s="22" t="s">
        <v>560</v>
      </c>
    </row>
    <row r="394" spans="2:65" s="1" customFormat="1" ht="12">
      <c r="B394" s="39"/>
      <c r="C394" s="61"/>
      <c r="D394" s="202" t="s">
        <v>135</v>
      </c>
      <c r="E394" s="61"/>
      <c r="F394" s="203" t="s">
        <v>561</v>
      </c>
      <c r="G394" s="61"/>
      <c r="H394" s="61"/>
      <c r="I394" s="161"/>
      <c r="J394" s="61"/>
      <c r="K394" s="61"/>
      <c r="L394" s="59"/>
      <c r="M394" s="204"/>
      <c r="N394" s="40"/>
      <c r="O394" s="40"/>
      <c r="P394" s="40"/>
      <c r="Q394" s="40"/>
      <c r="R394" s="40"/>
      <c r="S394" s="40"/>
      <c r="T394" s="76"/>
      <c r="AT394" s="22" t="s">
        <v>135</v>
      </c>
      <c r="AU394" s="22" t="s">
        <v>82</v>
      </c>
    </row>
    <row r="395" spans="2:65" s="11" customFormat="1" ht="12">
      <c r="B395" s="205"/>
      <c r="C395" s="206"/>
      <c r="D395" s="202" t="s">
        <v>136</v>
      </c>
      <c r="E395" s="207" t="s">
        <v>23</v>
      </c>
      <c r="F395" s="208" t="s">
        <v>375</v>
      </c>
      <c r="G395" s="206"/>
      <c r="H395" s="209">
        <v>2.02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136</v>
      </c>
      <c r="AU395" s="215" t="s">
        <v>82</v>
      </c>
      <c r="AV395" s="11" t="s">
        <v>82</v>
      </c>
      <c r="AW395" s="11" t="s">
        <v>36</v>
      </c>
      <c r="AX395" s="11" t="s">
        <v>78</v>
      </c>
      <c r="AY395" s="215" t="s">
        <v>127</v>
      </c>
    </row>
    <row r="396" spans="2:65" s="1" customFormat="1" ht="22.8" customHeight="1">
      <c r="B396" s="39"/>
      <c r="C396" s="238" t="s">
        <v>562</v>
      </c>
      <c r="D396" s="238" t="s">
        <v>290</v>
      </c>
      <c r="E396" s="239" t="s">
        <v>563</v>
      </c>
      <c r="F396" s="240" t="s">
        <v>564</v>
      </c>
      <c r="G396" s="241" t="s">
        <v>367</v>
      </c>
      <c r="H396" s="242">
        <v>1.01</v>
      </c>
      <c r="I396" s="243"/>
      <c r="J396" s="244">
        <f>ROUND(I396*H396,2)</f>
        <v>0</v>
      </c>
      <c r="K396" s="240" t="s">
        <v>141</v>
      </c>
      <c r="L396" s="245"/>
      <c r="M396" s="246" t="s">
        <v>23</v>
      </c>
      <c r="N396" s="247" t="s">
        <v>44</v>
      </c>
      <c r="O396" s="40"/>
      <c r="P396" s="199">
        <f>O396*H396</f>
        <v>0</v>
      </c>
      <c r="Q396" s="199">
        <v>0.04</v>
      </c>
      <c r="R396" s="199">
        <f>Q396*H396</f>
        <v>4.0399999999999998E-2</v>
      </c>
      <c r="S396" s="199">
        <v>0</v>
      </c>
      <c r="T396" s="200">
        <f>S396*H396</f>
        <v>0</v>
      </c>
      <c r="AR396" s="22" t="s">
        <v>178</v>
      </c>
      <c r="AT396" s="22" t="s">
        <v>290</v>
      </c>
      <c r="AU396" s="22" t="s">
        <v>82</v>
      </c>
      <c r="AY396" s="22" t="s">
        <v>127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22" t="s">
        <v>78</v>
      </c>
      <c r="BK396" s="201">
        <f>ROUND(I396*H396,2)</f>
        <v>0</v>
      </c>
      <c r="BL396" s="22" t="s">
        <v>133</v>
      </c>
      <c r="BM396" s="22" t="s">
        <v>565</v>
      </c>
    </row>
    <row r="397" spans="2:65" s="1" customFormat="1" ht="12">
      <c r="B397" s="39"/>
      <c r="C397" s="61"/>
      <c r="D397" s="202" t="s">
        <v>135</v>
      </c>
      <c r="E397" s="61"/>
      <c r="F397" s="203" t="s">
        <v>566</v>
      </c>
      <c r="G397" s="61"/>
      <c r="H397" s="61"/>
      <c r="I397" s="161"/>
      <c r="J397" s="61"/>
      <c r="K397" s="61"/>
      <c r="L397" s="59"/>
      <c r="M397" s="204"/>
      <c r="N397" s="40"/>
      <c r="O397" s="40"/>
      <c r="P397" s="40"/>
      <c r="Q397" s="40"/>
      <c r="R397" s="40"/>
      <c r="S397" s="40"/>
      <c r="T397" s="76"/>
      <c r="AT397" s="22" t="s">
        <v>135</v>
      </c>
      <c r="AU397" s="22" t="s">
        <v>82</v>
      </c>
    </row>
    <row r="398" spans="2:65" s="11" customFormat="1" ht="12">
      <c r="B398" s="205"/>
      <c r="C398" s="206"/>
      <c r="D398" s="202" t="s">
        <v>136</v>
      </c>
      <c r="E398" s="207" t="s">
        <v>23</v>
      </c>
      <c r="F398" s="208" t="s">
        <v>567</v>
      </c>
      <c r="G398" s="206"/>
      <c r="H398" s="209">
        <v>1.01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136</v>
      </c>
      <c r="AU398" s="215" t="s">
        <v>82</v>
      </c>
      <c r="AV398" s="11" t="s">
        <v>82</v>
      </c>
      <c r="AW398" s="11" t="s">
        <v>36</v>
      </c>
      <c r="AX398" s="11" t="s">
        <v>78</v>
      </c>
      <c r="AY398" s="215" t="s">
        <v>127</v>
      </c>
    </row>
    <row r="399" spans="2:65" s="1" customFormat="1" ht="22.8" customHeight="1">
      <c r="B399" s="39"/>
      <c r="C399" s="238" t="s">
        <v>568</v>
      </c>
      <c r="D399" s="238" t="s">
        <v>290</v>
      </c>
      <c r="E399" s="239" t="s">
        <v>569</v>
      </c>
      <c r="F399" s="240" t="s">
        <v>570</v>
      </c>
      <c r="G399" s="241" t="s">
        <v>367</v>
      </c>
      <c r="H399" s="242">
        <v>2.02</v>
      </c>
      <c r="I399" s="243"/>
      <c r="J399" s="244">
        <f>ROUND(I399*H399,2)</f>
        <v>0</v>
      </c>
      <c r="K399" s="240" t="s">
        <v>141</v>
      </c>
      <c r="L399" s="245"/>
      <c r="M399" s="246" t="s">
        <v>23</v>
      </c>
      <c r="N399" s="247" t="s">
        <v>44</v>
      </c>
      <c r="O399" s="40"/>
      <c r="P399" s="199">
        <f>O399*H399</f>
        <v>0</v>
      </c>
      <c r="Q399" s="199">
        <v>7.1999999999999995E-2</v>
      </c>
      <c r="R399" s="199">
        <f>Q399*H399</f>
        <v>0.14543999999999999</v>
      </c>
      <c r="S399" s="199">
        <v>0</v>
      </c>
      <c r="T399" s="200">
        <f>S399*H399</f>
        <v>0</v>
      </c>
      <c r="AR399" s="22" t="s">
        <v>178</v>
      </c>
      <c r="AT399" s="22" t="s">
        <v>290</v>
      </c>
      <c r="AU399" s="22" t="s">
        <v>82</v>
      </c>
      <c r="AY399" s="22" t="s">
        <v>127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22" t="s">
        <v>78</v>
      </c>
      <c r="BK399" s="201">
        <f>ROUND(I399*H399,2)</f>
        <v>0</v>
      </c>
      <c r="BL399" s="22" t="s">
        <v>133</v>
      </c>
      <c r="BM399" s="22" t="s">
        <v>571</v>
      </c>
    </row>
    <row r="400" spans="2:65" s="1" customFormat="1" ht="12">
      <c r="B400" s="39"/>
      <c r="C400" s="61"/>
      <c r="D400" s="202" t="s">
        <v>135</v>
      </c>
      <c r="E400" s="61"/>
      <c r="F400" s="203" t="s">
        <v>572</v>
      </c>
      <c r="G400" s="61"/>
      <c r="H400" s="61"/>
      <c r="I400" s="161"/>
      <c r="J400" s="61"/>
      <c r="K400" s="61"/>
      <c r="L400" s="59"/>
      <c r="M400" s="204"/>
      <c r="N400" s="40"/>
      <c r="O400" s="40"/>
      <c r="P400" s="40"/>
      <c r="Q400" s="40"/>
      <c r="R400" s="40"/>
      <c r="S400" s="40"/>
      <c r="T400" s="76"/>
      <c r="AT400" s="22" t="s">
        <v>135</v>
      </c>
      <c r="AU400" s="22" t="s">
        <v>82</v>
      </c>
    </row>
    <row r="401" spans="2:65" s="11" customFormat="1" ht="12">
      <c r="B401" s="205"/>
      <c r="C401" s="206"/>
      <c r="D401" s="202" t="s">
        <v>136</v>
      </c>
      <c r="E401" s="207" t="s">
        <v>23</v>
      </c>
      <c r="F401" s="208" t="s">
        <v>375</v>
      </c>
      <c r="G401" s="206"/>
      <c r="H401" s="209">
        <v>2.02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136</v>
      </c>
      <c r="AU401" s="215" t="s">
        <v>82</v>
      </c>
      <c r="AV401" s="11" t="s">
        <v>82</v>
      </c>
      <c r="AW401" s="11" t="s">
        <v>36</v>
      </c>
      <c r="AX401" s="11" t="s">
        <v>78</v>
      </c>
      <c r="AY401" s="215" t="s">
        <v>127</v>
      </c>
    </row>
    <row r="402" spans="2:65" s="1" customFormat="1" ht="22.8" customHeight="1">
      <c r="B402" s="39"/>
      <c r="C402" s="238" t="s">
        <v>573</v>
      </c>
      <c r="D402" s="238" t="s">
        <v>290</v>
      </c>
      <c r="E402" s="239" t="s">
        <v>574</v>
      </c>
      <c r="F402" s="240" t="s">
        <v>575</v>
      </c>
      <c r="G402" s="241" t="s">
        <v>367</v>
      </c>
      <c r="H402" s="242">
        <v>1.01</v>
      </c>
      <c r="I402" s="243"/>
      <c r="J402" s="244">
        <f>ROUND(I402*H402,2)</f>
        <v>0</v>
      </c>
      <c r="K402" s="240" t="s">
        <v>141</v>
      </c>
      <c r="L402" s="245"/>
      <c r="M402" s="246" t="s">
        <v>23</v>
      </c>
      <c r="N402" s="247" t="s">
        <v>44</v>
      </c>
      <c r="O402" s="40"/>
      <c r="P402" s="199">
        <f>O402*H402</f>
        <v>0</v>
      </c>
      <c r="Q402" s="199">
        <v>0.08</v>
      </c>
      <c r="R402" s="199">
        <f>Q402*H402</f>
        <v>8.0799999999999997E-2</v>
      </c>
      <c r="S402" s="199">
        <v>0</v>
      </c>
      <c r="T402" s="200">
        <f>S402*H402</f>
        <v>0</v>
      </c>
      <c r="AR402" s="22" t="s">
        <v>178</v>
      </c>
      <c r="AT402" s="22" t="s">
        <v>290</v>
      </c>
      <c r="AU402" s="22" t="s">
        <v>82</v>
      </c>
      <c r="AY402" s="22" t="s">
        <v>127</v>
      </c>
      <c r="BE402" s="201">
        <f>IF(N402="základní",J402,0)</f>
        <v>0</v>
      </c>
      <c r="BF402" s="201">
        <f>IF(N402="snížená",J402,0)</f>
        <v>0</v>
      </c>
      <c r="BG402" s="201">
        <f>IF(N402="zákl. přenesená",J402,0)</f>
        <v>0</v>
      </c>
      <c r="BH402" s="201">
        <f>IF(N402="sníž. přenesená",J402,0)</f>
        <v>0</v>
      </c>
      <c r="BI402" s="201">
        <f>IF(N402="nulová",J402,0)</f>
        <v>0</v>
      </c>
      <c r="BJ402" s="22" t="s">
        <v>78</v>
      </c>
      <c r="BK402" s="201">
        <f>ROUND(I402*H402,2)</f>
        <v>0</v>
      </c>
      <c r="BL402" s="22" t="s">
        <v>133</v>
      </c>
      <c r="BM402" s="22" t="s">
        <v>576</v>
      </c>
    </row>
    <row r="403" spans="2:65" s="1" customFormat="1" ht="12">
      <c r="B403" s="39"/>
      <c r="C403" s="61"/>
      <c r="D403" s="202" t="s">
        <v>135</v>
      </c>
      <c r="E403" s="61"/>
      <c r="F403" s="203" t="s">
        <v>577</v>
      </c>
      <c r="G403" s="61"/>
      <c r="H403" s="61"/>
      <c r="I403" s="161"/>
      <c r="J403" s="61"/>
      <c r="K403" s="61"/>
      <c r="L403" s="59"/>
      <c r="M403" s="204"/>
      <c r="N403" s="40"/>
      <c r="O403" s="40"/>
      <c r="P403" s="40"/>
      <c r="Q403" s="40"/>
      <c r="R403" s="40"/>
      <c r="S403" s="40"/>
      <c r="T403" s="76"/>
      <c r="AT403" s="22" t="s">
        <v>135</v>
      </c>
      <c r="AU403" s="22" t="s">
        <v>82</v>
      </c>
    </row>
    <row r="404" spans="2:65" s="11" customFormat="1" ht="12">
      <c r="B404" s="205"/>
      <c r="C404" s="206"/>
      <c r="D404" s="202" t="s">
        <v>136</v>
      </c>
      <c r="E404" s="207" t="s">
        <v>23</v>
      </c>
      <c r="F404" s="208" t="s">
        <v>567</v>
      </c>
      <c r="G404" s="206"/>
      <c r="H404" s="209">
        <v>1.01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136</v>
      </c>
      <c r="AU404" s="215" t="s">
        <v>82</v>
      </c>
      <c r="AV404" s="11" t="s">
        <v>82</v>
      </c>
      <c r="AW404" s="11" t="s">
        <v>36</v>
      </c>
      <c r="AX404" s="11" t="s">
        <v>78</v>
      </c>
      <c r="AY404" s="215" t="s">
        <v>127</v>
      </c>
    </row>
    <row r="405" spans="2:65" s="1" customFormat="1" ht="22.8" customHeight="1">
      <c r="B405" s="39"/>
      <c r="C405" s="238" t="s">
        <v>578</v>
      </c>
      <c r="D405" s="238" t="s">
        <v>290</v>
      </c>
      <c r="E405" s="239" t="s">
        <v>579</v>
      </c>
      <c r="F405" s="240" t="s">
        <v>580</v>
      </c>
      <c r="G405" s="241" t="s">
        <v>367</v>
      </c>
      <c r="H405" s="242">
        <v>2.02</v>
      </c>
      <c r="I405" s="243"/>
      <c r="J405" s="244">
        <f>ROUND(I405*H405,2)</f>
        <v>0</v>
      </c>
      <c r="K405" s="240" t="s">
        <v>23</v>
      </c>
      <c r="L405" s="245"/>
      <c r="M405" s="246" t="s">
        <v>23</v>
      </c>
      <c r="N405" s="247" t="s">
        <v>44</v>
      </c>
      <c r="O405" s="40"/>
      <c r="P405" s="199">
        <f>O405*H405</f>
        <v>0</v>
      </c>
      <c r="Q405" s="199">
        <v>0.08</v>
      </c>
      <c r="R405" s="199">
        <f>Q405*H405</f>
        <v>0.16159999999999999</v>
      </c>
      <c r="S405" s="199">
        <v>0</v>
      </c>
      <c r="T405" s="200">
        <f>S405*H405</f>
        <v>0</v>
      </c>
      <c r="AR405" s="22" t="s">
        <v>178</v>
      </c>
      <c r="AT405" s="22" t="s">
        <v>290</v>
      </c>
      <c r="AU405" s="22" t="s">
        <v>82</v>
      </c>
      <c r="AY405" s="22" t="s">
        <v>127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22" t="s">
        <v>78</v>
      </c>
      <c r="BK405" s="201">
        <f>ROUND(I405*H405,2)</f>
        <v>0</v>
      </c>
      <c r="BL405" s="22" t="s">
        <v>133</v>
      </c>
      <c r="BM405" s="22" t="s">
        <v>581</v>
      </c>
    </row>
    <row r="406" spans="2:65" s="11" customFormat="1" ht="12">
      <c r="B406" s="205"/>
      <c r="C406" s="206"/>
      <c r="D406" s="202" t="s">
        <v>136</v>
      </c>
      <c r="E406" s="207" t="s">
        <v>23</v>
      </c>
      <c r="F406" s="208" t="s">
        <v>375</v>
      </c>
      <c r="G406" s="206"/>
      <c r="H406" s="209">
        <v>2.02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136</v>
      </c>
      <c r="AU406" s="215" t="s">
        <v>82</v>
      </c>
      <c r="AV406" s="11" t="s">
        <v>82</v>
      </c>
      <c r="AW406" s="11" t="s">
        <v>36</v>
      </c>
      <c r="AX406" s="11" t="s">
        <v>78</v>
      </c>
      <c r="AY406" s="215" t="s">
        <v>127</v>
      </c>
    </row>
    <row r="407" spans="2:65" s="1" customFormat="1" ht="22.8" customHeight="1">
      <c r="B407" s="39"/>
      <c r="C407" s="190" t="s">
        <v>582</v>
      </c>
      <c r="D407" s="190" t="s">
        <v>129</v>
      </c>
      <c r="E407" s="191" t="s">
        <v>583</v>
      </c>
      <c r="F407" s="192" t="s">
        <v>584</v>
      </c>
      <c r="G407" s="193" t="s">
        <v>367</v>
      </c>
      <c r="H407" s="194">
        <v>2</v>
      </c>
      <c r="I407" s="195"/>
      <c r="J407" s="196">
        <f>ROUND(I407*H407,2)</f>
        <v>0</v>
      </c>
      <c r="K407" s="192" t="s">
        <v>141</v>
      </c>
      <c r="L407" s="59"/>
      <c r="M407" s="197" t="s">
        <v>23</v>
      </c>
      <c r="N407" s="198" t="s">
        <v>44</v>
      </c>
      <c r="O407" s="40"/>
      <c r="P407" s="199">
        <f>O407*H407</f>
        <v>0</v>
      </c>
      <c r="Q407" s="199">
        <v>0.21734000000000001</v>
      </c>
      <c r="R407" s="199">
        <f>Q407*H407</f>
        <v>0.43468000000000001</v>
      </c>
      <c r="S407" s="199">
        <v>0</v>
      </c>
      <c r="T407" s="200">
        <f>S407*H407</f>
        <v>0</v>
      </c>
      <c r="AR407" s="22" t="s">
        <v>133</v>
      </c>
      <c r="AT407" s="22" t="s">
        <v>129</v>
      </c>
      <c r="AU407" s="22" t="s">
        <v>82</v>
      </c>
      <c r="AY407" s="22" t="s">
        <v>127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22" t="s">
        <v>78</v>
      </c>
      <c r="BK407" s="201">
        <f>ROUND(I407*H407,2)</f>
        <v>0</v>
      </c>
      <c r="BL407" s="22" t="s">
        <v>133</v>
      </c>
      <c r="BM407" s="22" t="s">
        <v>585</v>
      </c>
    </row>
    <row r="408" spans="2:65" s="1" customFormat="1" ht="12">
      <c r="B408" s="39"/>
      <c r="C408" s="61"/>
      <c r="D408" s="202" t="s">
        <v>135</v>
      </c>
      <c r="E408" s="61"/>
      <c r="F408" s="203" t="s">
        <v>586</v>
      </c>
      <c r="G408" s="61"/>
      <c r="H408" s="61"/>
      <c r="I408" s="161"/>
      <c r="J408" s="61"/>
      <c r="K408" s="61"/>
      <c r="L408" s="59"/>
      <c r="M408" s="204"/>
      <c r="N408" s="40"/>
      <c r="O408" s="40"/>
      <c r="P408" s="40"/>
      <c r="Q408" s="40"/>
      <c r="R408" s="40"/>
      <c r="S408" s="40"/>
      <c r="T408" s="76"/>
      <c r="AT408" s="22" t="s">
        <v>135</v>
      </c>
      <c r="AU408" s="22" t="s">
        <v>82</v>
      </c>
    </row>
    <row r="409" spans="2:65" s="11" customFormat="1" ht="12">
      <c r="B409" s="205"/>
      <c r="C409" s="206"/>
      <c r="D409" s="202" t="s">
        <v>136</v>
      </c>
      <c r="E409" s="207" t="s">
        <v>23</v>
      </c>
      <c r="F409" s="208" t="s">
        <v>82</v>
      </c>
      <c r="G409" s="206"/>
      <c r="H409" s="209">
        <v>2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136</v>
      </c>
      <c r="AU409" s="215" t="s">
        <v>82</v>
      </c>
      <c r="AV409" s="11" t="s">
        <v>82</v>
      </c>
      <c r="AW409" s="11" t="s">
        <v>36</v>
      </c>
      <c r="AX409" s="11" t="s">
        <v>78</v>
      </c>
      <c r="AY409" s="215" t="s">
        <v>127</v>
      </c>
    </row>
    <row r="410" spans="2:65" s="1" customFormat="1" ht="14.4" customHeight="1">
      <c r="B410" s="39"/>
      <c r="C410" s="238" t="s">
        <v>587</v>
      </c>
      <c r="D410" s="238" t="s">
        <v>290</v>
      </c>
      <c r="E410" s="239" t="s">
        <v>588</v>
      </c>
      <c r="F410" s="240" t="s">
        <v>589</v>
      </c>
      <c r="G410" s="241" t="s">
        <v>367</v>
      </c>
      <c r="H410" s="242">
        <v>1</v>
      </c>
      <c r="I410" s="243"/>
      <c r="J410" s="244">
        <f>ROUND(I410*H410,2)</f>
        <v>0</v>
      </c>
      <c r="K410" s="240" t="s">
        <v>141</v>
      </c>
      <c r="L410" s="245"/>
      <c r="M410" s="246" t="s">
        <v>23</v>
      </c>
      <c r="N410" s="247" t="s">
        <v>44</v>
      </c>
      <c r="O410" s="40"/>
      <c r="P410" s="199">
        <f>O410*H410</f>
        <v>0</v>
      </c>
      <c r="Q410" s="199">
        <v>5.8000000000000003E-2</v>
      </c>
      <c r="R410" s="199">
        <f>Q410*H410</f>
        <v>5.8000000000000003E-2</v>
      </c>
      <c r="S410" s="199">
        <v>0</v>
      </c>
      <c r="T410" s="200">
        <f>S410*H410</f>
        <v>0</v>
      </c>
      <c r="AR410" s="22" t="s">
        <v>178</v>
      </c>
      <c r="AT410" s="22" t="s">
        <v>290</v>
      </c>
      <c r="AU410" s="22" t="s">
        <v>82</v>
      </c>
      <c r="AY410" s="22" t="s">
        <v>127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22" t="s">
        <v>78</v>
      </c>
      <c r="BK410" s="201">
        <f>ROUND(I410*H410,2)</f>
        <v>0</v>
      </c>
      <c r="BL410" s="22" t="s">
        <v>133</v>
      </c>
      <c r="BM410" s="22" t="s">
        <v>590</v>
      </c>
    </row>
    <row r="411" spans="2:65" s="1" customFormat="1" ht="24">
      <c r="B411" s="39"/>
      <c r="C411" s="61"/>
      <c r="D411" s="202" t="s">
        <v>135</v>
      </c>
      <c r="E411" s="61"/>
      <c r="F411" s="203" t="s">
        <v>591</v>
      </c>
      <c r="G411" s="61"/>
      <c r="H411" s="61"/>
      <c r="I411" s="161"/>
      <c r="J411" s="61"/>
      <c r="K411" s="61"/>
      <c r="L411" s="59"/>
      <c r="M411" s="204"/>
      <c r="N411" s="40"/>
      <c r="O411" s="40"/>
      <c r="P411" s="40"/>
      <c r="Q411" s="40"/>
      <c r="R411" s="40"/>
      <c r="S411" s="40"/>
      <c r="T411" s="76"/>
      <c r="AT411" s="22" t="s">
        <v>135</v>
      </c>
      <c r="AU411" s="22" t="s">
        <v>82</v>
      </c>
    </row>
    <row r="412" spans="2:65" s="11" customFormat="1" ht="12">
      <c r="B412" s="205"/>
      <c r="C412" s="206"/>
      <c r="D412" s="202" t="s">
        <v>136</v>
      </c>
      <c r="E412" s="207" t="s">
        <v>23</v>
      </c>
      <c r="F412" s="208" t="s">
        <v>78</v>
      </c>
      <c r="G412" s="206"/>
      <c r="H412" s="209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136</v>
      </c>
      <c r="AU412" s="215" t="s">
        <v>82</v>
      </c>
      <c r="AV412" s="11" t="s">
        <v>82</v>
      </c>
      <c r="AW412" s="11" t="s">
        <v>36</v>
      </c>
      <c r="AX412" s="11" t="s">
        <v>78</v>
      </c>
      <c r="AY412" s="215" t="s">
        <v>127</v>
      </c>
    </row>
    <row r="413" spans="2:65" s="1" customFormat="1" ht="14.4" customHeight="1">
      <c r="B413" s="39"/>
      <c r="C413" s="238" t="s">
        <v>592</v>
      </c>
      <c r="D413" s="238" t="s">
        <v>290</v>
      </c>
      <c r="E413" s="239" t="s">
        <v>593</v>
      </c>
      <c r="F413" s="240" t="s">
        <v>594</v>
      </c>
      <c r="G413" s="241" t="s">
        <v>367</v>
      </c>
      <c r="H413" s="242">
        <v>1</v>
      </c>
      <c r="I413" s="243"/>
      <c r="J413" s="244">
        <f>ROUND(I413*H413,2)</f>
        <v>0</v>
      </c>
      <c r="K413" s="240" t="s">
        <v>23</v>
      </c>
      <c r="L413" s="245"/>
      <c r="M413" s="246" t="s">
        <v>23</v>
      </c>
      <c r="N413" s="247" t="s">
        <v>44</v>
      </c>
      <c r="O413" s="40"/>
      <c r="P413" s="199">
        <f>O413*H413</f>
        <v>0</v>
      </c>
      <c r="Q413" s="199">
        <v>5.8000000000000003E-2</v>
      </c>
      <c r="R413" s="199">
        <f>Q413*H413</f>
        <v>5.8000000000000003E-2</v>
      </c>
      <c r="S413" s="199">
        <v>0</v>
      </c>
      <c r="T413" s="200">
        <f>S413*H413</f>
        <v>0</v>
      </c>
      <c r="AR413" s="22" t="s">
        <v>178</v>
      </c>
      <c r="AT413" s="22" t="s">
        <v>290</v>
      </c>
      <c r="AU413" s="22" t="s">
        <v>82</v>
      </c>
      <c r="AY413" s="22" t="s">
        <v>127</v>
      </c>
      <c r="BE413" s="201">
        <f>IF(N413="základní",J413,0)</f>
        <v>0</v>
      </c>
      <c r="BF413" s="201">
        <f>IF(N413="snížená",J413,0)</f>
        <v>0</v>
      </c>
      <c r="BG413" s="201">
        <f>IF(N413="zákl. přenesená",J413,0)</f>
        <v>0</v>
      </c>
      <c r="BH413" s="201">
        <f>IF(N413="sníž. přenesená",J413,0)</f>
        <v>0</v>
      </c>
      <c r="BI413" s="201">
        <f>IF(N413="nulová",J413,0)</f>
        <v>0</v>
      </c>
      <c r="BJ413" s="22" t="s">
        <v>78</v>
      </c>
      <c r="BK413" s="201">
        <f>ROUND(I413*H413,2)</f>
        <v>0</v>
      </c>
      <c r="BL413" s="22" t="s">
        <v>133</v>
      </c>
      <c r="BM413" s="22" t="s">
        <v>595</v>
      </c>
    </row>
    <row r="414" spans="2:65" s="1" customFormat="1" ht="24">
      <c r="B414" s="39"/>
      <c r="C414" s="61"/>
      <c r="D414" s="202" t="s">
        <v>135</v>
      </c>
      <c r="E414" s="61"/>
      <c r="F414" s="203" t="s">
        <v>596</v>
      </c>
      <c r="G414" s="61"/>
      <c r="H414" s="61"/>
      <c r="I414" s="161"/>
      <c r="J414" s="61"/>
      <c r="K414" s="61"/>
      <c r="L414" s="59"/>
      <c r="M414" s="204"/>
      <c r="N414" s="40"/>
      <c r="O414" s="40"/>
      <c r="P414" s="40"/>
      <c r="Q414" s="40"/>
      <c r="R414" s="40"/>
      <c r="S414" s="40"/>
      <c r="T414" s="76"/>
      <c r="AT414" s="22" t="s">
        <v>135</v>
      </c>
      <c r="AU414" s="22" t="s">
        <v>82</v>
      </c>
    </row>
    <row r="415" spans="2:65" s="11" customFormat="1" ht="12">
      <c r="B415" s="205"/>
      <c r="C415" s="206"/>
      <c r="D415" s="202" t="s">
        <v>136</v>
      </c>
      <c r="E415" s="207" t="s">
        <v>23</v>
      </c>
      <c r="F415" s="208" t="s">
        <v>78</v>
      </c>
      <c r="G415" s="206"/>
      <c r="H415" s="209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136</v>
      </c>
      <c r="AU415" s="215" t="s">
        <v>82</v>
      </c>
      <c r="AV415" s="11" t="s">
        <v>82</v>
      </c>
      <c r="AW415" s="11" t="s">
        <v>36</v>
      </c>
      <c r="AX415" s="11" t="s">
        <v>78</v>
      </c>
      <c r="AY415" s="215" t="s">
        <v>127</v>
      </c>
    </row>
    <row r="416" spans="2:65" s="1" customFormat="1" ht="14.4" customHeight="1">
      <c r="B416" s="39"/>
      <c r="C416" s="238" t="s">
        <v>597</v>
      </c>
      <c r="D416" s="238" t="s">
        <v>290</v>
      </c>
      <c r="E416" s="239" t="s">
        <v>598</v>
      </c>
      <c r="F416" s="240" t="s">
        <v>599</v>
      </c>
      <c r="G416" s="241" t="s">
        <v>367</v>
      </c>
      <c r="H416" s="242">
        <v>2</v>
      </c>
      <c r="I416" s="243"/>
      <c r="J416" s="244">
        <f>ROUND(I416*H416,2)</f>
        <v>0</v>
      </c>
      <c r="K416" s="240" t="s">
        <v>23</v>
      </c>
      <c r="L416" s="245"/>
      <c r="M416" s="246" t="s">
        <v>23</v>
      </c>
      <c r="N416" s="247" t="s">
        <v>44</v>
      </c>
      <c r="O416" s="40"/>
      <c r="P416" s="199">
        <f>O416*H416</f>
        <v>0</v>
      </c>
      <c r="Q416" s="199">
        <v>6.0000000000000001E-3</v>
      </c>
      <c r="R416" s="199">
        <f>Q416*H416</f>
        <v>1.2E-2</v>
      </c>
      <c r="S416" s="199">
        <v>0</v>
      </c>
      <c r="T416" s="200">
        <f>S416*H416</f>
        <v>0</v>
      </c>
      <c r="AR416" s="22" t="s">
        <v>178</v>
      </c>
      <c r="AT416" s="22" t="s">
        <v>290</v>
      </c>
      <c r="AU416" s="22" t="s">
        <v>82</v>
      </c>
      <c r="AY416" s="22" t="s">
        <v>127</v>
      </c>
      <c r="BE416" s="201">
        <f>IF(N416="základní",J416,0)</f>
        <v>0</v>
      </c>
      <c r="BF416" s="201">
        <f>IF(N416="snížená",J416,0)</f>
        <v>0</v>
      </c>
      <c r="BG416" s="201">
        <f>IF(N416="zákl. přenesená",J416,0)</f>
        <v>0</v>
      </c>
      <c r="BH416" s="201">
        <f>IF(N416="sníž. přenesená",J416,0)</f>
        <v>0</v>
      </c>
      <c r="BI416" s="201">
        <f>IF(N416="nulová",J416,0)</f>
        <v>0</v>
      </c>
      <c r="BJ416" s="22" t="s">
        <v>78</v>
      </c>
      <c r="BK416" s="201">
        <f>ROUND(I416*H416,2)</f>
        <v>0</v>
      </c>
      <c r="BL416" s="22" t="s">
        <v>133</v>
      </c>
      <c r="BM416" s="22" t="s">
        <v>600</v>
      </c>
    </row>
    <row r="417" spans="2:65" s="11" customFormat="1" ht="12">
      <c r="B417" s="205"/>
      <c r="C417" s="206"/>
      <c r="D417" s="202" t="s">
        <v>136</v>
      </c>
      <c r="E417" s="207" t="s">
        <v>23</v>
      </c>
      <c r="F417" s="208" t="s">
        <v>82</v>
      </c>
      <c r="G417" s="206"/>
      <c r="H417" s="209">
        <v>2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136</v>
      </c>
      <c r="AU417" s="215" t="s">
        <v>82</v>
      </c>
      <c r="AV417" s="11" t="s">
        <v>82</v>
      </c>
      <c r="AW417" s="11" t="s">
        <v>36</v>
      </c>
      <c r="AX417" s="11" t="s">
        <v>78</v>
      </c>
      <c r="AY417" s="215" t="s">
        <v>127</v>
      </c>
    </row>
    <row r="418" spans="2:65" s="1" customFormat="1" ht="22.8" customHeight="1">
      <c r="B418" s="39"/>
      <c r="C418" s="190" t="s">
        <v>601</v>
      </c>
      <c r="D418" s="190" t="s">
        <v>129</v>
      </c>
      <c r="E418" s="191" t="s">
        <v>602</v>
      </c>
      <c r="F418" s="192" t="s">
        <v>603</v>
      </c>
      <c r="G418" s="193" t="s">
        <v>367</v>
      </c>
      <c r="H418" s="194">
        <v>3</v>
      </c>
      <c r="I418" s="195"/>
      <c r="J418" s="196">
        <f>ROUND(I418*H418,2)</f>
        <v>0</v>
      </c>
      <c r="K418" s="192" t="s">
        <v>141</v>
      </c>
      <c r="L418" s="59"/>
      <c r="M418" s="197" t="s">
        <v>23</v>
      </c>
      <c r="N418" s="198" t="s">
        <v>44</v>
      </c>
      <c r="O418" s="40"/>
      <c r="P418" s="199">
        <f>O418*H418</f>
        <v>0</v>
      </c>
      <c r="Q418" s="199">
        <v>0.42080000000000001</v>
      </c>
      <c r="R418" s="199">
        <f>Q418*H418</f>
        <v>1.2624</v>
      </c>
      <c r="S418" s="199">
        <v>0</v>
      </c>
      <c r="T418" s="200">
        <f>S418*H418</f>
        <v>0</v>
      </c>
      <c r="AR418" s="22" t="s">
        <v>133</v>
      </c>
      <c r="AT418" s="22" t="s">
        <v>129</v>
      </c>
      <c r="AU418" s="22" t="s">
        <v>82</v>
      </c>
      <c r="AY418" s="22" t="s">
        <v>127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22" t="s">
        <v>78</v>
      </c>
      <c r="BK418" s="201">
        <f>ROUND(I418*H418,2)</f>
        <v>0</v>
      </c>
      <c r="BL418" s="22" t="s">
        <v>133</v>
      </c>
      <c r="BM418" s="22" t="s">
        <v>604</v>
      </c>
    </row>
    <row r="419" spans="2:65" s="1" customFormat="1" ht="12">
      <c r="B419" s="39"/>
      <c r="C419" s="61"/>
      <c r="D419" s="202" t="s">
        <v>135</v>
      </c>
      <c r="E419" s="61"/>
      <c r="F419" s="203" t="s">
        <v>605</v>
      </c>
      <c r="G419" s="61"/>
      <c r="H419" s="61"/>
      <c r="I419" s="161"/>
      <c r="J419" s="61"/>
      <c r="K419" s="61"/>
      <c r="L419" s="59"/>
      <c r="M419" s="204"/>
      <c r="N419" s="40"/>
      <c r="O419" s="40"/>
      <c r="P419" s="40"/>
      <c r="Q419" s="40"/>
      <c r="R419" s="40"/>
      <c r="S419" s="40"/>
      <c r="T419" s="76"/>
      <c r="AT419" s="22" t="s">
        <v>135</v>
      </c>
      <c r="AU419" s="22" t="s">
        <v>82</v>
      </c>
    </row>
    <row r="420" spans="2:65" s="11" customFormat="1" ht="12">
      <c r="B420" s="205"/>
      <c r="C420" s="206"/>
      <c r="D420" s="202" t="s">
        <v>136</v>
      </c>
      <c r="E420" s="207" t="s">
        <v>23</v>
      </c>
      <c r="F420" s="208" t="s">
        <v>145</v>
      </c>
      <c r="G420" s="206"/>
      <c r="H420" s="209">
        <v>3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136</v>
      </c>
      <c r="AU420" s="215" t="s">
        <v>82</v>
      </c>
      <c r="AV420" s="11" t="s">
        <v>82</v>
      </c>
      <c r="AW420" s="11" t="s">
        <v>36</v>
      </c>
      <c r="AX420" s="11" t="s">
        <v>78</v>
      </c>
      <c r="AY420" s="215" t="s">
        <v>127</v>
      </c>
    </row>
    <row r="421" spans="2:65" s="1" customFormat="1" ht="22.8" customHeight="1">
      <c r="B421" s="39"/>
      <c r="C421" s="190" t="s">
        <v>606</v>
      </c>
      <c r="D421" s="190" t="s">
        <v>129</v>
      </c>
      <c r="E421" s="191" t="s">
        <v>607</v>
      </c>
      <c r="F421" s="192" t="s">
        <v>608</v>
      </c>
      <c r="G421" s="193" t="s">
        <v>367</v>
      </c>
      <c r="H421" s="194">
        <v>3</v>
      </c>
      <c r="I421" s="195"/>
      <c r="J421" s="196">
        <f>ROUND(I421*H421,2)</f>
        <v>0</v>
      </c>
      <c r="K421" s="192" t="s">
        <v>141</v>
      </c>
      <c r="L421" s="59"/>
      <c r="M421" s="197" t="s">
        <v>23</v>
      </c>
      <c r="N421" s="198" t="s">
        <v>44</v>
      </c>
      <c r="O421" s="40"/>
      <c r="P421" s="199">
        <f>O421*H421</f>
        <v>0</v>
      </c>
      <c r="Q421" s="199">
        <v>0.31108000000000002</v>
      </c>
      <c r="R421" s="199">
        <f>Q421*H421</f>
        <v>0.93324000000000007</v>
      </c>
      <c r="S421" s="199">
        <v>0</v>
      </c>
      <c r="T421" s="200">
        <f>S421*H421</f>
        <v>0</v>
      </c>
      <c r="AR421" s="22" t="s">
        <v>133</v>
      </c>
      <c r="AT421" s="22" t="s">
        <v>129</v>
      </c>
      <c r="AU421" s="22" t="s">
        <v>82</v>
      </c>
      <c r="AY421" s="22" t="s">
        <v>127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22" t="s">
        <v>78</v>
      </c>
      <c r="BK421" s="201">
        <f>ROUND(I421*H421,2)</f>
        <v>0</v>
      </c>
      <c r="BL421" s="22" t="s">
        <v>133</v>
      </c>
      <c r="BM421" s="22" t="s">
        <v>609</v>
      </c>
    </row>
    <row r="422" spans="2:65" s="1" customFormat="1" ht="24">
      <c r="B422" s="39"/>
      <c r="C422" s="61"/>
      <c r="D422" s="202" t="s">
        <v>135</v>
      </c>
      <c r="E422" s="61"/>
      <c r="F422" s="203" t="s">
        <v>610</v>
      </c>
      <c r="G422" s="61"/>
      <c r="H422" s="61"/>
      <c r="I422" s="161"/>
      <c r="J422" s="61"/>
      <c r="K422" s="61"/>
      <c r="L422" s="59"/>
      <c r="M422" s="204"/>
      <c r="N422" s="40"/>
      <c r="O422" s="40"/>
      <c r="P422" s="40"/>
      <c r="Q422" s="40"/>
      <c r="R422" s="40"/>
      <c r="S422" s="40"/>
      <c r="T422" s="76"/>
      <c r="AT422" s="22" t="s">
        <v>135</v>
      </c>
      <c r="AU422" s="22" t="s">
        <v>82</v>
      </c>
    </row>
    <row r="423" spans="2:65" s="11" customFormat="1" ht="12">
      <c r="B423" s="205"/>
      <c r="C423" s="206"/>
      <c r="D423" s="202" t="s">
        <v>136</v>
      </c>
      <c r="E423" s="207" t="s">
        <v>23</v>
      </c>
      <c r="F423" s="208" t="s">
        <v>145</v>
      </c>
      <c r="G423" s="206"/>
      <c r="H423" s="209">
        <v>3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136</v>
      </c>
      <c r="AU423" s="215" t="s">
        <v>82</v>
      </c>
      <c r="AV423" s="11" t="s">
        <v>82</v>
      </c>
      <c r="AW423" s="11" t="s">
        <v>36</v>
      </c>
      <c r="AX423" s="11" t="s">
        <v>78</v>
      </c>
      <c r="AY423" s="215" t="s">
        <v>127</v>
      </c>
    </row>
    <row r="424" spans="2:65" s="1" customFormat="1" ht="22.8" customHeight="1">
      <c r="B424" s="39"/>
      <c r="C424" s="190" t="s">
        <v>611</v>
      </c>
      <c r="D424" s="190" t="s">
        <v>129</v>
      </c>
      <c r="E424" s="191" t="s">
        <v>612</v>
      </c>
      <c r="F424" s="192" t="s">
        <v>613</v>
      </c>
      <c r="G424" s="193" t="s">
        <v>173</v>
      </c>
      <c r="H424" s="194">
        <v>0.8</v>
      </c>
      <c r="I424" s="195"/>
      <c r="J424" s="196">
        <f>ROUND(I424*H424,2)</f>
        <v>0</v>
      </c>
      <c r="K424" s="192" t="s">
        <v>23</v>
      </c>
      <c r="L424" s="59"/>
      <c r="M424" s="197" t="s">
        <v>23</v>
      </c>
      <c r="N424" s="198" t="s">
        <v>44</v>
      </c>
      <c r="O424" s="40"/>
      <c r="P424" s="199">
        <f>O424*H424</f>
        <v>0</v>
      </c>
      <c r="Q424" s="199">
        <v>2.4359999999999999</v>
      </c>
      <c r="R424" s="199">
        <f>Q424*H424</f>
        <v>1.9488000000000001</v>
      </c>
      <c r="S424" s="199">
        <v>0</v>
      </c>
      <c r="T424" s="200">
        <f>S424*H424</f>
        <v>0</v>
      </c>
      <c r="AR424" s="22" t="s">
        <v>133</v>
      </c>
      <c r="AT424" s="22" t="s">
        <v>129</v>
      </c>
      <c r="AU424" s="22" t="s">
        <v>82</v>
      </c>
      <c r="AY424" s="22" t="s">
        <v>127</v>
      </c>
      <c r="BE424" s="201">
        <f>IF(N424="základní",J424,0)</f>
        <v>0</v>
      </c>
      <c r="BF424" s="201">
        <f>IF(N424="snížená",J424,0)</f>
        <v>0</v>
      </c>
      <c r="BG424" s="201">
        <f>IF(N424="zákl. přenesená",J424,0)</f>
        <v>0</v>
      </c>
      <c r="BH424" s="201">
        <f>IF(N424="sníž. přenesená",J424,0)</f>
        <v>0</v>
      </c>
      <c r="BI424" s="201">
        <f>IF(N424="nulová",J424,0)</f>
        <v>0</v>
      </c>
      <c r="BJ424" s="22" t="s">
        <v>78</v>
      </c>
      <c r="BK424" s="201">
        <f>ROUND(I424*H424,2)</f>
        <v>0</v>
      </c>
      <c r="BL424" s="22" t="s">
        <v>133</v>
      </c>
      <c r="BM424" s="22" t="s">
        <v>614</v>
      </c>
    </row>
    <row r="425" spans="2:65" s="1" customFormat="1" ht="24">
      <c r="B425" s="39"/>
      <c r="C425" s="61"/>
      <c r="D425" s="202" t="s">
        <v>135</v>
      </c>
      <c r="E425" s="61"/>
      <c r="F425" s="203" t="s">
        <v>613</v>
      </c>
      <c r="G425" s="61"/>
      <c r="H425" s="61"/>
      <c r="I425" s="161"/>
      <c r="J425" s="61"/>
      <c r="K425" s="61"/>
      <c r="L425" s="59"/>
      <c r="M425" s="204"/>
      <c r="N425" s="40"/>
      <c r="O425" s="40"/>
      <c r="P425" s="40"/>
      <c r="Q425" s="40"/>
      <c r="R425" s="40"/>
      <c r="S425" s="40"/>
      <c r="T425" s="76"/>
      <c r="AT425" s="22" t="s">
        <v>135</v>
      </c>
      <c r="AU425" s="22" t="s">
        <v>82</v>
      </c>
    </row>
    <row r="426" spans="2:65" s="11" customFormat="1" ht="12">
      <c r="B426" s="205"/>
      <c r="C426" s="206"/>
      <c r="D426" s="202" t="s">
        <v>136</v>
      </c>
      <c r="E426" s="207" t="s">
        <v>23</v>
      </c>
      <c r="F426" s="208" t="s">
        <v>615</v>
      </c>
      <c r="G426" s="206"/>
      <c r="H426" s="209">
        <v>0.77500000000000002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136</v>
      </c>
      <c r="AU426" s="215" t="s">
        <v>82</v>
      </c>
      <c r="AV426" s="11" t="s">
        <v>82</v>
      </c>
      <c r="AW426" s="11" t="s">
        <v>36</v>
      </c>
      <c r="AX426" s="11" t="s">
        <v>73</v>
      </c>
      <c r="AY426" s="215" t="s">
        <v>127</v>
      </c>
    </row>
    <row r="427" spans="2:65" s="12" customFormat="1" ht="12">
      <c r="B427" s="216"/>
      <c r="C427" s="217"/>
      <c r="D427" s="202" t="s">
        <v>136</v>
      </c>
      <c r="E427" s="218" t="s">
        <v>23</v>
      </c>
      <c r="F427" s="219" t="s">
        <v>138</v>
      </c>
      <c r="G427" s="217"/>
      <c r="H427" s="220">
        <v>0.77500000000000002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136</v>
      </c>
      <c r="AU427" s="226" t="s">
        <v>82</v>
      </c>
      <c r="AV427" s="12" t="s">
        <v>133</v>
      </c>
      <c r="AW427" s="12" t="s">
        <v>36</v>
      </c>
      <c r="AX427" s="12" t="s">
        <v>73</v>
      </c>
      <c r="AY427" s="226" t="s">
        <v>127</v>
      </c>
    </row>
    <row r="428" spans="2:65" s="11" customFormat="1" ht="12">
      <c r="B428" s="205"/>
      <c r="C428" s="206"/>
      <c r="D428" s="202" t="s">
        <v>136</v>
      </c>
      <c r="E428" s="207" t="s">
        <v>23</v>
      </c>
      <c r="F428" s="208" t="s">
        <v>616</v>
      </c>
      <c r="G428" s="206"/>
      <c r="H428" s="209">
        <v>0.8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136</v>
      </c>
      <c r="AU428" s="215" t="s">
        <v>82</v>
      </c>
      <c r="AV428" s="11" t="s">
        <v>82</v>
      </c>
      <c r="AW428" s="11" t="s">
        <v>36</v>
      </c>
      <c r="AX428" s="11" t="s">
        <v>78</v>
      </c>
      <c r="AY428" s="215" t="s">
        <v>127</v>
      </c>
    </row>
    <row r="429" spans="2:65" s="10" customFormat="1" ht="29.85" customHeight="1">
      <c r="B429" s="174"/>
      <c r="C429" s="175"/>
      <c r="D429" s="176" t="s">
        <v>72</v>
      </c>
      <c r="E429" s="188" t="s">
        <v>184</v>
      </c>
      <c r="F429" s="188" t="s">
        <v>617</v>
      </c>
      <c r="G429" s="175"/>
      <c r="H429" s="175"/>
      <c r="I429" s="178"/>
      <c r="J429" s="189">
        <f>BK429</f>
        <v>0</v>
      </c>
      <c r="K429" s="175"/>
      <c r="L429" s="180"/>
      <c r="M429" s="181"/>
      <c r="N429" s="182"/>
      <c r="O429" s="182"/>
      <c r="P429" s="183">
        <f>SUM(P430:P541)</f>
        <v>0</v>
      </c>
      <c r="Q429" s="182"/>
      <c r="R429" s="183">
        <f>SUM(R430:R541)</f>
        <v>54.409088199999992</v>
      </c>
      <c r="S429" s="182"/>
      <c r="T429" s="184">
        <f>SUM(T430:T541)</f>
        <v>4.7279999999999998</v>
      </c>
      <c r="AR429" s="185" t="s">
        <v>78</v>
      </c>
      <c r="AT429" s="186" t="s">
        <v>72</v>
      </c>
      <c r="AU429" s="186" t="s">
        <v>78</v>
      </c>
      <c r="AY429" s="185" t="s">
        <v>127</v>
      </c>
      <c r="BK429" s="187">
        <f>SUM(BK430:BK541)</f>
        <v>0</v>
      </c>
    </row>
    <row r="430" spans="2:65" s="1" customFormat="1" ht="22.8" customHeight="1">
      <c r="B430" s="39"/>
      <c r="C430" s="190" t="s">
        <v>618</v>
      </c>
      <c r="D430" s="190" t="s">
        <v>129</v>
      </c>
      <c r="E430" s="191" t="s">
        <v>619</v>
      </c>
      <c r="F430" s="192" t="s">
        <v>620</v>
      </c>
      <c r="G430" s="193" t="s">
        <v>367</v>
      </c>
      <c r="H430" s="194">
        <v>5</v>
      </c>
      <c r="I430" s="195"/>
      <c r="J430" s="196">
        <f>ROUND(I430*H430,2)</f>
        <v>0</v>
      </c>
      <c r="K430" s="192" t="s">
        <v>141</v>
      </c>
      <c r="L430" s="59"/>
      <c r="M430" s="197" t="s">
        <v>23</v>
      </c>
      <c r="N430" s="198" t="s">
        <v>44</v>
      </c>
      <c r="O430" s="40"/>
      <c r="P430" s="199">
        <f>O430*H430</f>
        <v>0</v>
      </c>
      <c r="Q430" s="199">
        <v>6.9999999999999999E-4</v>
      </c>
      <c r="R430" s="199">
        <f>Q430*H430</f>
        <v>3.5000000000000001E-3</v>
      </c>
      <c r="S430" s="199">
        <v>0</v>
      </c>
      <c r="T430" s="200">
        <f>S430*H430</f>
        <v>0</v>
      </c>
      <c r="AR430" s="22" t="s">
        <v>133</v>
      </c>
      <c r="AT430" s="22" t="s">
        <v>129</v>
      </c>
      <c r="AU430" s="22" t="s">
        <v>82</v>
      </c>
      <c r="AY430" s="22" t="s">
        <v>127</v>
      </c>
      <c r="BE430" s="201">
        <f>IF(N430="základní",J430,0)</f>
        <v>0</v>
      </c>
      <c r="BF430" s="201">
        <f>IF(N430="snížená",J430,0)</f>
        <v>0</v>
      </c>
      <c r="BG430" s="201">
        <f>IF(N430="zákl. přenesená",J430,0)</f>
        <v>0</v>
      </c>
      <c r="BH430" s="201">
        <f>IF(N430="sníž. přenesená",J430,0)</f>
        <v>0</v>
      </c>
      <c r="BI430" s="201">
        <f>IF(N430="nulová",J430,0)</f>
        <v>0</v>
      </c>
      <c r="BJ430" s="22" t="s">
        <v>78</v>
      </c>
      <c r="BK430" s="201">
        <f>ROUND(I430*H430,2)</f>
        <v>0</v>
      </c>
      <c r="BL430" s="22" t="s">
        <v>133</v>
      </c>
      <c r="BM430" s="22" t="s">
        <v>621</v>
      </c>
    </row>
    <row r="431" spans="2:65" s="1" customFormat="1" ht="24">
      <c r="B431" s="39"/>
      <c r="C431" s="61"/>
      <c r="D431" s="202" t="s">
        <v>135</v>
      </c>
      <c r="E431" s="61"/>
      <c r="F431" s="203" t="s">
        <v>622</v>
      </c>
      <c r="G431" s="61"/>
      <c r="H431" s="61"/>
      <c r="I431" s="161"/>
      <c r="J431" s="61"/>
      <c r="K431" s="61"/>
      <c r="L431" s="59"/>
      <c r="M431" s="204"/>
      <c r="N431" s="40"/>
      <c r="O431" s="40"/>
      <c r="P431" s="40"/>
      <c r="Q431" s="40"/>
      <c r="R431" s="40"/>
      <c r="S431" s="40"/>
      <c r="T431" s="76"/>
      <c r="AT431" s="22" t="s">
        <v>135</v>
      </c>
      <c r="AU431" s="22" t="s">
        <v>82</v>
      </c>
    </row>
    <row r="432" spans="2:65" s="11" customFormat="1" ht="12">
      <c r="B432" s="205"/>
      <c r="C432" s="206"/>
      <c r="D432" s="202" t="s">
        <v>136</v>
      </c>
      <c r="E432" s="207" t="s">
        <v>23</v>
      </c>
      <c r="F432" s="208" t="s">
        <v>145</v>
      </c>
      <c r="G432" s="206"/>
      <c r="H432" s="209">
        <v>3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136</v>
      </c>
      <c r="AU432" s="215" t="s">
        <v>82</v>
      </c>
      <c r="AV432" s="11" t="s">
        <v>82</v>
      </c>
      <c r="AW432" s="11" t="s">
        <v>36</v>
      </c>
      <c r="AX432" s="11" t="s">
        <v>73</v>
      </c>
      <c r="AY432" s="215" t="s">
        <v>127</v>
      </c>
    </row>
    <row r="433" spans="2:65" s="11" customFormat="1" ht="12">
      <c r="B433" s="205"/>
      <c r="C433" s="206"/>
      <c r="D433" s="202" t="s">
        <v>136</v>
      </c>
      <c r="E433" s="207" t="s">
        <v>23</v>
      </c>
      <c r="F433" s="208" t="s">
        <v>623</v>
      </c>
      <c r="G433" s="206"/>
      <c r="H433" s="209">
        <v>2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136</v>
      </c>
      <c r="AU433" s="215" t="s">
        <v>82</v>
      </c>
      <c r="AV433" s="11" t="s">
        <v>82</v>
      </c>
      <c r="AW433" s="11" t="s">
        <v>36</v>
      </c>
      <c r="AX433" s="11" t="s">
        <v>73</v>
      </c>
      <c r="AY433" s="215" t="s">
        <v>127</v>
      </c>
    </row>
    <row r="434" spans="2:65" s="12" customFormat="1" ht="12">
      <c r="B434" s="216"/>
      <c r="C434" s="217"/>
      <c r="D434" s="202" t="s">
        <v>136</v>
      </c>
      <c r="E434" s="218" t="s">
        <v>23</v>
      </c>
      <c r="F434" s="219" t="s">
        <v>138</v>
      </c>
      <c r="G434" s="217"/>
      <c r="H434" s="220">
        <v>5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136</v>
      </c>
      <c r="AU434" s="226" t="s">
        <v>82</v>
      </c>
      <c r="AV434" s="12" t="s">
        <v>133</v>
      </c>
      <c r="AW434" s="12" t="s">
        <v>36</v>
      </c>
      <c r="AX434" s="12" t="s">
        <v>78</v>
      </c>
      <c r="AY434" s="226" t="s">
        <v>127</v>
      </c>
    </row>
    <row r="435" spans="2:65" s="1" customFormat="1" ht="14.4" customHeight="1">
      <c r="B435" s="39"/>
      <c r="C435" s="238" t="s">
        <v>624</v>
      </c>
      <c r="D435" s="238" t="s">
        <v>290</v>
      </c>
      <c r="E435" s="239" t="s">
        <v>625</v>
      </c>
      <c r="F435" s="240" t="s">
        <v>626</v>
      </c>
      <c r="G435" s="241" t="s">
        <v>367</v>
      </c>
      <c r="H435" s="242">
        <v>1.01</v>
      </c>
      <c r="I435" s="243"/>
      <c r="J435" s="244">
        <f>ROUND(I435*H435,2)</f>
        <v>0</v>
      </c>
      <c r="K435" s="240" t="s">
        <v>23</v>
      </c>
      <c r="L435" s="245"/>
      <c r="M435" s="246" t="s">
        <v>23</v>
      </c>
      <c r="N435" s="247" t="s">
        <v>44</v>
      </c>
      <c r="O435" s="40"/>
      <c r="P435" s="199">
        <f>O435*H435</f>
        <v>0</v>
      </c>
      <c r="Q435" s="199">
        <v>3.0000000000000001E-3</v>
      </c>
      <c r="R435" s="199">
        <f>Q435*H435</f>
        <v>3.0300000000000001E-3</v>
      </c>
      <c r="S435" s="199">
        <v>0</v>
      </c>
      <c r="T435" s="200">
        <f>S435*H435</f>
        <v>0</v>
      </c>
      <c r="AR435" s="22" t="s">
        <v>178</v>
      </c>
      <c r="AT435" s="22" t="s">
        <v>290</v>
      </c>
      <c r="AU435" s="22" t="s">
        <v>82</v>
      </c>
      <c r="AY435" s="22" t="s">
        <v>127</v>
      </c>
      <c r="BE435" s="201">
        <f>IF(N435="základní",J435,0)</f>
        <v>0</v>
      </c>
      <c r="BF435" s="201">
        <f>IF(N435="snížená",J435,0)</f>
        <v>0</v>
      </c>
      <c r="BG435" s="201">
        <f>IF(N435="zákl. přenesená",J435,0)</f>
        <v>0</v>
      </c>
      <c r="BH435" s="201">
        <f>IF(N435="sníž. přenesená",J435,0)</f>
        <v>0</v>
      </c>
      <c r="BI435" s="201">
        <f>IF(N435="nulová",J435,0)</f>
        <v>0</v>
      </c>
      <c r="BJ435" s="22" t="s">
        <v>78</v>
      </c>
      <c r="BK435" s="201">
        <f>ROUND(I435*H435,2)</f>
        <v>0</v>
      </c>
      <c r="BL435" s="22" t="s">
        <v>133</v>
      </c>
      <c r="BM435" s="22" t="s">
        <v>627</v>
      </c>
    </row>
    <row r="436" spans="2:65" s="1" customFormat="1" ht="12">
      <c r="B436" s="39"/>
      <c r="C436" s="61"/>
      <c r="D436" s="202" t="s">
        <v>135</v>
      </c>
      <c r="E436" s="61"/>
      <c r="F436" s="203" t="s">
        <v>626</v>
      </c>
      <c r="G436" s="61"/>
      <c r="H436" s="61"/>
      <c r="I436" s="161"/>
      <c r="J436" s="61"/>
      <c r="K436" s="61"/>
      <c r="L436" s="59"/>
      <c r="M436" s="204"/>
      <c r="N436" s="40"/>
      <c r="O436" s="40"/>
      <c r="P436" s="40"/>
      <c r="Q436" s="40"/>
      <c r="R436" s="40"/>
      <c r="S436" s="40"/>
      <c r="T436" s="76"/>
      <c r="AT436" s="22" t="s">
        <v>135</v>
      </c>
      <c r="AU436" s="22" t="s">
        <v>82</v>
      </c>
    </row>
    <row r="437" spans="2:65" s="11" customFormat="1" ht="12">
      <c r="B437" s="205"/>
      <c r="C437" s="206"/>
      <c r="D437" s="202" t="s">
        <v>136</v>
      </c>
      <c r="E437" s="207" t="s">
        <v>23</v>
      </c>
      <c r="F437" s="208" t="s">
        <v>567</v>
      </c>
      <c r="G437" s="206"/>
      <c r="H437" s="209">
        <v>1.01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136</v>
      </c>
      <c r="AU437" s="215" t="s">
        <v>82</v>
      </c>
      <c r="AV437" s="11" t="s">
        <v>82</v>
      </c>
      <c r="AW437" s="11" t="s">
        <v>36</v>
      </c>
      <c r="AX437" s="11" t="s">
        <v>78</v>
      </c>
      <c r="AY437" s="215" t="s">
        <v>127</v>
      </c>
    </row>
    <row r="438" spans="2:65" s="1" customFormat="1" ht="14.4" customHeight="1">
      <c r="B438" s="39"/>
      <c r="C438" s="238" t="s">
        <v>628</v>
      </c>
      <c r="D438" s="238" t="s">
        <v>290</v>
      </c>
      <c r="E438" s="239" t="s">
        <v>629</v>
      </c>
      <c r="F438" s="240" t="s">
        <v>630</v>
      </c>
      <c r="G438" s="241" t="s">
        <v>367</v>
      </c>
      <c r="H438" s="242">
        <v>2.02</v>
      </c>
      <c r="I438" s="243"/>
      <c r="J438" s="244">
        <f>ROUND(I438*H438,2)</f>
        <v>0</v>
      </c>
      <c r="K438" s="240" t="s">
        <v>23</v>
      </c>
      <c r="L438" s="245"/>
      <c r="M438" s="246" t="s">
        <v>23</v>
      </c>
      <c r="N438" s="247" t="s">
        <v>44</v>
      </c>
      <c r="O438" s="40"/>
      <c r="P438" s="199">
        <f>O438*H438</f>
        <v>0</v>
      </c>
      <c r="Q438" s="199">
        <v>3.0999999999999999E-3</v>
      </c>
      <c r="R438" s="199">
        <f>Q438*H438</f>
        <v>6.2620000000000002E-3</v>
      </c>
      <c r="S438" s="199">
        <v>0</v>
      </c>
      <c r="T438" s="200">
        <f>S438*H438</f>
        <v>0</v>
      </c>
      <c r="AR438" s="22" t="s">
        <v>178</v>
      </c>
      <c r="AT438" s="22" t="s">
        <v>290</v>
      </c>
      <c r="AU438" s="22" t="s">
        <v>82</v>
      </c>
      <c r="AY438" s="22" t="s">
        <v>127</v>
      </c>
      <c r="BE438" s="201">
        <f>IF(N438="základní",J438,0)</f>
        <v>0</v>
      </c>
      <c r="BF438" s="201">
        <f>IF(N438="snížená",J438,0)</f>
        <v>0</v>
      </c>
      <c r="BG438" s="201">
        <f>IF(N438="zákl. přenesená",J438,0)</f>
        <v>0</v>
      </c>
      <c r="BH438" s="201">
        <f>IF(N438="sníž. přenesená",J438,0)</f>
        <v>0</v>
      </c>
      <c r="BI438" s="201">
        <f>IF(N438="nulová",J438,0)</f>
        <v>0</v>
      </c>
      <c r="BJ438" s="22" t="s">
        <v>78</v>
      </c>
      <c r="BK438" s="201">
        <f>ROUND(I438*H438,2)</f>
        <v>0</v>
      </c>
      <c r="BL438" s="22" t="s">
        <v>133</v>
      </c>
      <c r="BM438" s="22" t="s">
        <v>631</v>
      </c>
    </row>
    <row r="439" spans="2:65" s="1" customFormat="1" ht="12">
      <c r="B439" s="39"/>
      <c r="C439" s="61"/>
      <c r="D439" s="202" t="s">
        <v>135</v>
      </c>
      <c r="E439" s="61"/>
      <c r="F439" s="203" t="s">
        <v>630</v>
      </c>
      <c r="G439" s="61"/>
      <c r="H439" s="61"/>
      <c r="I439" s="161"/>
      <c r="J439" s="61"/>
      <c r="K439" s="61"/>
      <c r="L439" s="59"/>
      <c r="M439" s="204"/>
      <c r="N439" s="40"/>
      <c r="O439" s="40"/>
      <c r="P439" s="40"/>
      <c r="Q439" s="40"/>
      <c r="R439" s="40"/>
      <c r="S439" s="40"/>
      <c r="T439" s="76"/>
      <c r="AT439" s="22" t="s">
        <v>135</v>
      </c>
      <c r="AU439" s="22" t="s">
        <v>82</v>
      </c>
    </row>
    <row r="440" spans="2:65" s="11" customFormat="1" ht="12">
      <c r="B440" s="205"/>
      <c r="C440" s="206"/>
      <c r="D440" s="202" t="s">
        <v>136</v>
      </c>
      <c r="E440" s="207" t="s">
        <v>23</v>
      </c>
      <c r="F440" s="208" t="s">
        <v>375</v>
      </c>
      <c r="G440" s="206"/>
      <c r="H440" s="209">
        <v>2.02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136</v>
      </c>
      <c r="AU440" s="215" t="s">
        <v>82</v>
      </c>
      <c r="AV440" s="11" t="s">
        <v>82</v>
      </c>
      <c r="AW440" s="11" t="s">
        <v>36</v>
      </c>
      <c r="AX440" s="11" t="s">
        <v>78</v>
      </c>
      <c r="AY440" s="215" t="s">
        <v>127</v>
      </c>
    </row>
    <row r="441" spans="2:65" s="1" customFormat="1" ht="22.8" customHeight="1">
      <c r="B441" s="39"/>
      <c r="C441" s="190" t="s">
        <v>632</v>
      </c>
      <c r="D441" s="190" t="s">
        <v>129</v>
      </c>
      <c r="E441" s="191" t="s">
        <v>633</v>
      </c>
      <c r="F441" s="192" t="s">
        <v>634</v>
      </c>
      <c r="G441" s="193" t="s">
        <v>367</v>
      </c>
      <c r="H441" s="194">
        <v>2</v>
      </c>
      <c r="I441" s="195"/>
      <c r="J441" s="196">
        <f>ROUND(I441*H441,2)</f>
        <v>0</v>
      </c>
      <c r="K441" s="192" t="s">
        <v>141</v>
      </c>
      <c r="L441" s="59"/>
      <c r="M441" s="197" t="s">
        <v>23</v>
      </c>
      <c r="N441" s="198" t="s">
        <v>44</v>
      </c>
      <c r="O441" s="40"/>
      <c r="P441" s="199">
        <f>O441*H441</f>
        <v>0</v>
      </c>
      <c r="Q441" s="199">
        <v>0.11241</v>
      </c>
      <c r="R441" s="199">
        <f>Q441*H441</f>
        <v>0.22481999999999999</v>
      </c>
      <c r="S441" s="199">
        <v>0</v>
      </c>
      <c r="T441" s="200">
        <f>S441*H441</f>
        <v>0</v>
      </c>
      <c r="AR441" s="22" t="s">
        <v>133</v>
      </c>
      <c r="AT441" s="22" t="s">
        <v>129</v>
      </c>
      <c r="AU441" s="22" t="s">
        <v>82</v>
      </c>
      <c r="AY441" s="22" t="s">
        <v>127</v>
      </c>
      <c r="BE441" s="201">
        <f>IF(N441="základní",J441,0)</f>
        <v>0</v>
      </c>
      <c r="BF441" s="201">
        <f>IF(N441="snížená",J441,0)</f>
        <v>0</v>
      </c>
      <c r="BG441" s="201">
        <f>IF(N441="zákl. přenesená",J441,0)</f>
        <v>0</v>
      </c>
      <c r="BH441" s="201">
        <f>IF(N441="sníž. přenesená",J441,0)</f>
        <v>0</v>
      </c>
      <c r="BI441" s="201">
        <f>IF(N441="nulová",J441,0)</f>
        <v>0</v>
      </c>
      <c r="BJ441" s="22" t="s">
        <v>78</v>
      </c>
      <c r="BK441" s="201">
        <f>ROUND(I441*H441,2)</f>
        <v>0</v>
      </c>
      <c r="BL441" s="22" t="s">
        <v>133</v>
      </c>
      <c r="BM441" s="22" t="s">
        <v>635</v>
      </c>
    </row>
    <row r="442" spans="2:65" s="1" customFormat="1" ht="12">
      <c r="B442" s="39"/>
      <c r="C442" s="61"/>
      <c r="D442" s="202" t="s">
        <v>135</v>
      </c>
      <c r="E442" s="61"/>
      <c r="F442" s="203" t="s">
        <v>636</v>
      </c>
      <c r="G442" s="61"/>
      <c r="H442" s="61"/>
      <c r="I442" s="161"/>
      <c r="J442" s="61"/>
      <c r="K442" s="61"/>
      <c r="L442" s="59"/>
      <c r="M442" s="204"/>
      <c r="N442" s="40"/>
      <c r="O442" s="40"/>
      <c r="P442" s="40"/>
      <c r="Q442" s="40"/>
      <c r="R442" s="40"/>
      <c r="S442" s="40"/>
      <c r="T442" s="76"/>
      <c r="AT442" s="22" t="s">
        <v>135</v>
      </c>
      <c r="AU442" s="22" t="s">
        <v>82</v>
      </c>
    </row>
    <row r="443" spans="2:65" s="11" customFormat="1" ht="12">
      <c r="B443" s="205"/>
      <c r="C443" s="206"/>
      <c r="D443" s="202" t="s">
        <v>136</v>
      </c>
      <c r="E443" s="207" t="s">
        <v>23</v>
      </c>
      <c r="F443" s="208" t="s">
        <v>82</v>
      </c>
      <c r="G443" s="206"/>
      <c r="H443" s="209">
        <v>2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136</v>
      </c>
      <c r="AU443" s="215" t="s">
        <v>82</v>
      </c>
      <c r="AV443" s="11" t="s">
        <v>82</v>
      </c>
      <c r="AW443" s="11" t="s">
        <v>36</v>
      </c>
      <c r="AX443" s="11" t="s">
        <v>78</v>
      </c>
      <c r="AY443" s="215" t="s">
        <v>127</v>
      </c>
    </row>
    <row r="444" spans="2:65" s="1" customFormat="1" ht="22.8" customHeight="1">
      <c r="B444" s="39"/>
      <c r="C444" s="238" t="s">
        <v>637</v>
      </c>
      <c r="D444" s="238" t="s">
        <v>290</v>
      </c>
      <c r="E444" s="239" t="s">
        <v>638</v>
      </c>
      <c r="F444" s="240" t="s">
        <v>639</v>
      </c>
      <c r="G444" s="241" t="s">
        <v>367</v>
      </c>
      <c r="H444" s="242">
        <v>2.02</v>
      </c>
      <c r="I444" s="243"/>
      <c r="J444" s="244">
        <f>ROUND(I444*H444,2)</f>
        <v>0</v>
      </c>
      <c r="K444" s="240" t="s">
        <v>23</v>
      </c>
      <c r="L444" s="245"/>
      <c r="M444" s="246" t="s">
        <v>23</v>
      </c>
      <c r="N444" s="247" t="s">
        <v>44</v>
      </c>
      <c r="O444" s="40"/>
      <c r="P444" s="199">
        <f>O444*H444</f>
        <v>0</v>
      </c>
      <c r="Q444" s="199">
        <v>3.5000000000000003E-2</v>
      </c>
      <c r="R444" s="199">
        <f>Q444*H444</f>
        <v>7.0700000000000013E-2</v>
      </c>
      <c r="S444" s="199">
        <v>0</v>
      </c>
      <c r="T444" s="200">
        <f>S444*H444</f>
        <v>0</v>
      </c>
      <c r="AR444" s="22" t="s">
        <v>178</v>
      </c>
      <c r="AT444" s="22" t="s">
        <v>290</v>
      </c>
      <c r="AU444" s="22" t="s">
        <v>82</v>
      </c>
      <c r="AY444" s="22" t="s">
        <v>127</v>
      </c>
      <c r="BE444" s="201">
        <f>IF(N444="základní",J444,0)</f>
        <v>0</v>
      </c>
      <c r="BF444" s="201">
        <f>IF(N444="snížená",J444,0)</f>
        <v>0</v>
      </c>
      <c r="BG444" s="201">
        <f>IF(N444="zákl. přenesená",J444,0)</f>
        <v>0</v>
      </c>
      <c r="BH444" s="201">
        <f>IF(N444="sníž. přenesená",J444,0)</f>
        <v>0</v>
      </c>
      <c r="BI444" s="201">
        <f>IF(N444="nulová",J444,0)</f>
        <v>0</v>
      </c>
      <c r="BJ444" s="22" t="s">
        <v>78</v>
      </c>
      <c r="BK444" s="201">
        <f>ROUND(I444*H444,2)</f>
        <v>0</v>
      </c>
      <c r="BL444" s="22" t="s">
        <v>133</v>
      </c>
      <c r="BM444" s="22" t="s">
        <v>640</v>
      </c>
    </row>
    <row r="445" spans="2:65" s="1" customFormat="1" ht="24">
      <c r="B445" s="39"/>
      <c r="C445" s="61"/>
      <c r="D445" s="202" t="s">
        <v>135</v>
      </c>
      <c r="E445" s="61"/>
      <c r="F445" s="203" t="s">
        <v>641</v>
      </c>
      <c r="G445" s="61"/>
      <c r="H445" s="61"/>
      <c r="I445" s="161"/>
      <c r="J445" s="61"/>
      <c r="K445" s="61"/>
      <c r="L445" s="59"/>
      <c r="M445" s="204"/>
      <c r="N445" s="40"/>
      <c r="O445" s="40"/>
      <c r="P445" s="40"/>
      <c r="Q445" s="40"/>
      <c r="R445" s="40"/>
      <c r="S445" s="40"/>
      <c r="T445" s="76"/>
      <c r="AT445" s="22" t="s">
        <v>135</v>
      </c>
      <c r="AU445" s="22" t="s">
        <v>82</v>
      </c>
    </row>
    <row r="446" spans="2:65" s="11" customFormat="1" ht="12">
      <c r="B446" s="205"/>
      <c r="C446" s="206"/>
      <c r="D446" s="202" t="s">
        <v>136</v>
      </c>
      <c r="E446" s="207" t="s">
        <v>23</v>
      </c>
      <c r="F446" s="208" t="s">
        <v>375</v>
      </c>
      <c r="G446" s="206"/>
      <c r="H446" s="209">
        <v>2.02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136</v>
      </c>
      <c r="AU446" s="215" t="s">
        <v>82</v>
      </c>
      <c r="AV446" s="11" t="s">
        <v>82</v>
      </c>
      <c r="AW446" s="11" t="s">
        <v>36</v>
      </c>
      <c r="AX446" s="11" t="s">
        <v>73</v>
      </c>
      <c r="AY446" s="215" t="s">
        <v>127</v>
      </c>
    </row>
    <row r="447" spans="2:65" s="12" customFormat="1" ht="12">
      <c r="B447" s="216"/>
      <c r="C447" s="217"/>
      <c r="D447" s="202" t="s">
        <v>136</v>
      </c>
      <c r="E447" s="218" t="s">
        <v>23</v>
      </c>
      <c r="F447" s="219" t="s">
        <v>138</v>
      </c>
      <c r="G447" s="217"/>
      <c r="H447" s="220">
        <v>2.02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136</v>
      </c>
      <c r="AU447" s="226" t="s">
        <v>82</v>
      </c>
      <c r="AV447" s="12" t="s">
        <v>133</v>
      </c>
      <c r="AW447" s="12" t="s">
        <v>36</v>
      </c>
      <c r="AX447" s="12" t="s">
        <v>78</v>
      </c>
      <c r="AY447" s="226" t="s">
        <v>127</v>
      </c>
    </row>
    <row r="448" spans="2:65" s="1" customFormat="1" ht="22.8" customHeight="1">
      <c r="B448" s="39"/>
      <c r="C448" s="190" t="s">
        <v>642</v>
      </c>
      <c r="D448" s="190" t="s">
        <v>129</v>
      </c>
      <c r="E448" s="191" t="s">
        <v>643</v>
      </c>
      <c r="F448" s="192" t="s">
        <v>644</v>
      </c>
      <c r="G448" s="193" t="s">
        <v>367</v>
      </c>
      <c r="H448" s="194">
        <v>5</v>
      </c>
      <c r="I448" s="195"/>
      <c r="J448" s="196">
        <f>ROUND(I448*H448,2)</f>
        <v>0</v>
      </c>
      <c r="K448" s="192" t="s">
        <v>23</v>
      </c>
      <c r="L448" s="59"/>
      <c r="M448" s="197" t="s">
        <v>23</v>
      </c>
      <c r="N448" s="198" t="s">
        <v>44</v>
      </c>
      <c r="O448" s="40"/>
      <c r="P448" s="199">
        <f>O448*H448</f>
        <v>0</v>
      </c>
      <c r="Q448" s="199">
        <v>0.11241</v>
      </c>
      <c r="R448" s="199">
        <f>Q448*H448</f>
        <v>0.56204999999999994</v>
      </c>
      <c r="S448" s="199">
        <v>0</v>
      </c>
      <c r="T448" s="200">
        <f>S448*H448</f>
        <v>0</v>
      </c>
      <c r="AR448" s="22" t="s">
        <v>133</v>
      </c>
      <c r="AT448" s="22" t="s">
        <v>129</v>
      </c>
      <c r="AU448" s="22" t="s">
        <v>82</v>
      </c>
      <c r="AY448" s="22" t="s">
        <v>127</v>
      </c>
      <c r="BE448" s="201">
        <f>IF(N448="základní",J448,0)</f>
        <v>0</v>
      </c>
      <c r="BF448" s="201">
        <f>IF(N448="snížená",J448,0)</f>
        <v>0</v>
      </c>
      <c r="BG448" s="201">
        <f>IF(N448="zákl. přenesená",J448,0)</f>
        <v>0</v>
      </c>
      <c r="BH448" s="201">
        <f>IF(N448="sníž. přenesená",J448,0)</f>
        <v>0</v>
      </c>
      <c r="BI448" s="201">
        <f>IF(N448="nulová",J448,0)</f>
        <v>0</v>
      </c>
      <c r="BJ448" s="22" t="s">
        <v>78</v>
      </c>
      <c r="BK448" s="201">
        <f>ROUND(I448*H448,2)</f>
        <v>0</v>
      </c>
      <c r="BL448" s="22" t="s">
        <v>133</v>
      </c>
      <c r="BM448" s="22" t="s">
        <v>645</v>
      </c>
    </row>
    <row r="449" spans="2:65" s="1" customFormat="1" ht="24">
      <c r="B449" s="39"/>
      <c r="C449" s="61"/>
      <c r="D449" s="202" t="s">
        <v>135</v>
      </c>
      <c r="E449" s="61"/>
      <c r="F449" s="203" t="s">
        <v>644</v>
      </c>
      <c r="G449" s="61"/>
      <c r="H449" s="61"/>
      <c r="I449" s="161"/>
      <c r="J449" s="61"/>
      <c r="K449" s="61"/>
      <c r="L449" s="59"/>
      <c r="M449" s="204"/>
      <c r="N449" s="40"/>
      <c r="O449" s="40"/>
      <c r="P449" s="40"/>
      <c r="Q449" s="40"/>
      <c r="R449" s="40"/>
      <c r="S449" s="40"/>
      <c r="T449" s="76"/>
      <c r="AT449" s="22" t="s">
        <v>135</v>
      </c>
      <c r="AU449" s="22" t="s">
        <v>82</v>
      </c>
    </row>
    <row r="450" spans="2:65" s="11" customFormat="1" ht="12">
      <c r="B450" s="205"/>
      <c r="C450" s="206"/>
      <c r="D450" s="202" t="s">
        <v>136</v>
      </c>
      <c r="E450" s="207" t="s">
        <v>23</v>
      </c>
      <c r="F450" s="208" t="s">
        <v>157</v>
      </c>
      <c r="G450" s="206"/>
      <c r="H450" s="209">
        <v>5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136</v>
      </c>
      <c r="AU450" s="215" t="s">
        <v>82</v>
      </c>
      <c r="AV450" s="11" t="s">
        <v>82</v>
      </c>
      <c r="AW450" s="11" t="s">
        <v>36</v>
      </c>
      <c r="AX450" s="11" t="s">
        <v>78</v>
      </c>
      <c r="AY450" s="215" t="s">
        <v>127</v>
      </c>
    </row>
    <row r="451" spans="2:65" s="1" customFormat="1" ht="22.8" customHeight="1">
      <c r="B451" s="39"/>
      <c r="C451" s="190" t="s">
        <v>646</v>
      </c>
      <c r="D451" s="190" t="s">
        <v>129</v>
      </c>
      <c r="E451" s="191" t="s">
        <v>647</v>
      </c>
      <c r="F451" s="192" t="s">
        <v>648</v>
      </c>
      <c r="G451" s="193" t="s">
        <v>132</v>
      </c>
      <c r="H451" s="194">
        <v>2.75</v>
      </c>
      <c r="I451" s="195"/>
      <c r="J451" s="196">
        <f>ROUND(I451*H451,2)</f>
        <v>0</v>
      </c>
      <c r="K451" s="192" t="s">
        <v>23</v>
      </c>
      <c r="L451" s="59"/>
      <c r="M451" s="197" t="s">
        <v>23</v>
      </c>
      <c r="N451" s="198" t="s">
        <v>44</v>
      </c>
      <c r="O451" s="40"/>
      <c r="P451" s="199">
        <f>O451*H451</f>
        <v>0</v>
      </c>
      <c r="Q451" s="199">
        <v>2.5999999999999999E-3</v>
      </c>
      <c r="R451" s="199">
        <f>Q451*H451</f>
        <v>7.1500000000000001E-3</v>
      </c>
      <c r="S451" s="199">
        <v>0</v>
      </c>
      <c r="T451" s="200">
        <f>S451*H451</f>
        <v>0</v>
      </c>
      <c r="AR451" s="22" t="s">
        <v>133</v>
      </c>
      <c r="AT451" s="22" t="s">
        <v>129</v>
      </c>
      <c r="AU451" s="22" t="s">
        <v>82</v>
      </c>
      <c r="AY451" s="22" t="s">
        <v>127</v>
      </c>
      <c r="BE451" s="201">
        <f>IF(N451="základní",J451,0)</f>
        <v>0</v>
      </c>
      <c r="BF451" s="201">
        <f>IF(N451="snížená",J451,0)</f>
        <v>0</v>
      </c>
      <c r="BG451" s="201">
        <f>IF(N451="zákl. přenesená",J451,0)</f>
        <v>0</v>
      </c>
      <c r="BH451" s="201">
        <f>IF(N451="sníž. přenesená",J451,0)</f>
        <v>0</v>
      </c>
      <c r="BI451" s="201">
        <f>IF(N451="nulová",J451,0)</f>
        <v>0</v>
      </c>
      <c r="BJ451" s="22" t="s">
        <v>78</v>
      </c>
      <c r="BK451" s="201">
        <f>ROUND(I451*H451,2)</f>
        <v>0</v>
      </c>
      <c r="BL451" s="22" t="s">
        <v>133</v>
      </c>
      <c r="BM451" s="22" t="s">
        <v>649</v>
      </c>
    </row>
    <row r="452" spans="2:65" s="1" customFormat="1" ht="12">
      <c r="B452" s="39"/>
      <c r="C452" s="61"/>
      <c r="D452" s="202" t="s">
        <v>135</v>
      </c>
      <c r="E452" s="61"/>
      <c r="F452" s="203" t="s">
        <v>650</v>
      </c>
      <c r="G452" s="61"/>
      <c r="H452" s="61"/>
      <c r="I452" s="161"/>
      <c r="J452" s="61"/>
      <c r="K452" s="61"/>
      <c r="L452" s="59"/>
      <c r="M452" s="204"/>
      <c r="N452" s="40"/>
      <c r="O452" s="40"/>
      <c r="P452" s="40"/>
      <c r="Q452" s="40"/>
      <c r="R452" s="40"/>
      <c r="S452" s="40"/>
      <c r="T452" s="76"/>
      <c r="AT452" s="22" t="s">
        <v>135</v>
      </c>
      <c r="AU452" s="22" t="s">
        <v>82</v>
      </c>
    </row>
    <row r="453" spans="2:65" s="11" customFormat="1" ht="12">
      <c r="B453" s="205"/>
      <c r="C453" s="206"/>
      <c r="D453" s="202" t="s">
        <v>136</v>
      </c>
      <c r="E453" s="207" t="s">
        <v>23</v>
      </c>
      <c r="F453" s="208" t="s">
        <v>651</v>
      </c>
      <c r="G453" s="206"/>
      <c r="H453" s="209">
        <v>2.75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136</v>
      </c>
      <c r="AU453" s="215" t="s">
        <v>82</v>
      </c>
      <c r="AV453" s="11" t="s">
        <v>82</v>
      </c>
      <c r="AW453" s="11" t="s">
        <v>36</v>
      </c>
      <c r="AX453" s="11" t="s">
        <v>73</v>
      </c>
      <c r="AY453" s="215" t="s">
        <v>127</v>
      </c>
    </row>
    <row r="454" spans="2:65" s="12" customFormat="1" ht="12">
      <c r="B454" s="216"/>
      <c r="C454" s="217"/>
      <c r="D454" s="202" t="s">
        <v>136</v>
      </c>
      <c r="E454" s="218" t="s">
        <v>23</v>
      </c>
      <c r="F454" s="219" t="s">
        <v>138</v>
      </c>
      <c r="G454" s="217"/>
      <c r="H454" s="220">
        <v>2.75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136</v>
      </c>
      <c r="AU454" s="226" t="s">
        <v>82</v>
      </c>
      <c r="AV454" s="12" t="s">
        <v>133</v>
      </c>
      <c r="AW454" s="12" t="s">
        <v>36</v>
      </c>
      <c r="AX454" s="12" t="s">
        <v>78</v>
      </c>
      <c r="AY454" s="226" t="s">
        <v>127</v>
      </c>
    </row>
    <row r="455" spans="2:65" s="1" customFormat="1" ht="34.200000000000003" customHeight="1">
      <c r="B455" s="39"/>
      <c r="C455" s="190" t="s">
        <v>652</v>
      </c>
      <c r="D455" s="190" t="s">
        <v>129</v>
      </c>
      <c r="E455" s="191" t="s">
        <v>653</v>
      </c>
      <c r="F455" s="192" t="s">
        <v>654</v>
      </c>
      <c r="G455" s="193" t="s">
        <v>166</v>
      </c>
      <c r="H455" s="194">
        <v>87</v>
      </c>
      <c r="I455" s="195"/>
      <c r="J455" s="196">
        <f>ROUND(I455*H455,2)</f>
        <v>0</v>
      </c>
      <c r="K455" s="192" t="s">
        <v>141</v>
      </c>
      <c r="L455" s="59"/>
      <c r="M455" s="197" t="s">
        <v>23</v>
      </c>
      <c r="N455" s="198" t="s">
        <v>44</v>
      </c>
      <c r="O455" s="40"/>
      <c r="P455" s="199">
        <f>O455*H455</f>
        <v>0</v>
      </c>
      <c r="Q455" s="199">
        <v>8.9779999999999999E-2</v>
      </c>
      <c r="R455" s="199">
        <f>Q455*H455</f>
        <v>7.8108599999999999</v>
      </c>
      <c r="S455" s="199">
        <v>0</v>
      </c>
      <c r="T455" s="200">
        <f>S455*H455</f>
        <v>0</v>
      </c>
      <c r="AR455" s="22" t="s">
        <v>133</v>
      </c>
      <c r="AT455" s="22" t="s">
        <v>129</v>
      </c>
      <c r="AU455" s="22" t="s">
        <v>82</v>
      </c>
      <c r="AY455" s="22" t="s">
        <v>127</v>
      </c>
      <c r="BE455" s="201">
        <f>IF(N455="základní",J455,0)</f>
        <v>0</v>
      </c>
      <c r="BF455" s="201">
        <f>IF(N455="snížená",J455,0)</f>
        <v>0</v>
      </c>
      <c r="BG455" s="201">
        <f>IF(N455="zákl. přenesená",J455,0)</f>
        <v>0</v>
      </c>
      <c r="BH455" s="201">
        <f>IF(N455="sníž. přenesená",J455,0)</f>
        <v>0</v>
      </c>
      <c r="BI455" s="201">
        <f>IF(N455="nulová",J455,0)</f>
        <v>0</v>
      </c>
      <c r="BJ455" s="22" t="s">
        <v>78</v>
      </c>
      <c r="BK455" s="201">
        <f>ROUND(I455*H455,2)</f>
        <v>0</v>
      </c>
      <c r="BL455" s="22" t="s">
        <v>133</v>
      </c>
      <c r="BM455" s="22" t="s">
        <v>655</v>
      </c>
    </row>
    <row r="456" spans="2:65" s="1" customFormat="1" ht="48">
      <c r="B456" s="39"/>
      <c r="C456" s="61"/>
      <c r="D456" s="202" t="s">
        <v>135</v>
      </c>
      <c r="E456" s="61"/>
      <c r="F456" s="203" t="s">
        <v>656</v>
      </c>
      <c r="G456" s="61"/>
      <c r="H456" s="61"/>
      <c r="I456" s="161"/>
      <c r="J456" s="61"/>
      <c r="K456" s="61"/>
      <c r="L456" s="59"/>
      <c r="M456" s="204"/>
      <c r="N456" s="40"/>
      <c r="O456" s="40"/>
      <c r="P456" s="40"/>
      <c r="Q456" s="40"/>
      <c r="R456" s="40"/>
      <c r="S456" s="40"/>
      <c r="T456" s="76"/>
      <c r="AT456" s="22" t="s">
        <v>135</v>
      </c>
      <c r="AU456" s="22" t="s">
        <v>82</v>
      </c>
    </row>
    <row r="457" spans="2:65" s="11" customFormat="1" ht="12">
      <c r="B457" s="205"/>
      <c r="C457" s="206"/>
      <c r="D457" s="202" t="s">
        <v>136</v>
      </c>
      <c r="E457" s="207" t="s">
        <v>23</v>
      </c>
      <c r="F457" s="208" t="s">
        <v>657</v>
      </c>
      <c r="G457" s="206"/>
      <c r="H457" s="209">
        <v>75.5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136</v>
      </c>
      <c r="AU457" s="215" t="s">
        <v>82</v>
      </c>
      <c r="AV457" s="11" t="s">
        <v>82</v>
      </c>
      <c r="AW457" s="11" t="s">
        <v>36</v>
      </c>
      <c r="AX457" s="11" t="s">
        <v>73</v>
      </c>
      <c r="AY457" s="215" t="s">
        <v>127</v>
      </c>
    </row>
    <row r="458" spans="2:65" s="11" customFormat="1" ht="12">
      <c r="B458" s="205"/>
      <c r="C458" s="206"/>
      <c r="D458" s="202" t="s">
        <v>136</v>
      </c>
      <c r="E458" s="207" t="s">
        <v>23</v>
      </c>
      <c r="F458" s="208" t="s">
        <v>658</v>
      </c>
      <c r="G458" s="206"/>
      <c r="H458" s="209">
        <v>11.5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136</v>
      </c>
      <c r="AU458" s="215" t="s">
        <v>82</v>
      </c>
      <c r="AV458" s="11" t="s">
        <v>82</v>
      </c>
      <c r="AW458" s="11" t="s">
        <v>36</v>
      </c>
      <c r="AX458" s="11" t="s">
        <v>73</v>
      </c>
      <c r="AY458" s="215" t="s">
        <v>127</v>
      </c>
    </row>
    <row r="459" spans="2:65" s="12" customFormat="1" ht="12">
      <c r="B459" s="216"/>
      <c r="C459" s="217"/>
      <c r="D459" s="202" t="s">
        <v>136</v>
      </c>
      <c r="E459" s="218" t="s">
        <v>23</v>
      </c>
      <c r="F459" s="219" t="s">
        <v>138</v>
      </c>
      <c r="G459" s="217"/>
      <c r="H459" s="220">
        <v>87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136</v>
      </c>
      <c r="AU459" s="226" t="s">
        <v>82</v>
      </c>
      <c r="AV459" s="12" t="s">
        <v>133</v>
      </c>
      <c r="AW459" s="12" t="s">
        <v>36</v>
      </c>
      <c r="AX459" s="12" t="s">
        <v>78</v>
      </c>
      <c r="AY459" s="226" t="s">
        <v>127</v>
      </c>
    </row>
    <row r="460" spans="2:65" s="1" customFormat="1" ht="14.4" customHeight="1">
      <c r="B460" s="39"/>
      <c r="C460" s="238" t="s">
        <v>659</v>
      </c>
      <c r="D460" s="238" t="s">
        <v>290</v>
      </c>
      <c r="E460" s="239" t="s">
        <v>660</v>
      </c>
      <c r="F460" s="240" t="s">
        <v>661</v>
      </c>
      <c r="G460" s="241" t="s">
        <v>263</v>
      </c>
      <c r="H460" s="242">
        <v>2.13</v>
      </c>
      <c r="I460" s="243"/>
      <c r="J460" s="244">
        <f>ROUND(I460*H460,2)</f>
        <v>0</v>
      </c>
      <c r="K460" s="240" t="s">
        <v>23</v>
      </c>
      <c r="L460" s="245"/>
      <c r="M460" s="246" t="s">
        <v>23</v>
      </c>
      <c r="N460" s="247" t="s">
        <v>44</v>
      </c>
      <c r="O460" s="40"/>
      <c r="P460" s="199">
        <f>O460*H460</f>
        <v>0</v>
      </c>
      <c r="Q460" s="199">
        <v>1</v>
      </c>
      <c r="R460" s="199">
        <f>Q460*H460</f>
        <v>2.13</v>
      </c>
      <c r="S460" s="199">
        <v>0</v>
      </c>
      <c r="T460" s="200">
        <f>S460*H460</f>
        <v>0</v>
      </c>
      <c r="AR460" s="22" t="s">
        <v>178</v>
      </c>
      <c r="AT460" s="22" t="s">
        <v>290</v>
      </c>
      <c r="AU460" s="22" t="s">
        <v>82</v>
      </c>
      <c r="AY460" s="22" t="s">
        <v>127</v>
      </c>
      <c r="BE460" s="201">
        <f>IF(N460="základní",J460,0)</f>
        <v>0</v>
      </c>
      <c r="BF460" s="201">
        <f>IF(N460="snížená",J460,0)</f>
        <v>0</v>
      </c>
      <c r="BG460" s="201">
        <f>IF(N460="zákl. přenesená",J460,0)</f>
        <v>0</v>
      </c>
      <c r="BH460" s="201">
        <f>IF(N460="sníž. přenesená",J460,0)</f>
        <v>0</v>
      </c>
      <c r="BI460" s="201">
        <f>IF(N460="nulová",J460,0)</f>
        <v>0</v>
      </c>
      <c r="BJ460" s="22" t="s">
        <v>78</v>
      </c>
      <c r="BK460" s="201">
        <f>ROUND(I460*H460,2)</f>
        <v>0</v>
      </c>
      <c r="BL460" s="22" t="s">
        <v>133</v>
      </c>
      <c r="BM460" s="22" t="s">
        <v>662</v>
      </c>
    </row>
    <row r="461" spans="2:65" s="1" customFormat="1" ht="12">
      <c r="B461" s="39"/>
      <c r="C461" s="61"/>
      <c r="D461" s="202" t="s">
        <v>135</v>
      </c>
      <c r="E461" s="61"/>
      <c r="F461" s="203" t="s">
        <v>50</v>
      </c>
      <c r="G461" s="61"/>
      <c r="H461" s="61"/>
      <c r="I461" s="161"/>
      <c r="J461" s="61"/>
      <c r="K461" s="61"/>
      <c r="L461" s="59"/>
      <c r="M461" s="204"/>
      <c r="N461" s="40"/>
      <c r="O461" s="40"/>
      <c r="P461" s="40"/>
      <c r="Q461" s="40"/>
      <c r="R461" s="40"/>
      <c r="S461" s="40"/>
      <c r="T461" s="76"/>
      <c r="AT461" s="22" t="s">
        <v>135</v>
      </c>
      <c r="AU461" s="22" t="s">
        <v>82</v>
      </c>
    </row>
    <row r="462" spans="2:65" s="11" customFormat="1" ht="12">
      <c r="B462" s="205"/>
      <c r="C462" s="206"/>
      <c r="D462" s="202" t="s">
        <v>136</v>
      </c>
      <c r="E462" s="207" t="s">
        <v>23</v>
      </c>
      <c r="F462" s="208" t="s">
        <v>663</v>
      </c>
      <c r="G462" s="206"/>
      <c r="H462" s="209">
        <v>2.13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136</v>
      </c>
      <c r="AU462" s="215" t="s">
        <v>82</v>
      </c>
      <c r="AV462" s="11" t="s">
        <v>82</v>
      </c>
      <c r="AW462" s="11" t="s">
        <v>36</v>
      </c>
      <c r="AX462" s="11" t="s">
        <v>73</v>
      </c>
      <c r="AY462" s="215" t="s">
        <v>127</v>
      </c>
    </row>
    <row r="463" spans="2:65" s="12" customFormat="1" ht="12">
      <c r="B463" s="216"/>
      <c r="C463" s="217"/>
      <c r="D463" s="202" t="s">
        <v>136</v>
      </c>
      <c r="E463" s="218" t="s">
        <v>23</v>
      </c>
      <c r="F463" s="219" t="s">
        <v>138</v>
      </c>
      <c r="G463" s="217"/>
      <c r="H463" s="220">
        <v>2.13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136</v>
      </c>
      <c r="AU463" s="226" t="s">
        <v>82</v>
      </c>
      <c r="AV463" s="12" t="s">
        <v>133</v>
      </c>
      <c r="AW463" s="12" t="s">
        <v>36</v>
      </c>
      <c r="AX463" s="12" t="s">
        <v>78</v>
      </c>
      <c r="AY463" s="226" t="s">
        <v>127</v>
      </c>
    </row>
    <row r="464" spans="2:65" s="1" customFormat="1" ht="34.200000000000003" customHeight="1">
      <c r="B464" s="39"/>
      <c r="C464" s="190" t="s">
        <v>664</v>
      </c>
      <c r="D464" s="190" t="s">
        <v>129</v>
      </c>
      <c r="E464" s="191" t="s">
        <v>665</v>
      </c>
      <c r="F464" s="192" t="s">
        <v>666</v>
      </c>
      <c r="G464" s="193" t="s">
        <v>166</v>
      </c>
      <c r="H464" s="194">
        <v>124.5</v>
      </c>
      <c r="I464" s="195"/>
      <c r="J464" s="196">
        <f>ROUND(I464*H464,2)</f>
        <v>0</v>
      </c>
      <c r="K464" s="192" t="s">
        <v>141</v>
      </c>
      <c r="L464" s="59"/>
      <c r="M464" s="197" t="s">
        <v>23</v>
      </c>
      <c r="N464" s="198" t="s">
        <v>44</v>
      </c>
      <c r="O464" s="40"/>
      <c r="P464" s="199">
        <f>O464*H464</f>
        <v>0</v>
      </c>
      <c r="Q464" s="199">
        <v>0.14066999999999999</v>
      </c>
      <c r="R464" s="199">
        <f>Q464*H464</f>
        <v>17.513414999999998</v>
      </c>
      <c r="S464" s="199">
        <v>0</v>
      </c>
      <c r="T464" s="200">
        <f>S464*H464</f>
        <v>0</v>
      </c>
      <c r="AR464" s="22" t="s">
        <v>133</v>
      </c>
      <c r="AT464" s="22" t="s">
        <v>129</v>
      </c>
      <c r="AU464" s="22" t="s">
        <v>82</v>
      </c>
      <c r="AY464" s="22" t="s">
        <v>127</v>
      </c>
      <c r="BE464" s="201">
        <f>IF(N464="základní",J464,0)</f>
        <v>0</v>
      </c>
      <c r="BF464" s="201">
        <f>IF(N464="snížená",J464,0)</f>
        <v>0</v>
      </c>
      <c r="BG464" s="201">
        <f>IF(N464="zákl. přenesená",J464,0)</f>
        <v>0</v>
      </c>
      <c r="BH464" s="201">
        <f>IF(N464="sníž. přenesená",J464,0)</f>
        <v>0</v>
      </c>
      <c r="BI464" s="201">
        <f>IF(N464="nulová",J464,0)</f>
        <v>0</v>
      </c>
      <c r="BJ464" s="22" t="s">
        <v>78</v>
      </c>
      <c r="BK464" s="201">
        <f>ROUND(I464*H464,2)</f>
        <v>0</v>
      </c>
      <c r="BL464" s="22" t="s">
        <v>133</v>
      </c>
      <c r="BM464" s="22" t="s">
        <v>667</v>
      </c>
    </row>
    <row r="465" spans="2:65" s="1" customFormat="1" ht="36">
      <c r="B465" s="39"/>
      <c r="C465" s="61"/>
      <c r="D465" s="202" t="s">
        <v>135</v>
      </c>
      <c r="E465" s="61"/>
      <c r="F465" s="203" t="s">
        <v>668</v>
      </c>
      <c r="G465" s="61"/>
      <c r="H465" s="61"/>
      <c r="I465" s="161"/>
      <c r="J465" s="61"/>
      <c r="K465" s="61"/>
      <c r="L465" s="59"/>
      <c r="M465" s="204"/>
      <c r="N465" s="40"/>
      <c r="O465" s="40"/>
      <c r="P465" s="40"/>
      <c r="Q465" s="40"/>
      <c r="R465" s="40"/>
      <c r="S465" s="40"/>
      <c r="T465" s="76"/>
      <c r="AT465" s="22" t="s">
        <v>135</v>
      </c>
      <c r="AU465" s="22" t="s">
        <v>82</v>
      </c>
    </row>
    <row r="466" spans="2:65" s="11" customFormat="1" ht="12">
      <c r="B466" s="205"/>
      <c r="C466" s="206"/>
      <c r="D466" s="202" t="s">
        <v>136</v>
      </c>
      <c r="E466" s="207" t="s">
        <v>23</v>
      </c>
      <c r="F466" s="208" t="s">
        <v>669</v>
      </c>
      <c r="G466" s="206"/>
      <c r="H466" s="209">
        <v>75.5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136</v>
      </c>
      <c r="AU466" s="215" t="s">
        <v>82</v>
      </c>
      <c r="AV466" s="11" t="s">
        <v>82</v>
      </c>
      <c r="AW466" s="11" t="s">
        <v>36</v>
      </c>
      <c r="AX466" s="11" t="s">
        <v>73</v>
      </c>
      <c r="AY466" s="215" t="s">
        <v>127</v>
      </c>
    </row>
    <row r="467" spans="2:65" s="11" customFormat="1" ht="12">
      <c r="B467" s="205"/>
      <c r="C467" s="206"/>
      <c r="D467" s="202" t="s">
        <v>136</v>
      </c>
      <c r="E467" s="207" t="s">
        <v>23</v>
      </c>
      <c r="F467" s="208" t="s">
        <v>670</v>
      </c>
      <c r="G467" s="206"/>
      <c r="H467" s="209">
        <v>49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136</v>
      </c>
      <c r="AU467" s="215" t="s">
        <v>82</v>
      </c>
      <c r="AV467" s="11" t="s">
        <v>82</v>
      </c>
      <c r="AW467" s="11" t="s">
        <v>36</v>
      </c>
      <c r="AX467" s="11" t="s">
        <v>73</v>
      </c>
      <c r="AY467" s="215" t="s">
        <v>127</v>
      </c>
    </row>
    <row r="468" spans="2:65" s="12" customFormat="1" ht="12">
      <c r="B468" s="216"/>
      <c r="C468" s="217"/>
      <c r="D468" s="202" t="s">
        <v>136</v>
      </c>
      <c r="E468" s="218" t="s">
        <v>23</v>
      </c>
      <c r="F468" s="219" t="s">
        <v>138</v>
      </c>
      <c r="G468" s="217"/>
      <c r="H468" s="220">
        <v>124.5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136</v>
      </c>
      <c r="AU468" s="226" t="s">
        <v>82</v>
      </c>
      <c r="AV468" s="12" t="s">
        <v>133</v>
      </c>
      <c r="AW468" s="12" t="s">
        <v>36</v>
      </c>
      <c r="AX468" s="12" t="s">
        <v>78</v>
      </c>
      <c r="AY468" s="226" t="s">
        <v>127</v>
      </c>
    </row>
    <row r="469" spans="2:65" s="1" customFormat="1" ht="14.4" customHeight="1">
      <c r="B469" s="39"/>
      <c r="C469" s="238" t="s">
        <v>671</v>
      </c>
      <c r="D469" s="238" t="s">
        <v>290</v>
      </c>
      <c r="E469" s="239" t="s">
        <v>672</v>
      </c>
      <c r="F469" s="240" t="s">
        <v>673</v>
      </c>
      <c r="G469" s="241" t="s">
        <v>166</v>
      </c>
      <c r="H469" s="242">
        <v>76.3</v>
      </c>
      <c r="I469" s="243"/>
      <c r="J469" s="244">
        <f>ROUND(I469*H469,2)</f>
        <v>0</v>
      </c>
      <c r="K469" s="240" t="s">
        <v>141</v>
      </c>
      <c r="L469" s="245"/>
      <c r="M469" s="246" t="s">
        <v>23</v>
      </c>
      <c r="N469" s="247" t="s">
        <v>44</v>
      </c>
      <c r="O469" s="40"/>
      <c r="P469" s="199">
        <f>O469*H469</f>
        <v>0</v>
      </c>
      <c r="Q469" s="199">
        <v>0.104</v>
      </c>
      <c r="R469" s="199">
        <f>Q469*H469</f>
        <v>7.9351999999999991</v>
      </c>
      <c r="S469" s="199">
        <v>0</v>
      </c>
      <c r="T469" s="200">
        <f>S469*H469</f>
        <v>0</v>
      </c>
      <c r="AR469" s="22" t="s">
        <v>178</v>
      </c>
      <c r="AT469" s="22" t="s">
        <v>290</v>
      </c>
      <c r="AU469" s="22" t="s">
        <v>82</v>
      </c>
      <c r="AY469" s="22" t="s">
        <v>127</v>
      </c>
      <c r="BE469" s="201">
        <f>IF(N469="základní",J469,0)</f>
        <v>0</v>
      </c>
      <c r="BF469" s="201">
        <f>IF(N469="snížená",J469,0)</f>
        <v>0</v>
      </c>
      <c r="BG469" s="201">
        <f>IF(N469="zákl. přenesená",J469,0)</f>
        <v>0</v>
      </c>
      <c r="BH469" s="201">
        <f>IF(N469="sníž. přenesená",J469,0)</f>
        <v>0</v>
      </c>
      <c r="BI469" s="201">
        <f>IF(N469="nulová",J469,0)</f>
        <v>0</v>
      </c>
      <c r="BJ469" s="22" t="s">
        <v>78</v>
      </c>
      <c r="BK469" s="201">
        <f>ROUND(I469*H469,2)</f>
        <v>0</v>
      </c>
      <c r="BL469" s="22" t="s">
        <v>133</v>
      </c>
      <c r="BM469" s="22" t="s">
        <v>674</v>
      </c>
    </row>
    <row r="470" spans="2:65" s="1" customFormat="1" ht="12">
      <c r="B470" s="39"/>
      <c r="C470" s="61"/>
      <c r="D470" s="202" t="s">
        <v>135</v>
      </c>
      <c r="E470" s="61"/>
      <c r="F470" s="203" t="s">
        <v>675</v>
      </c>
      <c r="G470" s="61"/>
      <c r="H470" s="61"/>
      <c r="I470" s="161"/>
      <c r="J470" s="61"/>
      <c r="K470" s="61"/>
      <c r="L470" s="59"/>
      <c r="M470" s="204"/>
      <c r="N470" s="40"/>
      <c r="O470" s="40"/>
      <c r="P470" s="40"/>
      <c r="Q470" s="40"/>
      <c r="R470" s="40"/>
      <c r="S470" s="40"/>
      <c r="T470" s="76"/>
      <c r="AT470" s="22" t="s">
        <v>135</v>
      </c>
      <c r="AU470" s="22" t="s">
        <v>82</v>
      </c>
    </row>
    <row r="471" spans="2:65" s="11" customFormat="1" ht="12">
      <c r="B471" s="205"/>
      <c r="C471" s="206"/>
      <c r="D471" s="202" t="s">
        <v>136</v>
      </c>
      <c r="E471" s="207" t="s">
        <v>23</v>
      </c>
      <c r="F471" s="208" t="s">
        <v>676</v>
      </c>
      <c r="G471" s="206"/>
      <c r="H471" s="209">
        <v>76.254999999999995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136</v>
      </c>
      <c r="AU471" s="215" t="s">
        <v>82</v>
      </c>
      <c r="AV471" s="11" t="s">
        <v>82</v>
      </c>
      <c r="AW471" s="11" t="s">
        <v>36</v>
      </c>
      <c r="AX471" s="11" t="s">
        <v>73</v>
      </c>
      <c r="AY471" s="215" t="s">
        <v>127</v>
      </c>
    </row>
    <row r="472" spans="2:65" s="12" customFormat="1" ht="12">
      <c r="B472" s="216"/>
      <c r="C472" s="217"/>
      <c r="D472" s="202" t="s">
        <v>136</v>
      </c>
      <c r="E472" s="218" t="s">
        <v>23</v>
      </c>
      <c r="F472" s="219" t="s">
        <v>138</v>
      </c>
      <c r="G472" s="217"/>
      <c r="H472" s="220">
        <v>76.254999999999995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136</v>
      </c>
      <c r="AU472" s="226" t="s">
        <v>82</v>
      </c>
      <c r="AV472" s="12" t="s">
        <v>133</v>
      </c>
      <c r="AW472" s="12" t="s">
        <v>36</v>
      </c>
      <c r="AX472" s="12" t="s">
        <v>73</v>
      </c>
      <c r="AY472" s="226" t="s">
        <v>127</v>
      </c>
    </row>
    <row r="473" spans="2:65" s="11" customFormat="1" ht="12">
      <c r="B473" s="205"/>
      <c r="C473" s="206"/>
      <c r="D473" s="202" t="s">
        <v>136</v>
      </c>
      <c r="E473" s="207" t="s">
        <v>23</v>
      </c>
      <c r="F473" s="208" t="s">
        <v>677</v>
      </c>
      <c r="G473" s="206"/>
      <c r="H473" s="209">
        <v>76.3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136</v>
      </c>
      <c r="AU473" s="215" t="s">
        <v>82</v>
      </c>
      <c r="AV473" s="11" t="s">
        <v>82</v>
      </c>
      <c r="AW473" s="11" t="s">
        <v>36</v>
      </c>
      <c r="AX473" s="11" t="s">
        <v>78</v>
      </c>
      <c r="AY473" s="215" t="s">
        <v>127</v>
      </c>
    </row>
    <row r="474" spans="2:65" s="1" customFormat="1" ht="14.4" customHeight="1">
      <c r="B474" s="39"/>
      <c r="C474" s="238" t="s">
        <v>678</v>
      </c>
      <c r="D474" s="238" t="s">
        <v>290</v>
      </c>
      <c r="E474" s="239" t="s">
        <v>679</v>
      </c>
      <c r="F474" s="240" t="s">
        <v>680</v>
      </c>
      <c r="G474" s="241" t="s">
        <v>166</v>
      </c>
      <c r="H474" s="242">
        <v>49.5</v>
      </c>
      <c r="I474" s="243"/>
      <c r="J474" s="244">
        <f>ROUND(I474*H474,2)</f>
        <v>0</v>
      </c>
      <c r="K474" s="240" t="s">
        <v>23</v>
      </c>
      <c r="L474" s="245"/>
      <c r="M474" s="246" t="s">
        <v>23</v>
      </c>
      <c r="N474" s="247" t="s">
        <v>44</v>
      </c>
      <c r="O474" s="40"/>
      <c r="P474" s="199">
        <f>O474*H474</f>
        <v>0</v>
      </c>
      <c r="Q474" s="199">
        <v>8.2000000000000003E-2</v>
      </c>
      <c r="R474" s="199">
        <f>Q474*H474</f>
        <v>4.0590000000000002</v>
      </c>
      <c r="S474" s="199">
        <v>0</v>
      </c>
      <c r="T474" s="200">
        <f>S474*H474</f>
        <v>0</v>
      </c>
      <c r="AR474" s="22" t="s">
        <v>178</v>
      </c>
      <c r="AT474" s="22" t="s">
        <v>290</v>
      </c>
      <c r="AU474" s="22" t="s">
        <v>82</v>
      </c>
      <c r="AY474" s="22" t="s">
        <v>127</v>
      </c>
      <c r="BE474" s="201">
        <f>IF(N474="základní",J474,0)</f>
        <v>0</v>
      </c>
      <c r="BF474" s="201">
        <f>IF(N474="snížená",J474,0)</f>
        <v>0</v>
      </c>
      <c r="BG474" s="201">
        <f>IF(N474="zákl. přenesená",J474,0)</f>
        <v>0</v>
      </c>
      <c r="BH474" s="201">
        <f>IF(N474="sníž. přenesená",J474,0)</f>
        <v>0</v>
      </c>
      <c r="BI474" s="201">
        <f>IF(N474="nulová",J474,0)</f>
        <v>0</v>
      </c>
      <c r="BJ474" s="22" t="s">
        <v>78</v>
      </c>
      <c r="BK474" s="201">
        <f>ROUND(I474*H474,2)</f>
        <v>0</v>
      </c>
      <c r="BL474" s="22" t="s">
        <v>133</v>
      </c>
      <c r="BM474" s="22" t="s">
        <v>681</v>
      </c>
    </row>
    <row r="475" spans="2:65" s="1" customFormat="1" ht="24">
      <c r="B475" s="39"/>
      <c r="C475" s="61"/>
      <c r="D475" s="202" t="s">
        <v>135</v>
      </c>
      <c r="E475" s="61"/>
      <c r="F475" s="203" t="s">
        <v>682</v>
      </c>
      <c r="G475" s="61"/>
      <c r="H475" s="61"/>
      <c r="I475" s="161"/>
      <c r="J475" s="61"/>
      <c r="K475" s="61"/>
      <c r="L475" s="59"/>
      <c r="M475" s="204"/>
      <c r="N475" s="40"/>
      <c r="O475" s="40"/>
      <c r="P475" s="40"/>
      <c r="Q475" s="40"/>
      <c r="R475" s="40"/>
      <c r="S475" s="40"/>
      <c r="T475" s="76"/>
      <c r="AT475" s="22" t="s">
        <v>135</v>
      </c>
      <c r="AU475" s="22" t="s">
        <v>82</v>
      </c>
    </row>
    <row r="476" spans="2:65" s="11" customFormat="1" ht="12">
      <c r="B476" s="205"/>
      <c r="C476" s="206"/>
      <c r="D476" s="202" t="s">
        <v>136</v>
      </c>
      <c r="E476" s="207" t="s">
        <v>23</v>
      </c>
      <c r="F476" s="208" t="s">
        <v>683</v>
      </c>
      <c r="G476" s="206"/>
      <c r="H476" s="209">
        <v>49.49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136</v>
      </c>
      <c r="AU476" s="215" t="s">
        <v>82</v>
      </c>
      <c r="AV476" s="11" t="s">
        <v>82</v>
      </c>
      <c r="AW476" s="11" t="s">
        <v>36</v>
      </c>
      <c r="AX476" s="11" t="s">
        <v>73</v>
      </c>
      <c r="AY476" s="215" t="s">
        <v>127</v>
      </c>
    </row>
    <row r="477" spans="2:65" s="12" customFormat="1" ht="12">
      <c r="B477" s="216"/>
      <c r="C477" s="217"/>
      <c r="D477" s="202" t="s">
        <v>136</v>
      </c>
      <c r="E477" s="218" t="s">
        <v>23</v>
      </c>
      <c r="F477" s="219" t="s">
        <v>138</v>
      </c>
      <c r="G477" s="217"/>
      <c r="H477" s="220">
        <v>49.49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136</v>
      </c>
      <c r="AU477" s="226" t="s">
        <v>82</v>
      </c>
      <c r="AV477" s="12" t="s">
        <v>133</v>
      </c>
      <c r="AW477" s="12" t="s">
        <v>36</v>
      </c>
      <c r="AX477" s="12" t="s">
        <v>73</v>
      </c>
      <c r="AY477" s="226" t="s">
        <v>127</v>
      </c>
    </row>
    <row r="478" spans="2:65" s="11" customFormat="1" ht="12">
      <c r="B478" s="205"/>
      <c r="C478" s="206"/>
      <c r="D478" s="202" t="s">
        <v>136</v>
      </c>
      <c r="E478" s="207" t="s">
        <v>23</v>
      </c>
      <c r="F478" s="208" t="s">
        <v>684</v>
      </c>
      <c r="G478" s="206"/>
      <c r="H478" s="209">
        <v>49.5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136</v>
      </c>
      <c r="AU478" s="215" t="s">
        <v>82</v>
      </c>
      <c r="AV478" s="11" t="s">
        <v>82</v>
      </c>
      <c r="AW478" s="11" t="s">
        <v>36</v>
      </c>
      <c r="AX478" s="11" t="s">
        <v>78</v>
      </c>
      <c r="AY478" s="215" t="s">
        <v>127</v>
      </c>
    </row>
    <row r="479" spans="2:65" s="1" customFormat="1" ht="22.8" customHeight="1">
      <c r="B479" s="39"/>
      <c r="C479" s="190" t="s">
        <v>685</v>
      </c>
      <c r="D479" s="190" t="s">
        <v>129</v>
      </c>
      <c r="E479" s="191" t="s">
        <v>686</v>
      </c>
      <c r="F479" s="192" t="s">
        <v>687</v>
      </c>
      <c r="G479" s="193" t="s">
        <v>173</v>
      </c>
      <c r="H479" s="194">
        <v>6.23</v>
      </c>
      <c r="I479" s="195"/>
      <c r="J479" s="196">
        <f>ROUND(I479*H479,2)</f>
        <v>0</v>
      </c>
      <c r="K479" s="192" t="s">
        <v>141</v>
      </c>
      <c r="L479" s="59"/>
      <c r="M479" s="197" t="s">
        <v>23</v>
      </c>
      <c r="N479" s="198" t="s">
        <v>44</v>
      </c>
      <c r="O479" s="40"/>
      <c r="P479" s="199">
        <f>O479*H479</f>
        <v>0</v>
      </c>
      <c r="Q479" s="199">
        <v>2.2563399999999998</v>
      </c>
      <c r="R479" s="199">
        <f>Q479*H479</f>
        <v>14.056998199999999</v>
      </c>
      <c r="S479" s="199">
        <v>0</v>
      </c>
      <c r="T479" s="200">
        <f>S479*H479</f>
        <v>0</v>
      </c>
      <c r="AR479" s="22" t="s">
        <v>133</v>
      </c>
      <c r="AT479" s="22" t="s">
        <v>129</v>
      </c>
      <c r="AU479" s="22" t="s">
        <v>82</v>
      </c>
      <c r="AY479" s="22" t="s">
        <v>127</v>
      </c>
      <c r="BE479" s="201">
        <f>IF(N479="základní",J479,0)</f>
        <v>0</v>
      </c>
      <c r="BF479" s="201">
        <f>IF(N479="snížená",J479,0)</f>
        <v>0</v>
      </c>
      <c r="BG479" s="201">
        <f>IF(N479="zákl. přenesená",J479,0)</f>
        <v>0</v>
      </c>
      <c r="BH479" s="201">
        <f>IF(N479="sníž. přenesená",J479,0)</f>
        <v>0</v>
      </c>
      <c r="BI479" s="201">
        <f>IF(N479="nulová",J479,0)</f>
        <v>0</v>
      </c>
      <c r="BJ479" s="22" t="s">
        <v>78</v>
      </c>
      <c r="BK479" s="201">
        <f>ROUND(I479*H479,2)</f>
        <v>0</v>
      </c>
      <c r="BL479" s="22" t="s">
        <v>133</v>
      </c>
      <c r="BM479" s="22" t="s">
        <v>688</v>
      </c>
    </row>
    <row r="480" spans="2:65" s="1" customFormat="1" ht="24">
      <c r="B480" s="39"/>
      <c r="C480" s="61"/>
      <c r="D480" s="202" t="s">
        <v>135</v>
      </c>
      <c r="E480" s="61"/>
      <c r="F480" s="203" t="s">
        <v>689</v>
      </c>
      <c r="G480" s="61"/>
      <c r="H480" s="61"/>
      <c r="I480" s="161"/>
      <c r="J480" s="61"/>
      <c r="K480" s="61"/>
      <c r="L480" s="59"/>
      <c r="M480" s="204"/>
      <c r="N480" s="40"/>
      <c r="O480" s="40"/>
      <c r="P480" s="40"/>
      <c r="Q480" s="40"/>
      <c r="R480" s="40"/>
      <c r="S480" s="40"/>
      <c r="T480" s="76"/>
      <c r="AT480" s="22" t="s">
        <v>135</v>
      </c>
      <c r="AU480" s="22" t="s">
        <v>82</v>
      </c>
    </row>
    <row r="481" spans="2:65" s="11" customFormat="1" ht="12">
      <c r="B481" s="205"/>
      <c r="C481" s="206"/>
      <c r="D481" s="202" t="s">
        <v>136</v>
      </c>
      <c r="E481" s="207" t="s">
        <v>23</v>
      </c>
      <c r="F481" s="208" t="s">
        <v>690</v>
      </c>
      <c r="G481" s="206"/>
      <c r="H481" s="209">
        <v>6.2249999999999996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136</v>
      </c>
      <c r="AU481" s="215" t="s">
        <v>82</v>
      </c>
      <c r="AV481" s="11" t="s">
        <v>82</v>
      </c>
      <c r="AW481" s="11" t="s">
        <v>36</v>
      </c>
      <c r="AX481" s="11" t="s">
        <v>73</v>
      </c>
      <c r="AY481" s="215" t="s">
        <v>127</v>
      </c>
    </row>
    <row r="482" spans="2:65" s="12" customFormat="1" ht="12">
      <c r="B482" s="216"/>
      <c r="C482" s="217"/>
      <c r="D482" s="202" t="s">
        <v>136</v>
      </c>
      <c r="E482" s="218" t="s">
        <v>23</v>
      </c>
      <c r="F482" s="219" t="s">
        <v>138</v>
      </c>
      <c r="G482" s="217"/>
      <c r="H482" s="220">
        <v>6.2249999999999996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136</v>
      </c>
      <c r="AU482" s="226" t="s">
        <v>82</v>
      </c>
      <c r="AV482" s="12" t="s">
        <v>133</v>
      </c>
      <c r="AW482" s="12" t="s">
        <v>36</v>
      </c>
      <c r="AX482" s="12" t="s">
        <v>73</v>
      </c>
      <c r="AY482" s="226" t="s">
        <v>127</v>
      </c>
    </row>
    <row r="483" spans="2:65" s="11" customFormat="1" ht="12">
      <c r="B483" s="205"/>
      <c r="C483" s="206"/>
      <c r="D483" s="202" t="s">
        <v>136</v>
      </c>
      <c r="E483" s="207" t="s">
        <v>23</v>
      </c>
      <c r="F483" s="208" t="s">
        <v>691</v>
      </c>
      <c r="G483" s="206"/>
      <c r="H483" s="209">
        <v>6.23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136</v>
      </c>
      <c r="AU483" s="215" t="s">
        <v>82</v>
      </c>
      <c r="AV483" s="11" t="s">
        <v>82</v>
      </c>
      <c r="AW483" s="11" t="s">
        <v>36</v>
      </c>
      <c r="AX483" s="11" t="s">
        <v>78</v>
      </c>
      <c r="AY483" s="215" t="s">
        <v>127</v>
      </c>
    </row>
    <row r="484" spans="2:65" s="1" customFormat="1" ht="22.8" customHeight="1">
      <c r="B484" s="39"/>
      <c r="C484" s="190" t="s">
        <v>692</v>
      </c>
      <c r="D484" s="190" t="s">
        <v>129</v>
      </c>
      <c r="E484" s="191" t="s">
        <v>693</v>
      </c>
      <c r="F484" s="192" t="s">
        <v>694</v>
      </c>
      <c r="G484" s="193" t="s">
        <v>132</v>
      </c>
      <c r="H484" s="194">
        <v>29.4</v>
      </c>
      <c r="I484" s="195"/>
      <c r="J484" s="196">
        <f>ROUND(I484*H484,2)</f>
        <v>0</v>
      </c>
      <c r="K484" s="192" t="s">
        <v>141</v>
      </c>
      <c r="L484" s="59"/>
      <c r="M484" s="197" t="s">
        <v>23</v>
      </c>
      <c r="N484" s="198" t="s">
        <v>44</v>
      </c>
      <c r="O484" s="40"/>
      <c r="P484" s="199">
        <f>O484*H484</f>
        <v>0</v>
      </c>
      <c r="Q484" s="199">
        <v>4.6999999999999999E-4</v>
      </c>
      <c r="R484" s="199">
        <f>Q484*H484</f>
        <v>1.3817999999999999E-2</v>
      </c>
      <c r="S484" s="199">
        <v>0</v>
      </c>
      <c r="T484" s="200">
        <f>S484*H484</f>
        <v>0</v>
      </c>
      <c r="AR484" s="22" t="s">
        <v>133</v>
      </c>
      <c r="AT484" s="22" t="s">
        <v>129</v>
      </c>
      <c r="AU484" s="22" t="s">
        <v>82</v>
      </c>
      <c r="AY484" s="22" t="s">
        <v>127</v>
      </c>
      <c r="BE484" s="201">
        <f>IF(N484="základní",J484,0)</f>
        <v>0</v>
      </c>
      <c r="BF484" s="201">
        <f>IF(N484="snížená",J484,0)</f>
        <v>0</v>
      </c>
      <c r="BG484" s="201">
        <f>IF(N484="zákl. přenesená",J484,0)</f>
        <v>0</v>
      </c>
      <c r="BH484" s="201">
        <f>IF(N484="sníž. přenesená",J484,0)</f>
        <v>0</v>
      </c>
      <c r="BI484" s="201">
        <f>IF(N484="nulová",J484,0)</f>
        <v>0</v>
      </c>
      <c r="BJ484" s="22" t="s">
        <v>78</v>
      </c>
      <c r="BK484" s="201">
        <f>ROUND(I484*H484,2)</f>
        <v>0</v>
      </c>
      <c r="BL484" s="22" t="s">
        <v>133</v>
      </c>
      <c r="BM484" s="22" t="s">
        <v>695</v>
      </c>
    </row>
    <row r="485" spans="2:65" s="1" customFormat="1" ht="24">
      <c r="B485" s="39"/>
      <c r="C485" s="61"/>
      <c r="D485" s="202" t="s">
        <v>135</v>
      </c>
      <c r="E485" s="61"/>
      <c r="F485" s="203" t="s">
        <v>696</v>
      </c>
      <c r="G485" s="61"/>
      <c r="H485" s="61"/>
      <c r="I485" s="161"/>
      <c r="J485" s="61"/>
      <c r="K485" s="61"/>
      <c r="L485" s="59"/>
      <c r="M485" s="204"/>
      <c r="N485" s="40"/>
      <c r="O485" s="40"/>
      <c r="P485" s="40"/>
      <c r="Q485" s="40"/>
      <c r="R485" s="40"/>
      <c r="S485" s="40"/>
      <c r="T485" s="76"/>
      <c r="AT485" s="22" t="s">
        <v>135</v>
      </c>
      <c r="AU485" s="22" t="s">
        <v>82</v>
      </c>
    </row>
    <row r="486" spans="2:65" s="11" customFormat="1" ht="12">
      <c r="B486" s="205"/>
      <c r="C486" s="206"/>
      <c r="D486" s="202" t="s">
        <v>136</v>
      </c>
      <c r="E486" s="207" t="s">
        <v>23</v>
      </c>
      <c r="F486" s="208" t="s">
        <v>697</v>
      </c>
      <c r="G486" s="206"/>
      <c r="H486" s="209">
        <v>29.4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136</v>
      </c>
      <c r="AU486" s="215" t="s">
        <v>82</v>
      </c>
      <c r="AV486" s="11" t="s">
        <v>82</v>
      </c>
      <c r="AW486" s="11" t="s">
        <v>36</v>
      </c>
      <c r="AX486" s="11" t="s">
        <v>73</v>
      </c>
      <c r="AY486" s="215" t="s">
        <v>127</v>
      </c>
    </row>
    <row r="487" spans="2:65" s="12" customFormat="1" ht="12">
      <c r="B487" s="216"/>
      <c r="C487" s="217"/>
      <c r="D487" s="202" t="s">
        <v>136</v>
      </c>
      <c r="E487" s="218" t="s">
        <v>23</v>
      </c>
      <c r="F487" s="219" t="s">
        <v>138</v>
      </c>
      <c r="G487" s="217"/>
      <c r="H487" s="220">
        <v>29.4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136</v>
      </c>
      <c r="AU487" s="226" t="s">
        <v>82</v>
      </c>
      <c r="AV487" s="12" t="s">
        <v>133</v>
      </c>
      <c r="AW487" s="12" t="s">
        <v>36</v>
      </c>
      <c r="AX487" s="12" t="s">
        <v>78</v>
      </c>
      <c r="AY487" s="226" t="s">
        <v>127</v>
      </c>
    </row>
    <row r="488" spans="2:65" s="1" customFormat="1" ht="14.4" customHeight="1">
      <c r="B488" s="39"/>
      <c r="C488" s="190" t="s">
        <v>698</v>
      </c>
      <c r="D488" s="190" t="s">
        <v>129</v>
      </c>
      <c r="E488" s="191" t="s">
        <v>699</v>
      </c>
      <c r="F488" s="192" t="s">
        <v>700</v>
      </c>
      <c r="G488" s="193" t="s">
        <v>132</v>
      </c>
      <c r="H488" s="194">
        <v>18.899999999999999</v>
      </c>
      <c r="I488" s="195"/>
      <c r="J488" s="196">
        <f>ROUND(I488*H488,2)</f>
        <v>0</v>
      </c>
      <c r="K488" s="192" t="s">
        <v>23</v>
      </c>
      <c r="L488" s="59"/>
      <c r="M488" s="197" t="s">
        <v>23</v>
      </c>
      <c r="N488" s="198" t="s">
        <v>44</v>
      </c>
      <c r="O488" s="40"/>
      <c r="P488" s="199">
        <f>O488*H488</f>
        <v>0</v>
      </c>
      <c r="Q488" s="199">
        <v>6.4999999999999997E-4</v>
      </c>
      <c r="R488" s="199">
        <f>Q488*H488</f>
        <v>1.2284999999999999E-2</v>
      </c>
      <c r="S488" s="199">
        <v>0</v>
      </c>
      <c r="T488" s="200">
        <f>S488*H488</f>
        <v>0</v>
      </c>
      <c r="AR488" s="22" t="s">
        <v>133</v>
      </c>
      <c r="AT488" s="22" t="s">
        <v>129</v>
      </c>
      <c r="AU488" s="22" t="s">
        <v>82</v>
      </c>
      <c r="AY488" s="22" t="s">
        <v>127</v>
      </c>
      <c r="BE488" s="201">
        <f>IF(N488="základní",J488,0)</f>
        <v>0</v>
      </c>
      <c r="BF488" s="201">
        <f>IF(N488="snížená",J488,0)</f>
        <v>0</v>
      </c>
      <c r="BG488" s="201">
        <f>IF(N488="zákl. přenesená",J488,0)</f>
        <v>0</v>
      </c>
      <c r="BH488" s="201">
        <f>IF(N488="sníž. přenesená",J488,0)</f>
        <v>0</v>
      </c>
      <c r="BI488" s="201">
        <f>IF(N488="nulová",J488,0)</f>
        <v>0</v>
      </c>
      <c r="BJ488" s="22" t="s">
        <v>78</v>
      </c>
      <c r="BK488" s="201">
        <f>ROUND(I488*H488,2)</f>
        <v>0</v>
      </c>
      <c r="BL488" s="22" t="s">
        <v>133</v>
      </c>
      <c r="BM488" s="22" t="s">
        <v>701</v>
      </c>
    </row>
    <row r="489" spans="2:65" s="11" customFormat="1" ht="12">
      <c r="B489" s="205"/>
      <c r="C489" s="206"/>
      <c r="D489" s="202" t="s">
        <v>136</v>
      </c>
      <c r="E489" s="207" t="s">
        <v>23</v>
      </c>
      <c r="F489" s="208" t="s">
        <v>702</v>
      </c>
      <c r="G489" s="206"/>
      <c r="H489" s="209">
        <v>18.899999999999999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136</v>
      </c>
      <c r="AU489" s="215" t="s">
        <v>82</v>
      </c>
      <c r="AV489" s="11" t="s">
        <v>82</v>
      </c>
      <c r="AW489" s="11" t="s">
        <v>36</v>
      </c>
      <c r="AX489" s="11" t="s">
        <v>73</v>
      </c>
      <c r="AY489" s="215" t="s">
        <v>127</v>
      </c>
    </row>
    <row r="490" spans="2:65" s="13" customFormat="1" ht="12">
      <c r="B490" s="227"/>
      <c r="C490" s="228"/>
      <c r="D490" s="202" t="s">
        <v>136</v>
      </c>
      <c r="E490" s="229" t="s">
        <v>23</v>
      </c>
      <c r="F490" s="230" t="s">
        <v>703</v>
      </c>
      <c r="G490" s="228"/>
      <c r="H490" s="231">
        <v>18.899999999999999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136</v>
      </c>
      <c r="AU490" s="237" t="s">
        <v>82</v>
      </c>
      <c r="AV490" s="13" t="s">
        <v>145</v>
      </c>
      <c r="AW490" s="13" t="s">
        <v>36</v>
      </c>
      <c r="AX490" s="13" t="s">
        <v>73</v>
      </c>
      <c r="AY490" s="237" t="s">
        <v>127</v>
      </c>
    </row>
    <row r="491" spans="2:65" s="12" customFormat="1" ht="12">
      <c r="B491" s="216"/>
      <c r="C491" s="217"/>
      <c r="D491" s="202" t="s">
        <v>136</v>
      </c>
      <c r="E491" s="218" t="s">
        <v>23</v>
      </c>
      <c r="F491" s="219" t="s">
        <v>138</v>
      </c>
      <c r="G491" s="217"/>
      <c r="H491" s="220">
        <v>18.899999999999999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136</v>
      </c>
      <c r="AU491" s="226" t="s">
        <v>82</v>
      </c>
      <c r="AV491" s="12" t="s">
        <v>133</v>
      </c>
      <c r="AW491" s="12" t="s">
        <v>36</v>
      </c>
      <c r="AX491" s="12" t="s">
        <v>78</v>
      </c>
      <c r="AY491" s="226" t="s">
        <v>127</v>
      </c>
    </row>
    <row r="492" spans="2:65" s="1" customFormat="1" ht="22.8" customHeight="1">
      <c r="B492" s="39"/>
      <c r="C492" s="190" t="s">
        <v>704</v>
      </c>
      <c r="D492" s="190" t="s">
        <v>129</v>
      </c>
      <c r="E492" s="191" t="s">
        <v>705</v>
      </c>
      <c r="F492" s="192" t="s">
        <v>706</v>
      </c>
      <c r="G492" s="193" t="s">
        <v>166</v>
      </c>
      <c r="H492" s="194">
        <v>32.5</v>
      </c>
      <c r="I492" s="195"/>
      <c r="J492" s="196">
        <f>ROUND(I492*H492,2)</f>
        <v>0</v>
      </c>
      <c r="K492" s="192" t="s">
        <v>23</v>
      </c>
      <c r="L492" s="59"/>
      <c r="M492" s="197" t="s">
        <v>23</v>
      </c>
      <c r="N492" s="198" t="s">
        <v>44</v>
      </c>
      <c r="O492" s="40"/>
      <c r="P492" s="199">
        <f>O492*H492</f>
        <v>0</v>
      </c>
      <c r="Q492" s="199">
        <v>0</v>
      </c>
      <c r="R492" s="199">
        <f>Q492*H492</f>
        <v>0</v>
      </c>
      <c r="S492" s="199">
        <v>0</v>
      </c>
      <c r="T492" s="200">
        <f>S492*H492</f>
        <v>0</v>
      </c>
      <c r="AR492" s="22" t="s">
        <v>133</v>
      </c>
      <c r="AT492" s="22" t="s">
        <v>129</v>
      </c>
      <c r="AU492" s="22" t="s">
        <v>82</v>
      </c>
      <c r="AY492" s="22" t="s">
        <v>127</v>
      </c>
      <c r="BE492" s="201">
        <f>IF(N492="základní",J492,0)</f>
        <v>0</v>
      </c>
      <c r="BF492" s="201">
        <f>IF(N492="snížená",J492,0)</f>
        <v>0</v>
      </c>
      <c r="BG492" s="201">
        <f>IF(N492="zákl. přenesená",J492,0)</f>
        <v>0</v>
      </c>
      <c r="BH492" s="201">
        <f>IF(N492="sníž. přenesená",J492,0)</f>
        <v>0</v>
      </c>
      <c r="BI492" s="201">
        <f>IF(N492="nulová",J492,0)</f>
        <v>0</v>
      </c>
      <c r="BJ492" s="22" t="s">
        <v>78</v>
      </c>
      <c r="BK492" s="201">
        <f>ROUND(I492*H492,2)</f>
        <v>0</v>
      </c>
      <c r="BL492" s="22" t="s">
        <v>133</v>
      </c>
      <c r="BM492" s="22" t="s">
        <v>707</v>
      </c>
    </row>
    <row r="493" spans="2:65" s="1" customFormat="1" ht="24">
      <c r="B493" s="39"/>
      <c r="C493" s="61"/>
      <c r="D493" s="202" t="s">
        <v>135</v>
      </c>
      <c r="E493" s="61"/>
      <c r="F493" s="203" t="s">
        <v>708</v>
      </c>
      <c r="G493" s="61"/>
      <c r="H493" s="61"/>
      <c r="I493" s="161"/>
      <c r="J493" s="61"/>
      <c r="K493" s="61"/>
      <c r="L493" s="59"/>
      <c r="M493" s="204"/>
      <c r="N493" s="40"/>
      <c r="O493" s="40"/>
      <c r="P493" s="40"/>
      <c r="Q493" s="40"/>
      <c r="R493" s="40"/>
      <c r="S493" s="40"/>
      <c r="T493" s="76"/>
      <c r="AT493" s="22" t="s">
        <v>135</v>
      </c>
      <c r="AU493" s="22" t="s">
        <v>82</v>
      </c>
    </row>
    <row r="494" spans="2:65" s="11" customFormat="1" ht="12">
      <c r="B494" s="205"/>
      <c r="C494" s="206"/>
      <c r="D494" s="202" t="s">
        <v>136</v>
      </c>
      <c r="E494" s="207" t="s">
        <v>23</v>
      </c>
      <c r="F494" s="208" t="s">
        <v>709</v>
      </c>
      <c r="G494" s="206"/>
      <c r="H494" s="209">
        <v>32.5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136</v>
      </c>
      <c r="AU494" s="215" t="s">
        <v>82</v>
      </c>
      <c r="AV494" s="11" t="s">
        <v>82</v>
      </c>
      <c r="AW494" s="11" t="s">
        <v>36</v>
      </c>
      <c r="AX494" s="11" t="s">
        <v>73</v>
      </c>
      <c r="AY494" s="215" t="s">
        <v>127</v>
      </c>
    </row>
    <row r="495" spans="2:65" s="12" customFormat="1" ht="12">
      <c r="B495" s="216"/>
      <c r="C495" s="217"/>
      <c r="D495" s="202" t="s">
        <v>136</v>
      </c>
      <c r="E495" s="218" t="s">
        <v>23</v>
      </c>
      <c r="F495" s="219" t="s">
        <v>138</v>
      </c>
      <c r="G495" s="217"/>
      <c r="H495" s="220">
        <v>32.5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136</v>
      </c>
      <c r="AU495" s="226" t="s">
        <v>82</v>
      </c>
      <c r="AV495" s="12" t="s">
        <v>133</v>
      </c>
      <c r="AW495" s="12" t="s">
        <v>36</v>
      </c>
      <c r="AX495" s="12" t="s">
        <v>78</v>
      </c>
      <c r="AY495" s="226" t="s">
        <v>127</v>
      </c>
    </row>
    <row r="496" spans="2:65" s="1" customFormat="1" ht="14.4" customHeight="1">
      <c r="B496" s="39"/>
      <c r="C496" s="190" t="s">
        <v>710</v>
      </c>
      <c r="D496" s="190" t="s">
        <v>129</v>
      </c>
      <c r="E496" s="191" t="s">
        <v>711</v>
      </c>
      <c r="F496" s="192" t="s">
        <v>712</v>
      </c>
      <c r="G496" s="193" t="s">
        <v>166</v>
      </c>
      <c r="H496" s="194">
        <v>120.5</v>
      </c>
      <c r="I496" s="195"/>
      <c r="J496" s="196">
        <f>ROUND(I496*H496,2)</f>
        <v>0</v>
      </c>
      <c r="K496" s="192" t="s">
        <v>141</v>
      </c>
      <c r="L496" s="59"/>
      <c r="M496" s="197" t="s">
        <v>23</v>
      </c>
      <c r="N496" s="198" t="s">
        <v>44</v>
      </c>
      <c r="O496" s="40"/>
      <c r="P496" s="199">
        <f>O496*H496</f>
        <v>0</v>
      </c>
      <c r="Q496" s="199">
        <v>0</v>
      </c>
      <c r="R496" s="199">
        <f>Q496*H496</f>
        <v>0</v>
      </c>
      <c r="S496" s="199">
        <v>0</v>
      </c>
      <c r="T496" s="200">
        <f>S496*H496</f>
        <v>0</v>
      </c>
      <c r="AR496" s="22" t="s">
        <v>133</v>
      </c>
      <c r="AT496" s="22" t="s">
        <v>129</v>
      </c>
      <c r="AU496" s="22" t="s">
        <v>82</v>
      </c>
      <c r="AY496" s="22" t="s">
        <v>127</v>
      </c>
      <c r="BE496" s="201">
        <f>IF(N496="základní",J496,0)</f>
        <v>0</v>
      </c>
      <c r="BF496" s="201">
        <f>IF(N496="snížená",J496,0)</f>
        <v>0</v>
      </c>
      <c r="BG496" s="201">
        <f>IF(N496="zákl. přenesená",J496,0)</f>
        <v>0</v>
      </c>
      <c r="BH496" s="201">
        <f>IF(N496="sníž. přenesená",J496,0)</f>
        <v>0</v>
      </c>
      <c r="BI496" s="201">
        <f>IF(N496="nulová",J496,0)</f>
        <v>0</v>
      </c>
      <c r="BJ496" s="22" t="s">
        <v>78</v>
      </c>
      <c r="BK496" s="201">
        <f>ROUND(I496*H496,2)</f>
        <v>0</v>
      </c>
      <c r="BL496" s="22" t="s">
        <v>133</v>
      </c>
      <c r="BM496" s="22" t="s">
        <v>713</v>
      </c>
    </row>
    <row r="497" spans="2:65" s="1" customFormat="1" ht="12">
      <c r="B497" s="39"/>
      <c r="C497" s="61"/>
      <c r="D497" s="202" t="s">
        <v>135</v>
      </c>
      <c r="E497" s="61"/>
      <c r="F497" s="203" t="s">
        <v>714</v>
      </c>
      <c r="G497" s="61"/>
      <c r="H497" s="61"/>
      <c r="I497" s="161"/>
      <c r="J497" s="61"/>
      <c r="K497" s="61"/>
      <c r="L497" s="59"/>
      <c r="M497" s="204"/>
      <c r="N497" s="40"/>
      <c r="O497" s="40"/>
      <c r="P497" s="40"/>
      <c r="Q497" s="40"/>
      <c r="R497" s="40"/>
      <c r="S497" s="40"/>
      <c r="T497" s="76"/>
      <c r="AT497" s="22" t="s">
        <v>135</v>
      </c>
      <c r="AU497" s="22" t="s">
        <v>82</v>
      </c>
    </row>
    <row r="498" spans="2:65" s="11" customFormat="1" ht="12">
      <c r="B498" s="205"/>
      <c r="C498" s="206"/>
      <c r="D498" s="202" t="s">
        <v>136</v>
      </c>
      <c r="E498" s="207" t="s">
        <v>23</v>
      </c>
      <c r="F498" s="208" t="s">
        <v>715</v>
      </c>
      <c r="G498" s="206"/>
      <c r="H498" s="209">
        <v>120.5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136</v>
      </c>
      <c r="AU498" s="215" t="s">
        <v>82</v>
      </c>
      <c r="AV498" s="11" t="s">
        <v>82</v>
      </c>
      <c r="AW498" s="11" t="s">
        <v>36</v>
      </c>
      <c r="AX498" s="11" t="s">
        <v>73</v>
      </c>
      <c r="AY498" s="215" t="s">
        <v>127</v>
      </c>
    </row>
    <row r="499" spans="2:65" s="12" customFormat="1" ht="12">
      <c r="B499" s="216"/>
      <c r="C499" s="217"/>
      <c r="D499" s="202" t="s">
        <v>136</v>
      </c>
      <c r="E499" s="218" t="s">
        <v>23</v>
      </c>
      <c r="F499" s="219" t="s">
        <v>138</v>
      </c>
      <c r="G499" s="217"/>
      <c r="H499" s="220">
        <v>120.5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136</v>
      </c>
      <c r="AU499" s="226" t="s">
        <v>82</v>
      </c>
      <c r="AV499" s="12" t="s">
        <v>133</v>
      </c>
      <c r="AW499" s="12" t="s">
        <v>36</v>
      </c>
      <c r="AX499" s="12" t="s">
        <v>78</v>
      </c>
      <c r="AY499" s="226" t="s">
        <v>127</v>
      </c>
    </row>
    <row r="500" spans="2:65" s="1" customFormat="1" ht="22.8" customHeight="1">
      <c r="B500" s="39"/>
      <c r="C500" s="190" t="s">
        <v>716</v>
      </c>
      <c r="D500" s="190" t="s">
        <v>129</v>
      </c>
      <c r="E500" s="191" t="s">
        <v>717</v>
      </c>
      <c r="F500" s="192" t="s">
        <v>718</v>
      </c>
      <c r="G500" s="193" t="s">
        <v>132</v>
      </c>
      <c r="H500" s="194">
        <v>236</v>
      </c>
      <c r="I500" s="195"/>
      <c r="J500" s="196">
        <f>ROUND(I500*H500,2)</f>
        <v>0</v>
      </c>
      <c r="K500" s="192" t="s">
        <v>141</v>
      </c>
      <c r="L500" s="59"/>
      <c r="M500" s="197" t="s">
        <v>23</v>
      </c>
      <c r="N500" s="198" t="s">
        <v>44</v>
      </c>
      <c r="O500" s="40"/>
      <c r="P500" s="199">
        <f>O500*H500</f>
        <v>0</v>
      </c>
      <c r="Q500" s="199">
        <v>0</v>
      </c>
      <c r="R500" s="199">
        <f>Q500*H500</f>
        <v>0</v>
      </c>
      <c r="S500" s="199">
        <v>0.02</v>
      </c>
      <c r="T500" s="200">
        <f>S500*H500</f>
        <v>4.72</v>
      </c>
      <c r="AR500" s="22" t="s">
        <v>133</v>
      </c>
      <c r="AT500" s="22" t="s">
        <v>129</v>
      </c>
      <c r="AU500" s="22" t="s">
        <v>82</v>
      </c>
      <c r="AY500" s="22" t="s">
        <v>127</v>
      </c>
      <c r="BE500" s="201">
        <f>IF(N500="základní",J500,0)</f>
        <v>0</v>
      </c>
      <c r="BF500" s="201">
        <f>IF(N500="snížená",J500,0)</f>
        <v>0</v>
      </c>
      <c r="BG500" s="201">
        <f>IF(N500="zákl. přenesená",J500,0)</f>
        <v>0</v>
      </c>
      <c r="BH500" s="201">
        <f>IF(N500="sníž. přenesená",J500,0)</f>
        <v>0</v>
      </c>
      <c r="BI500" s="201">
        <f>IF(N500="nulová",J500,0)</f>
        <v>0</v>
      </c>
      <c r="BJ500" s="22" t="s">
        <v>78</v>
      </c>
      <c r="BK500" s="201">
        <f>ROUND(I500*H500,2)</f>
        <v>0</v>
      </c>
      <c r="BL500" s="22" t="s">
        <v>133</v>
      </c>
      <c r="BM500" s="22" t="s">
        <v>719</v>
      </c>
    </row>
    <row r="501" spans="2:65" s="1" customFormat="1" ht="36">
      <c r="B501" s="39"/>
      <c r="C501" s="61"/>
      <c r="D501" s="202" t="s">
        <v>135</v>
      </c>
      <c r="E501" s="61"/>
      <c r="F501" s="203" t="s">
        <v>720</v>
      </c>
      <c r="G501" s="61"/>
      <c r="H501" s="61"/>
      <c r="I501" s="161"/>
      <c r="J501" s="61"/>
      <c r="K501" s="61"/>
      <c r="L501" s="59"/>
      <c r="M501" s="204"/>
      <c r="N501" s="40"/>
      <c r="O501" s="40"/>
      <c r="P501" s="40"/>
      <c r="Q501" s="40"/>
      <c r="R501" s="40"/>
      <c r="S501" s="40"/>
      <c r="T501" s="76"/>
      <c r="AT501" s="22" t="s">
        <v>135</v>
      </c>
      <c r="AU501" s="22" t="s">
        <v>82</v>
      </c>
    </row>
    <row r="502" spans="2:65" s="11" customFormat="1" ht="12">
      <c r="B502" s="205"/>
      <c r="C502" s="206"/>
      <c r="D502" s="202" t="s">
        <v>136</v>
      </c>
      <c r="E502" s="207" t="s">
        <v>23</v>
      </c>
      <c r="F502" s="208" t="s">
        <v>721</v>
      </c>
      <c r="G502" s="206"/>
      <c r="H502" s="209">
        <v>236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136</v>
      </c>
      <c r="AU502" s="215" t="s">
        <v>82</v>
      </c>
      <c r="AV502" s="11" t="s">
        <v>82</v>
      </c>
      <c r="AW502" s="11" t="s">
        <v>36</v>
      </c>
      <c r="AX502" s="11" t="s">
        <v>78</v>
      </c>
      <c r="AY502" s="215" t="s">
        <v>127</v>
      </c>
    </row>
    <row r="503" spans="2:65" s="1" customFormat="1" ht="22.8" customHeight="1">
      <c r="B503" s="39"/>
      <c r="C503" s="190" t="s">
        <v>722</v>
      </c>
      <c r="D503" s="190" t="s">
        <v>129</v>
      </c>
      <c r="E503" s="191" t="s">
        <v>723</v>
      </c>
      <c r="F503" s="192" t="s">
        <v>724</v>
      </c>
      <c r="G503" s="193" t="s">
        <v>367</v>
      </c>
      <c r="H503" s="194">
        <v>2</v>
      </c>
      <c r="I503" s="195"/>
      <c r="J503" s="196">
        <f>ROUND(I503*H503,2)</f>
        <v>0</v>
      </c>
      <c r="K503" s="192" t="s">
        <v>141</v>
      </c>
      <c r="L503" s="59"/>
      <c r="M503" s="197" t="s">
        <v>23</v>
      </c>
      <c r="N503" s="198" t="s">
        <v>44</v>
      </c>
      <c r="O503" s="40"/>
      <c r="P503" s="199">
        <f>O503*H503</f>
        <v>0</v>
      </c>
      <c r="Q503" s="199">
        <v>0</v>
      </c>
      <c r="R503" s="199">
        <f>Q503*H503</f>
        <v>0</v>
      </c>
      <c r="S503" s="199">
        <v>4.0000000000000001E-3</v>
      </c>
      <c r="T503" s="200">
        <f>S503*H503</f>
        <v>8.0000000000000002E-3</v>
      </c>
      <c r="AR503" s="22" t="s">
        <v>133</v>
      </c>
      <c r="AT503" s="22" t="s">
        <v>129</v>
      </c>
      <c r="AU503" s="22" t="s">
        <v>82</v>
      </c>
      <c r="AY503" s="22" t="s">
        <v>127</v>
      </c>
      <c r="BE503" s="201">
        <f>IF(N503="základní",J503,0)</f>
        <v>0</v>
      </c>
      <c r="BF503" s="201">
        <f>IF(N503="snížená",J503,0)</f>
        <v>0</v>
      </c>
      <c r="BG503" s="201">
        <f>IF(N503="zákl. přenesená",J503,0)</f>
        <v>0</v>
      </c>
      <c r="BH503" s="201">
        <f>IF(N503="sníž. přenesená",J503,0)</f>
        <v>0</v>
      </c>
      <c r="BI503" s="201">
        <f>IF(N503="nulová",J503,0)</f>
        <v>0</v>
      </c>
      <c r="BJ503" s="22" t="s">
        <v>78</v>
      </c>
      <c r="BK503" s="201">
        <f>ROUND(I503*H503,2)</f>
        <v>0</v>
      </c>
      <c r="BL503" s="22" t="s">
        <v>133</v>
      </c>
      <c r="BM503" s="22" t="s">
        <v>725</v>
      </c>
    </row>
    <row r="504" spans="2:65" s="1" customFormat="1" ht="36">
      <c r="B504" s="39"/>
      <c r="C504" s="61"/>
      <c r="D504" s="202" t="s">
        <v>135</v>
      </c>
      <c r="E504" s="61"/>
      <c r="F504" s="203" t="s">
        <v>726</v>
      </c>
      <c r="G504" s="61"/>
      <c r="H504" s="61"/>
      <c r="I504" s="161"/>
      <c r="J504" s="61"/>
      <c r="K504" s="61"/>
      <c r="L504" s="59"/>
      <c r="M504" s="204"/>
      <c r="N504" s="40"/>
      <c r="O504" s="40"/>
      <c r="P504" s="40"/>
      <c r="Q504" s="40"/>
      <c r="R504" s="40"/>
      <c r="S504" s="40"/>
      <c r="T504" s="76"/>
      <c r="AT504" s="22" t="s">
        <v>135</v>
      </c>
      <c r="AU504" s="22" t="s">
        <v>82</v>
      </c>
    </row>
    <row r="505" spans="2:65" s="11" customFormat="1" ht="12">
      <c r="B505" s="205"/>
      <c r="C505" s="206"/>
      <c r="D505" s="202" t="s">
        <v>136</v>
      </c>
      <c r="E505" s="207" t="s">
        <v>23</v>
      </c>
      <c r="F505" s="208" t="s">
        <v>727</v>
      </c>
      <c r="G505" s="206"/>
      <c r="H505" s="209">
        <v>2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136</v>
      </c>
      <c r="AU505" s="215" t="s">
        <v>82</v>
      </c>
      <c r="AV505" s="11" t="s">
        <v>82</v>
      </c>
      <c r="AW505" s="11" t="s">
        <v>36</v>
      </c>
      <c r="AX505" s="11" t="s">
        <v>73</v>
      </c>
      <c r="AY505" s="215" t="s">
        <v>127</v>
      </c>
    </row>
    <row r="506" spans="2:65" s="12" customFormat="1" ht="12">
      <c r="B506" s="216"/>
      <c r="C506" s="217"/>
      <c r="D506" s="202" t="s">
        <v>136</v>
      </c>
      <c r="E506" s="218" t="s">
        <v>23</v>
      </c>
      <c r="F506" s="219" t="s">
        <v>138</v>
      </c>
      <c r="G506" s="217"/>
      <c r="H506" s="220">
        <v>2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136</v>
      </c>
      <c r="AU506" s="226" t="s">
        <v>82</v>
      </c>
      <c r="AV506" s="12" t="s">
        <v>133</v>
      </c>
      <c r="AW506" s="12" t="s">
        <v>36</v>
      </c>
      <c r="AX506" s="12" t="s">
        <v>78</v>
      </c>
      <c r="AY506" s="226" t="s">
        <v>127</v>
      </c>
    </row>
    <row r="507" spans="2:65" s="1" customFormat="1" ht="22.8" customHeight="1">
      <c r="B507" s="39"/>
      <c r="C507" s="190" t="s">
        <v>728</v>
      </c>
      <c r="D507" s="190" t="s">
        <v>129</v>
      </c>
      <c r="E507" s="191" t="s">
        <v>729</v>
      </c>
      <c r="F507" s="192" t="s">
        <v>730</v>
      </c>
      <c r="G507" s="193" t="s">
        <v>132</v>
      </c>
      <c r="H507" s="194">
        <v>224</v>
      </c>
      <c r="I507" s="195"/>
      <c r="J507" s="196">
        <f>ROUND(I507*H507,2)</f>
        <v>0</v>
      </c>
      <c r="K507" s="192" t="s">
        <v>141</v>
      </c>
      <c r="L507" s="59"/>
      <c r="M507" s="197" t="s">
        <v>23</v>
      </c>
      <c r="N507" s="198" t="s">
        <v>44</v>
      </c>
      <c r="O507" s="40"/>
      <c r="P507" s="199">
        <f>O507*H507</f>
        <v>0</v>
      </c>
      <c r="Q507" s="199">
        <v>0</v>
      </c>
      <c r="R507" s="199">
        <f>Q507*H507</f>
        <v>0</v>
      </c>
      <c r="S507" s="199">
        <v>0</v>
      </c>
      <c r="T507" s="200">
        <f>S507*H507</f>
        <v>0</v>
      </c>
      <c r="AR507" s="22" t="s">
        <v>133</v>
      </c>
      <c r="AT507" s="22" t="s">
        <v>129</v>
      </c>
      <c r="AU507" s="22" t="s">
        <v>82</v>
      </c>
      <c r="AY507" s="22" t="s">
        <v>127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22" t="s">
        <v>78</v>
      </c>
      <c r="BK507" s="201">
        <f>ROUND(I507*H507,2)</f>
        <v>0</v>
      </c>
      <c r="BL507" s="22" t="s">
        <v>133</v>
      </c>
      <c r="BM507" s="22" t="s">
        <v>731</v>
      </c>
    </row>
    <row r="508" spans="2:65" s="1" customFormat="1" ht="48">
      <c r="B508" s="39"/>
      <c r="C508" s="61"/>
      <c r="D508" s="202" t="s">
        <v>135</v>
      </c>
      <c r="E508" s="61"/>
      <c r="F508" s="203" t="s">
        <v>732</v>
      </c>
      <c r="G508" s="61"/>
      <c r="H508" s="61"/>
      <c r="I508" s="161"/>
      <c r="J508" s="61"/>
      <c r="K508" s="61"/>
      <c r="L508" s="59"/>
      <c r="M508" s="204"/>
      <c r="N508" s="40"/>
      <c r="O508" s="40"/>
      <c r="P508" s="40"/>
      <c r="Q508" s="40"/>
      <c r="R508" s="40"/>
      <c r="S508" s="40"/>
      <c r="T508" s="76"/>
      <c r="AT508" s="22" t="s">
        <v>135</v>
      </c>
      <c r="AU508" s="22" t="s">
        <v>82</v>
      </c>
    </row>
    <row r="509" spans="2:65" s="11" customFormat="1" ht="12">
      <c r="B509" s="205"/>
      <c r="C509" s="206"/>
      <c r="D509" s="202" t="s">
        <v>136</v>
      </c>
      <c r="E509" s="207" t="s">
        <v>23</v>
      </c>
      <c r="F509" s="208" t="s">
        <v>733</v>
      </c>
      <c r="G509" s="206"/>
      <c r="H509" s="209">
        <v>224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136</v>
      </c>
      <c r="AU509" s="215" t="s">
        <v>82</v>
      </c>
      <c r="AV509" s="11" t="s">
        <v>82</v>
      </c>
      <c r="AW509" s="11" t="s">
        <v>36</v>
      </c>
      <c r="AX509" s="11" t="s">
        <v>78</v>
      </c>
      <c r="AY509" s="215" t="s">
        <v>127</v>
      </c>
    </row>
    <row r="510" spans="2:65" s="1" customFormat="1" ht="14.4" customHeight="1">
      <c r="B510" s="39"/>
      <c r="C510" s="190" t="s">
        <v>734</v>
      </c>
      <c r="D510" s="190" t="s">
        <v>129</v>
      </c>
      <c r="E510" s="191" t="s">
        <v>735</v>
      </c>
      <c r="F510" s="192" t="s">
        <v>736</v>
      </c>
      <c r="G510" s="193" t="s">
        <v>263</v>
      </c>
      <c r="H510" s="194">
        <v>86.948999999999998</v>
      </c>
      <c r="I510" s="195"/>
      <c r="J510" s="196">
        <f>ROUND(I510*H510,2)</f>
        <v>0</v>
      </c>
      <c r="K510" s="192" t="s">
        <v>141</v>
      </c>
      <c r="L510" s="59"/>
      <c r="M510" s="197" t="s">
        <v>23</v>
      </c>
      <c r="N510" s="198" t="s">
        <v>44</v>
      </c>
      <c r="O510" s="40"/>
      <c r="P510" s="199">
        <f>O510*H510</f>
        <v>0</v>
      </c>
      <c r="Q510" s="199">
        <v>0</v>
      </c>
      <c r="R510" s="199">
        <f>Q510*H510</f>
        <v>0</v>
      </c>
      <c r="S510" s="199">
        <v>0</v>
      </c>
      <c r="T510" s="200">
        <f>S510*H510</f>
        <v>0</v>
      </c>
      <c r="AR510" s="22" t="s">
        <v>133</v>
      </c>
      <c r="AT510" s="22" t="s">
        <v>129</v>
      </c>
      <c r="AU510" s="22" t="s">
        <v>82</v>
      </c>
      <c r="AY510" s="22" t="s">
        <v>127</v>
      </c>
      <c r="BE510" s="201">
        <f>IF(N510="základní",J510,0)</f>
        <v>0</v>
      </c>
      <c r="BF510" s="201">
        <f>IF(N510="snížená",J510,0)</f>
        <v>0</v>
      </c>
      <c r="BG510" s="201">
        <f>IF(N510="zákl. přenesená",J510,0)</f>
        <v>0</v>
      </c>
      <c r="BH510" s="201">
        <f>IF(N510="sníž. přenesená",J510,0)</f>
        <v>0</v>
      </c>
      <c r="BI510" s="201">
        <f>IF(N510="nulová",J510,0)</f>
        <v>0</v>
      </c>
      <c r="BJ510" s="22" t="s">
        <v>78</v>
      </c>
      <c r="BK510" s="201">
        <f>ROUND(I510*H510,2)</f>
        <v>0</v>
      </c>
      <c r="BL510" s="22" t="s">
        <v>133</v>
      </c>
      <c r="BM510" s="22" t="s">
        <v>737</v>
      </c>
    </row>
    <row r="511" spans="2:65" s="1" customFormat="1" ht="24">
      <c r="B511" s="39"/>
      <c r="C511" s="61"/>
      <c r="D511" s="202" t="s">
        <v>135</v>
      </c>
      <c r="E511" s="61"/>
      <c r="F511" s="203" t="s">
        <v>738</v>
      </c>
      <c r="G511" s="61"/>
      <c r="H511" s="61"/>
      <c r="I511" s="161"/>
      <c r="J511" s="61"/>
      <c r="K511" s="61"/>
      <c r="L511" s="59"/>
      <c r="M511" s="204"/>
      <c r="N511" s="40"/>
      <c r="O511" s="40"/>
      <c r="P511" s="40"/>
      <c r="Q511" s="40"/>
      <c r="R511" s="40"/>
      <c r="S511" s="40"/>
      <c r="T511" s="76"/>
      <c r="AT511" s="22" t="s">
        <v>135</v>
      </c>
      <c r="AU511" s="22" t="s">
        <v>82</v>
      </c>
    </row>
    <row r="512" spans="2:65" s="11" customFormat="1" ht="12">
      <c r="B512" s="205"/>
      <c r="C512" s="206"/>
      <c r="D512" s="202" t="s">
        <v>136</v>
      </c>
      <c r="E512" s="207" t="s">
        <v>23</v>
      </c>
      <c r="F512" s="208" t="s">
        <v>739</v>
      </c>
      <c r="G512" s="206"/>
      <c r="H512" s="209">
        <v>86.948999999999998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136</v>
      </c>
      <c r="AU512" s="215" t="s">
        <v>82</v>
      </c>
      <c r="AV512" s="11" t="s">
        <v>82</v>
      </c>
      <c r="AW512" s="11" t="s">
        <v>36</v>
      </c>
      <c r="AX512" s="11" t="s">
        <v>73</v>
      </c>
      <c r="AY512" s="215" t="s">
        <v>127</v>
      </c>
    </row>
    <row r="513" spans="2:65" s="12" customFormat="1" ht="12">
      <c r="B513" s="216"/>
      <c r="C513" s="217"/>
      <c r="D513" s="202" t="s">
        <v>136</v>
      </c>
      <c r="E513" s="218" t="s">
        <v>23</v>
      </c>
      <c r="F513" s="219" t="s">
        <v>138</v>
      </c>
      <c r="G513" s="217"/>
      <c r="H513" s="220">
        <v>86.948999999999998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136</v>
      </c>
      <c r="AU513" s="226" t="s">
        <v>82</v>
      </c>
      <c r="AV513" s="12" t="s">
        <v>133</v>
      </c>
      <c r="AW513" s="12" t="s">
        <v>36</v>
      </c>
      <c r="AX513" s="12" t="s">
        <v>78</v>
      </c>
      <c r="AY513" s="226" t="s">
        <v>127</v>
      </c>
    </row>
    <row r="514" spans="2:65" s="1" customFormat="1" ht="22.8" customHeight="1">
      <c r="B514" s="39"/>
      <c r="C514" s="190" t="s">
        <v>740</v>
      </c>
      <c r="D514" s="190" t="s">
        <v>129</v>
      </c>
      <c r="E514" s="191" t="s">
        <v>741</v>
      </c>
      <c r="F514" s="192" t="s">
        <v>742</v>
      </c>
      <c r="G514" s="193" t="s">
        <v>263</v>
      </c>
      <c r="H514" s="194">
        <v>1217.2860000000001</v>
      </c>
      <c r="I514" s="195"/>
      <c r="J514" s="196">
        <f>ROUND(I514*H514,2)</f>
        <v>0</v>
      </c>
      <c r="K514" s="192" t="s">
        <v>141</v>
      </c>
      <c r="L514" s="59"/>
      <c r="M514" s="197" t="s">
        <v>23</v>
      </c>
      <c r="N514" s="198" t="s">
        <v>44</v>
      </c>
      <c r="O514" s="40"/>
      <c r="P514" s="199">
        <f>O514*H514</f>
        <v>0</v>
      </c>
      <c r="Q514" s="199">
        <v>0</v>
      </c>
      <c r="R514" s="199">
        <f>Q514*H514</f>
        <v>0</v>
      </c>
      <c r="S514" s="199">
        <v>0</v>
      </c>
      <c r="T514" s="200">
        <f>S514*H514</f>
        <v>0</v>
      </c>
      <c r="AR514" s="22" t="s">
        <v>133</v>
      </c>
      <c r="AT514" s="22" t="s">
        <v>129</v>
      </c>
      <c r="AU514" s="22" t="s">
        <v>82</v>
      </c>
      <c r="AY514" s="22" t="s">
        <v>127</v>
      </c>
      <c r="BE514" s="201">
        <f>IF(N514="základní",J514,0)</f>
        <v>0</v>
      </c>
      <c r="BF514" s="201">
        <f>IF(N514="snížená",J514,0)</f>
        <v>0</v>
      </c>
      <c r="BG514" s="201">
        <f>IF(N514="zákl. přenesená",J514,0)</f>
        <v>0</v>
      </c>
      <c r="BH514" s="201">
        <f>IF(N514="sníž. přenesená",J514,0)</f>
        <v>0</v>
      </c>
      <c r="BI514" s="201">
        <f>IF(N514="nulová",J514,0)</f>
        <v>0</v>
      </c>
      <c r="BJ514" s="22" t="s">
        <v>78</v>
      </c>
      <c r="BK514" s="201">
        <f>ROUND(I514*H514,2)</f>
        <v>0</v>
      </c>
      <c r="BL514" s="22" t="s">
        <v>133</v>
      </c>
      <c r="BM514" s="22" t="s">
        <v>743</v>
      </c>
    </row>
    <row r="515" spans="2:65" s="1" customFormat="1" ht="24">
      <c r="B515" s="39"/>
      <c r="C515" s="61"/>
      <c r="D515" s="202" t="s">
        <v>135</v>
      </c>
      <c r="E515" s="61"/>
      <c r="F515" s="203" t="s">
        <v>744</v>
      </c>
      <c r="G515" s="61"/>
      <c r="H515" s="61"/>
      <c r="I515" s="161"/>
      <c r="J515" s="61"/>
      <c r="K515" s="61"/>
      <c r="L515" s="59"/>
      <c r="M515" s="204"/>
      <c r="N515" s="40"/>
      <c r="O515" s="40"/>
      <c r="P515" s="40"/>
      <c r="Q515" s="40"/>
      <c r="R515" s="40"/>
      <c r="S515" s="40"/>
      <c r="T515" s="76"/>
      <c r="AT515" s="22" t="s">
        <v>135</v>
      </c>
      <c r="AU515" s="22" t="s">
        <v>82</v>
      </c>
    </row>
    <row r="516" spans="2:65" s="11" customFormat="1" ht="12">
      <c r="B516" s="205"/>
      <c r="C516" s="206"/>
      <c r="D516" s="202" t="s">
        <v>136</v>
      </c>
      <c r="E516" s="207" t="s">
        <v>23</v>
      </c>
      <c r="F516" s="208" t="s">
        <v>745</v>
      </c>
      <c r="G516" s="206"/>
      <c r="H516" s="209">
        <v>1217.2860000000001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136</v>
      </c>
      <c r="AU516" s="215" t="s">
        <v>82</v>
      </c>
      <c r="AV516" s="11" t="s">
        <v>82</v>
      </c>
      <c r="AW516" s="11" t="s">
        <v>36</v>
      </c>
      <c r="AX516" s="11" t="s">
        <v>73</v>
      </c>
      <c r="AY516" s="215" t="s">
        <v>127</v>
      </c>
    </row>
    <row r="517" spans="2:65" s="12" customFormat="1" ht="12">
      <c r="B517" s="216"/>
      <c r="C517" s="217"/>
      <c r="D517" s="202" t="s">
        <v>136</v>
      </c>
      <c r="E517" s="218" t="s">
        <v>23</v>
      </c>
      <c r="F517" s="219" t="s">
        <v>138</v>
      </c>
      <c r="G517" s="217"/>
      <c r="H517" s="220">
        <v>1217.2860000000001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136</v>
      </c>
      <c r="AU517" s="226" t="s">
        <v>82</v>
      </c>
      <c r="AV517" s="12" t="s">
        <v>133</v>
      </c>
      <c r="AW517" s="12" t="s">
        <v>36</v>
      </c>
      <c r="AX517" s="12" t="s">
        <v>78</v>
      </c>
      <c r="AY517" s="226" t="s">
        <v>127</v>
      </c>
    </row>
    <row r="518" spans="2:65" s="1" customFormat="1" ht="14.4" customHeight="1">
      <c r="B518" s="39"/>
      <c r="C518" s="190" t="s">
        <v>746</v>
      </c>
      <c r="D518" s="190" t="s">
        <v>129</v>
      </c>
      <c r="E518" s="191" t="s">
        <v>747</v>
      </c>
      <c r="F518" s="192" t="s">
        <v>748</v>
      </c>
      <c r="G518" s="193" t="s">
        <v>263</v>
      </c>
      <c r="H518" s="194">
        <v>99.763000000000005</v>
      </c>
      <c r="I518" s="195"/>
      <c r="J518" s="196">
        <f>ROUND(I518*H518,2)</f>
        <v>0</v>
      </c>
      <c r="K518" s="192" t="s">
        <v>141</v>
      </c>
      <c r="L518" s="59"/>
      <c r="M518" s="197" t="s">
        <v>23</v>
      </c>
      <c r="N518" s="198" t="s">
        <v>44</v>
      </c>
      <c r="O518" s="40"/>
      <c r="P518" s="199">
        <f>O518*H518</f>
        <v>0</v>
      </c>
      <c r="Q518" s="199">
        <v>0</v>
      </c>
      <c r="R518" s="199">
        <f>Q518*H518</f>
        <v>0</v>
      </c>
      <c r="S518" s="199">
        <v>0</v>
      </c>
      <c r="T518" s="200">
        <f>S518*H518</f>
        <v>0</v>
      </c>
      <c r="AR518" s="22" t="s">
        <v>133</v>
      </c>
      <c r="AT518" s="22" t="s">
        <v>129</v>
      </c>
      <c r="AU518" s="22" t="s">
        <v>82</v>
      </c>
      <c r="AY518" s="22" t="s">
        <v>127</v>
      </c>
      <c r="BE518" s="201">
        <f>IF(N518="základní",J518,0)</f>
        <v>0</v>
      </c>
      <c r="BF518" s="201">
        <f>IF(N518="snížená",J518,0)</f>
        <v>0</v>
      </c>
      <c r="BG518" s="201">
        <f>IF(N518="zákl. přenesená",J518,0)</f>
        <v>0</v>
      </c>
      <c r="BH518" s="201">
        <f>IF(N518="sníž. přenesená",J518,0)</f>
        <v>0</v>
      </c>
      <c r="BI518" s="201">
        <f>IF(N518="nulová",J518,0)</f>
        <v>0</v>
      </c>
      <c r="BJ518" s="22" t="s">
        <v>78</v>
      </c>
      <c r="BK518" s="201">
        <f>ROUND(I518*H518,2)</f>
        <v>0</v>
      </c>
      <c r="BL518" s="22" t="s">
        <v>133</v>
      </c>
      <c r="BM518" s="22" t="s">
        <v>749</v>
      </c>
    </row>
    <row r="519" spans="2:65" s="1" customFormat="1" ht="24">
      <c r="B519" s="39"/>
      <c r="C519" s="61"/>
      <c r="D519" s="202" t="s">
        <v>135</v>
      </c>
      <c r="E519" s="61"/>
      <c r="F519" s="203" t="s">
        <v>750</v>
      </c>
      <c r="G519" s="61"/>
      <c r="H519" s="61"/>
      <c r="I519" s="161"/>
      <c r="J519" s="61"/>
      <c r="K519" s="61"/>
      <c r="L519" s="59"/>
      <c r="M519" s="204"/>
      <c r="N519" s="40"/>
      <c r="O519" s="40"/>
      <c r="P519" s="40"/>
      <c r="Q519" s="40"/>
      <c r="R519" s="40"/>
      <c r="S519" s="40"/>
      <c r="T519" s="76"/>
      <c r="AT519" s="22" t="s">
        <v>135</v>
      </c>
      <c r="AU519" s="22" t="s">
        <v>82</v>
      </c>
    </row>
    <row r="520" spans="2:65" s="11" customFormat="1" ht="12">
      <c r="B520" s="205"/>
      <c r="C520" s="206"/>
      <c r="D520" s="202" t="s">
        <v>136</v>
      </c>
      <c r="E520" s="207" t="s">
        <v>23</v>
      </c>
      <c r="F520" s="208" t="s">
        <v>751</v>
      </c>
      <c r="G520" s="206"/>
      <c r="H520" s="209">
        <v>6.3550000000000004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136</v>
      </c>
      <c r="AU520" s="215" t="s">
        <v>82</v>
      </c>
      <c r="AV520" s="11" t="s">
        <v>82</v>
      </c>
      <c r="AW520" s="11" t="s">
        <v>36</v>
      </c>
      <c r="AX520" s="11" t="s">
        <v>73</v>
      </c>
      <c r="AY520" s="215" t="s">
        <v>127</v>
      </c>
    </row>
    <row r="521" spans="2:65" s="11" customFormat="1" ht="12">
      <c r="B521" s="205"/>
      <c r="C521" s="206"/>
      <c r="D521" s="202" t="s">
        <v>136</v>
      </c>
      <c r="E521" s="207" t="s">
        <v>23</v>
      </c>
      <c r="F521" s="208" t="s">
        <v>752</v>
      </c>
      <c r="G521" s="206"/>
      <c r="H521" s="209">
        <v>93.408000000000001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136</v>
      </c>
      <c r="AU521" s="215" t="s">
        <v>82</v>
      </c>
      <c r="AV521" s="11" t="s">
        <v>82</v>
      </c>
      <c r="AW521" s="11" t="s">
        <v>36</v>
      </c>
      <c r="AX521" s="11" t="s">
        <v>73</v>
      </c>
      <c r="AY521" s="215" t="s">
        <v>127</v>
      </c>
    </row>
    <row r="522" spans="2:65" s="12" customFormat="1" ht="12">
      <c r="B522" s="216"/>
      <c r="C522" s="217"/>
      <c r="D522" s="202" t="s">
        <v>136</v>
      </c>
      <c r="E522" s="218" t="s">
        <v>23</v>
      </c>
      <c r="F522" s="219" t="s">
        <v>138</v>
      </c>
      <c r="G522" s="217"/>
      <c r="H522" s="220">
        <v>99.763000000000005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136</v>
      </c>
      <c r="AU522" s="226" t="s">
        <v>82</v>
      </c>
      <c r="AV522" s="12" t="s">
        <v>133</v>
      </c>
      <c r="AW522" s="12" t="s">
        <v>36</v>
      </c>
      <c r="AX522" s="12" t="s">
        <v>78</v>
      </c>
      <c r="AY522" s="226" t="s">
        <v>127</v>
      </c>
    </row>
    <row r="523" spans="2:65" s="1" customFormat="1" ht="14.4" customHeight="1">
      <c r="B523" s="39"/>
      <c r="C523" s="190" t="s">
        <v>753</v>
      </c>
      <c r="D523" s="190" t="s">
        <v>129</v>
      </c>
      <c r="E523" s="191" t="s">
        <v>754</v>
      </c>
      <c r="F523" s="192" t="s">
        <v>755</v>
      </c>
      <c r="G523" s="193" t="s">
        <v>263</v>
      </c>
      <c r="H523" s="194">
        <v>1396.682</v>
      </c>
      <c r="I523" s="195"/>
      <c r="J523" s="196">
        <f>ROUND(I523*H523,2)</f>
        <v>0</v>
      </c>
      <c r="K523" s="192" t="s">
        <v>141</v>
      </c>
      <c r="L523" s="59"/>
      <c r="M523" s="197" t="s">
        <v>23</v>
      </c>
      <c r="N523" s="198" t="s">
        <v>44</v>
      </c>
      <c r="O523" s="40"/>
      <c r="P523" s="199">
        <f>O523*H523</f>
        <v>0</v>
      </c>
      <c r="Q523" s="199">
        <v>0</v>
      </c>
      <c r="R523" s="199">
        <f>Q523*H523</f>
        <v>0</v>
      </c>
      <c r="S523" s="199">
        <v>0</v>
      </c>
      <c r="T523" s="200">
        <f>S523*H523</f>
        <v>0</v>
      </c>
      <c r="AR523" s="22" t="s">
        <v>133</v>
      </c>
      <c r="AT523" s="22" t="s">
        <v>129</v>
      </c>
      <c r="AU523" s="22" t="s">
        <v>82</v>
      </c>
      <c r="AY523" s="22" t="s">
        <v>127</v>
      </c>
      <c r="BE523" s="201">
        <f>IF(N523="základní",J523,0)</f>
        <v>0</v>
      </c>
      <c r="BF523" s="201">
        <f>IF(N523="snížená",J523,0)</f>
        <v>0</v>
      </c>
      <c r="BG523" s="201">
        <f>IF(N523="zákl. přenesená",J523,0)</f>
        <v>0</v>
      </c>
      <c r="BH523" s="201">
        <f>IF(N523="sníž. přenesená",J523,0)</f>
        <v>0</v>
      </c>
      <c r="BI523" s="201">
        <f>IF(N523="nulová",J523,0)</f>
        <v>0</v>
      </c>
      <c r="BJ523" s="22" t="s">
        <v>78</v>
      </c>
      <c r="BK523" s="201">
        <f>ROUND(I523*H523,2)</f>
        <v>0</v>
      </c>
      <c r="BL523" s="22" t="s">
        <v>133</v>
      </c>
      <c r="BM523" s="22" t="s">
        <v>756</v>
      </c>
    </row>
    <row r="524" spans="2:65" s="1" customFormat="1" ht="36">
      <c r="B524" s="39"/>
      <c r="C524" s="61"/>
      <c r="D524" s="202" t="s">
        <v>135</v>
      </c>
      <c r="E524" s="61"/>
      <c r="F524" s="203" t="s">
        <v>757</v>
      </c>
      <c r="G524" s="61"/>
      <c r="H524" s="61"/>
      <c r="I524" s="161"/>
      <c r="J524" s="61"/>
      <c r="K524" s="61"/>
      <c r="L524" s="59"/>
      <c r="M524" s="204"/>
      <c r="N524" s="40"/>
      <c r="O524" s="40"/>
      <c r="P524" s="40"/>
      <c r="Q524" s="40"/>
      <c r="R524" s="40"/>
      <c r="S524" s="40"/>
      <c r="T524" s="76"/>
      <c r="AT524" s="22" t="s">
        <v>135</v>
      </c>
      <c r="AU524" s="22" t="s">
        <v>82</v>
      </c>
    </row>
    <row r="525" spans="2:65" s="11" customFormat="1" ht="12">
      <c r="B525" s="205"/>
      <c r="C525" s="206"/>
      <c r="D525" s="202" t="s">
        <v>136</v>
      </c>
      <c r="E525" s="207" t="s">
        <v>23</v>
      </c>
      <c r="F525" s="208" t="s">
        <v>758</v>
      </c>
      <c r="G525" s="206"/>
      <c r="H525" s="209">
        <v>1396.682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136</v>
      </c>
      <c r="AU525" s="215" t="s">
        <v>82</v>
      </c>
      <c r="AV525" s="11" t="s">
        <v>82</v>
      </c>
      <c r="AW525" s="11" t="s">
        <v>36</v>
      </c>
      <c r="AX525" s="11" t="s">
        <v>73</v>
      </c>
      <c r="AY525" s="215" t="s">
        <v>127</v>
      </c>
    </row>
    <row r="526" spans="2:65" s="12" customFormat="1" ht="12">
      <c r="B526" s="216"/>
      <c r="C526" s="217"/>
      <c r="D526" s="202" t="s">
        <v>136</v>
      </c>
      <c r="E526" s="218" t="s">
        <v>23</v>
      </c>
      <c r="F526" s="219" t="s">
        <v>138</v>
      </c>
      <c r="G526" s="217"/>
      <c r="H526" s="220">
        <v>1396.682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136</v>
      </c>
      <c r="AU526" s="226" t="s">
        <v>82</v>
      </c>
      <c r="AV526" s="12" t="s">
        <v>133</v>
      </c>
      <c r="AW526" s="12" t="s">
        <v>36</v>
      </c>
      <c r="AX526" s="12" t="s">
        <v>78</v>
      </c>
      <c r="AY526" s="226" t="s">
        <v>127</v>
      </c>
    </row>
    <row r="527" spans="2:65" s="1" customFormat="1" ht="14.4" customHeight="1">
      <c r="B527" s="39"/>
      <c r="C527" s="190" t="s">
        <v>759</v>
      </c>
      <c r="D527" s="190" t="s">
        <v>129</v>
      </c>
      <c r="E527" s="191" t="s">
        <v>760</v>
      </c>
      <c r="F527" s="192" t="s">
        <v>761</v>
      </c>
      <c r="G527" s="193" t="s">
        <v>263</v>
      </c>
      <c r="H527" s="194">
        <v>6.3550000000000004</v>
      </c>
      <c r="I527" s="195"/>
      <c r="J527" s="196">
        <f>ROUND(I527*H527,2)</f>
        <v>0</v>
      </c>
      <c r="K527" s="192" t="s">
        <v>141</v>
      </c>
      <c r="L527" s="59"/>
      <c r="M527" s="197" t="s">
        <v>23</v>
      </c>
      <c r="N527" s="198" t="s">
        <v>44</v>
      </c>
      <c r="O527" s="40"/>
      <c r="P527" s="199">
        <f>O527*H527</f>
        <v>0</v>
      </c>
      <c r="Q527" s="199">
        <v>0</v>
      </c>
      <c r="R527" s="199">
        <f>Q527*H527</f>
        <v>0</v>
      </c>
      <c r="S527" s="199">
        <v>0</v>
      </c>
      <c r="T527" s="200">
        <f>S527*H527</f>
        <v>0</v>
      </c>
      <c r="AR527" s="22" t="s">
        <v>133</v>
      </c>
      <c r="AT527" s="22" t="s">
        <v>129</v>
      </c>
      <c r="AU527" s="22" t="s">
        <v>82</v>
      </c>
      <c r="AY527" s="22" t="s">
        <v>127</v>
      </c>
      <c r="BE527" s="201">
        <f>IF(N527="základní",J527,0)</f>
        <v>0</v>
      </c>
      <c r="BF527" s="201">
        <f>IF(N527="snížená",J527,0)</f>
        <v>0</v>
      </c>
      <c r="BG527" s="201">
        <f>IF(N527="zákl. přenesená",J527,0)</f>
        <v>0</v>
      </c>
      <c r="BH527" s="201">
        <f>IF(N527="sníž. přenesená",J527,0)</f>
        <v>0</v>
      </c>
      <c r="BI527" s="201">
        <f>IF(N527="nulová",J527,0)</f>
        <v>0</v>
      </c>
      <c r="BJ527" s="22" t="s">
        <v>78</v>
      </c>
      <c r="BK527" s="201">
        <f>ROUND(I527*H527,2)</f>
        <v>0</v>
      </c>
      <c r="BL527" s="22" t="s">
        <v>133</v>
      </c>
      <c r="BM527" s="22" t="s">
        <v>762</v>
      </c>
    </row>
    <row r="528" spans="2:65" s="1" customFormat="1" ht="12">
      <c r="B528" s="39"/>
      <c r="C528" s="61"/>
      <c r="D528" s="202" t="s">
        <v>135</v>
      </c>
      <c r="E528" s="61"/>
      <c r="F528" s="203" t="s">
        <v>763</v>
      </c>
      <c r="G528" s="61"/>
      <c r="H528" s="61"/>
      <c r="I528" s="161"/>
      <c r="J528" s="61"/>
      <c r="K528" s="61"/>
      <c r="L528" s="59"/>
      <c r="M528" s="204"/>
      <c r="N528" s="40"/>
      <c r="O528" s="40"/>
      <c r="P528" s="40"/>
      <c r="Q528" s="40"/>
      <c r="R528" s="40"/>
      <c r="S528" s="40"/>
      <c r="T528" s="76"/>
      <c r="AT528" s="22" t="s">
        <v>135</v>
      </c>
      <c r="AU528" s="22" t="s">
        <v>82</v>
      </c>
    </row>
    <row r="529" spans="2:65" s="11" customFormat="1" ht="12">
      <c r="B529" s="205"/>
      <c r="C529" s="206"/>
      <c r="D529" s="202" t="s">
        <v>136</v>
      </c>
      <c r="E529" s="207" t="s">
        <v>23</v>
      </c>
      <c r="F529" s="208" t="s">
        <v>751</v>
      </c>
      <c r="G529" s="206"/>
      <c r="H529" s="209">
        <v>6.3550000000000004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136</v>
      </c>
      <c r="AU529" s="215" t="s">
        <v>82</v>
      </c>
      <c r="AV529" s="11" t="s">
        <v>82</v>
      </c>
      <c r="AW529" s="11" t="s">
        <v>36</v>
      </c>
      <c r="AX529" s="11" t="s">
        <v>73</v>
      </c>
      <c r="AY529" s="215" t="s">
        <v>127</v>
      </c>
    </row>
    <row r="530" spans="2:65" s="12" customFormat="1" ht="12">
      <c r="B530" s="216"/>
      <c r="C530" s="217"/>
      <c r="D530" s="202" t="s">
        <v>136</v>
      </c>
      <c r="E530" s="218" t="s">
        <v>23</v>
      </c>
      <c r="F530" s="219" t="s">
        <v>138</v>
      </c>
      <c r="G530" s="217"/>
      <c r="H530" s="220">
        <v>6.3550000000000004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136</v>
      </c>
      <c r="AU530" s="226" t="s">
        <v>82</v>
      </c>
      <c r="AV530" s="12" t="s">
        <v>133</v>
      </c>
      <c r="AW530" s="12" t="s">
        <v>36</v>
      </c>
      <c r="AX530" s="12" t="s">
        <v>78</v>
      </c>
      <c r="AY530" s="226" t="s">
        <v>127</v>
      </c>
    </row>
    <row r="531" spans="2:65" s="1" customFormat="1" ht="22.8" customHeight="1">
      <c r="B531" s="39"/>
      <c r="C531" s="190" t="s">
        <v>764</v>
      </c>
      <c r="D531" s="190" t="s">
        <v>129</v>
      </c>
      <c r="E531" s="191" t="s">
        <v>765</v>
      </c>
      <c r="F531" s="192" t="s">
        <v>766</v>
      </c>
      <c r="G531" s="193" t="s">
        <v>263</v>
      </c>
      <c r="H531" s="194">
        <v>66.271000000000001</v>
      </c>
      <c r="I531" s="195"/>
      <c r="J531" s="196">
        <f>ROUND(I531*H531,2)</f>
        <v>0</v>
      </c>
      <c r="K531" s="192" t="s">
        <v>141</v>
      </c>
      <c r="L531" s="59"/>
      <c r="M531" s="197" t="s">
        <v>23</v>
      </c>
      <c r="N531" s="198" t="s">
        <v>44</v>
      </c>
      <c r="O531" s="40"/>
      <c r="P531" s="199">
        <f>O531*H531</f>
        <v>0</v>
      </c>
      <c r="Q531" s="199">
        <v>0</v>
      </c>
      <c r="R531" s="199">
        <f>Q531*H531</f>
        <v>0</v>
      </c>
      <c r="S531" s="199">
        <v>0</v>
      </c>
      <c r="T531" s="200">
        <f>S531*H531</f>
        <v>0</v>
      </c>
      <c r="AR531" s="22" t="s">
        <v>133</v>
      </c>
      <c r="AT531" s="22" t="s">
        <v>129</v>
      </c>
      <c r="AU531" s="22" t="s">
        <v>82</v>
      </c>
      <c r="AY531" s="22" t="s">
        <v>127</v>
      </c>
      <c r="BE531" s="201">
        <f>IF(N531="základní",J531,0)</f>
        <v>0</v>
      </c>
      <c r="BF531" s="201">
        <f>IF(N531="snížená",J531,0)</f>
        <v>0</v>
      </c>
      <c r="BG531" s="201">
        <f>IF(N531="zákl. přenesená",J531,0)</f>
        <v>0</v>
      </c>
      <c r="BH531" s="201">
        <f>IF(N531="sníž. přenesená",J531,0)</f>
        <v>0</v>
      </c>
      <c r="BI531" s="201">
        <f>IF(N531="nulová",J531,0)</f>
        <v>0</v>
      </c>
      <c r="BJ531" s="22" t="s">
        <v>78</v>
      </c>
      <c r="BK531" s="201">
        <f>ROUND(I531*H531,2)</f>
        <v>0</v>
      </c>
      <c r="BL531" s="22" t="s">
        <v>133</v>
      </c>
      <c r="BM531" s="22" t="s">
        <v>767</v>
      </c>
    </row>
    <row r="532" spans="2:65" s="1" customFormat="1" ht="24">
      <c r="B532" s="39"/>
      <c r="C532" s="61"/>
      <c r="D532" s="202" t="s">
        <v>135</v>
      </c>
      <c r="E532" s="61"/>
      <c r="F532" s="203" t="s">
        <v>768</v>
      </c>
      <c r="G532" s="61"/>
      <c r="H532" s="61"/>
      <c r="I532" s="161"/>
      <c r="J532" s="61"/>
      <c r="K532" s="61"/>
      <c r="L532" s="59"/>
      <c r="M532" s="204"/>
      <c r="N532" s="40"/>
      <c r="O532" s="40"/>
      <c r="P532" s="40"/>
      <c r="Q532" s="40"/>
      <c r="R532" s="40"/>
      <c r="S532" s="40"/>
      <c r="T532" s="76"/>
      <c r="AT532" s="22" t="s">
        <v>135</v>
      </c>
      <c r="AU532" s="22" t="s">
        <v>82</v>
      </c>
    </row>
    <row r="533" spans="2:65" s="11" customFormat="1" ht="12">
      <c r="B533" s="205"/>
      <c r="C533" s="206"/>
      <c r="D533" s="202" t="s">
        <v>136</v>
      </c>
      <c r="E533" s="207" t="s">
        <v>23</v>
      </c>
      <c r="F533" s="208" t="s">
        <v>769</v>
      </c>
      <c r="G533" s="206"/>
      <c r="H533" s="209">
        <v>66.271000000000001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136</v>
      </c>
      <c r="AU533" s="215" t="s">
        <v>82</v>
      </c>
      <c r="AV533" s="11" t="s">
        <v>82</v>
      </c>
      <c r="AW533" s="11" t="s">
        <v>36</v>
      </c>
      <c r="AX533" s="11" t="s">
        <v>73</v>
      </c>
      <c r="AY533" s="215" t="s">
        <v>127</v>
      </c>
    </row>
    <row r="534" spans="2:65" s="12" customFormat="1" ht="12">
      <c r="B534" s="216"/>
      <c r="C534" s="217"/>
      <c r="D534" s="202" t="s">
        <v>136</v>
      </c>
      <c r="E534" s="218" t="s">
        <v>23</v>
      </c>
      <c r="F534" s="219" t="s">
        <v>138</v>
      </c>
      <c r="G534" s="217"/>
      <c r="H534" s="220">
        <v>66.271000000000001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136</v>
      </c>
      <c r="AU534" s="226" t="s">
        <v>82</v>
      </c>
      <c r="AV534" s="12" t="s">
        <v>133</v>
      </c>
      <c r="AW534" s="12" t="s">
        <v>36</v>
      </c>
      <c r="AX534" s="12" t="s">
        <v>78</v>
      </c>
      <c r="AY534" s="226" t="s">
        <v>127</v>
      </c>
    </row>
    <row r="535" spans="2:65" s="1" customFormat="1" ht="14.4" customHeight="1">
      <c r="B535" s="39"/>
      <c r="C535" s="190" t="s">
        <v>770</v>
      </c>
      <c r="D535" s="190" t="s">
        <v>129</v>
      </c>
      <c r="E535" s="191" t="s">
        <v>771</v>
      </c>
      <c r="F535" s="192" t="s">
        <v>772</v>
      </c>
      <c r="G535" s="193" t="s">
        <v>263</v>
      </c>
      <c r="H535" s="194">
        <v>15.95</v>
      </c>
      <c r="I535" s="195"/>
      <c r="J535" s="196">
        <f>ROUND(I535*H535,2)</f>
        <v>0</v>
      </c>
      <c r="K535" s="192" t="s">
        <v>141</v>
      </c>
      <c r="L535" s="59"/>
      <c r="M535" s="197" t="s">
        <v>23</v>
      </c>
      <c r="N535" s="198" t="s">
        <v>44</v>
      </c>
      <c r="O535" s="40"/>
      <c r="P535" s="199">
        <f>O535*H535</f>
        <v>0</v>
      </c>
      <c r="Q535" s="199">
        <v>0</v>
      </c>
      <c r="R535" s="199">
        <f>Q535*H535</f>
        <v>0</v>
      </c>
      <c r="S535" s="199">
        <v>0</v>
      </c>
      <c r="T535" s="200">
        <f>S535*H535</f>
        <v>0</v>
      </c>
      <c r="AR535" s="22" t="s">
        <v>133</v>
      </c>
      <c r="AT535" s="22" t="s">
        <v>129</v>
      </c>
      <c r="AU535" s="22" t="s">
        <v>82</v>
      </c>
      <c r="AY535" s="22" t="s">
        <v>127</v>
      </c>
      <c r="BE535" s="201">
        <f>IF(N535="základní",J535,0)</f>
        <v>0</v>
      </c>
      <c r="BF535" s="201">
        <f>IF(N535="snížená",J535,0)</f>
        <v>0</v>
      </c>
      <c r="BG535" s="201">
        <f>IF(N535="zákl. přenesená",J535,0)</f>
        <v>0</v>
      </c>
      <c r="BH535" s="201">
        <f>IF(N535="sníž. přenesená",J535,0)</f>
        <v>0</v>
      </c>
      <c r="BI535" s="201">
        <f>IF(N535="nulová",J535,0)</f>
        <v>0</v>
      </c>
      <c r="BJ535" s="22" t="s">
        <v>78</v>
      </c>
      <c r="BK535" s="201">
        <f>ROUND(I535*H535,2)</f>
        <v>0</v>
      </c>
      <c r="BL535" s="22" t="s">
        <v>133</v>
      </c>
      <c r="BM535" s="22" t="s">
        <v>773</v>
      </c>
    </row>
    <row r="536" spans="2:65" s="1" customFormat="1" ht="12">
      <c r="B536" s="39"/>
      <c r="C536" s="61"/>
      <c r="D536" s="202" t="s">
        <v>135</v>
      </c>
      <c r="E536" s="61"/>
      <c r="F536" s="203" t="s">
        <v>774</v>
      </c>
      <c r="G536" s="61"/>
      <c r="H536" s="61"/>
      <c r="I536" s="161"/>
      <c r="J536" s="61"/>
      <c r="K536" s="61"/>
      <c r="L536" s="59"/>
      <c r="M536" s="204"/>
      <c r="N536" s="40"/>
      <c r="O536" s="40"/>
      <c r="P536" s="40"/>
      <c r="Q536" s="40"/>
      <c r="R536" s="40"/>
      <c r="S536" s="40"/>
      <c r="T536" s="76"/>
      <c r="AT536" s="22" t="s">
        <v>135</v>
      </c>
      <c r="AU536" s="22" t="s">
        <v>82</v>
      </c>
    </row>
    <row r="537" spans="2:65" s="11" customFormat="1" ht="12">
      <c r="B537" s="205"/>
      <c r="C537" s="206"/>
      <c r="D537" s="202" t="s">
        <v>136</v>
      </c>
      <c r="E537" s="207" t="s">
        <v>23</v>
      </c>
      <c r="F537" s="208" t="s">
        <v>775</v>
      </c>
      <c r="G537" s="206"/>
      <c r="H537" s="209">
        <v>15.95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136</v>
      </c>
      <c r="AU537" s="215" t="s">
        <v>82</v>
      </c>
      <c r="AV537" s="11" t="s">
        <v>82</v>
      </c>
      <c r="AW537" s="11" t="s">
        <v>36</v>
      </c>
      <c r="AX537" s="11" t="s">
        <v>73</v>
      </c>
      <c r="AY537" s="215" t="s">
        <v>127</v>
      </c>
    </row>
    <row r="538" spans="2:65" s="12" customFormat="1" ht="12">
      <c r="B538" s="216"/>
      <c r="C538" s="217"/>
      <c r="D538" s="202" t="s">
        <v>136</v>
      </c>
      <c r="E538" s="218" t="s">
        <v>23</v>
      </c>
      <c r="F538" s="219" t="s">
        <v>138</v>
      </c>
      <c r="G538" s="217"/>
      <c r="H538" s="220">
        <v>15.95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136</v>
      </c>
      <c r="AU538" s="226" t="s">
        <v>82</v>
      </c>
      <c r="AV538" s="12" t="s">
        <v>133</v>
      </c>
      <c r="AW538" s="12" t="s">
        <v>36</v>
      </c>
      <c r="AX538" s="12" t="s">
        <v>78</v>
      </c>
      <c r="AY538" s="226" t="s">
        <v>127</v>
      </c>
    </row>
    <row r="539" spans="2:65" s="1" customFormat="1" ht="14.4" customHeight="1">
      <c r="B539" s="39"/>
      <c r="C539" s="190" t="s">
        <v>319</v>
      </c>
      <c r="D539" s="190" t="s">
        <v>129</v>
      </c>
      <c r="E539" s="191" t="s">
        <v>776</v>
      </c>
      <c r="F539" s="192" t="s">
        <v>777</v>
      </c>
      <c r="G539" s="193" t="s">
        <v>263</v>
      </c>
      <c r="H539" s="194">
        <v>4.7279999999999998</v>
      </c>
      <c r="I539" s="195"/>
      <c r="J539" s="196">
        <f>ROUND(I539*H539,2)</f>
        <v>0</v>
      </c>
      <c r="K539" s="192" t="s">
        <v>23</v>
      </c>
      <c r="L539" s="59"/>
      <c r="M539" s="197" t="s">
        <v>23</v>
      </c>
      <c r="N539" s="198" t="s">
        <v>44</v>
      </c>
      <c r="O539" s="40"/>
      <c r="P539" s="199">
        <f>O539*H539</f>
        <v>0</v>
      </c>
      <c r="Q539" s="199">
        <v>0</v>
      </c>
      <c r="R539" s="199">
        <f>Q539*H539</f>
        <v>0</v>
      </c>
      <c r="S539" s="199">
        <v>0</v>
      </c>
      <c r="T539" s="200">
        <f>S539*H539</f>
        <v>0</v>
      </c>
      <c r="AR539" s="22" t="s">
        <v>133</v>
      </c>
      <c r="AT539" s="22" t="s">
        <v>129</v>
      </c>
      <c r="AU539" s="22" t="s">
        <v>82</v>
      </c>
      <c r="AY539" s="22" t="s">
        <v>127</v>
      </c>
      <c r="BE539" s="201">
        <f>IF(N539="základní",J539,0)</f>
        <v>0</v>
      </c>
      <c r="BF539" s="201">
        <f>IF(N539="snížená",J539,0)</f>
        <v>0</v>
      </c>
      <c r="BG539" s="201">
        <f>IF(N539="zákl. přenesená",J539,0)</f>
        <v>0</v>
      </c>
      <c r="BH539" s="201">
        <f>IF(N539="sníž. přenesená",J539,0)</f>
        <v>0</v>
      </c>
      <c r="BI539" s="201">
        <f>IF(N539="nulová",J539,0)</f>
        <v>0</v>
      </c>
      <c r="BJ539" s="22" t="s">
        <v>78</v>
      </c>
      <c r="BK539" s="201">
        <f>ROUND(I539*H539,2)</f>
        <v>0</v>
      </c>
      <c r="BL539" s="22" t="s">
        <v>133</v>
      </c>
      <c r="BM539" s="22" t="s">
        <v>778</v>
      </c>
    </row>
    <row r="540" spans="2:65" s="1" customFormat="1" ht="12">
      <c r="B540" s="39"/>
      <c r="C540" s="61"/>
      <c r="D540" s="202" t="s">
        <v>135</v>
      </c>
      <c r="E540" s="61"/>
      <c r="F540" s="203" t="s">
        <v>779</v>
      </c>
      <c r="G540" s="61"/>
      <c r="H540" s="61"/>
      <c r="I540" s="161"/>
      <c r="J540" s="61"/>
      <c r="K540" s="61"/>
      <c r="L540" s="59"/>
      <c r="M540" s="204"/>
      <c r="N540" s="40"/>
      <c r="O540" s="40"/>
      <c r="P540" s="40"/>
      <c r="Q540" s="40"/>
      <c r="R540" s="40"/>
      <c r="S540" s="40"/>
      <c r="T540" s="76"/>
      <c r="AT540" s="22" t="s">
        <v>135</v>
      </c>
      <c r="AU540" s="22" t="s">
        <v>82</v>
      </c>
    </row>
    <row r="541" spans="2:65" s="11" customFormat="1" ht="12">
      <c r="B541" s="205"/>
      <c r="C541" s="206"/>
      <c r="D541" s="202" t="s">
        <v>136</v>
      </c>
      <c r="E541" s="207" t="s">
        <v>23</v>
      </c>
      <c r="F541" s="208" t="s">
        <v>780</v>
      </c>
      <c r="G541" s="206"/>
      <c r="H541" s="209">
        <v>4.7279999999999998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136</v>
      </c>
      <c r="AU541" s="215" t="s">
        <v>82</v>
      </c>
      <c r="AV541" s="11" t="s">
        <v>82</v>
      </c>
      <c r="AW541" s="11" t="s">
        <v>36</v>
      </c>
      <c r="AX541" s="11" t="s">
        <v>78</v>
      </c>
      <c r="AY541" s="215" t="s">
        <v>127</v>
      </c>
    </row>
    <row r="542" spans="2:65" s="10" customFormat="1" ht="29.85" customHeight="1">
      <c r="B542" s="174"/>
      <c r="C542" s="175"/>
      <c r="D542" s="176" t="s">
        <v>72</v>
      </c>
      <c r="E542" s="188" t="s">
        <v>781</v>
      </c>
      <c r="F542" s="188" t="s">
        <v>782</v>
      </c>
      <c r="G542" s="175"/>
      <c r="H542" s="175"/>
      <c r="I542" s="178"/>
      <c r="J542" s="189">
        <f>BK542</f>
        <v>0</v>
      </c>
      <c r="K542" s="175"/>
      <c r="L542" s="180"/>
      <c r="M542" s="181"/>
      <c r="N542" s="182"/>
      <c r="O542" s="182"/>
      <c r="P542" s="183">
        <v>0</v>
      </c>
      <c r="Q542" s="182"/>
      <c r="R542" s="183">
        <v>0</v>
      </c>
      <c r="S542" s="182"/>
      <c r="T542" s="184">
        <v>0</v>
      </c>
      <c r="AR542" s="185" t="s">
        <v>78</v>
      </c>
      <c r="AT542" s="186" t="s">
        <v>72</v>
      </c>
      <c r="AU542" s="186" t="s">
        <v>78</v>
      </c>
      <c r="AY542" s="185" t="s">
        <v>127</v>
      </c>
      <c r="BK542" s="187">
        <v>0</v>
      </c>
    </row>
    <row r="543" spans="2:65" s="10" customFormat="1" ht="19.95" customHeight="1">
      <c r="B543" s="174"/>
      <c r="C543" s="175"/>
      <c r="D543" s="176" t="s">
        <v>72</v>
      </c>
      <c r="E543" s="188" t="s">
        <v>783</v>
      </c>
      <c r="F543" s="188" t="s">
        <v>784</v>
      </c>
      <c r="G543" s="175"/>
      <c r="H543" s="175"/>
      <c r="I543" s="178"/>
      <c r="J543" s="189">
        <f>BK543</f>
        <v>0</v>
      </c>
      <c r="K543" s="175"/>
      <c r="L543" s="180"/>
      <c r="M543" s="181"/>
      <c r="N543" s="182"/>
      <c r="O543" s="182"/>
      <c r="P543" s="183">
        <f>SUM(P544:P545)</f>
        <v>0</v>
      </c>
      <c r="Q543" s="182"/>
      <c r="R543" s="183">
        <f>SUM(R544:R545)</f>
        <v>0</v>
      </c>
      <c r="S543" s="182"/>
      <c r="T543" s="184">
        <f>SUM(T544:T545)</f>
        <v>0</v>
      </c>
      <c r="AR543" s="185" t="s">
        <v>78</v>
      </c>
      <c r="AT543" s="186" t="s">
        <v>72</v>
      </c>
      <c r="AU543" s="186" t="s">
        <v>78</v>
      </c>
      <c r="AY543" s="185" t="s">
        <v>127</v>
      </c>
      <c r="BK543" s="187">
        <f>SUM(BK544:BK545)</f>
        <v>0</v>
      </c>
    </row>
    <row r="544" spans="2:65" s="1" customFormat="1" ht="22.8" customHeight="1">
      <c r="B544" s="39"/>
      <c r="C544" s="190" t="s">
        <v>785</v>
      </c>
      <c r="D544" s="190" t="s">
        <v>129</v>
      </c>
      <c r="E544" s="191" t="s">
        <v>786</v>
      </c>
      <c r="F544" s="192" t="s">
        <v>787</v>
      </c>
      <c r="G544" s="193" t="s">
        <v>263</v>
      </c>
      <c r="H544" s="194">
        <v>161.273</v>
      </c>
      <c r="I544" s="195"/>
      <c r="J544" s="196">
        <f>ROUND(I544*H544,2)</f>
        <v>0</v>
      </c>
      <c r="K544" s="192" t="s">
        <v>141</v>
      </c>
      <c r="L544" s="59"/>
      <c r="M544" s="197" t="s">
        <v>23</v>
      </c>
      <c r="N544" s="198" t="s">
        <v>44</v>
      </c>
      <c r="O544" s="40"/>
      <c r="P544" s="199">
        <f>O544*H544</f>
        <v>0</v>
      </c>
      <c r="Q544" s="199">
        <v>0</v>
      </c>
      <c r="R544" s="199">
        <f>Q544*H544</f>
        <v>0</v>
      </c>
      <c r="S544" s="199">
        <v>0</v>
      </c>
      <c r="T544" s="200">
        <f>S544*H544</f>
        <v>0</v>
      </c>
      <c r="AR544" s="22" t="s">
        <v>133</v>
      </c>
      <c r="AT544" s="22" t="s">
        <v>129</v>
      </c>
      <c r="AU544" s="22" t="s">
        <v>82</v>
      </c>
      <c r="AY544" s="22" t="s">
        <v>127</v>
      </c>
      <c r="BE544" s="201">
        <f>IF(N544="základní",J544,0)</f>
        <v>0</v>
      </c>
      <c r="BF544" s="201">
        <f>IF(N544="snížená",J544,0)</f>
        <v>0</v>
      </c>
      <c r="BG544" s="201">
        <f>IF(N544="zákl. přenesená",J544,0)</f>
        <v>0</v>
      </c>
      <c r="BH544" s="201">
        <f>IF(N544="sníž. přenesená",J544,0)</f>
        <v>0</v>
      </c>
      <c r="BI544" s="201">
        <f>IF(N544="nulová",J544,0)</f>
        <v>0</v>
      </c>
      <c r="BJ544" s="22" t="s">
        <v>78</v>
      </c>
      <c r="BK544" s="201">
        <f>ROUND(I544*H544,2)</f>
        <v>0</v>
      </c>
      <c r="BL544" s="22" t="s">
        <v>133</v>
      </c>
      <c r="BM544" s="22" t="s">
        <v>788</v>
      </c>
    </row>
    <row r="545" spans="2:65" s="1" customFormat="1" ht="24">
      <c r="B545" s="39"/>
      <c r="C545" s="61"/>
      <c r="D545" s="202" t="s">
        <v>135</v>
      </c>
      <c r="E545" s="61"/>
      <c r="F545" s="203" t="s">
        <v>789</v>
      </c>
      <c r="G545" s="61"/>
      <c r="H545" s="61"/>
      <c r="I545" s="161"/>
      <c r="J545" s="61"/>
      <c r="K545" s="61"/>
      <c r="L545" s="59"/>
      <c r="M545" s="204"/>
      <c r="N545" s="40"/>
      <c r="O545" s="40"/>
      <c r="P545" s="40"/>
      <c r="Q545" s="40"/>
      <c r="R545" s="40"/>
      <c r="S545" s="40"/>
      <c r="T545" s="76"/>
      <c r="AT545" s="22" t="s">
        <v>135</v>
      </c>
      <c r="AU545" s="22" t="s">
        <v>82</v>
      </c>
    </row>
    <row r="546" spans="2:65" s="10" customFormat="1" ht="37.35" customHeight="1">
      <c r="B546" s="174"/>
      <c r="C546" s="175"/>
      <c r="D546" s="176" t="s">
        <v>72</v>
      </c>
      <c r="E546" s="177" t="s">
        <v>790</v>
      </c>
      <c r="F546" s="177" t="s">
        <v>791</v>
      </c>
      <c r="G546" s="175"/>
      <c r="H546" s="175"/>
      <c r="I546" s="178"/>
      <c r="J546" s="179">
        <f>BK546</f>
        <v>0</v>
      </c>
      <c r="K546" s="175"/>
      <c r="L546" s="180"/>
      <c r="M546" s="181"/>
      <c r="N546" s="182"/>
      <c r="O546" s="182"/>
      <c r="P546" s="183">
        <f>SUM(P547:P556)</f>
        <v>0</v>
      </c>
      <c r="Q546" s="182"/>
      <c r="R546" s="183">
        <f>SUM(R547:R556)</f>
        <v>4.879E-2</v>
      </c>
      <c r="S546" s="182"/>
      <c r="T546" s="184">
        <f>SUM(T547:T556)</f>
        <v>0</v>
      </c>
      <c r="AR546" s="185" t="s">
        <v>82</v>
      </c>
      <c r="AT546" s="186" t="s">
        <v>72</v>
      </c>
      <c r="AU546" s="186" t="s">
        <v>73</v>
      </c>
      <c r="AY546" s="185" t="s">
        <v>127</v>
      </c>
      <c r="BK546" s="187">
        <f>SUM(BK547:BK556)</f>
        <v>0</v>
      </c>
    </row>
    <row r="547" spans="2:65" s="1" customFormat="1" ht="22.8" customHeight="1">
      <c r="B547" s="39"/>
      <c r="C547" s="190" t="s">
        <v>792</v>
      </c>
      <c r="D547" s="190" t="s">
        <v>129</v>
      </c>
      <c r="E547" s="191" t="s">
        <v>793</v>
      </c>
      <c r="F547" s="192" t="s">
        <v>794</v>
      </c>
      <c r="G547" s="193" t="s">
        <v>166</v>
      </c>
      <c r="H547" s="194">
        <v>41</v>
      </c>
      <c r="I547" s="195"/>
      <c r="J547" s="196">
        <f>ROUND(I547*H547,2)</f>
        <v>0</v>
      </c>
      <c r="K547" s="192" t="s">
        <v>141</v>
      </c>
      <c r="L547" s="59"/>
      <c r="M547" s="197" t="s">
        <v>23</v>
      </c>
      <c r="N547" s="198" t="s">
        <v>44</v>
      </c>
      <c r="O547" s="40"/>
      <c r="P547" s="199">
        <f>O547*H547</f>
        <v>0</v>
      </c>
      <c r="Q547" s="199">
        <v>2.7999999999999998E-4</v>
      </c>
      <c r="R547" s="199">
        <f>Q547*H547</f>
        <v>1.1479999999999999E-2</v>
      </c>
      <c r="S547" s="199">
        <v>0</v>
      </c>
      <c r="T547" s="200">
        <f>S547*H547</f>
        <v>0</v>
      </c>
      <c r="AR547" s="22" t="s">
        <v>228</v>
      </c>
      <c r="AT547" s="22" t="s">
        <v>129</v>
      </c>
      <c r="AU547" s="22" t="s">
        <v>78</v>
      </c>
      <c r="AY547" s="22" t="s">
        <v>127</v>
      </c>
      <c r="BE547" s="201">
        <f>IF(N547="základní",J547,0)</f>
        <v>0</v>
      </c>
      <c r="BF547" s="201">
        <f>IF(N547="snížená",J547,0)</f>
        <v>0</v>
      </c>
      <c r="BG547" s="201">
        <f>IF(N547="zákl. přenesená",J547,0)</f>
        <v>0</v>
      </c>
      <c r="BH547" s="201">
        <f>IF(N547="sníž. přenesená",J547,0)</f>
        <v>0</v>
      </c>
      <c r="BI547" s="201">
        <f>IF(N547="nulová",J547,0)</f>
        <v>0</v>
      </c>
      <c r="BJ547" s="22" t="s">
        <v>78</v>
      </c>
      <c r="BK547" s="201">
        <f>ROUND(I547*H547,2)</f>
        <v>0</v>
      </c>
      <c r="BL547" s="22" t="s">
        <v>228</v>
      </c>
      <c r="BM547" s="22" t="s">
        <v>795</v>
      </c>
    </row>
    <row r="548" spans="2:65" s="1" customFormat="1" ht="12">
      <c r="B548" s="39"/>
      <c r="C548" s="61"/>
      <c r="D548" s="202" t="s">
        <v>135</v>
      </c>
      <c r="E548" s="61"/>
      <c r="F548" s="203" t="s">
        <v>796</v>
      </c>
      <c r="G548" s="61"/>
      <c r="H548" s="61"/>
      <c r="I548" s="161"/>
      <c r="J548" s="61"/>
      <c r="K548" s="61"/>
      <c r="L548" s="59"/>
      <c r="M548" s="204"/>
      <c r="N548" s="40"/>
      <c r="O548" s="40"/>
      <c r="P548" s="40"/>
      <c r="Q548" s="40"/>
      <c r="R548" s="40"/>
      <c r="S548" s="40"/>
      <c r="T548" s="76"/>
      <c r="AT548" s="22" t="s">
        <v>135</v>
      </c>
      <c r="AU548" s="22" t="s">
        <v>78</v>
      </c>
    </row>
    <row r="549" spans="2:65" s="11" customFormat="1" ht="12">
      <c r="B549" s="205"/>
      <c r="C549" s="206"/>
      <c r="D549" s="202" t="s">
        <v>136</v>
      </c>
      <c r="E549" s="207" t="s">
        <v>23</v>
      </c>
      <c r="F549" s="208" t="s">
        <v>390</v>
      </c>
      <c r="G549" s="206"/>
      <c r="H549" s="209">
        <v>41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136</v>
      </c>
      <c r="AU549" s="215" t="s">
        <v>78</v>
      </c>
      <c r="AV549" s="11" t="s">
        <v>82</v>
      </c>
      <c r="AW549" s="11" t="s">
        <v>36</v>
      </c>
      <c r="AX549" s="11" t="s">
        <v>73</v>
      </c>
      <c r="AY549" s="215" t="s">
        <v>127</v>
      </c>
    </row>
    <row r="550" spans="2:65" s="12" customFormat="1" ht="12">
      <c r="B550" s="216"/>
      <c r="C550" s="217"/>
      <c r="D550" s="202" t="s">
        <v>136</v>
      </c>
      <c r="E550" s="218" t="s">
        <v>23</v>
      </c>
      <c r="F550" s="219" t="s">
        <v>138</v>
      </c>
      <c r="G550" s="217"/>
      <c r="H550" s="220">
        <v>41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136</v>
      </c>
      <c r="AU550" s="226" t="s">
        <v>78</v>
      </c>
      <c r="AV550" s="12" t="s">
        <v>133</v>
      </c>
      <c r="AW550" s="12" t="s">
        <v>36</v>
      </c>
      <c r="AX550" s="12" t="s">
        <v>78</v>
      </c>
      <c r="AY550" s="226" t="s">
        <v>127</v>
      </c>
    </row>
    <row r="551" spans="2:65" s="1" customFormat="1" ht="22.8" customHeight="1">
      <c r="B551" s="39"/>
      <c r="C551" s="190" t="s">
        <v>797</v>
      </c>
      <c r="D551" s="190" t="s">
        <v>129</v>
      </c>
      <c r="E551" s="191" t="s">
        <v>798</v>
      </c>
      <c r="F551" s="192" t="s">
        <v>799</v>
      </c>
      <c r="G551" s="193" t="s">
        <v>132</v>
      </c>
      <c r="H551" s="194">
        <v>41</v>
      </c>
      <c r="I551" s="195"/>
      <c r="J551" s="196">
        <f>ROUND(I551*H551,2)</f>
        <v>0</v>
      </c>
      <c r="K551" s="192" t="s">
        <v>23</v>
      </c>
      <c r="L551" s="59"/>
      <c r="M551" s="197" t="s">
        <v>23</v>
      </c>
      <c r="N551" s="198" t="s">
        <v>44</v>
      </c>
      <c r="O551" s="40"/>
      <c r="P551" s="199">
        <f>O551*H551</f>
        <v>0</v>
      </c>
      <c r="Q551" s="199">
        <v>9.1E-4</v>
      </c>
      <c r="R551" s="199">
        <f>Q551*H551</f>
        <v>3.7310000000000003E-2</v>
      </c>
      <c r="S551" s="199">
        <v>0</v>
      </c>
      <c r="T551" s="200">
        <f>S551*H551</f>
        <v>0</v>
      </c>
      <c r="AR551" s="22" t="s">
        <v>228</v>
      </c>
      <c r="AT551" s="22" t="s">
        <v>129</v>
      </c>
      <c r="AU551" s="22" t="s">
        <v>78</v>
      </c>
      <c r="AY551" s="22" t="s">
        <v>127</v>
      </c>
      <c r="BE551" s="201">
        <f>IF(N551="základní",J551,0)</f>
        <v>0</v>
      </c>
      <c r="BF551" s="201">
        <f>IF(N551="snížená",J551,0)</f>
        <v>0</v>
      </c>
      <c r="BG551" s="201">
        <f>IF(N551="zákl. přenesená",J551,0)</f>
        <v>0</v>
      </c>
      <c r="BH551" s="201">
        <f>IF(N551="sníž. přenesená",J551,0)</f>
        <v>0</v>
      </c>
      <c r="BI551" s="201">
        <f>IF(N551="nulová",J551,0)</f>
        <v>0</v>
      </c>
      <c r="BJ551" s="22" t="s">
        <v>78</v>
      </c>
      <c r="BK551" s="201">
        <f>ROUND(I551*H551,2)</f>
        <v>0</v>
      </c>
      <c r="BL551" s="22" t="s">
        <v>228</v>
      </c>
      <c r="BM551" s="22" t="s">
        <v>800</v>
      </c>
    </row>
    <row r="552" spans="2:65" s="1" customFormat="1" ht="12">
      <c r="B552" s="39"/>
      <c r="C552" s="61"/>
      <c r="D552" s="202" t="s">
        <v>135</v>
      </c>
      <c r="E552" s="61"/>
      <c r="F552" s="203" t="s">
        <v>801</v>
      </c>
      <c r="G552" s="61"/>
      <c r="H552" s="61"/>
      <c r="I552" s="161"/>
      <c r="J552" s="61"/>
      <c r="K552" s="61"/>
      <c r="L552" s="59"/>
      <c r="M552" s="204"/>
      <c r="N552" s="40"/>
      <c r="O552" s="40"/>
      <c r="P552" s="40"/>
      <c r="Q552" s="40"/>
      <c r="R552" s="40"/>
      <c r="S552" s="40"/>
      <c r="T552" s="76"/>
      <c r="AT552" s="22" t="s">
        <v>135</v>
      </c>
      <c r="AU552" s="22" t="s">
        <v>78</v>
      </c>
    </row>
    <row r="553" spans="2:65" s="11" customFormat="1" ht="12">
      <c r="B553" s="205"/>
      <c r="C553" s="206"/>
      <c r="D553" s="202" t="s">
        <v>136</v>
      </c>
      <c r="E553" s="207" t="s">
        <v>23</v>
      </c>
      <c r="F553" s="208" t="s">
        <v>802</v>
      </c>
      <c r="G553" s="206"/>
      <c r="H553" s="209">
        <v>41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136</v>
      </c>
      <c r="AU553" s="215" t="s">
        <v>78</v>
      </c>
      <c r="AV553" s="11" t="s">
        <v>82</v>
      </c>
      <c r="AW553" s="11" t="s">
        <v>36</v>
      </c>
      <c r="AX553" s="11" t="s">
        <v>73</v>
      </c>
      <c r="AY553" s="215" t="s">
        <v>127</v>
      </c>
    </row>
    <row r="554" spans="2:65" s="12" customFormat="1" ht="12">
      <c r="B554" s="216"/>
      <c r="C554" s="217"/>
      <c r="D554" s="202" t="s">
        <v>136</v>
      </c>
      <c r="E554" s="218" t="s">
        <v>23</v>
      </c>
      <c r="F554" s="219" t="s">
        <v>138</v>
      </c>
      <c r="G554" s="217"/>
      <c r="H554" s="220">
        <v>41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136</v>
      </c>
      <c r="AU554" s="226" t="s">
        <v>78</v>
      </c>
      <c r="AV554" s="12" t="s">
        <v>133</v>
      </c>
      <c r="AW554" s="12" t="s">
        <v>36</v>
      </c>
      <c r="AX554" s="12" t="s">
        <v>78</v>
      </c>
      <c r="AY554" s="226" t="s">
        <v>127</v>
      </c>
    </row>
    <row r="555" spans="2:65" s="1" customFormat="1" ht="22.8" customHeight="1">
      <c r="B555" s="39"/>
      <c r="C555" s="190" t="s">
        <v>803</v>
      </c>
      <c r="D555" s="190" t="s">
        <v>129</v>
      </c>
      <c r="E555" s="191" t="s">
        <v>804</v>
      </c>
      <c r="F555" s="192" t="s">
        <v>805</v>
      </c>
      <c r="G555" s="193" t="s">
        <v>263</v>
      </c>
      <c r="H555" s="194">
        <v>4.9000000000000002E-2</v>
      </c>
      <c r="I555" s="195"/>
      <c r="J555" s="196">
        <f>ROUND(I555*H555,2)</f>
        <v>0</v>
      </c>
      <c r="K555" s="192" t="s">
        <v>141</v>
      </c>
      <c r="L555" s="59"/>
      <c r="M555" s="197" t="s">
        <v>23</v>
      </c>
      <c r="N555" s="198" t="s">
        <v>44</v>
      </c>
      <c r="O555" s="40"/>
      <c r="P555" s="199">
        <f>O555*H555</f>
        <v>0</v>
      </c>
      <c r="Q555" s="199">
        <v>0</v>
      </c>
      <c r="R555" s="199">
        <f>Q555*H555</f>
        <v>0</v>
      </c>
      <c r="S555" s="199">
        <v>0</v>
      </c>
      <c r="T555" s="200">
        <f>S555*H555</f>
        <v>0</v>
      </c>
      <c r="AR555" s="22" t="s">
        <v>228</v>
      </c>
      <c r="AT555" s="22" t="s">
        <v>129</v>
      </c>
      <c r="AU555" s="22" t="s">
        <v>78</v>
      </c>
      <c r="AY555" s="22" t="s">
        <v>127</v>
      </c>
      <c r="BE555" s="201">
        <f>IF(N555="základní",J555,0)</f>
        <v>0</v>
      </c>
      <c r="BF555" s="201">
        <f>IF(N555="snížená",J555,0)</f>
        <v>0</v>
      </c>
      <c r="BG555" s="201">
        <f>IF(N555="zákl. přenesená",J555,0)</f>
        <v>0</v>
      </c>
      <c r="BH555" s="201">
        <f>IF(N555="sníž. přenesená",J555,0)</f>
        <v>0</v>
      </c>
      <c r="BI555" s="201">
        <f>IF(N555="nulová",J555,0)</f>
        <v>0</v>
      </c>
      <c r="BJ555" s="22" t="s">
        <v>78</v>
      </c>
      <c r="BK555" s="201">
        <f>ROUND(I555*H555,2)</f>
        <v>0</v>
      </c>
      <c r="BL555" s="22" t="s">
        <v>228</v>
      </c>
      <c r="BM555" s="22" t="s">
        <v>806</v>
      </c>
    </row>
    <row r="556" spans="2:65" s="1" customFormat="1" ht="36">
      <c r="B556" s="39"/>
      <c r="C556" s="61"/>
      <c r="D556" s="202" t="s">
        <v>135</v>
      </c>
      <c r="E556" s="61"/>
      <c r="F556" s="203" t="s">
        <v>807</v>
      </c>
      <c r="G556" s="61"/>
      <c r="H556" s="61"/>
      <c r="I556" s="161"/>
      <c r="J556" s="61"/>
      <c r="K556" s="61"/>
      <c r="L556" s="59"/>
      <c r="M556" s="204"/>
      <c r="N556" s="40"/>
      <c r="O556" s="40"/>
      <c r="P556" s="40"/>
      <c r="Q556" s="40"/>
      <c r="R556" s="40"/>
      <c r="S556" s="40"/>
      <c r="T556" s="76"/>
      <c r="AT556" s="22" t="s">
        <v>135</v>
      </c>
      <c r="AU556" s="22" t="s">
        <v>78</v>
      </c>
    </row>
    <row r="557" spans="2:65" s="10" customFormat="1" ht="37.35" customHeight="1">
      <c r="B557" s="174"/>
      <c r="C557" s="175"/>
      <c r="D557" s="176" t="s">
        <v>72</v>
      </c>
      <c r="E557" s="177" t="s">
        <v>290</v>
      </c>
      <c r="F557" s="177" t="s">
        <v>808</v>
      </c>
      <c r="G557" s="175"/>
      <c r="H557" s="175"/>
      <c r="I557" s="178"/>
      <c r="J557" s="179">
        <f>BK557</f>
        <v>0</v>
      </c>
      <c r="K557" s="175"/>
      <c r="L557" s="180"/>
      <c r="M557" s="181"/>
      <c r="N557" s="182"/>
      <c r="O557" s="182"/>
      <c r="P557" s="183">
        <f>P558</f>
        <v>0</v>
      </c>
      <c r="Q557" s="182"/>
      <c r="R557" s="183">
        <f>R558</f>
        <v>0.25109999999999999</v>
      </c>
      <c r="S557" s="182"/>
      <c r="T557" s="184">
        <f>T558</f>
        <v>0</v>
      </c>
      <c r="AR557" s="185" t="s">
        <v>145</v>
      </c>
      <c r="AT557" s="186" t="s">
        <v>72</v>
      </c>
      <c r="AU557" s="186" t="s">
        <v>73</v>
      </c>
      <c r="AY557" s="185" t="s">
        <v>127</v>
      </c>
      <c r="BK557" s="187">
        <f>BK558</f>
        <v>0</v>
      </c>
    </row>
    <row r="558" spans="2:65" s="10" customFormat="1" ht="19.95" customHeight="1">
      <c r="B558" s="174"/>
      <c r="C558" s="175"/>
      <c r="D558" s="176" t="s">
        <v>72</v>
      </c>
      <c r="E558" s="188" t="s">
        <v>809</v>
      </c>
      <c r="F558" s="188" t="s">
        <v>810</v>
      </c>
      <c r="G558" s="175"/>
      <c r="H558" s="175"/>
      <c r="I558" s="178"/>
      <c r="J558" s="189">
        <f>BK558</f>
        <v>0</v>
      </c>
      <c r="K558" s="175"/>
      <c r="L558" s="180"/>
      <c r="M558" s="181"/>
      <c r="N558" s="182"/>
      <c r="O558" s="182"/>
      <c r="P558" s="183">
        <f>SUM(P559:P565)</f>
        <v>0</v>
      </c>
      <c r="Q558" s="182"/>
      <c r="R558" s="183">
        <f>SUM(R559:R565)</f>
        <v>0.25109999999999999</v>
      </c>
      <c r="S558" s="182"/>
      <c r="T558" s="184">
        <f>SUM(T559:T565)</f>
        <v>0</v>
      </c>
      <c r="AR558" s="185" t="s">
        <v>145</v>
      </c>
      <c r="AT558" s="186" t="s">
        <v>72</v>
      </c>
      <c r="AU558" s="186" t="s">
        <v>78</v>
      </c>
      <c r="AY558" s="185" t="s">
        <v>127</v>
      </c>
      <c r="BK558" s="187">
        <f>SUM(BK559:BK565)</f>
        <v>0</v>
      </c>
    </row>
    <row r="559" spans="2:65" s="1" customFormat="1" ht="22.8" customHeight="1">
      <c r="B559" s="39"/>
      <c r="C559" s="190" t="s">
        <v>811</v>
      </c>
      <c r="D559" s="190" t="s">
        <v>129</v>
      </c>
      <c r="E559" s="191" t="s">
        <v>812</v>
      </c>
      <c r="F559" s="192" t="s">
        <v>813</v>
      </c>
      <c r="G559" s="193" t="s">
        <v>166</v>
      </c>
      <c r="H559" s="194">
        <v>23</v>
      </c>
      <c r="I559" s="195"/>
      <c r="J559" s="196">
        <f>ROUND(I559*H559,2)</f>
        <v>0</v>
      </c>
      <c r="K559" s="192" t="s">
        <v>23</v>
      </c>
      <c r="L559" s="59"/>
      <c r="M559" s="197" t="s">
        <v>23</v>
      </c>
      <c r="N559" s="198" t="s">
        <v>44</v>
      </c>
      <c r="O559" s="40"/>
      <c r="P559" s="199">
        <f>O559*H559</f>
        <v>0</v>
      </c>
      <c r="Q559" s="199">
        <v>0</v>
      </c>
      <c r="R559" s="199">
        <f>Q559*H559</f>
        <v>0</v>
      </c>
      <c r="S559" s="199">
        <v>0</v>
      </c>
      <c r="T559" s="200">
        <f>S559*H559</f>
        <v>0</v>
      </c>
      <c r="AR559" s="22" t="s">
        <v>541</v>
      </c>
      <c r="AT559" s="22" t="s">
        <v>129</v>
      </c>
      <c r="AU559" s="22" t="s">
        <v>82</v>
      </c>
      <c r="AY559" s="22" t="s">
        <v>127</v>
      </c>
      <c r="BE559" s="201">
        <f>IF(N559="základní",J559,0)</f>
        <v>0</v>
      </c>
      <c r="BF559" s="201">
        <f>IF(N559="snížená",J559,0)</f>
        <v>0</v>
      </c>
      <c r="BG559" s="201">
        <f>IF(N559="zákl. přenesená",J559,0)</f>
        <v>0</v>
      </c>
      <c r="BH559" s="201">
        <f>IF(N559="sníž. přenesená",J559,0)</f>
        <v>0</v>
      </c>
      <c r="BI559" s="201">
        <f>IF(N559="nulová",J559,0)</f>
        <v>0</v>
      </c>
      <c r="BJ559" s="22" t="s">
        <v>78</v>
      </c>
      <c r="BK559" s="201">
        <f>ROUND(I559*H559,2)</f>
        <v>0</v>
      </c>
      <c r="BL559" s="22" t="s">
        <v>541</v>
      </c>
      <c r="BM559" s="22" t="s">
        <v>814</v>
      </c>
    </row>
    <row r="560" spans="2:65" s="1" customFormat="1" ht="12">
      <c r="B560" s="39"/>
      <c r="C560" s="61"/>
      <c r="D560" s="202" t="s">
        <v>135</v>
      </c>
      <c r="E560" s="61"/>
      <c r="F560" s="203" t="s">
        <v>815</v>
      </c>
      <c r="G560" s="61"/>
      <c r="H560" s="61"/>
      <c r="I560" s="161"/>
      <c r="J560" s="61"/>
      <c r="K560" s="61"/>
      <c r="L560" s="59"/>
      <c r="M560" s="204"/>
      <c r="N560" s="40"/>
      <c r="O560" s="40"/>
      <c r="P560" s="40"/>
      <c r="Q560" s="40"/>
      <c r="R560" s="40"/>
      <c r="S560" s="40"/>
      <c r="T560" s="76"/>
      <c r="AT560" s="22" t="s">
        <v>135</v>
      </c>
      <c r="AU560" s="22" t="s">
        <v>82</v>
      </c>
    </row>
    <row r="561" spans="2:65" s="11" customFormat="1" ht="12">
      <c r="B561" s="205"/>
      <c r="C561" s="206"/>
      <c r="D561" s="202" t="s">
        <v>136</v>
      </c>
      <c r="E561" s="207" t="s">
        <v>23</v>
      </c>
      <c r="F561" s="208" t="s">
        <v>276</v>
      </c>
      <c r="G561" s="206"/>
      <c r="H561" s="209">
        <v>23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136</v>
      </c>
      <c r="AU561" s="215" t="s">
        <v>82</v>
      </c>
      <c r="AV561" s="11" t="s">
        <v>82</v>
      </c>
      <c r="AW561" s="11" t="s">
        <v>36</v>
      </c>
      <c r="AX561" s="11" t="s">
        <v>73</v>
      </c>
      <c r="AY561" s="215" t="s">
        <v>127</v>
      </c>
    </row>
    <row r="562" spans="2:65" s="12" customFormat="1" ht="12">
      <c r="B562" s="216"/>
      <c r="C562" s="217"/>
      <c r="D562" s="202" t="s">
        <v>136</v>
      </c>
      <c r="E562" s="218" t="s">
        <v>23</v>
      </c>
      <c r="F562" s="219" t="s">
        <v>138</v>
      </c>
      <c r="G562" s="217"/>
      <c r="H562" s="220">
        <v>23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136</v>
      </c>
      <c r="AU562" s="226" t="s">
        <v>82</v>
      </c>
      <c r="AV562" s="12" t="s">
        <v>133</v>
      </c>
      <c r="AW562" s="12" t="s">
        <v>36</v>
      </c>
      <c r="AX562" s="12" t="s">
        <v>78</v>
      </c>
      <c r="AY562" s="226" t="s">
        <v>127</v>
      </c>
    </row>
    <row r="563" spans="2:65" s="1" customFormat="1" ht="14.4" customHeight="1">
      <c r="B563" s="39"/>
      <c r="C563" s="190" t="s">
        <v>816</v>
      </c>
      <c r="D563" s="190" t="s">
        <v>129</v>
      </c>
      <c r="E563" s="191" t="s">
        <v>817</v>
      </c>
      <c r="F563" s="192" t="s">
        <v>818</v>
      </c>
      <c r="G563" s="193" t="s">
        <v>166</v>
      </c>
      <c r="H563" s="194">
        <v>18</v>
      </c>
      <c r="I563" s="195"/>
      <c r="J563" s="196">
        <f>ROUND(I563*H563,2)</f>
        <v>0</v>
      </c>
      <c r="K563" s="192" t="s">
        <v>23</v>
      </c>
      <c r="L563" s="59"/>
      <c r="M563" s="197" t="s">
        <v>23</v>
      </c>
      <c r="N563" s="198" t="s">
        <v>44</v>
      </c>
      <c r="O563" s="40"/>
      <c r="P563" s="199">
        <f>O563*H563</f>
        <v>0</v>
      </c>
      <c r="Q563" s="199">
        <v>1.3950000000000001E-2</v>
      </c>
      <c r="R563" s="199">
        <f>Q563*H563</f>
        <v>0.25109999999999999</v>
      </c>
      <c r="S563" s="199">
        <v>0</v>
      </c>
      <c r="T563" s="200">
        <f>S563*H563</f>
        <v>0</v>
      </c>
      <c r="AR563" s="22" t="s">
        <v>541</v>
      </c>
      <c r="AT563" s="22" t="s">
        <v>129</v>
      </c>
      <c r="AU563" s="22" t="s">
        <v>82</v>
      </c>
      <c r="AY563" s="22" t="s">
        <v>127</v>
      </c>
      <c r="BE563" s="201">
        <f>IF(N563="základní",J563,0)</f>
        <v>0</v>
      </c>
      <c r="BF563" s="201">
        <f>IF(N563="snížená",J563,0)</f>
        <v>0</v>
      </c>
      <c r="BG563" s="201">
        <f>IF(N563="zákl. přenesená",J563,0)</f>
        <v>0</v>
      </c>
      <c r="BH563" s="201">
        <f>IF(N563="sníž. přenesená",J563,0)</f>
        <v>0</v>
      </c>
      <c r="BI563" s="201">
        <f>IF(N563="nulová",J563,0)</f>
        <v>0</v>
      </c>
      <c r="BJ563" s="22" t="s">
        <v>78</v>
      </c>
      <c r="BK563" s="201">
        <f>ROUND(I563*H563,2)</f>
        <v>0</v>
      </c>
      <c r="BL563" s="22" t="s">
        <v>541</v>
      </c>
      <c r="BM563" s="22" t="s">
        <v>819</v>
      </c>
    </row>
    <row r="564" spans="2:65" s="1" customFormat="1" ht="12">
      <c r="B564" s="39"/>
      <c r="C564" s="61"/>
      <c r="D564" s="202" t="s">
        <v>135</v>
      </c>
      <c r="E564" s="61"/>
      <c r="F564" s="203" t="s">
        <v>818</v>
      </c>
      <c r="G564" s="61"/>
      <c r="H564" s="61"/>
      <c r="I564" s="161"/>
      <c r="J564" s="61"/>
      <c r="K564" s="61"/>
      <c r="L564" s="59"/>
      <c r="M564" s="204"/>
      <c r="N564" s="40"/>
      <c r="O564" s="40"/>
      <c r="P564" s="40"/>
      <c r="Q564" s="40"/>
      <c r="R564" s="40"/>
      <c r="S564" s="40"/>
      <c r="T564" s="76"/>
      <c r="AT564" s="22" t="s">
        <v>135</v>
      </c>
      <c r="AU564" s="22" t="s">
        <v>82</v>
      </c>
    </row>
    <row r="565" spans="2:65" s="11" customFormat="1" ht="12">
      <c r="B565" s="205"/>
      <c r="C565" s="206"/>
      <c r="D565" s="202" t="s">
        <v>136</v>
      </c>
      <c r="E565" s="207" t="s">
        <v>23</v>
      </c>
      <c r="F565" s="208" t="s">
        <v>820</v>
      </c>
      <c r="G565" s="206"/>
      <c r="H565" s="209">
        <v>18</v>
      </c>
      <c r="I565" s="210"/>
      <c r="J565" s="206"/>
      <c r="K565" s="206"/>
      <c r="L565" s="211"/>
      <c r="M565" s="248"/>
      <c r="N565" s="249"/>
      <c r="O565" s="249"/>
      <c r="P565" s="249"/>
      <c r="Q565" s="249"/>
      <c r="R565" s="249"/>
      <c r="S565" s="249"/>
      <c r="T565" s="250"/>
      <c r="AT565" s="215" t="s">
        <v>136</v>
      </c>
      <c r="AU565" s="215" t="s">
        <v>82</v>
      </c>
      <c r="AV565" s="11" t="s">
        <v>82</v>
      </c>
      <c r="AW565" s="11" t="s">
        <v>36</v>
      </c>
      <c r="AX565" s="11" t="s">
        <v>78</v>
      </c>
      <c r="AY565" s="215" t="s">
        <v>127</v>
      </c>
    </row>
    <row r="566" spans="2:65" s="1" customFormat="1" ht="6.9" customHeight="1">
      <c r="B566" s="54"/>
      <c r="C566" s="55"/>
      <c r="D566" s="55"/>
      <c r="E566" s="55"/>
      <c r="F566" s="55"/>
      <c r="G566" s="55"/>
      <c r="H566" s="55"/>
      <c r="I566" s="137"/>
      <c r="J566" s="55"/>
      <c r="K566" s="55"/>
      <c r="L566" s="59"/>
    </row>
  </sheetData>
  <sheetProtection algorithmName="SHA-512" hashValue="v0qViMIm0JxAv+lDhDwowqaZEPQ6GZownnYc6rRME8LrZtTE/J6fRc/3ntqPWcScBT4sntnwxjkJ+gwilBZdjQ==" saltValue="t+nrHJSa2vylvtVEZds4r92VytL/mU+jCei+RAeLZLEfL0L0pc7sLwincQThSKYmhkMR6z+w9odcarvoLkzq1w==" spinCount="100000" sheet="1" objects="1" scenarios="1" formatColumns="0" formatRows="0" autoFilter="0"/>
  <autoFilter ref="C87:K565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86</v>
      </c>
      <c r="G1" s="300" t="s">
        <v>87</v>
      </c>
      <c r="H1" s="300"/>
      <c r="I1" s="113"/>
      <c r="J1" s="112" t="s">
        <v>88</v>
      </c>
      <c r="K1" s="111" t="s">
        <v>89</v>
      </c>
      <c r="L1" s="112" t="s">
        <v>90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22" t="s">
        <v>85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" customHeight="1">
      <c r="B4" s="26"/>
      <c r="C4" s="27"/>
      <c r="D4" s="28" t="s">
        <v>91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" customHeight="1">
      <c r="B7" s="26"/>
      <c r="C7" s="27"/>
      <c r="D7" s="27"/>
      <c r="E7" s="292" t="str">
        <f>'Rekapitulace stavby'!K6</f>
        <v>Poběžovice,rekonstrukce Masarykovy ulice</v>
      </c>
      <c r="F7" s="293"/>
      <c r="G7" s="293"/>
      <c r="H7" s="293"/>
      <c r="I7" s="115"/>
      <c r="J7" s="27"/>
      <c r="K7" s="29"/>
    </row>
    <row r="8" spans="1:70" s="1" customFormat="1" ht="13.2">
      <c r="B8" s="39"/>
      <c r="C8" s="40"/>
      <c r="D8" s="35" t="s">
        <v>92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294" t="s">
        <v>821</v>
      </c>
      <c r="F9" s="295"/>
      <c r="G9" s="295"/>
      <c r="H9" s="295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20. 4. 2018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23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23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29</v>
      </c>
      <c r="J20" s="33" t="s">
        <v>23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7" t="s">
        <v>31</v>
      </c>
      <c r="J21" s="33" t="s">
        <v>23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14.4" customHeight="1">
      <c r="B24" s="119"/>
      <c r="C24" s="120"/>
      <c r="D24" s="120"/>
      <c r="E24" s="261" t="s">
        <v>23</v>
      </c>
      <c r="F24" s="261"/>
      <c r="G24" s="261"/>
      <c r="H24" s="261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" customHeight="1">
      <c r="B30" s="39"/>
      <c r="C30" s="40"/>
      <c r="D30" s="47" t="s">
        <v>43</v>
      </c>
      <c r="E30" s="47" t="s">
        <v>44</v>
      </c>
      <c r="F30" s="128">
        <f>ROUND(SUM(BE77:BE106), 2)</f>
        <v>0</v>
      </c>
      <c r="G30" s="40"/>
      <c r="H30" s="40"/>
      <c r="I30" s="129">
        <v>0.21</v>
      </c>
      <c r="J30" s="128">
        <f>ROUND(ROUND((SUM(BE77:BE106)),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45</v>
      </c>
      <c r="F31" s="128">
        <f>ROUND(SUM(BF77:BF106), 2)</f>
        <v>0</v>
      </c>
      <c r="G31" s="40"/>
      <c r="H31" s="40"/>
      <c r="I31" s="129">
        <v>0.15</v>
      </c>
      <c r="J31" s="128">
        <f>ROUND(ROUND((SUM(BF77:BF106)),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46</v>
      </c>
      <c r="F32" s="128">
        <f>ROUND(SUM(BG77:BG106),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47</v>
      </c>
      <c r="F33" s="128">
        <f>ROUND(SUM(BH77:BH106),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48</v>
      </c>
      <c r="F34" s="128">
        <f>ROUND(SUM(BI77:BI106),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94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" customHeight="1">
      <c r="B45" s="39"/>
      <c r="C45" s="40"/>
      <c r="D45" s="40"/>
      <c r="E45" s="292" t="str">
        <f>E7</f>
        <v>Poběžovice,rekonstrukce Masarykovy ulice</v>
      </c>
      <c r="F45" s="293"/>
      <c r="G45" s="293"/>
      <c r="H45" s="293"/>
      <c r="I45" s="116"/>
      <c r="J45" s="40"/>
      <c r="K45" s="43"/>
    </row>
    <row r="46" spans="2:11" s="1" customFormat="1" ht="14.4" customHeight="1">
      <c r="B46" s="39"/>
      <c r="C46" s="35" t="s">
        <v>92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2" customHeight="1">
      <c r="B47" s="39"/>
      <c r="C47" s="40"/>
      <c r="D47" s="40"/>
      <c r="E47" s="294" t="str">
        <f>E9</f>
        <v>VON - vedlejší a ostatní náklady</v>
      </c>
      <c r="F47" s="295"/>
      <c r="G47" s="295"/>
      <c r="H47" s="295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Poběžovice</v>
      </c>
      <c r="G49" s="40"/>
      <c r="H49" s="40"/>
      <c r="I49" s="117" t="s">
        <v>26</v>
      </c>
      <c r="J49" s="118" t="str">
        <f>IF(J12="","",J12)</f>
        <v>20. 4. 2018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28</v>
      </c>
      <c r="D51" s="40"/>
      <c r="E51" s="40"/>
      <c r="F51" s="33" t="str">
        <f>E15</f>
        <v>Město Poběžovice</v>
      </c>
      <c r="G51" s="40"/>
      <c r="H51" s="40"/>
      <c r="I51" s="117" t="s">
        <v>34</v>
      </c>
      <c r="J51" s="261" t="str">
        <f>E21</f>
        <v>J.Miška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29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95</v>
      </c>
      <c r="D54" s="130"/>
      <c r="E54" s="130"/>
      <c r="F54" s="130"/>
      <c r="G54" s="130"/>
      <c r="H54" s="130"/>
      <c r="I54" s="143"/>
      <c r="J54" s="144" t="s">
        <v>96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97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2" t="s">
        <v>98</v>
      </c>
    </row>
    <row r="57" spans="2:47" s="7" customFormat="1" ht="24.9" customHeight="1">
      <c r="B57" s="147"/>
      <c r="C57" s="148"/>
      <c r="D57" s="149" t="s">
        <v>822</v>
      </c>
      <c r="E57" s="150"/>
      <c r="F57" s="150"/>
      <c r="G57" s="150"/>
      <c r="H57" s="150"/>
      <c r="I57" s="151"/>
      <c r="J57" s="152">
        <f>J78</f>
        <v>0</v>
      </c>
      <c r="K57" s="15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" customHeight="1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" customHeight="1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" customHeight="1">
      <c r="B64" s="39"/>
      <c r="C64" s="60" t="s">
        <v>111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" customHeight="1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" customHeight="1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14.4" customHeight="1">
      <c r="B67" s="39"/>
      <c r="C67" s="61"/>
      <c r="D67" s="61"/>
      <c r="E67" s="297" t="str">
        <f>E7</f>
        <v>Poběžovice,rekonstrukce Masarykovy ulice</v>
      </c>
      <c r="F67" s="298"/>
      <c r="G67" s="298"/>
      <c r="H67" s="298"/>
      <c r="I67" s="161"/>
      <c r="J67" s="61"/>
      <c r="K67" s="61"/>
      <c r="L67" s="59"/>
    </row>
    <row r="68" spans="2:65" s="1" customFormat="1" ht="14.4" customHeight="1">
      <c r="B68" s="39"/>
      <c r="C68" s="63" t="s">
        <v>92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16.2" customHeight="1">
      <c r="B69" s="39"/>
      <c r="C69" s="61"/>
      <c r="D69" s="61"/>
      <c r="E69" s="272" t="str">
        <f>E9</f>
        <v>VON - vedlejší a ostatní náklady</v>
      </c>
      <c r="F69" s="299"/>
      <c r="G69" s="299"/>
      <c r="H69" s="299"/>
      <c r="I69" s="161"/>
      <c r="J69" s="61"/>
      <c r="K69" s="61"/>
      <c r="L69" s="59"/>
    </row>
    <row r="70" spans="2:65" s="1" customFormat="1" ht="6.9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>
      <c r="B71" s="39"/>
      <c r="C71" s="63" t="s">
        <v>24</v>
      </c>
      <c r="D71" s="61"/>
      <c r="E71" s="61"/>
      <c r="F71" s="162" t="str">
        <f>F12</f>
        <v>Poběžovice</v>
      </c>
      <c r="G71" s="61"/>
      <c r="H71" s="61"/>
      <c r="I71" s="163" t="s">
        <v>26</v>
      </c>
      <c r="J71" s="71" t="str">
        <f>IF(J12="","",J12)</f>
        <v>20. 4. 2018</v>
      </c>
      <c r="K71" s="61"/>
      <c r="L71" s="59"/>
    </row>
    <row r="72" spans="2:65" s="1" customFormat="1" ht="6.9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 ht="13.2">
      <c r="B73" s="39"/>
      <c r="C73" s="63" t="s">
        <v>28</v>
      </c>
      <c r="D73" s="61"/>
      <c r="E73" s="61"/>
      <c r="F73" s="162" t="str">
        <f>E15</f>
        <v>Město Poběžovice</v>
      </c>
      <c r="G73" s="61"/>
      <c r="H73" s="61"/>
      <c r="I73" s="163" t="s">
        <v>34</v>
      </c>
      <c r="J73" s="162" t="str">
        <f>E21</f>
        <v>J.Miška</v>
      </c>
      <c r="K73" s="61"/>
      <c r="L73" s="59"/>
    </row>
    <row r="74" spans="2:65" s="1" customFormat="1" ht="14.4" customHeight="1">
      <c r="B74" s="39"/>
      <c r="C74" s="63" t="s">
        <v>32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>
      <c r="B76" s="164"/>
      <c r="C76" s="165" t="s">
        <v>112</v>
      </c>
      <c r="D76" s="166" t="s">
        <v>58</v>
      </c>
      <c r="E76" s="166" t="s">
        <v>54</v>
      </c>
      <c r="F76" s="166" t="s">
        <v>113</v>
      </c>
      <c r="G76" s="166" t="s">
        <v>114</v>
      </c>
      <c r="H76" s="166" t="s">
        <v>115</v>
      </c>
      <c r="I76" s="167" t="s">
        <v>116</v>
      </c>
      <c r="J76" s="166" t="s">
        <v>96</v>
      </c>
      <c r="K76" s="168" t="s">
        <v>117</v>
      </c>
      <c r="L76" s="169"/>
      <c r="M76" s="79" t="s">
        <v>118</v>
      </c>
      <c r="N76" s="80" t="s">
        <v>43</v>
      </c>
      <c r="O76" s="80" t="s">
        <v>119</v>
      </c>
      <c r="P76" s="80" t="s">
        <v>120</v>
      </c>
      <c r="Q76" s="80" t="s">
        <v>121</v>
      </c>
      <c r="R76" s="80" t="s">
        <v>122</v>
      </c>
      <c r="S76" s="80" t="s">
        <v>123</v>
      </c>
      <c r="T76" s="81" t="s">
        <v>124</v>
      </c>
    </row>
    <row r="77" spans="2:65" s="1" customFormat="1" ht="29.25" customHeight="1">
      <c r="B77" s="39"/>
      <c r="C77" s="85" t="s">
        <v>97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</f>
        <v>0</v>
      </c>
      <c r="Q77" s="83"/>
      <c r="R77" s="171">
        <f>R78</f>
        <v>0</v>
      </c>
      <c r="S77" s="83"/>
      <c r="T77" s="172">
        <f>T78</f>
        <v>0</v>
      </c>
      <c r="AT77" s="22" t="s">
        <v>72</v>
      </c>
      <c r="AU77" s="22" t="s">
        <v>98</v>
      </c>
      <c r="BK77" s="173">
        <f>BK78</f>
        <v>0</v>
      </c>
    </row>
    <row r="78" spans="2:65" s="10" customFormat="1" ht="37.35" customHeight="1">
      <c r="B78" s="174"/>
      <c r="C78" s="175"/>
      <c r="D78" s="176" t="s">
        <v>72</v>
      </c>
      <c r="E78" s="177" t="s">
        <v>823</v>
      </c>
      <c r="F78" s="177" t="s">
        <v>824</v>
      </c>
      <c r="G78" s="175"/>
      <c r="H78" s="175"/>
      <c r="I78" s="178"/>
      <c r="J78" s="179">
        <f>BK78</f>
        <v>0</v>
      </c>
      <c r="K78" s="175"/>
      <c r="L78" s="180"/>
      <c r="M78" s="181"/>
      <c r="N78" s="182"/>
      <c r="O78" s="182"/>
      <c r="P78" s="183">
        <f>SUM(P79:P106)</f>
        <v>0</v>
      </c>
      <c r="Q78" s="182"/>
      <c r="R78" s="183">
        <f>SUM(R79:R106)</f>
        <v>0</v>
      </c>
      <c r="S78" s="182"/>
      <c r="T78" s="184">
        <f>SUM(T79:T106)</f>
        <v>0</v>
      </c>
      <c r="AR78" s="185" t="s">
        <v>157</v>
      </c>
      <c r="AT78" s="186" t="s">
        <v>72</v>
      </c>
      <c r="AU78" s="186" t="s">
        <v>73</v>
      </c>
      <c r="AY78" s="185" t="s">
        <v>127</v>
      </c>
      <c r="BK78" s="187">
        <f>SUM(BK79:BK106)</f>
        <v>0</v>
      </c>
    </row>
    <row r="79" spans="2:65" s="1" customFormat="1" ht="14.4" customHeight="1">
      <c r="B79" s="39"/>
      <c r="C79" s="190" t="s">
        <v>78</v>
      </c>
      <c r="D79" s="190" t="s">
        <v>129</v>
      </c>
      <c r="E79" s="191" t="s">
        <v>825</v>
      </c>
      <c r="F79" s="192" t="s">
        <v>826</v>
      </c>
      <c r="G79" s="193" t="s">
        <v>827</v>
      </c>
      <c r="H79" s="194">
        <v>1</v>
      </c>
      <c r="I79" s="195"/>
      <c r="J79" s="196">
        <f>ROUND(I79*H79,2)</f>
        <v>0</v>
      </c>
      <c r="K79" s="192" t="s">
        <v>141</v>
      </c>
      <c r="L79" s="59"/>
      <c r="M79" s="197" t="s">
        <v>23</v>
      </c>
      <c r="N79" s="198" t="s">
        <v>44</v>
      </c>
      <c r="O79" s="40"/>
      <c r="P79" s="199">
        <f>O79*H79</f>
        <v>0</v>
      </c>
      <c r="Q79" s="199">
        <v>0</v>
      </c>
      <c r="R79" s="199">
        <f>Q79*H79</f>
        <v>0</v>
      </c>
      <c r="S79" s="199">
        <v>0</v>
      </c>
      <c r="T79" s="200">
        <f>S79*H79</f>
        <v>0</v>
      </c>
      <c r="AR79" s="22" t="s">
        <v>828</v>
      </c>
      <c r="AT79" s="22" t="s">
        <v>129</v>
      </c>
      <c r="AU79" s="22" t="s">
        <v>78</v>
      </c>
      <c r="AY79" s="22" t="s">
        <v>127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22" t="s">
        <v>78</v>
      </c>
      <c r="BK79" s="201">
        <f>ROUND(I79*H79,2)</f>
        <v>0</v>
      </c>
      <c r="BL79" s="22" t="s">
        <v>828</v>
      </c>
      <c r="BM79" s="22" t="s">
        <v>829</v>
      </c>
    </row>
    <row r="80" spans="2:65" s="1" customFormat="1" ht="12">
      <c r="B80" s="39"/>
      <c r="C80" s="61"/>
      <c r="D80" s="202" t="s">
        <v>135</v>
      </c>
      <c r="E80" s="61"/>
      <c r="F80" s="203" t="s">
        <v>830</v>
      </c>
      <c r="G80" s="61"/>
      <c r="H80" s="61"/>
      <c r="I80" s="161"/>
      <c r="J80" s="61"/>
      <c r="K80" s="61"/>
      <c r="L80" s="59"/>
      <c r="M80" s="204"/>
      <c r="N80" s="40"/>
      <c r="O80" s="40"/>
      <c r="P80" s="40"/>
      <c r="Q80" s="40"/>
      <c r="R80" s="40"/>
      <c r="S80" s="40"/>
      <c r="T80" s="76"/>
      <c r="AT80" s="22" t="s">
        <v>135</v>
      </c>
      <c r="AU80" s="22" t="s">
        <v>78</v>
      </c>
    </row>
    <row r="81" spans="2:65" s="1" customFormat="1" ht="22.8" customHeight="1">
      <c r="B81" s="39"/>
      <c r="C81" s="190" t="s">
        <v>82</v>
      </c>
      <c r="D81" s="190" t="s">
        <v>129</v>
      </c>
      <c r="E81" s="191" t="s">
        <v>831</v>
      </c>
      <c r="F81" s="192" t="s">
        <v>832</v>
      </c>
      <c r="G81" s="193" t="s">
        <v>833</v>
      </c>
      <c r="H81" s="194">
        <v>3</v>
      </c>
      <c r="I81" s="195"/>
      <c r="J81" s="196">
        <f>ROUND(I81*H81,2)</f>
        <v>0</v>
      </c>
      <c r="K81" s="192" t="s">
        <v>141</v>
      </c>
      <c r="L81" s="59"/>
      <c r="M81" s="197" t="s">
        <v>23</v>
      </c>
      <c r="N81" s="198" t="s">
        <v>44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2" t="s">
        <v>828</v>
      </c>
      <c r="AT81" s="22" t="s">
        <v>129</v>
      </c>
      <c r="AU81" s="22" t="s">
        <v>78</v>
      </c>
      <c r="AY81" s="22" t="s">
        <v>127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2" t="s">
        <v>78</v>
      </c>
      <c r="BK81" s="201">
        <f>ROUND(I81*H81,2)</f>
        <v>0</v>
      </c>
      <c r="BL81" s="22" t="s">
        <v>828</v>
      </c>
      <c r="BM81" s="22" t="s">
        <v>834</v>
      </c>
    </row>
    <row r="82" spans="2:65" s="1" customFormat="1" ht="24">
      <c r="B82" s="39"/>
      <c r="C82" s="61"/>
      <c r="D82" s="202" t="s">
        <v>135</v>
      </c>
      <c r="E82" s="61"/>
      <c r="F82" s="203" t="s">
        <v>835</v>
      </c>
      <c r="G82" s="61"/>
      <c r="H82" s="61"/>
      <c r="I82" s="161"/>
      <c r="J82" s="61"/>
      <c r="K82" s="61"/>
      <c r="L82" s="59"/>
      <c r="M82" s="204"/>
      <c r="N82" s="40"/>
      <c r="O82" s="40"/>
      <c r="P82" s="40"/>
      <c r="Q82" s="40"/>
      <c r="R82" s="40"/>
      <c r="S82" s="40"/>
      <c r="T82" s="76"/>
      <c r="AT82" s="22" t="s">
        <v>135</v>
      </c>
      <c r="AU82" s="22" t="s">
        <v>78</v>
      </c>
    </row>
    <row r="83" spans="2:65" s="1" customFormat="1" ht="14.4" customHeight="1">
      <c r="B83" s="39"/>
      <c r="C83" s="190" t="s">
        <v>145</v>
      </c>
      <c r="D83" s="190" t="s">
        <v>129</v>
      </c>
      <c r="E83" s="191" t="s">
        <v>836</v>
      </c>
      <c r="F83" s="192" t="s">
        <v>837</v>
      </c>
      <c r="G83" s="193" t="s">
        <v>827</v>
      </c>
      <c r="H83" s="194">
        <v>1</v>
      </c>
      <c r="I83" s="195"/>
      <c r="J83" s="196">
        <f>ROUND(I83*H83,2)</f>
        <v>0</v>
      </c>
      <c r="K83" s="192" t="s">
        <v>141</v>
      </c>
      <c r="L83" s="59"/>
      <c r="M83" s="197" t="s">
        <v>23</v>
      </c>
      <c r="N83" s="198" t="s">
        <v>44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828</v>
      </c>
      <c r="AT83" s="22" t="s">
        <v>129</v>
      </c>
      <c r="AU83" s="22" t="s">
        <v>78</v>
      </c>
      <c r="AY83" s="22" t="s">
        <v>127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78</v>
      </c>
      <c r="BK83" s="201">
        <f>ROUND(I83*H83,2)</f>
        <v>0</v>
      </c>
      <c r="BL83" s="22" t="s">
        <v>828</v>
      </c>
      <c r="BM83" s="22" t="s">
        <v>838</v>
      </c>
    </row>
    <row r="84" spans="2:65" s="1" customFormat="1" ht="24">
      <c r="B84" s="39"/>
      <c r="C84" s="61"/>
      <c r="D84" s="202" t="s">
        <v>135</v>
      </c>
      <c r="E84" s="61"/>
      <c r="F84" s="203" t="s">
        <v>839</v>
      </c>
      <c r="G84" s="61"/>
      <c r="H84" s="61"/>
      <c r="I84" s="161"/>
      <c r="J84" s="61"/>
      <c r="K84" s="61"/>
      <c r="L84" s="59"/>
      <c r="M84" s="204"/>
      <c r="N84" s="40"/>
      <c r="O84" s="40"/>
      <c r="P84" s="40"/>
      <c r="Q84" s="40"/>
      <c r="R84" s="40"/>
      <c r="S84" s="40"/>
      <c r="T84" s="76"/>
      <c r="AT84" s="22" t="s">
        <v>135</v>
      </c>
      <c r="AU84" s="22" t="s">
        <v>78</v>
      </c>
    </row>
    <row r="85" spans="2:65" s="1" customFormat="1" ht="14.4" customHeight="1">
      <c r="B85" s="39"/>
      <c r="C85" s="190" t="s">
        <v>133</v>
      </c>
      <c r="D85" s="190" t="s">
        <v>129</v>
      </c>
      <c r="E85" s="191" t="s">
        <v>840</v>
      </c>
      <c r="F85" s="192" t="s">
        <v>841</v>
      </c>
      <c r="G85" s="193" t="s">
        <v>833</v>
      </c>
      <c r="H85" s="194">
        <v>2</v>
      </c>
      <c r="I85" s="195"/>
      <c r="J85" s="196">
        <f>ROUND(I85*H85,2)</f>
        <v>0</v>
      </c>
      <c r="K85" s="192" t="s">
        <v>141</v>
      </c>
      <c r="L85" s="59"/>
      <c r="M85" s="197" t="s">
        <v>23</v>
      </c>
      <c r="N85" s="198" t="s">
        <v>44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828</v>
      </c>
      <c r="AT85" s="22" t="s">
        <v>129</v>
      </c>
      <c r="AU85" s="22" t="s">
        <v>78</v>
      </c>
      <c r="AY85" s="22" t="s">
        <v>127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78</v>
      </c>
      <c r="BK85" s="201">
        <f>ROUND(I85*H85,2)</f>
        <v>0</v>
      </c>
      <c r="BL85" s="22" t="s">
        <v>828</v>
      </c>
      <c r="BM85" s="22" t="s">
        <v>842</v>
      </c>
    </row>
    <row r="86" spans="2:65" s="1" customFormat="1" ht="24">
      <c r="B86" s="39"/>
      <c r="C86" s="61"/>
      <c r="D86" s="202" t="s">
        <v>135</v>
      </c>
      <c r="E86" s="61"/>
      <c r="F86" s="203" t="s">
        <v>843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135</v>
      </c>
      <c r="AU86" s="22" t="s">
        <v>78</v>
      </c>
    </row>
    <row r="87" spans="2:65" s="1" customFormat="1" ht="14.4" customHeight="1">
      <c r="B87" s="39"/>
      <c r="C87" s="190" t="s">
        <v>10</v>
      </c>
      <c r="D87" s="190" t="s">
        <v>129</v>
      </c>
      <c r="E87" s="191" t="s">
        <v>844</v>
      </c>
      <c r="F87" s="192" t="s">
        <v>845</v>
      </c>
      <c r="G87" s="193" t="s">
        <v>846</v>
      </c>
      <c r="H87" s="194">
        <v>1</v>
      </c>
      <c r="I87" s="195"/>
      <c r="J87" s="196">
        <f>ROUND(I87*H87,2)</f>
        <v>0</v>
      </c>
      <c r="K87" s="192" t="s">
        <v>141</v>
      </c>
      <c r="L87" s="59"/>
      <c r="M87" s="197" t="s">
        <v>23</v>
      </c>
      <c r="N87" s="198" t="s">
        <v>44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828</v>
      </c>
      <c r="AT87" s="22" t="s">
        <v>129</v>
      </c>
      <c r="AU87" s="22" t="s">
        <v>78</v>
      </c>
      <c r="AY87" s="22" t="s">
        <v>127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78</v>
      </c>
      <c r="BK87" s="201">
        <f>ROUND(I87*H87,2)</f>
        <v>0</v>
      </c>
      <c r="BL87" s="22" t="s">
        <v>828</v>
      </c>
      <c r="BM87" s="22" t="s">
        <v>847</v>
      </c>
    </row>
    <row r="88" spans="2:65" s="1" customFormat="1" ht="36">
      <c r="B88" s="39"/>
      <c r="C88" s="61"/>
      <c r="D88" s="202" t="s">
        <v>135</v>
      </c>
      <c r="E88" s="61"/>
      <c r="F88" s="203" t="s">
        <v>848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2" t="s">
        <v>135</v>
      </c>
      <c r="AU88" s="22" t="s">
        <v>78</v>
      </c>
    </row>
    <row r="89" spans="2:65" s="1" customFormat="1" ht="14.4" customHeight="1">
      <c r="B89" s="39"/>
      <c r="C89" s="190" t="s">
        <v>157</v>
      </c>
      <c r="D89" s="190" t="s">
        <v>129</v>
      </c>
      <c r="E89" s="191" t="s">
        <v>849</v>
      </c>
      <c r="F89" s="192" t="s">
        <v>850</v>
      </c>
      <c r="G89" s="193" t="s">
        <v>827</v>
      </c>
      <c r="H89" s="194">
        <v>1</v>
      </c>
      <c r="I89" s="195"/>
      <c r="J89" s="196">
        <f>ROUND(I89*H89,2)</f>
        <v>0</v>
      </c>
      <c r="K89" s="192" t="s">
        <v>141</v>
      </c>
      <c r="L89" s="59"/>
      <c r="M89" s="197" t="s">
        <v>23</v>
      </c>
      <c r="N89" s="198" t="s">
        <v>44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828</v>
      </c>
      <c r="AT89" s="22" t="s">
        <v>129</v>
      </c>
      <c r="AU89" s="22" t="s">
        <v>78</v>
      </c>
      <c r="AY89" s="22" t="s">
        <v>127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78</v>
      </c>
      <c r="BK89" s="201">
        <f>ROUND(I89*H89,2)</f>
        <v>0</v>
      </c>
      <c r="BL89" s="22" t="s">
        <v>828</v>
      </c>
      <c r="BM89" s="22" t="s">
        <v>851</v>
      </c>
    </row>
    <row r="90" spans="2:65" s="1" customFormat="1" ht="24">
      <c r="B90" s="39"/>
      <c r="C90" s="61"/>
      <c r="D90" s="202" t="s">
        <v>135</v>
      </c>
      <c r="E90" s="61"/>
      <c r="F90" s="203" t="s">
        <v>852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135</v>
      </c>
      <c r="AU90" s="22" t="s">
        <v>78</v>
      </c>
    </row>
    <row r="91" spans="2:65" s="1" customFormat="1" ht="14.4" customHeight="1">
      <c r="B91" s="39"/>
      <c r="C91" s="190" t="s">
        <v>170</v>
      </c>
      <c r="D91" s="190" t="s">
        <v>129</v>
      </c>
      <c r="E91" s="191" t="s">
        <v>853</v>
      </c>
      <c r="F91" s="192" t="s">
        <v>854</v>
      </c>
      <c r="G91" s="193" t="s">
        <v>827</v>
      </c>
      <c r="H91" s="194">
        <v>1</v>
      </c>
      <c r="I91" s="195"/>
      <c r="J91" s="196">
        <f>ROUND(I91*H91,2)</f>
        <v>0</v>
      </c>
      <c r="K91" s="192" t="s">
        <v>855</v>
      </c>
      <c r="L91" s="59"/>
      <c r="M91" s="197" t="s">
        <v>23</v>
      </c>
      <c r="N91" s="198" t="s">
        <v>44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828</v>
      </c>
      <c r="AT91" s="22" t="s">
        <v>129</v>
      </c>
      <c r="AU91" s="22" t="s">
        <v>78</v>
      </c>
      <c r="AY91" s="22" t="s">
        <v>127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78</v>
      </c>
      <c r="BK91" s="201">
        <f>ROUND(I91*H91,2)</f>
        <v>0</v>
      </c>
      <c r="BL91" s="22" t="s">
        <v>828</v>
      </c>
      <c r="BM91" s="22" t="s">
        <v>856</v>
      </c>
    </row>
    <row r="92" spans="2:65" s="1" customFormat="1" ht="48">
      <c r="B92" s="39"/>
      <c r="C92" s="61"/>
      <c r="D92" s="202" t="s">
        <v>135</v>
      </c>
      <c r="E92" s="61"/>
      <c r="F92" s="203" t="s">
        <v>857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135</v>
      </c>
      <c r="AU92" s="22" t="s">
        <v>78</v>
      </c>
    </row>
    <row r="93" spans="2:65" s="1" customFormat="1" ht="14.4" customHeight="1">
      <c r="B93" s="39"/>
      <c r="C93" s="190" t="s">
        <v>195</v>
      </c>
      <c r="D93" s="190" t="s">
        <v>129</v>
      </c>
      <c r="E93" s="191" t="s">
        <v>858</v>
      </c>
      <c r="F93" s="192" t="s">
        <v>859</v>
      </c>
      <c r="G93" s="193" t="s">
        <v>860</v>
      </c>
      <c r="H93" s="194">
        <v>1</v>
      </c>
      <c r="I93" s="195"/>
      <c r="J93" s="196">
        <f>ROUND(I93*H93,2)</f>
        <v>0</v>
      </c>
      <c r="K93" s="192" t="s">
        <v>141</v>
      </c>
      <c r="L93" s="59"/>
      <c r="M93" s="197" t="s">
        <v>23</v>
      </c>
      <c r="N93" s="198" t="s">
        <v>44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828</v>
      </c>
      <c r="AT93" s="22" t="s">
        <v>129</v>
      </c>
      <c r="AU93" s="22" t="s">
        <v>78</v>
      </c>
      <c r="AY93" s="22" t="s">
        <v>127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78</v>
      </c>
      <c r="BK93" s="201">
        <f>ROUND(I93*H93,2)</f>
        <v>0</v>
      </c>
      <c r="BL93" s="22" t="s">
        <v>828</v>
      </c>
      <c r="BM93" s="22" t="s">
        <v>861</v>
      </c>
    </row>
    <row r="94" spans="2:65" s="1" customFormat="1" ht="12">
      <c r="B94" s="39"/>
      <c r="C94" s="61"/>
      <c r="D94" s="202" t="s">
        <v>135</v>
      </c>
      <c r="E94" s="61"/>
      <c r="F94" s="203" t="s">
        <v>862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135</v>
      </c>
      <c r="AU94" s="22" t="s">
        <v>78</v>
      </c>
    </row>
    <row r="95" spans="2:65" s="1" customFormat="1" ht="14.4" customHeight="1">
      <c r="B95" s="39"/>
      <c r="C95" s="190" t="s">
        <v>205</v>
      </c>
      <c r="D95" s="190" t="s">
        <v>129</v>
      </c>
      <c r="E95" s="191" t="s">
        <v>863</v>
      </c>
      <c r="F95" s="192" t="s">
        <v>864</v>
      </c>
      <c r="G95" s="193" t="s">
        <v>827</v>
      </c>
      <c r="H95" s="194">
        <v>1</v>
      </c>
      <c r="I95" s="195"/>
      <c r="J95" s="196">
        <f>ROUND(I95*H95,2)</f>
        <v>0</v>
      </c>
      <c r="K95" s="192" t="s">
        <v>141</v>
      </c>
      <c r="L95" s="59"/>
      <c r="M95" s="197" t="s">
        <v>23</v>
      </c>
      <c r="N95" s="198" t="s">
        <v>44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828</v>
      </c>
      <c r="AT95" s="22" t="s">
        <v>129</v>
      </c>
      <c r="AU95" s="22" t="s">
        <v>78</v>
      </c>
      <c r="AY95" s="22" t="s">
        <v>127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78</v>
      </c>
      <c r="BK95" s="201">
        <f>ROUND(I95*H95,2)</f>
        <v>0</v>
      </c>
      <c r="BL95" s="22" t="s">
        <v>828</v>
      </c>
      <c r="BM95" s="22" t="s">
        <v>865</v>
      </c>
    </row>
    <row r="96" spans="2:65" s="1" customFormat="1" ht="24">
      <c r="B96" s="39"/>
      <c r="C96" s="61"/>
      <c r="D96" s="202" t="s">
        <v>135</v>
      </c>
      <c r="E96" s="61"/>
      <c r="F96" s="203" t="s">
        <v>866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135</v>
      </c>
      <c r="AU96" s="22" t="s">
        <v>78</v>
      </c>
    </row>
    <row r="97" spans="2:65" s="1" customFormat="1" ht="14.4" customHeight="1">
      <c r="B97" s="39"/>
      <c r="C97" s="190" t="s">
        <v>228</v>
      </c>
      <c r="D97" s="190" t="s">
        <v>129</v>
      </c>
      <c r="E97" s="191" t="s">
        <v>867</v>
      </c>
      <c r="F97" s="192" t="s">
        <v>868</v>
      </c>
      <c r="G97" s="193" t="s">
        <v>846</v>
      </c>
      <c r="H97" s="194">
        <v>1</v>
      </c>
      <c r="I97" s="195"/>
      <c r="J97" s="196">
        <f>ROUND(I97*H97,2)</f>
        <v>0</v>
      </c>
      <c r="K97" s="192" t="s">
        <v>141</v>
      </c>
      <c r="L97" s="59"/>
      <c r="M97" s="197" t="s">
        <v>23</v>
      </c>
      <c r="N97" s="198" t="s">
        <v>44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828</v>
      </c>
      <c r="AT97" s="22" t="s">
        <v>129</v>
      </c>
      <c r="AU97" s="22" t="s">
        <v>78</v>
      </c>
      <c r="AY97" s="22" t="s">
        <v>127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78</v>
      </c>
      <c r="BK97" s="201">
        <f>ROUND(I97*H97,2)</f>
        <v>0</v>
      </c>
      <c r="BL97" s="22" t="s">
        <v>828</v>
      </c>
      <c r="BM97" s="22" t="s">
        <v>869</v>
      </c>
    </row>
    <row r="98" spans="2:65" s="1" customFormat="1" ht="24">
      <c r="B98" s="39"/>
      <c r="C98" s="61"/>
      <c r="D98" s="202" t="s">
        <v>135</v>
      </c>
      <c r="E98" s="61"/>
      <c r="F98" s="203" t="s">
        <v>870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135</v>
      </c>
      <c r="AU98" s="22" t="s">
        <v>78</v>
      </c>
    </row>
    <row r="99" spans="2:65" s="1" customFormat="1" ht="14.4" customHeight="1">
      <c r="B99" s="39"/>
      <c r="C99" s="190" t="s">
        <v>233</v>
      </c>
      <c r="D99" s="190" t="s">
        <v>129</v>
      </c>
      <c r="E99" s="191" t="s">
        <v>871</v>
      </c>
      <c r="F99" s="192" t="s">
        <v>872</v>
      </c>
      <c r="G99" s="193" t="s">
        <v>846</v>
      </c>
      <c r="H99" s="194">
        <v>1</v>
      </c>
      <c r="I99" s="195"/>
      <c r="J99" s="196">
        <f>ROUND(I99*H99,2)</f>
        <v>0</v>
      </c>
      <c r="K99" s="192" t="s">
        <v>141</v>
      </c>
      <c r="L99" s="59"/>
      <c r="M99" s="197" t="s">
        <v>23</v>
      </c>
      <c r="N99" s="198" t="s">
        <v>44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828</v>
      </c>
      <c r="AT99" s="22" t="s">
        <v>129</v>
      </c>
      <c r="AU99" s="22" t="s">
        <v>78</v>
      </c>
      <c r="AY99" s="22" t="s">
        <v>127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78</v>
      </c>
      <c r="BK99" s="201">
        <f>ROUND(I99*H99,2)</f>
        <v>0</v>
      </c>
      <c r="BL99" s="22" t="s">
        <v>828</v>
      </c>
      <c r="BM99" s="22" t="s">
        <v>873</v>
      </c>
    </row>
    <row r="100" spans="2:65" s="1" customFormat="1" ht="24">
      <c r="B100" s="39"/>
      <c r="C100" s="61"/>
      <c r="D100" s="202" t="s">
        <v>135</v>
      </c>
      <c r="E100" s="61"/>
      <c r="F100" s="203" t="s">
        <v>874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135</v>
      </c>
      <c r="AU100" s="22" t="s">
        <v>78</v>
      </c>
    </row>
    <row r="101" spans="2:65" s="1" customFormat="1" ht="14.4" customHeight="1">
      <c r="B101" s="39"/>
      <c r="C101" s="190" t="s">
        <v>240</v>
      </c>
      <c r="D101" s="190" t="s">
        <v>129</v>
      </c>
      <c r="E101" s="191" t="s">
        <v>875</v>
      </c>
      <c r="F101" s="192" t="s">
        <v>876</v>
      </c>
      <c r="G101" s="193" t="s">
        <v>846</v>
      </c>
      <c r="H101" s="194">
        <v>1</v>
      </c>
      <c r="I101" s="195"/>
      <c r="J101" s="196">
        <f>ROUND(I101*H101,2)</f>
        <v>0</v>
      </c>
      <c r="K101" s="192" t="s">
        <v>141</v>
      </c>
      <c r="L101" s="59"/>
      <c r="M101" s="197" t="s">
        <v>23</v>
      </c>
      <c r="N101" s="198" t="s">
        <v>44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828</v>
      </c>
      <c r="AT101" s="22" t="s">
        <v>129</v>
      </c>
      <c r="AU101" s="22" t="s">
        <v>78</v>
      </c>
      <c r="AY101" s="22" t="s">
        <v>127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78</v>
      </c>
      <c r="BK101" s="201">
        <f>ROUND(I101*H101,2)</f>
        <v>0</v>
      </c>
      <c r="BL101" s="22" t="s">
        <v>828</v>
      </c>
      <c r="BM101" s="22" t="s">
        <v>877</v>
      </c>
    </row>
    <row r="102" spans="2:65" s="1" customFormat="1" ht="12">
      <c r="B102" s="39"/>
      <c r="C102" s="61"/>
      <c r="D102" s="202" t="s">
        <v>135</v>
      </c>
      <c r="E102" s="61"/>
      <c r="F102" s="203" t="s">
        <v>878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135</v>
      </c>
      <c r="AU102" s="22" t="s">
        <v>78</v>
      </c>
    </row>
    <row r="103" spans="2:65" s="1" customFormat="1" ht="14.4" customHeight="1">
      <c r="B103" s="39"/>
      <c r="C103" s="190" t="s">
        <v>211</v>
      </c>
      <c r="D103" s="190" t="s">
        <v>129</v>
      </c>
      <c r="E103" s="191" t="s">
        <v>879</v>
      </c>
      <c r="F103" s="192" t="s">
        <v>880</v>
      </c>
      <c r="G103" s="193" t="s">
        <v>827</v>
      </c>
      <c r="H103" s="194">
        <v>1</v>
      </c>
      <c r="I103" s="195"/>
      <c r="J103" s="196">
        <f>ROUND(I103*H103,2)</f>
        <v>0</v>
      </c>
      <c r="K103" s="192" t="s">
        <v>141</v>
      </c>
      <c r="L103" s="59"/>
      <c r="M103" s="197" t="s">
        <v>23</v>
      </c>
      <c r="N103" s="198" t="s">
        <v>44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828</v>
      </c>
      <c r="AT103" s="22" t="s">
        <v>129</v>
      </c>
      <c r="AU103" s="22" t="s">
        <v>78</v>
      </c>
      <c r="AY103" s="22" t="s">
        <v>127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78</v>
      </c>
      <c r="BK103" s="201">
        <f>ROUND(I103*H103,2)</f>
        <v>0</v>
      </c>
      <c r="BL103" s="22" t="s">
        <v>828</v>
      </c>
      <c r="BM103" s="22" t="s">
        <v>881</v>
      </c>
    </row>
    <row r="104" spans="2:65" s="1" customFormat="1" ht="12">
      <c r="B104" s="39"/>
      <c r="C104" s="61"/>
      <c r="D104" s="202" t="s">
        <v>135</v>
      </c>
      <c r="E104" s="61"/>
      <c r="F104" s="203" t="s">
        <v>882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135</v>
      </c>
      <c r="AU104" s="22" t="s">
        <v>78</v>
      </c>
    </row>
    <row r="105" spans="2:65" s="1" customFormat="1" ht="14.4" customHeight="1">
      <c r="B105" s="39"/>
      <c r="C105" s="190" t="s">
        <v>246</v>
      </c>
      <c r="D105" s="190" t="s">
        <v>129</v>
      </c>
      <c r="E105" s="191" t="s">
        <v>883</v>
      </c>
      <c r="F105" s="192" t="s">
        <v>884</v>
      </c>
      <c r="G105" s="193" t="s">
        <v>846</v>
      </c>
      <c r="H105" s="194">
        <v>1</v>
      </c>
      <c r="I105" s="195"/>
      <c r="J105" s="196">
        <f>ROUND(I105*H105,2)</f>
        <v>0</v>
      </c>
      <c r="K105" s="192" t="s">
        <v>141</v>
      </c>
      <c r="L105" s="59"/>
      <c r="M105" s="197" t="s">
        <v>23</v>
      </c>
      <c r="N105" s="198" t="s">
        <v>44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828</v>
      </c>
      <c r="AT105" s="22" t="s">
        <v>129</v>
      </c>
      <c r="AU105" s="22" t="s">
        <v>78</v>
      </c>
      <c r="AY105" s="22" t="s">
        <v>127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78</v>
      </c>
      <c r="BK105" s="201">
        <f>ROUND(I105*H105,2)</f>
        <v>0</v>
      </c>
      <c r="BL105" s="22" t="s">
        <v>828</v>
      </c>
      <c r="BM105" s="22" t="s">
        <v>885</v>
      </c>
    </row>
    <row r="106" spans="2:65" s="1" customFormat="1" ht="36">
      <c r="B106" s="39"/>
      <c r="C106" s="61"/>
      <c r="D106" s="202" t="s">
        <v>135</v>
      </c>
      <c r="E106" s="61"/>
      <c r="F106" s="203" t="s">
        <v>886</v>
      </c>
      <c r="G106" s="61"/>
      <c r="H106" s="61"/>
      <c r="I106" s="161"/>
      <c r="J106" s="61"/>
      <c r="K106" s="61"/>
      <c r="L106" s="59"/>
      <c r="M106" s="251"/>
      <c r="N106" s="252"/>
      <c r="O106" s="252"/>
      <c r="P106" s="252"/>
      <c r="Q106" s="252"/>
      <c r="R106" s="252"/>
      <c r="S106" s="252"/>
      <c r="T106" s="253"/>
      <c r="AT106" s="22" t="s">
        <v>135</v>
      </c>
      <c r="AU106" s="22" t="s">
        <v>78</v>
      </c>
    </row>
    <row r="107" spans="2:65" s="1" customFormat="1" ht="6.9" customHeight="1">
      <c r="B107" s="54"/>
      <c r="C107" s="55"/>
      <c r="D107" s="55"/>
      <c r="E107" s="55"/>
      <c r="F107" s="55"/>
      <c r="G107" s="55"/>
      <c r="H107" s="55"/>
      <c r="I107" s="137"/>
      <c r="J107" s="55"/>
      <c r="K107" s="55"/>
      <c r="L107" s="59"/>
    </row>
  </sheetData>
  <sheetProtection algorithmName="SHA-512" hashValue="oMDwdZ4lLfHYmhV6fMcRiKFmDqFSElBof8yr3nQO2lCkRjdKVgV7GmWji/+vmnlyRVEST9O3WWRaUxCmyOhi+w==" saltValue="ElbHh+/4l75ZkwLgk5Lm2gfjjySfhqeSRMktgu7pPeb95FFLFX++p9cJCFnFUkkppKCZcCLLMk83k6+2D6Dtbw==" spinCount="100000" sheet="1" objects="1" scenarios="1" formatColumns="0" formatRows="0" autoFilter="0"/>
  <autoFilter ref="C76:K106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Rekonstrukce Masaryko...</vt:lpstr>
      <vt:lpstr>VON - vedlejší a ostatní ...</vt:lpstr>
      <vt:lpstr>'1 - Rekonstrukce Masaryko...'!Názvy_tisku</vt:lpstr>
      <vt:lpstr>'Rekapitulace stavby'!Názvy_tisku</vt:lpstr>
      <vt:lpstr>'VON - vedlejší a ostatní ...'!Názvy_tisku</vt:lpstr>
      <vt:lpstr>'1 - Rekonstrukce Masaryko...'!Oblast_tisku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Richtrová</dc:creator>
  <cp:lastModifiedBy>Richtrová</cp:lastModifiedBy>
  <dcterms:created xsi:type="dcterms:W3CDTF">2018-04-23T10:44:32Z</dcterms:created>
  <dcterms:modified xsi:type="dcterms:W3CDTF">2018-04-23T10:44:58Z</dcterms:modified>
</cp:coreProperties>
</file>