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Bourání" sheetId="2" r:id="rId2"/>
    <sheet name="C - Nová krytina" sheetId="3" r:id="rId3"/>
    <sheet name="D - VRN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'A - Bourání'!$C$84:$K$169</definedName>
    <definedName name="_xlnm.Print_Area" localSheetId="1">'A - Bourání'!$C$4:$J$36,'A - Bourání'!$C$42:$J$66,'A - Bourání'!$C$72:$K$169</definedName>
    <definedName name="_xlnm._FilterDatabase" localSheetId="2" hidden="1">'C - Nová krytina'!$C$88:$K$211</definedName>
    <definedName name="_xlnm.Print_Area" localSheetId="2">'C - Nová krytina'!$C$4:$J$36,'C - Nová krytina'!$C$42:$J$70,'C - Nová krytina'!$C$76:$K$211</definedName>
    <definedName name="_xlnm._FilterDatabase" localSheetId="3" hidden="1">'D - VRN'!$C$78:$K$89</definedName>
    <definedName name="_xlnm.Print_Area" localSheetId="3">'D - VRN'!$C$4:$J$36,'D - VRN'!$C$42:$J$60,'D - VRN'!$C$66:$K$89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'A - Bourání'!$84:$84</definedName>
    <definedName name="_xlnm.Print_Titles" localSheetId="2">'C - Nová krytina'!$88:$88</definedName>
    <definedName name="_xlnm.Print_Titles" localSheetId="3">'D - VRN'!$78:$78</definedName>
  </definedNames>
  <calcPr fullCalcOnLoad="1"/>
</workbook>
</file>

<file path=xl/sharedStrings.xml><?xml version="1.0" encoding="utf-8"?>
<sst xmlns="http://schemas.openxmlformats.org/spreadsheetml/2006/main" count="3272" uniqueCount="754">
  <si>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</si>
  <si>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</si>
  <si>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</si>
  <si>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</si>
  <si>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</si>
  <si>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</si>
  <si>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</si>
  <si>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{e610b3ef-da9e-4153-96aa-93ebf3ccac77}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</si>
  <si>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</si>
  <si>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</si>
  <si>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</si>
  <si>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</si>
  <si>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</si>
  <si>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</si>
  <si>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</si>
  <si>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</si>
  <si>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P18006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</si>
  <si>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</si>
  <si>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</si>
  <si>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střechy Domova mládeže</t>
  </si>
  <si>
    <t>KSO:</t>
  </si>
  <si>
    <t>801 3</t>
  </si>
  <si>
    <t>CC-CZ:</t>
  </si>
  <si>
    <t>12</t>
  </si>
  <si>
    <t>Místo:</t>
  </si>
  <si>
    <t>Čelakovského 789/1, 301 00 Plzeň</t>
  </si>
  <si>
    <t>Datum:</t>
  </si>
  <si>
    <t>18. 4. 2018</t>
  </si>
  <si>
    <t>CZ-CPV:</t>
  </si>
  <si>
    <t>45000000-7</t>
  </si>
  <si>
    <t>CZ-CPA:</t>
  </si>
  <si>
    <t>41.0</t>
  </si>
  <si>
    <t>Zadavatel:</t>
  </si>
  <si>
    <t>IČ:</t>
  </si>
  <si>
    <t>00574406</t>
  </si>
  <si>
    <t>SŠIFS, Klatovská 200G, 301   Plzeň</t>
  </si>
  <si>
    <t>DIČ:</t>
  </si>
  <si>
    <t>CZ00574406</t>
  </si>
  <si>
    <t>Uchazeč:</t>
  </si>
  <si>
    <t>Vyplň údaj</t>
  </si>
  <si>
    <t>Projektant:</t>
  </si>
  <si>
    <t>67891331</t>
  </si>
  <si>
    <t>Planteam, Na Výsluní 630, Líně - Sulkov</t>
  </si>
  <si>
    <t/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</si>
  <si>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</si>
  <si>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</si>
  <si>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</si>
  <si>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</si>
  <si>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</si>
  <si>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</si>
  <si>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</si>
  <si>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</si>
  <si>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</si>
  <si>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</si>
  <si>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</si>
  <si>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</si>
  <si>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</si>
  <si>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</si>
  <si>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</si>
  <si>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</si>
  <si>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</si>
  <si>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</si>
  <si>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</si>
  <si>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</si>
  <si>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</si>
  <si>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</si>
  <si>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</si>
  <si>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</si>
  <si>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</si>
  <si>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</si>
  <si>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</si>
  <si>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</si>
  <si>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</si>
  <si>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</si>
  <si>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</si>
  <si>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</si>
  <si>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</si>
  <si>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</si>
  <si>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</si>
  <si>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</si>
  <si>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</si>
  <si>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</si>
  <si>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</si>
  <si>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</si>
  <si>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</si>
  <si>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</si>
  <si>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</si>
  <si>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Bourání</t>
  </si>
  <si>
    <t>STA</t>
  </si>
  <si>
    <t>1</t>
  </si>
  <si>
    <t>{7a8da129-deee-4f5a-80b9-d36d49b9aac1}</t>
  </si>
  <si>
    <t>2</t>
  </si>
  <si>
    <t>C</t>
  </si>
  <si>
    <t>Nová krytina</t>
  </si>
  <si>
    <t>{1009b053-fa90-42d8-8656-17335f14f01a}</t>
  </si>
  <si>
    <t>VRN</t>
  </si>
  <si>
    <t>{b8b89abe-3175-4b77-a4fe-ba0f525b31b2}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</si>
  <si>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</si>
  <si>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</si>
  <si>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</si>
  <si>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</si>
  <si>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</si>
  <si>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</si>
  <si>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</si>
  <si>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 - Bourání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</si>
  <si>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</si>
  <si>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</si>
  <si>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</si>
  <si>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</si>
  <si>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</si>
  <si>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</si>
  <si>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</si>
  <si>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</si>
  <si>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</si>
  <si>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</si>
  <si>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764 - Konstrukce klempířské</t>
  </si>
  <si>
    <t xml:space="preserve">    767 - Konstrukce zámečnické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</si>
  <si>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</si>
  <si>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</si>
  <si>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</si>
  <si>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</si>
  <si>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</si>
  <si>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</si>
  <si>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</si>
  <si>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</si>
  <si>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</si>
  <si>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</si>
  <si>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</si>
  <si>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</si>
  <si>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</si>
  <si>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</si>
  <si>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</si>
  <si>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</si>
  <si>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</si>
  <si>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</si>
  <si>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</si>
  <si>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</si>
  <si>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</si>
  <si>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</si>
  <si>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941121112</t>
  </si>
  <si>
    <t>Montáž lešení řadového trubkového těžkého pracovního s podlahami z fošen nebo dílců min. tl. 38 mm, s provozním zatížením tř. 4 do 300 kg/m2 šířky tř. W15 přes 1,5 do 1,8 m, výšky přes 10 do 20 m</t>
  </si>
  <si>
    <t>m2</t>
  </si>
  <si>
    <t>CS ÚRS 2018 01</t>
  </si>
  <si>
    <t>4</t>
  </si>
  <si>
    <t>1420516557</t>
  </si>
  <si>
    <t>PSC</t>
  </si>
  <si>
    <t xml:space="preserve">Poznámka k souboru cen:
1. V ceně jsou započteny i náklady na kotvení lešení. 2. Montáž lešení řadového trubkového těžkého výšky přes 30 m se oceňuje individuálně. 3. Šířkou se rozumí půdorysná vzdálenost, měřená od vnitřního líce sloupků zábradlí k protilehlému volnému okraji podlahy nebo mezi vnitřními líci. </t>
  </si>
  <si>
    <t>VV</t>
  </si>
  <si>
    <t>(28+1,5*2+28,4)*13,3</t>
  </si>
  <si>
    <t>941121212</t>
  </si>
  <si>
    <t>Montáž lešení řadového trubkového těžkého pracovního s podlahami Příplatek za první a každý další den použití lešení k ceně -1112</t>
  </si>
  <si>
    <t>1731307337</t>
  </si>
  <si>
    <t>790,02*60 "Přepočtené koeficientem množství</t>
  </si>
  <si>
    <t>3</t>
  </si>
  <si>
    <t>941121812</t>
  </si>
  <si>
    <t>Demontáž lešení řadového trubkového těžkého pracovního s podlahami z fošen nebo dílců min. tl. 38 mm, s provozním zatížením tř. 4 do 300 kg/m2 šířky tř. W15 přes 1,5 do 1,8 m, výšky přes 10 do 20 m</t>
  </si>
  <si>
    <t>1675106183</t>
  </si>
  <si>
    <t xml:space="preserve">Poznámka k souboru cen:
1. Demontáž lešení řadového trubkového těžkého výšky přes 30 m se oceňuje individuálně. </t>
  </si>
  <si>
    <t>944511111</t>
  </si>
  <si>
    <t>Montáž ochranné sítě zavěšené na konstrukci lešení z textilie z umělých vláken</t>
  </si>
  <si>
    <t>-2053498388</t>
  </si>
  <si>
    <t xml:space="preserve">Poznámka k souboru cen:
1. V cenách nejsou započteny náklady na lešení potřebné pro zavěšení sítí; toto lešení se oceňuje příslušnými cenami lešení. </t>
  </si>
  <si>
    <t>(1,5+28+1,5+1,5+28,4+1,5)*(3*3,6+2,5)</t>
  </si>
  <si>
    <t>5</t>
  </si>
  <si>
    <t>944511211</t>
  </si>
  <si>
    <t>Montáž ochranné sítě Příplatek za první a každý další den použití sítě k ceně -1111</t>
  </si>
  <si>
    <t>1325007801</t>
  </si>
  <si>
    <t>829,92*60 "Přepočtené koeficientem množství</t>
  </si>
  <si>
    <t>6</t>
  </si>
  <si>
    <t>944511811</t>
  </si>
  <si>
    <t>Demontáž ochranné sítě zavěšené na konstrukci lešení z textilie z umělých vláken</t>
  </si>
  <si>
    <t>-1356566610</t>
  </si>
  <si>
    <t>7</t>
  </si>
  <si>
    <t>944711111</t>
  </si>
  <si>
    <t>Montáž záchytné stříšky zřizované současně s lehkým nebo těžkým lešením, šířky do 1,5 m</t>
  </si>
  <si>
    <t>m</t>
  </si>
  <si>
    <t>-548023024</t>
  </si>
  <si>
    <t xml:space="preserve">Poznámka k souboru cen:
1. Ceny nelze použít pro samostatnou záchytnou stříšku či jiné ochranné konstrukce, které mají za účel chránit chodce před padající omítkou či zchátralými římsami apod. 2. Množství měrných jednotek se určuje v m délky lešení, ke kterému se záchytná stříška zřizuje. </t>
  </si>
  <si>
    <t>(1,5+28+1,5+1,5+28,4+1,5)</t>
  </si>
  <si>
    <t>8</t>
  </si>
  <si>
    <t>944711211</t>
  </si>
  <si>
    <t>Montáž záchytné stříšky Příplatek za první a každý další den použití záchytné stříšky k ceně -1111</t>
  </si>
  <si>
    <t>-777692023</t>
  </si>
  <si>
    <t>62,4*60 "Přepočtené koeficientem množství</t>
  </si>
  <si>
    <t>944711811</t>
  </si>
  <si>
    <t>Demontáž záchytné stříšky zřizované současně s lehkým nebo těžkým lešením, šířky do 1,5 m</t>
  </si>
  <si>
    <t>341219774</t>
  </si>
  <si>
    <t xml:space="preserve">Poznámka k souboru cen:
1. Ceny nelze použít pro samostatnou záchytnou stříšku či jiné ochranné konstrukce, které mají za účel chránit chodce před padající omítkou či zchátralými římsami apod. </t>
  </si>
  <si>
    <t>10</t>
  </si>
  <si>
    <t>962032230</t>
  </si>
  <si>
    <t>Bourání zdiva nadzákladového z cihel nebo tvárnic z cihel pálených nebo vápenopískových, na maltu vápennou nebo vápenocementovou, objemu do 1 m3</t>
  </si>
  <si>
    <t>m3</t>
  </si>
  <si>
    <t>602137716</t>
  </si>
  <si>
    <t xml:space="preserve">Poznámka k souboru cen:
1. Bourání pilířů o průřezu přes 0,36 m2 se oceňuje příslušnými cenami -2230, -2231, -2240, -2241,-2253 a -2254 jako bourání zdiva nadzákladového cihelného. </t>
  </si>
  <si>
    <t>((0,6+0,9*2)*0,4+(0,9+1,2*2)*0,15)*0,3</t>
  </si>
  <si>
    <t>11</t>
  </si>
  <si>
    <t>968062354</t>
  </si>
  <si>
    <t>Vybourání dřevěných rámů oken s křídly, dveřních zárubní, vrat, stěn, ostění nebo obkladů rámů oken s křídly dvojitých, plochy do 1 m2</t>
  </si>
  <si>
    <t>-1893966557</t>
  </si>
  <si>
    <t xml:space="preserve">Poznámka k souboru cen:
1. V cenách -2244 až -2747 jsou započteny i náklady na vyvěšení křídel. </t>
  </si>
  <si>
    <t>0,9*0,9*3+0,6*0,9</t>
  </si>
  <si>
    <t>968062355</t>
  </si>
  <si>
    <t>Vybourání dřevěných rámů oken s křídly, dveřních zárubní, vrat, stěn, ostění nebo obkladů rámů oken s křídly dvojitých, plochy do 2 m2</t>
  </si>
  <si>
    <t>1038833732</t>
  </si>
  <si>
    <t>0,6*2,1+0,9*2,1</t>
  </si>
  <si>
    <t>997</t>
  </si>
  <si>
    <t>Přesun sutě</t>
  </si>
  <si>
    <t>13</t>
  </si>
  <si>
    <t>997013012</t>
  </si>
  <si>
    <t>Vyklizení ulehlé suti na vzdálenost do 3 m od okraje vyklízeného prostoru nebo s naložením na dopravní prostředek z prostorů o půdorysné ploše přes 15 m2 z výšky (hloubky) do 10 m</t>
  </si>
  <si>
    <t>-124257183</t>
  </si>
  <si>
    <t xml:space="preserve">Poznámka k souboru cen:
 1. Ceny jsou určeny pro ulehlou suť. Za ulehlou suť se považuje suť uložená na místě déle než 6 měsíců o objemové hmotnosti min. 1,500 t/m3. 2. Ceny lze použít i pro vyklízení suti ručně na svahu, při jakémkoliv sklonu suťové vrstvy. 3. V cenách -3002 a -3012 jsou započteny i náklady svislou dopravu s využitím mechanizace (vrátek). 4. Množství měrných jednotek se určuje v m3 objemu ulehlé suti. </t>
  </si>
  <si>
    <t>5+20</t>
  </si>
  <si>
    <t>14</t>
  </si>
  <si>
    <t>997013019</t>
  </si>
  <si>
    <t>Vyklizení ulehlé suti na vzdálenost do 3 m od okraje vyklízeného prostoru nebo s naložením na dopravní prostředek z prostorů o půdorysné ploše přes 15 m2 Příplatek k ceně -3012 za každých dalších i započatých 5 m výšky přes 10 m</t>
  </si>
  <si>
    <t>-830546349</t>
  </si>
  <si>
    <t>997013154</t>
  </si>
  <si>
    <t>Vnitrostaveništní doprava suti a vybouraných hmot vodorovně do 50 m svisle s omezením mechanizace pro budovy a haly výšky přes 12 do 15 m</t>
  </si>
  <si>
    <t>t</t>
  </si>
  <si>
    <t>-1081817455</t>
  </si>
  <si>
    <t xml:space="preserve">Poznámka k souboru cen:
1. V cenách -3111 až -3217 jsou započteny i náklady na: a) vodorovnou dopravu na uvedenou vzdálenost, b) svislou dopravu pro uvedenou výšku budovy, c) naložení na vodorovný dopravní prostředek pro odvoz na skládku nebo meziskládku, d) náklady na rozhrnutí a urovnání suti na dopravním prostředku. 2. Jestliže se pro svislý přesun použije shoz nebo zařízení investora (např. výtah v budově), užijí se pro ocenění vodorovné dopravy suti ceny -3111, 3151 a -3211 pro budovy a haly výšky do 6 m. 3. Montáž, demontáž a pronájem shozu se ocení cenami souboru cen 997 01-33 Shoz suti. 4. Ceny -3151 až -3162 lze použít v případě, kdy dochází ke ztížení dopravy suti např. tím, že není možné instalovat jeřáb. </t>
  </si>
  <si>
    <t>16</t>
  </si>
  <si>
    <t>997013214</t>
  </si>
  <si>
    <t>Vnitrostaveništní doprava suti a vybouraných hmot vodorovně do 50 m svisle ručně (nošením po schodech) pro budovy a haly výšky přes 12 do 15 m</t>
  </si>
  <si>
    <t>-1601414308</t>
  </si>
  <si>
    <t>17</t>
  </si>
  <si>
    <t>997013501</t>
  </si>
  <si>
    <t>Odvoz suti a vybouraných hmot na skládku nebo meziskládku se složením, na vzdálenost do 1 km</t>
  </si>
  <si>
    <t>1567826534</t>
  </si>
  <si>
    <t xml:space="preserve">Poznámka k souboru cen:
 1. Délka odvozu suti je vzdálenost od místa naložení suti na dopravní prostředek až po místo složení na určené skládce nebo meziskládce. 2. V ceně -3501 jsou započteny i náklady na složení suti na skládku nebo meziskládku. 3. Ceny jsou určeny pro odvoz suti na skládku nebo meziskládku jakýmkoliv způsobem silniční dopravy (i prostřednictvím kontejnerů). 4. Odvoz suti z meziskládky se oceňuje cenou 997 01-3511. </t>
  </si>
  <si>
    <t>18</t>
  </si>
  <si>
    <t>997013509</t>
  </si>
  <si>
    <t>Odvoz suti a vybouraných hmot na skládku nebo meziskládku se složením, na vzdálenost Příplatek k ceně za každý další i započatý 1 km přes 1 km</t>
  </si>
  <si>
    <t>-1483413629</t>
  </si>
  <si>
    <t>15,259</t>
  </si>
  <si>
    <t>15,259*12 "Přepočtené koeficientem množství</t>
  </si>
  <si>
    <t>19</t>
  </si>
  <si>
    <t>997013811</t>
  </si>
  <si>
    <t>Poplatek za uložení stavebního odpadu na skládce (skládkovné) dřevěného zatříděného do Katalogu odpadů pod kódem 170 201</t>
  </si>
  <si>
    <t>-430024275</t>
  </si>
  <si>
    <t xml:space="preserve">Poznámka k souboru cen:
 1. Ceny uvedenév souboru cen je doporučeno upravit podle aktuálních cen místně příslušné skládky odpadů.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</si>
  <si>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20</t>
  </si>
  <si>
    <t>997013831</t>
  </si>
  <si>
    <t>Poplatek za uložení stavebního odpadu na skládce (skládkovné) směsného stavebního a demoličního zatříděného do Katalogu odpadů pod kódem 170 904</t>
  </si>
  <si>
    <t>-188839890</t>
  </si>
  <si>
    <t>PSV</t>
  </si>
  <si>
    <t>Práce a dodávky PSV</t>
  </si>
  <si>
    <t>762</t>
  </si>
  <si>
    <t>Konstrukce tesařské</t>
  </si>
  <si>
    <t>762331813</t>
  </si>
  <si>
    <t>Demontáž vázaných konstrukcí krovů sklonu do 60° z hranolů, hranolků, fošen, průřezové plochy přes 224 do 288 cm2</t>
  </si>
  <si>
    <t>1739761878</t>
  </si>
  <si>
    <t>530</t>
  </si>
  <si>
    <t>22</t>
  </si>
  <si>
    <t>762342812</t>
  </si>
  <si>
    <t>Demontáž bednění a laťování laťování střech sklonu do 60° se všemi nadstřešními konstrukcemi, z latí průřezové plochy do 25 cm2 při osové vzdálenosti přes 0,22 do 0,50 m</t>
  </si>
  <si>
    <t>-575241658</t>
  </si>
  <si>
    <t>764</t>
  </si>
  <si>
    <t>Konstrukce klempířské</t>
  </si>
  <si>
    <t>23</t>
  </si>
  <si>
    <t>764001821</t>
  </si>
  <si>
    <t>Demontáž klempířských konstrukcí krytiny ze svitků nebo tabulí do suti</t>
  </si>
  <si>
    <t>982902160</t>
  </si>
  <si>
    <t>" oplechování zvýšeného štítu" (7,6+9,5)*0,7</t>
  </si>
  <si>
    <t>24</t>
  </si>
  <si>
    <t>764001841</t>
  </si>
  <si>
    <t>Demontáž klempířských konstrukcí krytiny ze šablon do suti</t>
  </si>
  <si>
    <t>-1833242385</t>
  </si>
  <si>
    <t>25</t>
  </si>
  <si>
    <t>764002821</t>
  </si>
  <si>
    <t>Demontáž klempířských konstrukcí střešního výlezu do suti</t>
  </si>
  <si>
    <t>kus</t>
  </si>
  <si>
    <t>-723309887</t>
  </si>
  <si>
    <t>15+1</t>
  </si>
  <si>
    <t>Součet</t>
  </si>
  <si>
    <t>26</t>
  </si>
  <si>
    <t>764002841</t>
  </si>
  <si>
    <t>Demontáž klempířských konstrukcí oplechování horních ploch zdí a nadezdívek do suti</t>
  </si>
  <si>
    <t>-867656370</t>
  </si>
  <si>
    <t>6+7,7</t>
  </si>
  <si>
    <t>27</t>
  </si>
  <si>
    <t>764004801</t>
  </si>
  <si>
    <t>Demontáž klempířských konstrukcí žlabu podokapního do suti</t>
  </si>
  <si>
    <t>-35231405</t>
  </si>
  <si>
    <t>11,7+6,5+3,7</t>
  </si>
  <si>
    <t>28</t>
  </si>
  <si>
    <t>764004811</t>
  </si>
  <si>
    <t>Demontáž klempířských konstrukcí žlabu nadřímsového do suti</t>
  </si>
  <si>
    <t>-104993191</t>
  </si>
  <si>
    <t>18,4+18,2+1</t>
  </si>
  <si>
    <t>767</t>
  </si>
  <si>
    <t>Konstrukce zámečnické</t>
  </si>
  <si>
    <t>29</t>
  </si>
  <si>
    <t>76718R</t>
  </si>
  <si>
    <t>Demontáž expanze</t>
  </si>
  <si>
    <t>ks</t>
  </si>
  <si>
    <t>1941455033</t>
  </si>
  <si>
    <t>M</t>
  </si>
  <si>
    <t>Práce a dodávky M</t>
  </si>
  <si>
    <t>21-M</t>
  </si>
  <si>
    <t>Elektromontáže</t>
  </si>
  <si>
    <t>30</t>
  </si>
  <si>
    <t>2181R</t>
  </si>
  <si>
    <t>Demontáž hromosvodu</t>
  </si>
  <si>
    <t>Kč</t>
  </si>
  <si>
    <t>64</t>
  </si>
  <si>
    <t>-2084315276</t>
  </si>
  <si>
    <t>C - Nová krytina</t>
  </si>
  <si>
    <t xml:space="preserve">    6 - Úpravy povrchů, podlahy a osazování výplní</t>
  </si>
  <si>
    <t xml:space="preserve">    998 - Přesun hmot</t>
  </si>
  <si>
    <t xml:space="preserve">    765 - Krytina skládaná</t>
  </si>
  <si>
    <t xml:space="preserve">    766 - Konstrukce truhlářské</t>
  </si>
  <si>
    <t xml:space="preserve">    783 - Dokončovací práce - nátěry</t>
  </si>
  <si>
    <t>Úpravy povrchů, podlahy a osazování výplní</t>
  </si>
  <si>
    <t>622131121</t>
  </si>
  <si>
    <t>Podkladní a spojovací vrstva vnějších omítaných ploch penetrace akrylát-silikonová nanášená ručně stěn</t>
  </si>
  <si>
    <t>119709440</t>
  </si>
  <si>
    <t>622311341</t>
  </si>
  <si>
    <t>Omítka vápenná vnějších ploch nanášená strojně dvouvrstvá, tloušťky jádrové omítky do 15 mm a tloušťky štuku do 3 mm štuková stěn</t>
  </si>
  <si>
    <t>-1547441098</t>
  </si>
  <si>
    <t>622531021</t>
  </si>
  <si>
    <t>Omítka tenkovrstvá silikonová vnějších ploch probarvená, včetně penetrace podkladu zrnitá, tloušťky 2,0 mm stěn</t>
  </si>
  <si>
    <t>-1792521869</t>
  </si>
  <si>
    <t>622635031</t>
  </si>
  <si>
    <t>Oprava spárování cihelného zdiva cementovou maltou včetně vysekání a vyčištění spár stěn, v rozsahu opravované plochy přes 30 do 40 %</t>
  </si>
  <si>
    <t>1597265630</t>
  </si>
  <si>
    <t>" štít k sousedovi" 18</t>
  </si>
  <si>
    <t>949101111</t>
  </si>
  <si>
    <t>Lešení pomocné pracovní pro objekty pozemních staveb pro zatížení do 150 kg/m2, o výšce lešeňové podlahy do 1,9 m</t>
  </si>
  <si>
    <t>1672563087</t>
  </si>
  <si>
    <t>998</t>
  </si>
  <si>
    <t>Přesun hmot</t>
  </si>
  <si>
    <t>998011003</t>
  </si>
  <si>
    <t>Přesun hmot pro budovy občanské výstavby, bydlení, výrobu a služby s nosnou svislou konstrukcí zděnou z cihel, tvárnic nebo kamene vodorovná dopravní vzdálenost do 100 m pro budovy výšky přes 12 do 24 m</t>
  </si>
  <si>
    <t>887819878</t>
  </si>
  <si>
    <t>762342314</t>
  </si>
  <si>
    <t>Bednění a laťování montáž laťování střech složitých sklonu do 60° při osové vzdálenosti latí přes 150 do 360 mm</t>
  </si>
  <si>
    <t>762512177</t>
  </si>
  <si>
    <t>60514101</t>
  </si>
  <si>
    <t>řezivo jehličnaté lať jakost I 10-25cm2</t>
  </si>
  <si>
    <t>32</t>
  </si>
  <si>
    <t>1783573013</t>
  </si>
  <si>
    <t>730,000*0,04*0,06</t>
  </si>
  <si>
    <t>762342441</t>
  </si>
  <si>
    <t>Bednění a laťování montáž lišt trojúhelníkových nebo kontralatí</t>
  </si>
  <si>
    <t>1512705495</t>
  </si>
  <si>
    <t>26*7,5+20*9,5+20*6,1+26*7,8+0,2+40+50</t>
  </si>
  <si>
    <t>426739147</t>
  </si>
  <si>
    <t>762395000</t>
  </si>
  <si>
    <t>Spojovací prostředky krovů, bednění a laťování, nadstřešních konstrukcí svory, prkna, hřebíky, pásová ocel, vruty</t>
  </si>
  <si>
    <t>-1539538328</t>
  </si>
  <si>
    <t>1,752+2,112</t>
  </si>
  <si>
    <t>762751120</t>
  </si>
  <si>
    <t>Montáž prostorových konstrukcí vázaných na hladko (bez zářezů) z řeziva hraněného nebo polohraněného, průřezové plochy přes 120 do 224 cm2</t>
  </si>
  <si>
    <t>2016280343</t>
  </si>
  <si>
    <t>" námětky " 56*1,6</t>
  </si>
  <si>
    <t>" výměna poškozených prvků krovu" 530</t>
  </si>
  <si>
    <t>60512011</t>
  </si>
  <si>
    <t>řezivo jehličnaté hranol jakost I nad 120cm2</t>
  </si>
  <si>
    <t>1492588673</t>
  </si>
  <si>
    <t>" námětky" 89,600*0,14*0,16</t>
  </si>
  <si>
    <t>" výměna poškozených prvků krovu" 530*0,14*0,16</t>
  </si>
  <si>
    <t>13,879*1,02 "Přepočtené koeficientem množství</t>
  </si>
  <si>
    <t>762795000</t>
  </si>
  <si>
    <t>Spojovací prostředky prostorových vázaných konstrukcí hřebíky, svory, fixační prkna</t>
  </si>
  <si>
    <t>1007915433</t>
  </si>
  <si>
    <t>14,157</t>
  </si>
  <si>
    <t>998762103</t>
  </si>
  <si>
    <t>Přesun hmot pro konstrukce tesařské stanovený z hmotnosti přesunovaného materiálu vodorovná dopravní vzdálenost do 50 m v objektech výšky přes 12 do 24 m</t>
  </si>
  <si>
    <t>1744039579</t>
  </si>
  <si>
    <t>764141313</t>
  </si>
  <si>
    <t>Krytina ze svitků nebo tabulí z titanzinkového lesklého válcovaného plechu s úpravou u okapů, prostupů a výčnělků střechy rovné drážkováním ze svitků rš 670 mm, sklon střechy přes 30 do 60°</t>
  </si>
  <si>
    <t>-177264954</t>
  </si>
  <si>
    <t>" střecha šachty  K8" 1,3*1,1</t>
  </si>
  <si>
    <t>1,43*1,1 "Přepočtené koeficientem množství</t>
  </si>
  <si>
    <t>764141315</t>
  </si>
  <si>
    <t>Krytina ze svitků nebo tabulí z titanzinkového lesklého válcovaného plechu s úpravou u okapů, prostupů a výčnělků střechy rovné drážkováním ze svitků rš 670 mm, sklon střechy přes 60°</t>
  </si>
  <si>
    <t>-522066299</t>
  </si>
  <si>
    <t>"a" (0,5+0,6)*2*1,2</t>
  </si>
  <si>
    <t>"b" (0,5+0,75)*2*1,2</t>
  </si>
  <si>
    <t>"c" (0,5+0,75)*2*4</t>
  </si>
  <si>
    <t>"d" (0,5+1,2)*2*1,2</t>
  </si>
  <si>
    <t>"e"(0,5+1,5)*2*1,2</t>
  </si>
  <si>
    <t>"K5" 17*0,6</t>
  </si>
  <si>
    <t>"K8" (1,3+1,1)*2*0,65</t>
  </si>
  <si>
    <t>764203152</t>
  </si>
  <si>
    <t>Montáž oplechování střešních prvků střešního výlezu střechy s krytinou skládanou nebo plechovou</t>
  </si>
  <si>
    <t>-216835145</t>
  </si>
  <si>
    <t>55341849</t>
  </si>
  <si>
    <t>vikýř standard titanzinek 600x600mm</t>
  </si>
  <si>
    <t>-766936244</t>
  </si>
  <si>
    <t>764242304</t>
  </si>
  <si>
    <t>Oplechování střešních prvků z titanzinkového lesklého válcovaného plechu štítu závětrnou lištou rš 330 mm</t>
  </si>
  <si>
    <t>359512364</t>
  </si>
  <si>
    <t>764242436</t>
  </si>
  <si>
    <t>Oplechování střešních prvků z titanzinkového předzvětralého plechu okapu okapovým plechem střechy rovné rš 500 mm</t>
  </si>
  <si>
    <t>1011270182</t>
  </si>
  <si>
    <t>28,5+28</t>
  </si>
  <si>
    <t>764244304</t>
  </si>
  <si>
    <t>Oplechování horních ploch zdí a nadezdívek (atik) z titanzinkového lesklého válcovaného plechu mechanicky kotvené rš 330 mm</t>
  </si>
  <si>
    <t>1340628961</t>
  </si>
  <si>
    <t>764326441</t>
  </si>
  <si>
    <t>Ventilační turbína z hliníkového plechu s lemováním na střechách s krytinou skládanou mimo prejzovou nebo z plechu, průměru do 300 mm</t>
  </si>
  <si>
    <t>-3506641</t>
  </si>
  <si>
    <t>764344312</t>
  </si>
  <si>
    <t>Lemování prostupů z titanzinkového lesklého válcovaného plechu bez lišty, střech s krytinou skládanou nebo z plechu</t>
  </si>
  <si>
    <t>-397151552</t>
  </si>
  <si>
    <t>" komín K6"(0,45+0,6*2)*2*0,6</t>
  </si>
  <si>
    <t>(0,7+0,6*2+0,45)*2*0,6*2</t>
  </si>
  <si>
    <t>(0,9+0,45+0,6*2)*2*0,6</t>
  </si>
  <si>
    <t>(1,5+0,6*2+0,45)*2*0,6</t>
  </si>
  <si>
    <t>764541305</t>
  </si>
  <si>
    <t>Žlab podokapní z titanzinkového lesklého válcovaného plechu včetně háků a čel půlkruhový rš 330 mm</t>
  </si>
  <si>
    <t>1635642670</t>
  </si>
  <si>
    <t>95</t>
  </si>
  <si>
    <t>764543307</t>
  </si>
  <si>
    <t>Žlab nadokapní (nástřešní) z titanzinkového lesklého válcovaného plechu oblého tvaru, včetně háků, čel a hrdel rš 670 mm</t>
  </si>
  <si>
    <t>-28414978</t>
  </si>
  <si>
    <t>764548325</t>
  </si>
  <si>
    <t>Svod z titanzinkového lesklého válcovaného plechu včetně objímek, kolen a odskoků kruhový, průměru 150 mm</t>
  </si>
  <si>
    <t>28173692</t>
  </si>
  <si>
    <t>8*12,5</t>
  </si>
  <si>
    <t>998764103</t>
  </si>
  <si>
    <t>Přesun hmot pro konstrukce klempířské stanovený z hmotnosti přesunovaného materiálu vodorovná dopravní vzdálenost do 50 m v objektech výšky přes 12 do 24 m</t>
  </si>
  <si>
    <t>-346664170</t>
  </si>
  <si>
    <t>765</t>
  </si>
  <si>
    <t>Krytina skládaná</t>
  </si>
  <si>
    <t>765111016</t>
  </si>
  <si>
    <t>Montáž krytiny keramické sklonu do 30° drážkové na sucho, počet kusů přes 12 do 13 ks/m2</t>
  </si>
  <si>
    <t>-486967879</t>
  </si>
  <si>
    <t>59660719</t>
  </si>
  <si>
    <t>Pálená posuvná taška s hlubokým dvojitým drážkováním,
š/d 275/433mm, 12ks/m2, odstín - ENGOBA MĚDĚNÁ</t>
  </si>
  <si>
    <t>130873376</t>
  </si>
  <si>
    <t>730*13 "Přepočtené koeficientem množství</t>
  </si>
  <si>
    <t>31</t>
  </si>
  <si>
    <t>59660721.TDH</t>
  </si>
  <si>
    <t>Pálená posuvná taška s hlubokým dvojitým drážkováním,
odstín - ENGOBA MĚDĚNÁ okrajová pravá 13,5 x 43,3 cm</t>
  </si>
  <si>
    <t>-1480914861</t>
  </si>
  <si>
    <t>(7,6+9,5)/0,4+1,25</t>
  </si>
  <si>
    <t>(6,5+2)/0,4+0,75</t>
  </si>
  <si>
    <t>765111503</t>
  </si>
  <si>
    <t>Montáž krytiny keramické Příplatek k cenám včetně připevňovacích prostředků za sklon přes 30 do 40°</t>
  </si>
  <si>
    <t>-2493565</t>
  </si>
  <si>
    <t>33</t>
  </si>
  <si>
    <t>765111305</t>
  </si>
  <si>
    <t>Montáž krytiny keramické úžlabí průběžného plechového na sucho – s těsnícími pásy</t>
  </si>
  <si>
    <t>450313805</t>
  </si>
  <si>
    <t>34</t>
  </si>
  <si>
    <t>59660025</t>
  </si>
  <si>
    <t>pás úžlabí Al profilovaný 1000x60cm (v barvě)</t>
  </si>
  <si>
    <t>1168926070</t>
  </si>
  <si>
    <t>35</t>
  </si>
  <si>
    <t>765113332</t>
  </si>
  <si>
    <t>Krytina keramická drážková sklonu střechy do 30° hřeben na sucho bez větracího pásu s podhřebenovými větracími taškami z hřebenáčů engobovaných</t>
  </si>
  <si>
    <t>1940224858</t>
  </si>
  <si>
    <t>21,5+2+8,2+21,1+2,8+3,1*4+3,1*2+11,7+0,1</t>
  </si>
  <si>
    <t>36</t>
  </si>
  <si>
    <t>765115011</t>
  </si>
  <si>
    <t>Montáž střešních doplňků krytiny keramické speciálních tašek větracích, protisněhových, prostupových, ukončovacích drážkových na sucho velkoformátových</t>
  </si>
  <si>
    <t>-1347169007</t>
  </si>
  <si>
    <t>37</t>
  </si>
  <si>
    <t>59660251</t>
  </si>
  <si>
    <t>taška prostupová univerzální-kovová</t>
  </si>
  <si>
    <t>-1337950665</t>
  </si>
  <si>
    <t>38</t>
  </si>
  <si>
    <t>765115201</t>
  </si>
  <si>
    <t>Montáž střešních doplňků krytiny keramické nástavce pro anténu</t>
  </si>
  <si>
    <t>1180289686</t>
  </si>
  <si>
    <t>39</t>
  </si>
  <si>
    <t>59660254</t>
  </si>
  <si>
    <t>nástavec pro anténu-kovový (D28-74mm)</t>
  </si>
  <si>
    <t>-415753354</t>
  </si>
  <si>
    <t>40</t>
  </si>
  <si>
    <t>765115202</t>
  </si>
  <si>
    <t>Montáž střešních doplňků krytiny keramické nástavce pro odvětrání kanalizace</t>
  </si>
  <si>
    <t>1860052275</t>
  </si>
  <si>
    <t>41</t>
  </si>
  <si>
    <t>59660212</t>
  </si>
  <si>
    <t>nástavec pro odvětrání kanalizace</t>
  </si>
  <si>
    <t>501414288</t>
  </si>
  <si>
    <t>42</t>
  </si>
  <si>
    <t>765115352</t>
  </si>
  <si>
    <t>Montáž střešních doplňků krytiny keramické stoupací plošiny délky přes 400 do 800 mm</t>
  </si>
  <si>
    <t>-322484133</t>
  </si>
  <si>
    <t>7+1</t>
  </si>
  <si>
    <t>43</t>
  </si>
  <si>
    <t>59244027</t>
  </si>
  <si>
    <t>plošina stoupací kovová šíře 88x25cm</t>
  </si>
  <si>
    <t>-864682603</t>
  </si>
  <si>
    <t>44</t>
  </si>
  <si>
    <t>765191011</t>
  </si>
  <si>
    <t>Montáž pojistné hydroizolační fólie kladené ve sklonu přes 20° volně na krokve</t>
  </si>
  <si>
    <t>748394170</t>
  </si>
  <si>
    <t>45</t>
  </si>
  <si>
    <t>28329218</t>
  </si>
  <si>
    <t>fólie hydroizolační pojistná difúzně otevřená bez bednění, délka role 50 m, šířka  1,50 m</t>
  </si>
  <si>
    <t>1865407486</t>
  </si>
  <si>
    <t>730*1,1 "Přepočtené koeficientem množství</t>
  </si>
  <si>
    <t>46</t>
  </si>
  <si>
    <t>998765103</t>
  </si>
  <si>
    <t>Přesun hmot pro krytiny skládané stanovený z hmotnosti přesunovaného materiálu vodorovná dopravní vzdálenost do 50 m na objektech výšky přes 12 do 24 m</t>
  </si>
  <si>
    <t>1171303586</t>
  </si>
  <si>
    <t>766</t>
  </si>
  <si>
    <t>Konstrukce truhlářské</t>
  </si>
  <si>
    <t>47</t>
  </si>
  <si>
    <t>766671025</t>
  </si>
  <si>
    <t>Montáž střešních oken dřevěných nebo plastových kyvných, výklopných/kyvných s okenním rámem a lemováním, s plisovaným límcem, s napojením na krytinu do krytiny tvarované, rozměru 78 x 140 cm</t>
  </si>
  <si>
    <t>1717854609</t>
  </si>
  <si>
    <t>48</t>
  </si>
  <si>
    <t>61124006</t>
  </si>
  <si>
    <t>Střešní okno VELUX GLU 0061 MK08 kyvné</t>
  </si>
  <si>
    <t>-63239370</t>
  </si>
  <si>
    <t>49</t>
  </si>
  <si>
    <t>61124336</t>
  </si>
  <si>
    <t>lemování střešních oken hliníkové 78 x 140 cm k profilové krytině</t>
  </si>
  <si>
    <t>-830699711</t>
  </si>
  <si>
    <t>50</t>
  </si>
  <si>
    <t>998766103</t>
  </si>
  <si>
    <t>Přesun hmot pro konstrukce truhlářské stanovený z hmotnosti přesunovaného materiálu vodorovná dopravní vzdálenost do 50 m v objektech výšky přes 12 do 24 m</t>
  </si>
  <si>
    <t>503276097</t>
  </si>
  <si>
    <t>51</t>
  </si>
  <si>
    <t>76718R.1</t>
  </si>
  <si>
    <t>D+M NOVÝ ANTÉNNÍ STOŽÁR jednodílný 4,5m tr.60/5mm - žárový zinek včetně prostupu pro kabely</t>
  </si>
  <si>
    <t>kpl</t>
  </si>
  <si>
    <t>-1159165400</t>
  </si>
  <si>
    <t>783</t>
  </si>
  <si>
    <t>Dokončovací práce - nátěry</t>
  </si>
  <si>
    <t>52</t>
  </si>
  <si>
    <t>783213121</t>
  </si>
  <si>
    <t>Napouštěcí nátěr tesařských konstrukcí zabudovaných do konstrukce proti dřevokazným houbám, hmyzu a plísním dvojnásobný syntetický vč. okartáčování</t>
  </si>
  <si>
    <t>95929077</t>
  </si>
  <si>
    <t>"krokev" (0,14+0,16)*2*(21*(6,2+7,6)+20*(7,7+9,6))</t>
  </si>
  <si>
    <t>"trámy" 15*15*(0,2+0,26)*2</t>
  </si>
  <si>
    <t>"kleštiny" (0,08+0,16)*2*(7,6*2*7+8,1*8*2)</t>
  </si>
  <si>
    <t>"vaznice" (0,16+0,18)*2*22*2*6</t>
  </si>
  <si>
    <t>" sloupky" 0,15*4*4*70</t>
  </si>
  <si>
    <t>" latě" 730*0,04</t>
  </si>
  <si>
    <t>53</t>
  </si>
  <si>
    <t>2118R</t>
  </si>
  <si>
    <t>Nový hromosvod vč. napojení na stávající části - viz výkres hromosvodu</t>
  </si>
  <si>
    <t>-1378777880</t>
  </si>
  <si>
    <t>D - VRN</t>
  </si>
  <si>
    <t>VRN - Vedlejší rozpočtové náklady</t>
  </si>
  <si>
    <t xml:space="preserve">    VRN3 - Zařízení staveniště</t>
  </si>
  <si>
    <t xml:space="preserve">    VRN4 - Inženýrská činnost</t>
  </si>
  <si>
    <t>Vedlejší rozpočtové náklady</t>
  </si>
  <si>
    <t>VRN3</t>
  </si>
  <si>
    <t>Zařízení staveniště</t>
  </si>
  <si>
    <t>030001000</t>
  </si>
  <si>
    <t>1024</t>
  </si>
  <si>
    <t>-1954842180</t>
  </si>
  <si>
    <t>VRN4</t>
  </si>
  <si>
    <t>Inženýrská činnost</t>
  </si>
  <si>
    <t>040001000</t>
  </si>
  <si>
    <t>Zábor chodníku</t>
  </si>
  <si>
    <t>1011340449</t>
  </si>
  <si>
    <t>041002000</t>
  </si>
  <si>
    <t>Autorský a technický dozory</t>
  </si>
  <si>
    <t>-2034920870</t>
  </si>
  <si>
    <t>043002000</t>
  </si>
  <si>
    <t>Zkoušky a ostatní měření</t>
  </si>
  <si>
    <t>-728650010</t>
  </si>
  <si>
    <t>044002000</t>
  </si>
  <si>
    <t>Revize elektroinstalací</t>
  </si>
  <si>
    <t>467453367</t>
  </si>
  <si>
    <t>044002001</t>
  </si>
  <si>
    <t>Průzkum dřevěných prvků krovu</t>
  </si>
  <si>
    <t>-301696660</t>
  </si>
  <si>
    <t>045002000</t>
  </si>
  <si>
    <t>Kompletační a koordinační činnost</t>
  </si>
  <si>
    <t>-1770509387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</si>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</sst>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23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26</v>
      </c>
      <c r="AL8" s="27"/>
      <c r="AM8" s="27"/>
      <c r="AN8" s="39" t="s">
        <v>27</v>
      </c>
      <c r="AO8" s="27"/>
      <c r="AP8" s="27"/>
      <c r="AQ8" s="29"/>
      <c r="BE8" s="37"/>
      <c r="BS8" s="22" t="s">
        <v>8</v>
      </c>
    </row>
    <row r="9" spans="2:71" ht="29.25" customHeight="1">
      <c r="B9" s="26"/>
      <c r="C9" s="27"/>
      <c r="D9" s="32" t="s">
        <v>28</v>
      </c>
      <c r="E9" s="27"/>
      <c r="F9" s="27"/>
      <c r="G9" s="27"/>
      <c r="H9" s="27"/>
      <c r="I9" s="27"/>
      <c r="J9" s="27"/>
      <c r="K9" s="40" t="s">
        <v>29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32" t="s">
        <v>30</v>
      </c>
      <c r="AL9" s="27"/>
      <c r="AM9" s="27"/>
      <c r="AN9" s="40" t="s">
        <v>31</v>
      </c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32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33</v>
      </c>
      <c r="AL10" s="27"/>
      <c r="AM10" s="27"/>
      <c r="AN10" s="33" t="s">
        <v>34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35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36</v>
      </c>
      <c r="AL11" s="27"/>
      <c r="AM11" s="27"/>
      <c r="AN11" s="33" t="s">
        <v>37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33</v>
      </c>
      <c r="AL13" s="27"/>
      <c r="AM13" s="27"/>
      <c r="AN13" s="41" t="s">
        <v>39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1" t="s">
        <v>39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8" t="s">
        <v>36</v>
      </c>
      <c r="AL14" s="27"/>
      <c r="AM14" s="27"/>
      <c r="AN14" s="41" t="s">
        <v>39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40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33</v>
      </c>
      <c r="AL16" s="27"/>
      <c r="AM16" s="27"/>
      <c r="AN16" s="33" t="s">
        <v>41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42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36</v>
      </c>
      <c r="AL17" s="27"/>
      <c r="AM17" s="27"/>
      <c r="AN17" s="33" t="s">
        <v>43</v>
      </c>
      <c r="AO17" s="27"/>
      <c r="AP17" s="27"/>
      <c r="AQ17" s="29"/>
      <c r="BE17" s="37"/>
      <c r="BS17" s="22" t="s">
        <v>44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45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57" customHeight="1">
      <c r="B20" s="26"/>
      <c r="C20" s="27"/>
      <c r="D20" s="27"/>
      <c r="E20" s="43" t="s">
        <v>46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7"/>
      <c r="AQ22" s="29"/>
      <c r="BE22" s="37"/>
    </row>
    <row r="23" spans="2:57" s="1" customFormat="1" ht="25.9" customHeight="1">
      <c r="B23" s="45"/>
      <c r="C23" s="46"/>
      <c r="D23" s="47" t="s">
        <v>47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7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7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48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49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50</v>
      </c>
      <c r="AL25" s="51"/>
      <c r="AM25" s="51"/>
      <c r="AN25" s="51"/>
      <c r="AO25" s="51"/>
      <c r="AP25" s="46"/>
      <c r="AQ25" s="50"/>
      <c r="BE25" s="37"/>
    </row>
    <row r="26" spans="2:57" s="2" customFormat="1" ht="14.4" customHeight="1">
      <c r="B26" s="52"/>
      <c r="C26" s="53"/>
      <c r="D26" s="54" t="s">
        <v>51</v>
      </c>
      <c r="E26" s="53"/>
      <c r="F26" s="54" t="s">
        <v>52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7"/>
    </row>
    <row r="27" spans="2:57" s="2" customFormat="1" ht="14.4" customHeight="1">
      <c r="B27" s="52"/>
      <c r="C27" s="53"/>
      <c r="D27" s="53"/>
      <c r="E27" s="53"/>
      <c r="F27" s="54" t="s">
        <v>53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7"/>
    </row>
    <row r="28" spans="2:57" s="2" customFormat="1" ht="14.4" customHeight="1" hidden="1">
      <c r="B28" s="52"/>
      <c r="C28" s="53"/>
      <c r="D28" s="53"/>
      <c r="E28" s="53"/>
      <c r="F28" s="54" t="s">
        <v>54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7"/>
    </row>
    <row r="29" spans="2:57" s="2" customFormat="1" ht="14.4" customHeight="1" hidden="1">
      <c r="B29" s="52"/>
      <c r="C29" s="53"/>
      <c r="D29" s="53"/>
      <c r="E29" s="53"/>
      <c r="F29" s="54" t="s">
        <v>55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7"/>
    </row>
    <row r="30" spans="2:57" s="2" customFormat="1" ht="14.4" customHeight="1" hidden="1">
      <c r="B30" s="52"/>
      <c r="C30" s="53"/>
      <c r="D30" s="53"/>
      <c r="E30" s="53"/>
      <c r="F30" s="54" t="s">
        <v>56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7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7"/>
    </row>
    <row r="32" spans="2:57" s="1" customFormat="1" ht="25.9" customHeight="1">
      <c r="B32" s="45"/>
      <c r="C32" s="58"/>
      <c r="D32" s="59" t="s">
        <v>57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58</v>
      </c>
      <c r="U32" s="60"/>
      <c r="V32" s="60"/>
      <c r="W32" s="60"/>
      <c r="X32" s="62" t="s">
        <v>59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7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60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P18006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Oprava střechy Domova mládeže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24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Čelakovského 789/1, 301 00 Plzeň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26</v>
      </c>
      <c r="AJ44" s="73"/>
      <c r="AK44" s="73"/>
      <c r="AL44" s="73"/>
      <c r="AM44" s="84" t="str">
        <f>IF(AN8="","",AN8)</f>
        <v>18. 4. 2018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32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 xml:space="preserve">SŠIFS, Klatovská 200G, 301   Plzeň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40</v>
      </c>
      <c r="AJ46" s="73"/>
      <c r="AK46" s="73"/>
      <c r="AL46" s="73"/>
      <c r="AM46" s="76" t="str">
        <f>IF(E17="","",E17)</f>
        <v>Planteam, Na Výsluní 630, Líně - Sulkov</v>
      </c>
      <c r="AN46" s="76"/>
      <c r="AO46" s="76"/>
      <c r="AP46" s="76"/>
      <c r="AQ46" s="73"/>
      <c r="AR46" s="71"/>
      <c r="AS46" s="85" t="s">
        <v>61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38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62</v>
      </c>
      <c r="D49" s="96"/>
      <c r="E49" s="96"/>
      <c r="F49" s="96"/>
      <c r="G49" s="96"/>
      <c r="H49" s="97"/>
      <c r="I49" s="98" t="s">
        <v>63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64</v>
      </c>
      <c r="AH49" s="96"/>
      <c r="AI49" s="96"/>
      <c r="AJ49" s="96"/>
      <c r="AK49" s="96"/>
      <c r="AL49" s="96"/>
      <c r="AM49" s="96"/>
      <c r="AN49" s="98" t="s">
        <v>65</v>
      </c>
      <c r="AO49" s="96"/>
      <c r="AP49" s="96"/>
      <c r="AQ49" s="100" t="s">
        <v>66</v>
      </c>
      <c r="AR49" s="71"/>
      <c r="AS49" s="101" t="s">
        <v>67</v>
      </c>
      <c r="AT49" s="102" t="s">
        <v>68</v>
      </c>
      <c r="AU49" s="102" t="s">
        <v>69</v>
      </c>
      <c r="AV49" s="102" t="s">
        <v>70</v>
      </c>
      <c r="AW49" s="102" t="s">
        <v>71</v>
      </c>
      <c r="AX49" s="102" t="s">
        <v>72</v>
      </c>
      <c r="AY49" s="102" t="s">
        <v>73</v>
      </c>
      <c r="AZ49" s="102" t="s">
        <v>74</v>
      </c>
      <c r="BA49" s="102" t="s">
        <v>75</v>
      </c>
      <c r="BB49" s="102" t="s">
        <v>76</v>
      </c>
      <c r="BC49" s="102" t="s">
        <v>77</v>
      </c>
      <c r="BD49" s="103" t="s">
        <v>78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79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ROUND(SUM(AG52:AG54),2)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43</v>
      </c>
      <c r="AR51" s="82"/>
      <c r="AS51" s="112">
        <f>ROUND(SUM(AS52:AS54),2)</f>
        <v>0</v>
      </c>
      <c r="AT51" s="113">
        <f>ROUND(SUM(AV51:AW51),2)</f>
        <v>0</v>
      </c>
      <c r="AU51" s="114">
        <f>ROUND(SUM(AU52:AU54),5)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ROUND(SUM(AZ52:AZ54),2)</f>
        <v>0</v>
      </c>
      <c r="BA51" s="113">
        <f>ROUND(SUM(BA52:BA54),2)</f>
        <v>0</v>
      </c>
      <c r="BB51" s="113">
        <f>ROUND(SUM(BB52:BB54),2)</f>
        <v>0</v>
      </c>
      <c r="BC51" s="113">
        <f>ROUND(SUM(BC52:BC54),2)</f>
        <v>0</v>
      </c>
      <c r="BD51" s="115">
        <f>ROUND(SUM(BD52:BD54),2)</f>
        <v>0</v>
      </c>
      <c r="BS51" s="116" t="s">
        <v>80</v>
      </c>
      <c r="BT51" s="116" t="s">
        <v>81</v>
      </c>
      <c r="BU51" s="117" t="s">
        <v>82</v>
      </c>
      <c r="BV51" s="116" t="s">
        <v>83</v>
      </c>
      <c r="BW51" s="116" t="s">
        <v>7</v>
      </c>
      <c r="BX51" s="116" t="s">
        <v>84</v>
      </c>
      <c r="CL51" s="116" t="s">
        <v>21</v>
      </c>
    </row>
    <row r="52" spans="1:91" s="5" customFormat="1" ht="16.5" customHeight="1">
      <c r="A52" s="118" t="s">
        <v>85</v>
      </c>
      <c r="B52" s="119"/>
      <c r="C52" s="120"/>
      <c r="D52" s="121" t="s">
        <v>86</v>
      </c>
      <c r="E52" s="121"/>
      <c r="F52" s="121"/>
      <c r="G52" s="121"/>
      <c r="H52" s="121"/>
      <c r="I52" s="122"/>
      <c r="J52" s="121" t="s">
        <v>87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'A - Bourání'!J27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88</v>
      </c>
      <c r="AR52" s="125"/>
      <c r="AS52" s="126">
        <v>0</v>
      </c>
      <c r="AT52" s="127">
        <f>ROUND(SUM(AV52:AW52),2)</f>
        <v>0</v>
      </c>
      <c r="AU52" s="128">
        <f>'A - Bourání'!P85</f>
        <v>0</v>
      </c>
      <c r="AV52" s="127">
        <f>'A - Bourání'!J30</f>
        <v>0</v>
      </c>
      <c r="AW52" s="127">
        <f>'A - Bourání'!J31</f>
        <v>0</v>
      </c>
      <c r="AX52" s="127">
        <f>'A - Bourání'!J32</f>
        <v>0</v>
      </c>
      <c r="AY52" s="127">
        <f>'A - Bourání'!J33</f>
        <v>0</v>
      </c>
      <c r="AZ52" s="127">
        <f>'A - Bourání'!F30</f>
        <v>0</v>
      </c>
      <c r="BA52" s="127">
        <f>'A - Bourání'!F31</f>
        <v>0</v>
      </c>
      <c r="BB52" s="127">
        <f>'A - Bourání'!F32</f>
        <v>0</v>
      </c>
      <c r="BC52" s="127">
        <f>'A - Bourání'!F33</f>
        <v>0</v>
      </c>
      <c r="BD52" s="129">
        <f>'A - Bourání'!F34</f>
        <v>0</v>
      </c>
      <c r="BT52" s="130" t="s">
        <v>89</v>
      </c>
      <c r="BV52" s="130" t="s">
        <v>83</v>
      </c>
      <c r="BW52" s="130" t="s">
        <v>90</v>
      </c>
      <c r="BX52" s="130" t="s">
        <v>7</v>
      </c>
      <c r="CL52" s="130" t="s">
        <v>43</v>
      </c>
      <c r="CM52" s="130" t="s">
        <v>91</v>
      </c>
    </row>
    <row r="53" spans="1:91" s="5" customFormat="1" ht="16.5" customHeight="1">
      <c r="A53" s="118" t="s">
        <v>85</v>
      </c>
      <c r="B53" s="119"/>
      <c r="C53" s="120"/>
      <c r="D53" s="121" t="s">
        <v>92</v>
      </c>
      <c r="E53" s="121"/>
      <c r="F53" s="121"/>
      <c r="G53" s="121"/>
      <c r="H53" s="121"/>
      <c r="I53" s="122"/>
      <c r="J53" s="121" t="s">
        <v>93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'C - Nová krytina'!J27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88</v>
      </c>
      <c r="AR53" s="125"/>
      <c r="AS53" s="126">
        <v>0</v>
      </c>
      <c r="AT53" s="127">
        <f>ROUND(SUM(AV53:AW53),2)</f>
        <v>0</v>
      </c>
      <c r="AU53" s="128">
        <f>'C - Nová krytina'!P89</f>
        <v>0</v>
      </c>
      <c r="AV53" s="127">
        <f>'C - Nová krytina'!J30</f>
        <v>0</v>
      </c>
      <c r="AW53" s="127">
        <f>'C - Nová krytina'!J31</f>
        <v>0</v>
      </c>
      <c r="AX53" s="127">
        <f>'C - Nová krytina'!J32</f>
        <v>0</v>
      </c>
      <c r="AY53" s="127">
        <f>'C - Nová krytina'!J33</f>
        <v>0</v>
      </c>
      <c r="AZ53" s="127">
        <f>'C - Nová krytina'!F30</f>
        <v>0</v>
      </c>
      <c r="BA53" s="127">
        <f>'C - Nová krytina'!F31</f>
        <v>0</v>
      </c>
      <c r="BB53" s="127">
        <f>'C - Nová krytina'!F32</f>
        <v>0</v>
      </c>
      <c r="BC53" s="127">
        <f>'C - Nová krytina'!F33</f>
        <v>0</v>
      </c>
      <c r="BD53" s="129">
        <f>'C - Nová krytina'!F34</f>
        <v>0</v>
      </c>
      <c r="BT53" s="130" t="s">
        <v>89</v>
      </c>
      <c r="BV53" s="130" t="s">
        <v>83</v>
      </c>
      <c r="BW53" s="130" t="s">
        <v>94</v>
      </c>
      <c r="BX53" s="130" t="s">
        <v>7</v>
      </c>
      <c r="CL53" s="130" t="s">
        <v>43</v>
      </c>
      <c r="CM53" s="130" t="s">
        <v>91</v>
      </c>
    </row>
    <row r="54" spans="1:91" s="5" customFormat="1" ht="16.5" customHeight="1">
      <c r="A54" s="118" t="s">
        <v>85</v>
      </c>
      <c r="B54" s="119"/>
      <c r="C54" s="120"/>
      <c r="D54" s="121" t="s">
        <v>80</v>
      </c>
      <c r="E54" s="121"/>
      <c r="F54" s="121"/>
      <c r="G54" s="121"/>
      <c r="H54" s="121"/>
      <c r="I54" s="122"/>
      <c r="J54" s="121" t="s">
        <v>95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'D - VRN'!J27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88</v>
      </c>
      <c r="AR54" s="125"/>
      <c r="AS54" s="131">
        <v>0</v>
      </c>
      <c r="AT54" s="132">
        <f>ROUND(SUM(AV54:AW54),2)</f>
        <v>0</v>
      </c>
      <c r="AU54" s="133">
        <f>'D - VRN'!P79</f>
        <v>0</v>
      </c>
      <c r="AV54" s="132">
        <f>'D - VRN'!J30</f>
        <v>0</v>
      </c>
      <c r="AW54" s="132">
        <f>'D - VRN'!J31</f>
        <v>0</v>
      </c>
      <c r="AX54" s="132">
        <f>'D - VRN'!J32</f>
        <v>0</v>
      </c>
      <c r="AY54" s="132">
        <f>'D - VRN'!J33</f>
        <v>0</v>
      </c>
      <c r="AZ54" s="132">
        <f>'D - VRN'!F30</f>
        <v>0</v>
      </c>
      <c r="BA54" s="132">
        <f>'D - VRN'!F31</f>
        <v>0</v>
      </c>
      <c r="BB54" s="132">
        <f>'D - VRN'!F32</f>
        <v>0</v>
      </c>
      <c r="BC54" s="132">
        <f>'D - VRN'!F33</f>
        <v>0</v>
      </c>
      <c r="BD54" s="134">
        <f>'D - VRN'!F34</f>
        <v>0</v>
      </c>
      <c r="BT54" s="130" t="s">
        <v>89</v>
      </c>
      <c r="BV54" s="130" t="s">
        <v>83</v>
      </c>
      <c r="BW54" s="130" t="s">
        <v>96</v>
      </c>
      <c r="BX54" s="130" t="s">
        <v>7</v>
      </c>
      <c r="CL54" s="130" t="s">
        <v>43</v>
      </c>
      <c r="CM54" s="130" t="s">
        <v>91</v>
      </c>
    </row>
    <row r="55" spans="2:44" s="1" customFormat="1" ht="30" customHeight="1">
      <c r="B55" s="45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1"/>
    </row>
    <row r="56" spans="2:44" s="1" customFormat="1" ht="6.95" customHeight="1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71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A - Bourání'!C2" display="/"/>
    <hyperlink ref="A53" location="'C - Nová krytina'!C2" display="/"/>
    <hyperlink ref="A54" location="'D - VR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6"/>
      <c r="C1" s="136"/>
      <c r="D1" s="137" t="s">
        <v>1</v>
      </c>
      <c r="E1" s="136"/>
      <c r="F1" s="138" t="s">
        <v>97</v>
      </c>
      <c r="G1" s="138" t="s">
        <v>98</v>
      </c>
      <c r="H1" s="138"/>
      <c r="I1" s="139"/>
      <c r="J1" s="138" t="s">
        <v>99</v>
      </c>
      <c r="K1" s="137" t="s">
        <v>100</v>
      </c>
      <c r="L1" s="138" t="s">
        <v>101</v>
      </c>
      <c r="M1" s="138"/>
      <c r="N1" s="138"/>
      <c r="O1" s="138"/>
      <c r="P1" s="138"/>
      <c r="Q1" s="138"/>
      <c r="R1" s="138"/>
      <c r="S1" s="138"/>
      <c r="T1" s="138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90</v>
      </c>
    </row>
    <row r="3" spans="2:46" ht="6.95" customHeight="1">
      <c r="B3" s="23"/>
      <c r="C3" s="24"/>
      <c r="D3" s="24"/>
      <c r="E3" s="24"/>
      <c r="F3" s="24"/>
      <c r="G3" s="24"/>
      <c r="H3" s="24"/>
      <c r="I3" s="140"/>
      <c r="J3" s="24"/>
      <c r="K3" s="25"/>
      <c r="AT3" s="22" t="s">
        <v>91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41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1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1"/>
      <c r="J6" s="27"/>
      <c r="K6" s="29"/>
    </row>
    <row r="7" spans="2:11" ht="16.5" customHeight="1">
      <c r="B7" s="26"/>
      <c r="C7" s="27"/>
      <c r="D7" s="27"/>
      <c r="E7" s="142" t="str">
        <f>'Rekapitulace stavby'!K6</f>
        <v>Oprava střechy Domova mládeže</v>
      </c>
      <c r="F7" s="38"/>
      <c r="G7" s="38"/>
      <c r="H7" s="38"/>
      <c r="I7" s="141"/>
      <c r="J7" s="27"/>
      <c r="K7" s="29"/>
    </row>
    <row r="8" spans="2:11" s="1" customFormat="1" ht="13.5">
      <c r="B8" s="45"/>
      <c r="C8" s="46"/>
      <c r="D8" s="38" t="s">
        <v>103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104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8" t="s">
        <v>20</v>
      </c>
      <c r="E11" s="46"/>
      <c r="F11" s="33" t="s">
        <v>43</v>
      </c>
      <c r="G11" s="46"/>
      <c r="H11" s="46"/>
      <c r="I11" s="145" t="s">
        <v>22</v>
      </c>
      <c r="J11" s="33" t="s">
        <v>43</v>
      </c>
      <c r="K11" s="50"/>
    </row>
    <row r="12" spans="2:11" s="1" customFormat="1" ht="14.4" customHeight="1">
      <c r="B12" s="45"/>
      <c r="C12" s="46"/>
      <c r="D12" s="38" t="s">
        <v>24</v>
      </c>
      <c r="E12" s="46"/>
      <c r="F12" s="33" t="s">
        <v>25</v>
      </c>
      <c r="G12" s="46"/>
      <c r="H12" s="46"/>
      <c r="I12" s="145" t="s">
        <v>26</v>
      </c>
      <c r="J12" s="146" t="str">
        <f>'Rekapitulace stavby'!AN8</f>
        <v>18. 4. 2018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8" t="s">
        <v>32</v>
      </c>
      <c r="E14" s="46"/>
      <c r="F14" s="46"/>
      <c r="G14" s="46"/>
      <c r="H14" s="46"/>
      <c r="I14" s="145" t="s">
        <v>33</v>
      </c>
      <c r="J14" s="33" t="s">
        <v>34</v>
      </c>
      <c r="K14" s="50"/>
    </row>
    <row r="15" spans="2:11" s="1" customFormat="1" ht="18" customHeight="1">
      <c r="B15" s="45"/>
      <c r="C15" s="46"/>
      <c r="D15" s="46"/>
      <c r="E15" s="33" t="s">
        <v>35</v>
      </c>
      <c r="F15" s="46"/>
      <c r="G15" s="46"/>
      <c r="H15" s="46"/>
      <c r="I15" s="145" t="s">
        <v>36</v>
      </c>
      <c r="J15" s="33" t="s">
        <v>37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8" t="s">
        <v>38</v>
      </c>
      <c r="E17" s="46"/>
      <c r="F17" s="46"/>
      <c r="G17" s="46"/>
      <c r="H17" s="46"/>
      <c r="I17" s="145" t="s">
        <v>33</v>
      </c>
      <c r="J17" s="33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3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36</v>
      </c>
      <c r="J18" s="33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8" t="s">
        <v>40</v>
      </c>
      <c r="E20" s="46"/>
      <c r="F20" s="46"/>
      <c r="G20" s="46"/>
      <c r="H20" s="46"/>
      <c r="I20" s="145" t="s">
        <v>33</v>
      </c>
      <c r="J20" s="33" t="s">
        <v>41</v>
      </c>
      <c r="K20" s="50"/>
    </row>
    <row r="21" spans="2:11" s="1" customFormat="1" ht="18" customHeight="1">
      <c r="B21" s="45"/>
      <c r="C21" s="46"/>
      <c r="D21" s="46"/>
      <c r="E21" s="33" t="s">
        <v>42</v>
      </c>
      <c r="F21" s="46"/>
      <c r="G21" s="46"/>
      <c r="H21" s="46"/>
      <c r="I21" s="145" t="s">
        <v>36</v>
      </c>
      <c r="J21" s="33" t="s">
        <v>43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8" t="s">
        <v>45</v>
      </c>
      <c r="E23" s="46"/>
      <c r="F23" s="46"/>
      <c r="G23" s="46"/>
      <c r="H23" s="46"/>
      <c r="I23" s="143"/>
      <c r="J23" s="46"/>
      <c r="K23" s="50"/>
    </row>
    <row r="24" spans="2:11" s="6" customFormat="1" ht="71.25" customHeight="1">
      <c r="B24" s="147"/>
      <c r="C24" s="148"/>
      <c r="D24" s="148"/>
      <c r="E24" s="43" t="s">
        <v>46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47</v>
      </c>
      <c r="E27" s="46"/>
      <c r="F27" s="46"/>
      <c r="G27" s="46"/>
      <c r="H27" s="46"/>
      <c r="I27" s="143"/>
      <c r="J27" s="154">
        <f>ROUND(J85,2)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49</v>
      </c>
      <c r="G29" s="46"/>
      <c r="H29" s="46"/>
      <c r="I29" s="155" t="s">
        <v>48</v>
      </c>
      <c r="J29" s="51" t="s">
        <v>50</v>
      </c>
      <c r="K29" s="50"/>
    </row>
    <row r="30" spans="2:11" s="1" customFormat="1" ht="14.4" customHeight="1">
      <c r="B30" s="45"/>
      <c r="C30" s="46"/>
      <c r="D30" s="54" t="s">
        <v>51</v>
      </c>
      <c r="E30" s="54" t="s">
        <v>52</v>
      </c>
      <c r="F30" s="156">
        <f>ROUND(SUM(BE85:BE169),2)</f>
        <v>0</v>
      </c>
      <c r="G30" s="46"/>
      <c r="H30" s="46"/>
      <c r="I30" s="157">
        <v>0.21</v>
      </c>
      <c r="J30" s="156">
        <f>ROUND(ROUND((SUM(BE85:BE169)),2)*I30,2)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53</v>
      </c>
      <c r="F31" s="156">
        <f>ROUND(SUM(BF85:BF169),2)</f>
        <v>0</v>
      </c>
      <c r="G31" s="46"/>
      <c r="H31" s="46"/>
      <c r="I31" s="157">
        <v>0.15</v>
      </c>
      <c r="J31" s="156">
        <f>ROUND(ROUND((SUM(BF85:BF169)),2)*I31,2)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54</v>
      </c>
      <c r="F32" s="156">
        <f>ROUND(SUM(BG85:BG169),2)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55</v>
      </c>
      <c r="F33" s="156">
        <f>ROUND(SUM(BH85:BH169),2)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56</v>
      </c>
      <c r="F34" s="156">
        <f>ROUND(SUM(BI85:BI169),2)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57</v>
      </c>
      <c r="E36" s="97"/>
      <c r="F36" s="97"/>
      <c r="G36" s="160" t="s">
        <v>58</v>
      </c>
      <c r="H36" s="161" t="s">
        <v>59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8" t="s">
        <v>105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8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Oprava střechy Domova mládeže</v>
      </c>
      <c r="F45" s="38"/>
      <c r="G45" s="38"/>
      <c r="H45" s="38"/>
      <c r="I45" s="143"/>
      <c r="J45" s="46"/>
      <c r="K45" s="50"/>
    </row>
    <row r="46" spans="2:11" s="1" customFormat="1" ht="14.4" customHeight="1">
      <c r="B46" s="45"/>
      <c r="C46" s="38" t="s">
        <v>103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A - Bourání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8" t="s">
        <v>24</v>
      </c>
      <c r="D49" s="46"/>
      <c r="E49" s="46"/>
      <c r="F49" s="33" t="str">
        <f>F12</f>
        <v>Čelakovského 789/1, 301 00 Plzeň</v>
      </c>
      <c r="G49" s="46"/>
      <c r="H49" s="46"/>
      <c r="I49" s="145" t="s">
        <v>26</v>
      </c>
      <c r="J49" s="146" t="str">
        <f>IF(J12="","",J12)</f>
        <v>18. 4. 2018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8" t="s">
        <v>32</v>
      </c>
      <c r="D51" s="46"/>
      <c r="E51" s="46"/>
      <c r="F51" s="33" t="str">
        <f>E15</f>
        <v xml:space="preserve">SŠIFS, Klatovská 200G, 301   Plzeň</v>
      </c>
      <c r="G51" s="46"/>
      <c r="H51" s="46"/>
      <c r="I51" s="145" t="s">
        <v>40</v>
      </c>
      <c r="J51" s="43" t="str">
        <f>E21</f>
        <v>Planteam, Na Výsluní 630, Líně - Sulkov</v>
      </c>
      <c r="K51" s="50"/>
    </row>
    <row r="52" spans="2:11" s="1" customFormat="1" ht="14.4" customHeight="1">
      <c r="B52" s="45"/>
      <c r="C52" s="38" t="s">
        <v>38</v>
      </c>
      <c r="D52" s="46"/>
      <c r="E52" s="46"/>
      <c r="F52" s="33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106</v>
      </c>
      <c r="D54" s="158"/>
      <c r="E54" s="158"/>
      <c r="F54" s="158"/>
      <c r="G54" s="158"/>
      <c r="H54" s="158"/>
      <c r="I54" s="172"/>
      <c r="J54" s="173" t="s">
        <v>107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108</v>
      </c>
      <c r="D56" s="46"/>
      <c r="E56" s="46"/>
      <c r="F56" s="46"/>
      <c r="G56" s="46"/>
      <c r="H56" s="46"/>
      <c r="I56" s="143"/>
      <c r="J56" s="154">
        <f>J85</f>
        <v>0</v>
      </c>
      <c r="K56" s="50"/>
      <c r="AU56" s="22" t="s">
        <v>109</v>
      </c>
    </row>
    <row r="57" spans="2:11" s="7" customFormat="1" ht="24.95" customHeight="1">
      <c r="B57" s="176"/>
      <c r="C57" s="177"/>
      <c r="D57" s="178" t="s">
        <v>110</v>
      </c>
      <c r="E57" s="179"/>
      <c r="F57" s="179"/>
      <c r="G57" s="179"/>
      <c r="H57" s="179"/>
      <c r="I57" s="180"/>
      <c r="J57" s="181">
        <f>J86</f>
        <v>0</v>
      </c>
      <c r="K57" s="182"/>
    </row>
    <row r="58" spans="2:11" s="8" customFormat="1" ht="19.9" customHeight="1">
      <c r="B58" s="183"/>
      <c r="C58" s="184"/>
      <c r="D58" s="185" t="s">
        <v>111</v>
      </c>
      <c r="E58" s="186"/>
      <c r="F58" s="186"/>
      <c r="G58" s="186"/>
      <c r="H58" s="186"/>
      <c r="I58" s="187"/>
      <c r="J58" s="188">
        <f>J87</f>
        <v>0</v>
      </c>
      <c r="K58" s="189"/>
    </row>
    <row r="59" spans="2:11" s="8" customFormat="1" ht="19.9" customHeight="1">
      <c r="B59" s="183"/>
      <c r="C59" s="184"/>
      <c r="D59" s="185" t="s">
        <v>112</v>
      </c>
      <c r="E59" s="186"/>
      <c r="F59" s="186"/>
      <c r="G59" s="186"/>
      <c r="H59" s="186"/>
      <c r="I59" s="187"/>
      <c r="J59" s="188">
        <f>J123</f>
        <v>0</v>
      </c>
      <c r="K59" s="189"/>
    </row>
    <row r="60" spans="2:11" s="7" customFormat="1" ht="24.95" customHeight="1">
      <c r="B60" s="176"/>
      <c r="C60" s="177"/>
      <c r="D60" s="178" t="s">
        <v>113</v>
      </c>
      <c r="E60" s="179"/>
      <c r="F60" s="179"/>
      <c r="G60" s="179"/>
      <c r="H60" s="179"/>
      <c r="I60" s="180"/>
      <c r="J60" s="181">
        <f>J144</f>
        <v>0</v>
      </c>
      <c r="K60" s="182"/>
    </row>
    <row r="61" spans="2:11" s="8" customFormat="1" ht="19.9" customHeight="1">
      <c r="B61" s="183"/>
      <c r="C61" s="184"/>
      <c r="D61" s="185" t="s">
        <v>114</v>
      </c>
      <c r="E61" s="186"/>
      <c r="F61" s="186"/>
      <c r="G61" s="186"/>
      <c r="H61" s="186"/>
      <c r="I61" s="187"/>
      <c r="J61" s="188">
        <f>J145</f>
        <v>0</v>
      </c>
      <c r="K61" s="189"/>
    </row>
    <row r="62" spans="2:11" s="8" customFormat="1" ht="19.9" customHeight="1">
      <c r="B62" s="183"/>
      <c r="C62" s="184"/>
      <c r="D62" s="185" t="s">
        <v>115</v>
      </c>
      <c r="E62" s="186"/>
      <c r="F62" s="186"/>
      <c r="G62" s="186"/>
      <c r="H62" s="186"/>
      <c r="I62" s="187"/>
      <c r="J62" s="188">
        <f>J149</f>
        <v>0</v>
      </c>
      <c r="K62" s="189"/>
    </row>
    <row r="63" spans="2:11" s="8" customFormat="1" ht="19.9" customHeight="1">
      <c r="B63" s="183"/>
      <c r="C63" s="184"/>
      <c r="D63" s="185" t="s">
        <v>116</v>
      </c>
      <c r="E63" s="186"/>
      <c r="F63" s="186"/>
      <c r="G63" s="186"/>
      <c r="H63" s="186"/>
      <c r="I63" s="187"/>
      <c r="J63" s="188">
        <f>J165</f>
        <v>0</v>
      </c>
      <c r="K63" s="189"/>
    </row>
    <row r="64" spans="2:11" s="7" customFormat="1" ht="24.95" customHeight="1">
      <c r="B64" s="176"/>
      <c r="C64" s="177"/>
      <c r="D64" s="178" t="s">
        <v>117</v>
      </c>
      <c r="E64" s="179"/>
      <c r="F64" s="179"/>
      <c r="G64" s="179"/>
      <c r="H64" s="179"/>
      <c r="I64" s="180"/>
      <c r="J64" s="181">
        <f>J167</f>
        <v>0</v>
      </c>
      <c r="K64" s="182"/>
    </row>
    <row r="65" spans="2:11" s="8" customFormat="1" ht="19.9" customHeight="1">
      <c r="B65" s="183"/>
      <c r="C65" s="184"/>
      <c r="D65" s="185" t="s">
        <v>118</v>
      </c>
      <c r="E65" s="186"/>
      <c r="F65" s="186"/>
      <c r="G65" s="186"/>
      <c r="H65" s="186"/>
      <c r="I65" s="187"/>
      <c r="J65" s="188">
        <f>J168</f>
        <v>0</v>
      </c>
      <c r="K65" s="189"/>
    </row>
    <row r="66" spans="2:11" s="1" customFormat="1" ht="21.8" customHeight="1">
      <c r="B66" s="45"/>
      <c r="C66" s="46"/>
      <c r="D66" s="46"/>
      <c r="E66" s="46"/>
      <c r="F66" s="46"/>
      <c r="G66" s="46"/>
      <c r="H66" s="46"/>
      <c r="I66" s="143"/>
      <c r="J66" s="46"/>
      <c r="K66" s="50"/>
    </row>
    <row r="67" spans="2:11" s="1" customFormat="1" ht="6.95" customHeight="1">
      <c r="B67" s="66"/>
      <c r="C67" s="67"/>
      <c r="D67" s="67"/>
      <c r="E67" s="67"/>
      <c r="F67" s="67"/>
      <c r="G67" s="67"/>
      <c r="H67" s="67"/>
      <c r="I67" s="165"/>
      <c r="J67" s="67"/>
      <c r="K67" s="68"/>
    </row>
    <row r="71" spans="2:12" s="1" customFormat="1" ht="6.95" customHeight="1">
      <c r="B71" s="69"/>
      <c r="C71" s="70"/>
      <c r="D71" s="70"/>
      <c r="E71" s="70"/>
      <c r="F71" s="70"/>
      <c r="G71" s="70"/>
      <c r="H71" s="70"/>
      <c r="I71" s="168"/>
      <c r="J71" s="70"/>
      <c r="K71" s="70"/>
      <c r="L71" s="71"/>
    </row>
    <row r="72" spans="2:12" s="1" customFormat="1" ht="36.95" customHeight="1">
      <c r="B72" s="45"/>
      <c r="C72" s="72" t="s">
        <v>119</v>
      </c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4.4" customHeight="1">
      <c r="B74" s="45"/>
      <c r="C74" s="75" t="s">
        <v>18</v>
      </c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6.5" customHeight="1">
      <c r="B75" s="45"/>
      <c r="C75" s="73"/>
      <c r="D75" s="73"/>
      <c r="E75" s="191" t="str">
        <f>E7</f>
        <v>Oprava střechy Domova mládeže</v>
      </c>
      <c r="F75" s="75"/>
      <c r="G75" s="75"/>
      <c r="H75" s="75"/>
      <c r="I75" s="190"/>
      <c r="J75" s="73"/>
      <c r="K75" s="73"/>
      <c r="L75" s="71"/>
    </row>
    <row r="76" spans="2:12" s="1" customFormat="1" ht="14.4" customHeight="1">
      <c r="B76" s="45"/>
      <c r="C76" s="75" t="s">
        <v>103</v>
      </c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7.25" customHeight="1">
      <c r="B77" s="45"/>
      <c r="C77" s="73"/>
      <c r="D77" s="73"/>
      <c r="E77" s="81" t="str">
        <f>E9</f>
        <v>A - Bourání</v>
      </c>
      <c r="F77" s="73"/>
      <c r="G77" s="73"/>
      <c r="H77" s="73"/>
      <c r="I77" s="190"/>
      <c r="J77" s="73"/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8" customHeight="1">
      <c r="B79" s="45"/>
      <c r="C79" s="75" t="s">
        <v>24</v>
      </c>
      <c r="D79" s="73"/>
      <c r="E79" s="73"/>
      <c r="F79" s="192" t="str">
        <f>F12</f>
        <v>Čelakovského 789/1, 301 00 Plzeň</v>
      </c>
      <c r="G79" s="73"/>
      <c r="H79" s="73"/>
      <c r="I79" s="193" t="s">
        <v>26</v>
      </c>
      <c r="J79" s="84" t="str">
        <f>IF(J12="","",J12)</f>
        <v>18. 4. 2018</v>
      </c>
      <c r="K79" s="73"/>
      <c r="L79" s="71"/>
    </row>
    <row r="80" spans="2:12" s="1" customFormat="1" ht="6.95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pans="2:12" s="1" customFormat="1" ht="13.5">
      <c r="B81" s="45"/>
      <c r="C81" s="75" t="s">
        <v>32</v>
      </c>
      <c r="D81" s="73"/>
      <c r="E81" s="73"/>
      <c r="F81" s="192" t="str">
        <f>E15</f>
        <v xml:space="preserve">SŠIFS, Klatovská 200G, 301   Plzeň</v>
      </c>
      <c r="G81" s="73"/>
      <c r="H81" s="73"/>
      <c r="I81" s="193" t="s">
        <v>40</v>
      </c>
      <c r="J81" s="192" t="str">
        <f>E21</f>
        <v>Planteam, Na Výsluní 630, Líně - Sulkov</v>
      </c>
      <c r="K81" s="73"/>
      <c r="L81" s="71"/>
    </row>
    <row r="82" spans="2:12" s="1" customFormat="1" ht="14.4" customHeight="1">
      <c r="B82" s="45"/>
      <c r="C82" s="75" t="s">
        <v>38</v>
      </c>
      <c r="D82" s="73"/>
      <c r="E82" s="73"/>
      <c r="F82" s="192" t="str">
        <f>IF(E18="","",E18)</f>
        <v/>
      </c>
      <c r="G82" s="73"/>
      <c r="H82" s="73"/>
      <c r="I82" s="190"/>
      <c r="J82" s="73"/>
      <c r="K82" s="73"/>
      <c r="L82" s="71"/>
    </row>
    <row r="83" spans="2:12" s="1" customFormat="1" ht="10.3" customHeight="1">
      <c r="B83" s="45"/>
      <c r="C83" s="73"/>
      <c r="D83" s="73"/>
      <c r="E83" s="73"/>
      <c r="F83" s="73"/>
      <c r="G83" s="73"/>
      <c r="H83" s="73"/>
      <c r="I83" s="190"/>
      <c r="J83" s="73"/>
      <c r="K83" s="73"/>
      <c r="L83" s="71"/>
    </row>
    <row r="84" spans="2:20" s="9" customFormat="1" ht="29.25" customHeight="1">
      <c r="B84" s="194"/>
      <c r="C84" s="195" t="s">
        <v>120</v>
      </c>
      <c r="D84" s="196" t="s">
        <v>66</v>
      </c>
      <c r="E84" s="196" t="s">
        <v>62</v>
      </c>
      <c r="F84" s="196" t="s">
        <v>121</v>
      </c>
      <c r="G84" s="196" t="s">
        <v>122</v>
      </c>
      <c r="H84" s="196" t="s">
        <v>123</v>
      </c>
      <c r="I84" s="197" t="s">
        <v>124</v>
      </c>
      <c r="J84" s="196" t="s">
        <v>107</v>
      </c>
      <c r="K84" s="198" t="s">
        <v>125</v>
      </c>
      <c r="L84" s="199"/>
      <c r="M84" s="101" t="s">
        <v>126</v>
      </c>
      <c r="N84" s="102" t="s">
        <v>51</v>
      </c>
      <c r="O84" s="102" t="s">
        <v>127</v>
      </c>
      <c r="P84" s="102" t="s">
        <v>128</v>
      </c>
      <c r="Q84" s="102" t="s">
        <v>129</v>
      </c>
      <c r="R84" s="102" t="s">
        <v>130</v>
      </c>
      <c r="S84" s="102" t="s">
        <v>131</v>
      </c>
      <c r="T84" s="103" t="s">
        <v>132</v>
      </c>
    </row>
    <row r="85" spans="2:63" s="1" customFormat="1" ht="29.25" customHeight="1">
      <c r="B85" s="45"/>
      <c r="C85" s="107" t="s">
        <v>108</v>
      </c>
      <c r="D85" s="73"/>
      <c r="E85" s="73"/>
      <c r="F85" s="73"/>
      <c r="G85" s="73"/>
      <c r="H85" s="73"/>
      <c r="I85" s="190"/>
      <c r="J85" s="200">
        <f>BK85</f>
        <v>0</v>
      </c>
      <c r="K85" s="73"/>
      <c r="L85" s="71"/>
      <c r="M85" s="104"/>
      <c r="N85" s="105"/>
      <c r="O85" s="105"/>
      <c r="P85" s="201">
        <f>P86+P144+P167</f>
        <v>0</v>
      </c>
      <c r="Q85" s="105"/>
      <c r="R85" s="201">
        <f>R86+R144+R167</f>
        <v>0</v>
      </c>
      <c r="S85" s="105"/>
      <c r="T85" s="202">
        <f>T86+T144+T167</f>
        <v>57.978562800000006</v>
      </c>
      <c r="AT85" s="22" t="s">
        <v>80</v>
      </c>
      <c r="AU85" s="22" t="s">
        <v>109</v>
      </c>
      <c r="BK85" s="203">
        <f>BK86+BK144+BK167</f>
        <v>0</v>
      </c>
    </row>
    <row r="86" spans="2:63" s="10" customFormat="1" ht="37.4" customHeight="1">
      <c r="B86" s="204"/>
      <c r="C86" s="205"/>
      <c r="D86" s="206" t="s">
        <v>80</v>
      </c>
      <c r="E86" s="207" t="s">
        <v>133</v>
      </c>
      <c r="F86" s="207" t="s">
        <v>134</v>
      </c>
      <c r="G86" s="205"/>
      <c r="H86" s="205"/>
      <c r="I86" s="208"/>
      <c r="J86" s="209">
        <f>BK86</f>
        <v>0</v>
      </c>
      <c r="K86" s="205"/>
      <c r="L86" s="210"/>
      <c r="M86" s="211"/>
      <c r="N86" s="212"/>
      <c r="O86" s="212"/>
      <c r="P86" s="213">
        <f>P87+P123</f>
        <v>0</v>
      </c>
      <c r="Q86" s="212"/>
      <c r="R86" s="213">
        <f>R87+R123</f>
        <v>0</v>
      </c>
      <c r="S86" s="212"/>
      <c r="T86" s="214">
        <f>T87+T123</f>
        <v>38.70465</v>
      </c>
      <c r="AR86" s="215" t="s">
        <v>89</v>
      </c>
      <c r="AT86" s="216" t="s">
        <v>80</v>
      </c>
      <c r="AU86" s="216" t="s">
        <v>81</v>
      </c>
      <c r="AY86" s="215" t="s">
        <v>135</v>
      </c>
      <c r="BK86" s="217">
        <f>BK87+BK123</f>
        <v>0</v>
      </c>
    </row>
    <row r="87" spans="2:63" s="10" customFormat="1" ht="19.9" customHeight="1">
      <c r="B87" s="204"/>
      <c r="C87" s="205"/>
      <c r="D87" s="206" t="s">
        <v>80</v>
      </c>
      <c r="E87" s="218" t="s">
        <v>136</v>
      </c>
      <c r="F87" s="218" t="s">
        <v>137</v>
      </c>
      <c r="G87" s="205"/>
      <c r="H87" s="205"/>
      <c r="I87" s="208"/>
      <c r="J87" s="219">
        <f>BK87</f>
        <v>0</v>
      </c>
      <c r="K87" s="205"/>
      <c r="L87" s="210"/>
      <c r="M87" s="211"/>
      <c r="N87" s="212"/>
      <c r="O87" s="212"/>
      <c r="P87" s="213">
        <f>SUM(P88:P122)</f>
        <v>0</v>
      </c>
      <c r="Q87" s="212"/>
      <c r="R87" s="213">
        <f>SUM(R88:R122)</f>
        <v>0</v>
      </c>
      <c r="S87" s="212"/>
      <c r="T87" s="214">
        <f>SUM(T88:T122)</f>
        <v>1.20465</v>
      </c>
      <c r="AR87" s="215" t="s">
        <v>89</v>
      </c>
      <c r="AT87" s="216" t="s">
        <v>80</v>
      </c>
      <c r="AU87" s="216" t="s">
        <v>89</v>
      </c>
      <c r="AY87" s="215" t="s">
        <v>135</v>
      </c>
      <c r="BK87" s="217">
        <f>SUM(BK88:BK122)</f>
        <v>0</v>
      </c>
    </row>
    <row r="88" spans="2:65" s="1" customFormat="1" ht="38.25" customHeight="1">
      <c r="B88" s="45"/>
      <c r="C88" s="220" t="s">
        <v>89</v>
      </c>
      <c r="D88" s="220" t="s">
        <v>138</v>
      </c>
      <c r="E88" s="221" t="s">
        <v>139</v>
      </c>
      <c r="F88" s="222" t="s">
        <v>140</v>
      </c>
      <c r="G88" s="223" t="s">
        <v>141</v>
      </c>
      <c r="H88" s="224">
        <v>790.02</v>
      </c>
      <c r="I88" s="225"/>
      <c r="J88" s="226">
        <f>ROUND(I88*H88,2)</f>
        <v>0</v>
      </c>
      <c r="K88" s="222" t="s">
        <v>142</v>
      </c>
      <c r="L88" s="71"/>
      <c r="M88" s="227" t="s">
        <v>43</v>
      </c>
      <c r="N88" s="228" t="s">
        <v>52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2" t="s">
        <v>143</v>
      </c>
      <c r="AT88" s="22" t="s">
        <v>138</v>
      </c>
      <c r="AU88" s="22" t="s">
        <v>91</v>
      </c>
      <c r="AY88" s="22" t="s">
        <v>135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2" t="s">
        <v>89</v>
      </c>
      <c r="BK88" s="231">
        <f>ROUND(I88*H88,2)</f>
        <v>0</v>
      </c>
      <c r="BL88" s="22" t="s">
        <v>143</v>
      </c>
      <c r="BM88" s="22" t="s">
        <v>144</v>
      </c>
    </row>
    <row r="89" spans="2:47" s="1" customFormat="1" ht="13.5">
      <c r="B89" s="45"/>
      <c r="C89" s="73"/>
      <c r="D89" s="232" t="s">
        <v>145</v>
      </c>
      <c r="E89" s="73"/>
      <c r="F89" s="233" t="s">
        <v>146</v>
      </c>
      <c r="G89" s="73"/>
      <c r="H89" s="73"/>
      <c r="I89" s="190"/>
      <c r="J89" s="73"/>
      <c r="K89" s="73"/>
      <c r="L89" s="71"/>
      <c r="M89" s="234"/>
      <c r="N89" s="46"/>
      <c r="O89" s="46"/>
      <c r="P89" s="46"/>
      <c r="Q89" s="46"/>
      <c r="R89" s="46"/>
      <c r="S89" s="46"/>
      <c r="T89" s="94"/>
      <c r="AT89" s="22" t="s">
        <v>145</v>
      </c>
      <c r="AU89" s="22" t="s">
        <v>91</v>
      </c>
    </row>
    <row r="90" spans="2:51" s="11" customFormat="1" ht="13.5">
      <c r="B90" s="235"/>
      <c r="C90" s="236"/>
      <c r="D90" s="232" t="s">
        <v>147</v>
      </c>
      <c r="E90" s="237" t="s">
        <v>43</v>
      </c>
      <c r="F90" s="238" t="s">
        <v>148</v>
      </c>
      <c r="G90" s="236"/>
      <c r="H90" s="239">
        <v>790.02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AT90" s="245" t="s">
        <v>147</v>
      </c>
      <c r="AU90" s="245" t="s">
        <v>91</v>
      </c>
      <c r="AV90" s="11" t="s">
        <v>91</v>
      </c>
      <c r="AW90" s="11" t="s">
        <v>44</v>
      </c>
      <c r="AX90" s="11" t="s">
        <v>89</v>
      </c>
      <c r="AY90" s="245" t="s">
        <v>135</v>
      </c>
    </row>
    <row r="91" spans="2:65" s="1" customFormat="1" ht="25.5" customHeight="1">
      <c r="B91" s="45"/>
      <c r="C91" s="220" t="s">
        <v>91</v>
      </c>
      <c r="D91" s="220" t="s">
        <v>138</v>
      </c>
      <c r="E91" s="221" t="s">
        <v>149</v>
      </c>
      <c r="F91" s="222" t="s">
        <v>150</v>
      </c>
      <c r="G91" s="223" t="s">
        <v>141</v>
      </c>
      <c r="H91" s="224">
        <v>47401.2</v>
      </c>
      <c r="I91" s="225"/>
      <c r="J91" s="226">
        <f>ROUND(I91*H91,2)</f>
        <v>0</v>
      </c>
      <c r="K91" s="222" t="s">
        <v>142</v>
      </c>
      <c r="L91" s="71"/>
      <c r="M91" s="227" t="s">
        <v>43</v>
      </c>
      <c r="N91" s="228" t="s">
        <v>52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2" t="s">
        <v>143</v>
      </c>
      <c r="AT91" s="22" t="s">
        <v>138</v>
      </c>
      <c r="AU91" s="22" t="s">
        <v>91</v>
      </c>
      <c r="AY91" s="22" t="s">
        <v>135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2" t="s">
        <v>89</v>
      </c>
      <c r="BK91" s="231">
        <f>ROUND(I91*H91,2)</f>
        <v>0</v>
      </c>
      <c r="BL91" s="22" t="s">
        <v>143</v>
      </c>
      <c r="BM91" s="22" t="s">
        <v>151</v>
      </c>
    </row>
    <row r="92" spans="2:47" s="1" customFormat="1" ht="13.5">
      <c r="B92" s="45"/>
      <c r="C92" s="73"/>
      <c r="D92" s="232" t="s">
        <v>145</v>
      </c>
      <c r="E92" s="73"/>
      <c r="F92" s="233" t="s">
        <v>146</v>
      </c>
      <c r="G92" s="73"/>
      <c r="H92" s="73"/>
      <c r="I92" s="190"/>
      <c r="J92" s="73"/>
      <c r="K92" s="73"/>
      <c r="L92" s="71"/>
      <c r="M92" s="234"/>
      <c r="N92" s="46"/>
      <c r="O92" s="46"/>
      <c r="P92" s="46"/>
      <c r="Q92" s="46"/>
      <c r="R92" s="46"/>
      <c r="S92" s="46"/>
      <c r="T92" s="94"/>
      <c r="AT92" s="22" t="s">
        <v>145</v>
      </c>
      <c r="AU92" s="22" t="s">
        <v>91</v>
      </c>
    </row>
    <row r="93" spans="2:51" s="11" customFormat="1" ht="13.5">
      <c r="B93" s="235"/>
      <c r="C93" s="236"/>
      <c r="D93" s="232" t="s">
        <v>147</v>
      </c>
      <c r="E93" s="237" t="s">
        <v>43</v>
      </c>
      <c r="F93" s="238" t="s">
        <v>152</v>
      </c>
      <c r="G93" s="236"/>
      <c r="H93" s="239">
        <v>47401.2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AT93" s="245" t="s">
        <v>147</v>
      </c>
      <c r="AU93" s="245" t="s">
        <v>91</v>
      </c>
      <c r="AV93" s="11" t="s">
        <v>91</v>
      </c>
      <c r="AW93" s="11" t="s">
        <v>44</v>
      </c>
      <c r="AX93" s="11" t="s">
        <v>89</v>
      </c>
      <c r="AY93" s="245" t="s">
        <v>135</v>
      </c>
    </row>
    <row r="94" spans="2:65" s="1" customFormat="1" ht="38.25" customHeight="1">
      <c r="B94" s="45"/>
      <c r="C94" s="220" t="s">
        <v>153</v>
      </c>
      <c r="D94" s="220" t="s">
        <v>138</v>
      </c>
      <c r="E94" s="221" t="s">
        <v>154</v>
      </c>
      <c r="F94" s="222" t="s">
        <v>155</v>
      </c>
      <c r="G94" s="223" t="s">
        <v>141</v>
      </c>
      <c r="H94" s="224">
        <v>790.02</v>
      </c>
      <c r="I94" s="225"/>
      <c r="J94" s="226">
        <f>ROUND(I94*H94,2)</f>
        <v>0</v>
      </c>
      <c r="K94" s="222" t="s">
        <v>142</v>
      </c>
      <c r="L94" s="71"/>
      <c r="M94" s="227" t="s">
        <v>43</v>
      </c>
      <c r="N94" s="228" t="s">
        <v>52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2" t="s">
        <v>143</v>
      </c>
      <c r="AT94" s="22" t="s">
        <v>138</v>
      </c>
      <c r="AU94" s="22" t="s">
        <v>91</v>
      </c>
      <c r="AY94" s="22" t="s">
        <v>135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2" t="s">
        <v>89</v>
      </c>
      <c r="BK94" s="231">
        <f>ROUND(I94*H94,2)</f>
        <v>0</v>
      </c>
      <c r="BL94" s="22" t="s">
        <v>143</v>
      </c>
      <c r="BM94" s="22" t="s">
        <v>156</v>
      </c>
    </row>
    <row r="95" spans="2:47" s="1" customFormat="1" ht="13.5">
      <c r="B95" s="45"/>
      <c r="C95" s="73"/>
      <c r="D95" s="232" t="s">
        <v>145</v>
      </c>
      <c r="E95" s="73"/>
      <c r="F95" s="233" t="s">
        <v>157</v>
      </c>
      <c r="G95" s="73"/>
      <c r="H95" s="73"/>
      <c r="I95" s="190"/>
      <c r="J95" s="73"/>
      <c r="K95" s="73"/>
      <c r="L95" s="71"/>
      <c r="M95" s="234"/>
      <c r="N95" s="46"/>
      <c r="O95" s="46"/>
      <c r="P95" s="46"/>
      <c r="Q95" s="46"/>
      <c r="R95" s="46"/>
      <c r="S95" s="46"/>
      <c r="T95" s="94"/>
      <c r="AT95" s="22" t="s">
        <v>145</v>
      </c>
      <c r="AU95" s="22" t="s">
        <v>91</v>
      </c>
    </row>
    <row r="96" spans="2:65" s="1" customFormat="1" ht="25.5" customHeight="1">
      <c r="B96" s="45"/>
      <c r="C96" s="220" t="s">
        <v>143</v>
      </c>
      <c r="D96" s="220" t="s">
        <v>138</v>
      </c>
      <c r="E96" s="221" t="s">
        <v>158</v>
      </c>
      <c r="F96" s="222" t="s">
        <v>159</v>
      </c>
      <c r="G96" s="223" t="s">
        <v>141</v>
      </c>
      <c r="H96" s="224">
        <v>829.92</v>
      </c>
      <c r="I96" s="225"/>
      <c r="J96" s="226">
        <f>ROUND(I96*H96,2)</f>
        <v>0</v>
      </c>
      <c r="K96" s="222" t="s">
        <v>142</v>
      </c>
      <c r="L96" s="71"/>
      <c r="M96" s="227" t="s">
        <v>43</v>
      </c>
      <c r="N96" s="228" t="s">
        <v>52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2" t="s">
        <v>143</v>
      </c>
      <c r="AT96" s="22" t="s">
        <v>138</v>
      </c>
      <c r="AU96" s="22" t="s">
        <v>91</v>
      </c>
      <c r="AY96" s="22" t="s">
        <v>135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2" t="s">
        <v>89</v>
      </c>
      <c r="BK96" s="231">
        <f>ROUND(I96*H96,2)</f>
        <v>0</v>
      </c>
      <c r="BL96" s="22" t="s">
        <v>143</v>
      </c>
      <c r="BM96" s="22" t="s">
        <v>160</v>
      </c>
    </row>
    <row r="97" spans="2:47" s="1" customFormat="1" ht="13.5">
      <c r="B97" s="45"/>
      <c r="C97" s="73"/>
      <c r="D97" s="232" t="s">
        <v>145</v>
      </c>
      <c r="E97" s="73"/>
      <c r="F97" s="233" t="s">
        <v>161</v>
      </c>
      <c r="G97" s="73"/>
      <c r="H97" s="73"/>
      <c r="I97" s="190"/>
      <c r="J97" s="73"/>
      <c r="K97" s="73"/>
      <c r="L97" s="71"/>
      <c r="M97" s="234"/>
      <c r="N97" s="46"/>
      <c r="O97" s="46"/>
      <c r="P97" s="46"/>
      <c r="Q97" s="46"/>
      <c r="R97" s="46"/>
      <c r="S97" s="46"/>
      <c r="T97" s="94"/>
      <c r="AT97" s="22" t="s">
        <v>145</v>
      </c>
      <c r="AU97" s="22" t="s">
        <v>91</v>
      </c>
    </row>
    <row r="98" spans="2:51" s="11" customFormat="1" ht="13.5">
      <c r="B98" s="235"/>
      <c r="C98" s="236"/>
      <c r="D98" s="232" t="s">
        <v>147</v>
      </c>
      <c r="E98" s="237" t="s">
        <v>43</v>
      </c>
      <c r="F98" s="238" t="s">
        <v>162</v>
      </c>
      <c r="G98" s="236"/>
      <c r="H98" s="239">
        <v>829.92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147</v>
      </c>
      <c r="AU98" s="245" t="s">
        <v>91</v>
      </c>
      <c r="AV98" s="11" t="s">
        <v>91</v>
      </c>
      <c r="AW98" s="11" t="s">
        <v>44</v>
      </c>
      <c r="AX98" s="11" t="s">
        <v>89</v>
      </c>
      <c r="AY98" s="245" t="s">
        <v>135</v>
      </c>
    </row>
    <row r="99" spans="2:65" s="1" customFormat="1" ht="25.5" customHeight="1">
      <c r="B99" s="45"/>
      <c r="C99" s="220" t="s">
        <v>163</v>
      </c>
      <c r="D99" s="220" t="s">
        <v>138</v>
      </c>
      <c r="E99" s="221" t="s">
        <v>164</v>
      </c>
      <c r="F99" s="222" t="s">
        <v>165</v>
      </c>
      <c r="G99" s="223" t="s">
        <v>141</v>
      </c>
      <c r="H99" s="224">
        <v>49795.2</v>
      </c>
      <c r="I99" s="225"/>
      <c r="J99" s="226">
        <f>ROUND(I99*H99,2)</f>
        <v>0</v>
      </c>
      <c r="K99" s="222" t="s">
        <v>142</v>
      </c>
      <c r="L99" s="71"/>
      <c r="M99" s="227" t="s">
        <v>43</v>
      </c>
      <c r="N99" s="228" t="s">
        <v>52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2" t="s">
        <v>143</v>
      </c>
      <c r="AT99" s="22" t="s">
        <v>138</v>
      </c>
      <c r="AU99" s="22" t="s">
        <v>91</v>
      </c>
      <c r="AY99" s="22" t="s">
        <v>135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2" t="s">
        <v>89</v>
      </c>
      <c r="BK99" s="231">
        <f>ROUND(I99*H99,2)</f>
        <v>0</v>
      </c>
      <c r="BL99" s="22" t="s">
        <v>143</v>
      </c>
      <c r="BM99" s="22" t="s">
        <v>166</v>
      </c>
    </row>
    <row r="100" spans="2:47" s="1" customFormat="1" ht="13.5">
      <c r="B100" s="45"/>
      <c r="C100" s="73"/>
      <c r="D100" s="232" t="s">
        <v>145</v>
      </c>
      <c r="E100" s="73"/>
      <c r="F100" s="233" t="s">
        <v>161</v>
      </c>
      <c r="G100" s="73"/>
      <c r="H100" s="73"/>
      <c r="I100" s="190"/>
      <c r="J100" s="73"/>
      <c r="K100" s="73"/>
      <c r="L100" s="71"/>
      <c r="M100" s="234"/>
      <c r="N100" s="46"/>
      <c r="O100" s="46"/>
      <c r="P100" s="46"/>
      <c r="Q100" s="46"/>
      <c r="R100" s="46"/>
      <c r="S100" s="46"/>
      <c r="T100" s="94"/>
      <c r="AT100" s="22" t="s">
        <v>145</v>
      </c>
      <c r="AU100" s="22" t="s">
        <v>91</v>
      </c>
    </row>
    <row r="101" spans="2:51" s="11" customFormat="1" ht="13.5">
      <c r="B101" s="235"/>
      <c r="C101" s="236"/>
      <c r="D101" s="232" t="s">
        <v>147</v>
      </c>
      <c r="E101" s="237" t="s">
        <v>43</v>
      </c>
      <c r="F101" s="238" t="s">
        <v>162</v>
      </c>
      <c r="G101" s="236"/>
      <c r="H101" s="239">
        <v>829.92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147</v>
      </c>
      <c r="AU101" s="245" t="s">
        <v>91</v>
      </c>
      <c r="AV101" s="11" t="s">
        <v>91</v>
      </c>
      <c r="AW101" s="11" t="s">
        <v>44</v>
      </c>
      <c r="AX101" s="11" t="s">
        <v>81</v>
      </c>
      <c r="AY101" s="245" t="s">
        <v>135</v>
      </c>
    </row>
    <row r="102" spans="2:51" s="11" customFormat="1" ht="13.5">
      <c r="B102" s="235"/>
      <c r="C102" s="236"/>
      <c r="D102" s="232" t="s">
        <v>147</v>
      </c>
      <c r="E102" s="237" t="s">
        <v>43</v>
      </c>
      <c r="F102" s="238" t="s">
        <v>167</v>
      </c>
      <c r="G102" s="236"/>
      <c r="H102" s="239">
        <v>49795.2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147</v>
      </c>
      <c r="AU102" s="245" t="s">
        <v>91</v>
      </c>
      <c r="AV102" s="11" t="s">
        <v>91</v>
      </c>
      <c r="AW102" s="11" t="s">
        <v>44</v>
      </c>
      <c r="AX102" s="11" t="s">
        <v>89</v>
      </c>
      <c r="AY102" s="245" t="s">
        <v>135</v>
      </c>
    </row>
    <row r="103" spans="2:65" s="1" customFormat="1" ht="25.5" customHeight="1">
      <c r="B103" s="45"/>
      <c r="C103" s="220" t="s">
        <v>168</v>
      </c>
      <c r="D103" s="220" t="s">
        <v>138</v>
      </c>
      <c r="E103" s="221" t="s">
        <v>169</v>
      </c>
      <c r="F103" s="222" t="s">
        <v>170</v>
      </c>
      <c r="G103" s="223" t="s">
        <v>141</v>
      </c>
      <c r="H103" s="224">
        <v>829.92</v>
      </c>
      <c r="I103" s="225"/>
      <c r="J103" s="226">
        <f>ROUND(I103*H103,2)</f>
        <v>0</v>
      </c>
      <c r="K103" s="222" t="s">
        <v>142</v>
      </c>
      <c r="L103" s="71"/>
      <c r="M103" s="227" t="s">
        <v>43</v>
      </c>
      <c r="N103" s="228" t="s">
        <v>52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2" t="s">
        <v>143</v>
      </c>
      <c r="AT103" s="22" t="s">
        <v>138</v>
      </c>
      <c r="AU103" s="22" t="s">
        <v>91</v>
      </c>
      <c r="AY103" s="22" t="s">
        <v>135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2" t="s">
        <v>89</v>
      </c>
      <c r="BK103" s="231">
        <f>ROUND(I103*H103,2)</f>
        <v>0</v>
      </c>
      <c r="BL103" s="22" t="s">
        <v>143</v>
      </c>
      <c r="BM103" s="22" t="s">
        <v>171</v>
      </c>
    </row>
    <row r="104" spans="2:51" s="11" customFormat="1" ht="13.5">
      <c r="B104" s="235"/>
      <c r="C104" s="236"/>
      <c r="D104" s="232" t="s">
        <v>147</v>
      </c>
      <c r="E104" s="237" t="s">
        <v>43</v>
      </c>
      <c r="F104" s="238" t="s">
        <v>162</v>
      </c>
      <c r="G104" s="236"/>
      <c r="H104" s="239">
        <v>829.92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147</v>
      </c>
      <c r="AU104" s="245" t="s">
        <v>91</v>
      </c>
      <c r="AV104" s="11" t="s">
        <v>91</v>
      </c>
      <c r="AW104" s="11" t="s">
        <v>44</v>
      </c>
      <c r="AX104" s="11" t="s">
        <v>89</v>
      </c>
      <c r="AY104" s="245" t="s">
        <v>135</v>
      </c>
    </row>
    <row r="105" spans="2:65" s="1" customFormat="1" ht="25.5" customHeight="1">
      <c r="B105" s="45"/>
      <c r="C105" s="220" t="s">
        <v>172</v>
      </c>
      <c r="D105" s="220" t="s">
        <v>138</v>
      </c>
      <c r="E105" s="221" t="s">
        <v>173</v>
      </c>
      <c r="F105" s="222" t="s">
        <v>174</v>
      </c>
      <c r="G105" s="223" t="s">
        <v>175</v>
      </c>
      <c r="H105" s="224">
        <v>62.4</v>
      </c>
      <c r="I105" s="225"/>
      <c r="J105" s="226">
        <f>ROUND(I105*H105,2)</f>
        <v>0</v>
      </c>
      <c r="K105" s="222" t="s">
        <v>142</v>
      </c>
      <c r="L105" s="71"/>
      <c r="M105" s="227" t="s">
        <v>43</v>
      </c>
      <c r="N105" s="228" t="s">
        <v>52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2" t="s">
        <v>143</v>
      </c>
      <c r="AT105" s="22" t="s">
        <v>138</v>
      </c>
      <c r="AU105" s="22" t="s">
        <v>91</v>
      </c>
      <c r="AY105" s="22" t="s">
        <v>135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2" t="s">
        <v>89</v>
      </c>
      <c r="BK105" s="231">
        <f>ROUND(I105*H105,2)</f>
        <v>0</v>
      </c>
      <c r="BL105" s="22" t="s">
        <v>143</v>
      </c>
      <c r="BM105" s="22" t="s">
        <v>176</v>
      </c>
    </row>
    <row r="106" spans="2:47" s="1" customFormat="1" ht="13.5">
      <c r="B106" s="45"/>
      <c r="C106" s="73"/>
      <c r="D106" s="232" t="s">
        <v>145</v>
      </c>
      <c r="E106" s="73"/>
      <c r="F106" s="233" t="s">
        <v>177</v>
      </c>
      <c r="G106" s="73"/>
      <c r="H106" s="73"/>
      <c r="I106" s="190"/>
      <c r="J106" s="73"/>
      <c r="K106" s="73"/>
      <c r="L106" s="71"/>
      <c r="M106" s="234"/>
      <c r="N106" s="46"/>
      <c r="O106" s="46"/>
      <c r="P106" s="46"/>
      <c r="Q106" s="46"/>
      <c r="R106" s="46"/>
      <c r="S106" s="46"/>
      <c r="T106" s="94"/>
      <c r="AT106" s="22" t="s">
        <v>145</v>
      </c>
      <c r="AU106" s="22" t="s">
        <v>91</v>
      </c>
    </row>
    <row r="107" spans="2:51" s="11" customFormat="1" ht="13.5">
      <c r="B107" s="235"/>
      <c r="C107" s="236"/>
      <c r="D107" s="232" t="s">
        <v>147</v>
      </c>
      <c r="E107" s="237" t="s">
        <v>43</v>
      </c>
      <c r="F107" s="238" t="s">
        <v>178</v>
      </c>
      <c r="G107" s="236"/>
      <c r="H107" s="239">
        <v>62.4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147</v>
      </c>
      <c r="AU107" s="245" t="s">
        <v>91</v>
      </c>
      <c r="AV107" s="11" t="s">
        <v>91</v>
      </c>
      <c r="AW107" s="11" t="s">
        <v>44</v>
      </c>
      <c r="AX107" s="11" t="s">
        <v>89</v>
      </c>
      <c r="AY107" s="245" t="s">
        <v>135</v>
      </c>
    </row>
    <row r="108" spans="2:65" s="1" customFormat="1" ht="25.5" customHeight="1">
      <c r="B108" s="45"/>
      <c r="C108" s="220" t="s">
        <v>179</v>
      </c>
      <c r="D108" s="220" t="s">
        <v>138</v>
      </c>
      <c r="E108" s="221" t="s">
        <v>180</v>
      </c>
      <c r="F108" s="222" t="s">
        <v>181</v>
      </c>
      <c r="G108" s="223" t="s">
        <v>175</v>
      </c>
      <c r="H108" s="224">
        <v>3744</v>
      </c>
      <c r="I108" s="225"/>
      <c r="J108" s="226">
        <f>ROUND(I108*H108,2)</f>
        <v>0</v>
      </c>
      <c r="K108" s="222" t="s">
        <v>142</v>
      </c>
      <c r="L108" s="71"/>
      <c r="M108" s="227" t="s">
        <v>43</v>
      </c>
      <c r="N108" s="228" t="s">
        <v>52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2" t="s">
        <v>143</v>
      </c>
      <c r="AT108" s="22" t="s">
        <v>138</v>
      </c>
      <c r="AU108" s="22" t="s">
        <v>91</v>
      </c>
      <c r="AY108" s="22" t="s">
        <v>135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2" t="s">
        <v>89</v>
      </c>
      <c r="BK108" s="231">
        <f>ROUND(I108*H108,2)</f>
        <v>0</v>
      </c>
      <c r="BL108" s="22" t="s">
        <v>143</v>
      </c>
      <c r="BM108" s="22" t="s">
        <v>182</v>
      </c>
    </row>
    <row r="109" spans="2:47" s="1" customFormat="1" ht="13.5">
      <c r="B109" s="45"/>
      <c r="C109" s="73"/>
      <c r="D109" s="232" t="s">
        <v>145</v>
      </c>
      <c r="E109" s="73"/>
      <c r="F109" s="233" t="s">
        <v>177</v>
      </c>
      <c r="G109" s="73"/>
      <c r="H109" s="73"/>
      <c r="I109" s="190"/>
      <c r="J109" s="73"/>
      <c r="K109" s="73"/>
      <c r="L109" s="71"/>
      <c r="M109" s="234"/>
      <c r="N109" s="46"/>
      <c r="O109" s="46"/>
      <c r="P109" s="46"/>
      <c r="Q109" s="46"/>
      <c r="R109" s="46"/>
      <c r="S109" s="46"/>
      <c r="T109" s="94"/>
      <c r="AT109" s="22" t="s">
        <v>145</v>
      </c>
      <c r="AU109" s="22" t="s">
        <v>91</v>
      </c>
    </row>
    <row r="110" spans="2:51" s="11" customFormat="1" ht="13.5">
      <c r="B110" s="235"/>
      <c r="C110" s="236"/>
      <c r="D110" s="232" t="s">
        <v>147</v>
      </c>
      <c r="E110" s="237" t="s">
        <v>43</v>
      </c>
      <c r="F110" s="238" t="s">
        <v>178</v>
      </c>
      <c r="G110" s="236"/>
      <c r="H110" s="239">
        <v>62.4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147</v>
      </c>
      <c r="AU110" s="245" t="s">
        <v>91</v>
      </c>
      <c r="AV110" s="11" t="s">
        <v>91</v>
      </c>
      <c r="AW110" s="11" t="s">
        <v>44</v>
      </c>
      <c r="AX110" s="11" t="s">
        <v>81</v>
      </c>
      <c r="AY110" s="245" t="s">
        <v>135</v>
      </c>
    </row>
    <row r="111" spans="2:51" s="11" customFormat="1" ht="13.5">
      <c r="B111" s="235"/>
      <c r="C111" s="236"/>
      <c r="D111" s="232" t="s">
        <v>147</v>
      </c>
      <c r="E111" s="237" t="s">
        <v>43</v>
      </c>
      <c r="F111" s="238" t="s">
        <v>183</v>
      </c>
      <c r="G111" s="236"/>
      <c r="H111" s="239">
        <v>3744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147</v>
      </c>
      <c r="AU111" s="245" t="s">
        <v>91</v>
      </c>
      <c r="AV111" s="11" t="s">
        <v>91</v>
      </c>
      <c r="AW111" s="11" t="s">
        <v>44</v>
      </c>
      <c r="AX111" s="11" t="s">
        <v>89</v>
      </c>
      <c r="AY111" s="245" t="s">
        <v>135</v>
      </c>
    </row>
    <row r="112" spans="2:65" s="1" customFormat="1" ht="25.5" customHeight="1">
      <c r="B112" s="45"/>
      <c r="C112" s="220" t="s">
        <v>136</v>
      </c>
      <c r="D112" s="220" t="s">
        <v>138</v>
      </c>
      <c r="E112" s="221" t="s">
        <v>184</v>
      </c>
      <c r="F112" s="222" t="s">
        <v>185</v>
      </c>
      <c r="G112" s="223" t="s">
        <v>175</v>
      </c>
      <c r="H112" s="224">
        <v>62.4</v>
      </c>
      <c r="I112" s="225"/>
      <c r="J112" s="226">
        <f>ROUND(I112*H112,2)</f>
        <v>0</v>
      </c>
      <c r="K112" s="222" t="s">
        <v>142</v>
      </c>
      <c r="L112" s="71"/>
      <c r="M112" s="227" t="s">
        <v>43</v>
      </c>
      <c r="N112" s="228" t="s">
        <v>52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2" t="s">
        <v>143</v>
      </c>
      <c r="AT112" s="22" t="s">
        <v>138</v>
      </c>
      <c r="AU112" s="22" t="s">
        <v>91</v>
      </c>
      <c r="AY112" s="22" t="s">
        <v>135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2" t="s">
        <v>89</v>
      </c>
      <c r="BK112" s="231">
        <f>ROUND(I112*H112,2)</f>
        <v>0</v>
      </c>
      <c r="BL112" s="22" t="s">
        <v>143</v>
      </c>
      <c r="BM112" s="22" t="s">
        <v>186</v>
      </c>
    </row>
    <row r="113" spans="2:47" s="1" customFormat="1" ht="13.5">
      <c r="B113" s="45"/>
      <c r="C113" s="73"/>
      <c r="D113" s="232" t="s">
        <v>145</v>
      </c>
      <c r="E113" s="73"/>
      <c r="F113" s="233" t="s">
        <v>187</v>
      </c>
      <c r="G113" s="73"/>
      <c r="H113" s="73"/>
      <c r="I113" s="190"/>
      <c r="J113" s="73"/>
      <c r="K113" s="73"/>
      <c r="L113" s="71"/>
      <c r="M113" s="234"/>
      <c r="N113" s="46"/>
      <c r="O113" s="46"/>
      <c r="P113" s="46"/>
      <c r="Q113" s="46"/>
      <c r="R113" s="46"/>
      <c r="S113" s="46"/>
      <c r="T113" s="94"/>
      <c r="AT113" s="22" t="s">
        <v>145</v>
      </c>
      <c r="AU113" s="22" t="s">
        <v>91</v>
      </c>
    </row>
    <row r="114" spans="2:65" s="1" customFormat="1" ht="38.25" customHeight="1">
      <c r="B114" s="45"/>
      <c r="C114" s="220" t="s">
        <v>188</v>
      </c>
      <c r="D114" s="220" t="s">
        <v>138</v>
      </c>
      <c r="E114" s="221" t="s">
        <v>189</v>
      </c>
      <c r="F114" s="222" t="s">
        <v>190</v>
      </c>
      <c r="G114" s="223" t="s">
        <v>191</v>
      </c>
      <c r="H114" s="224">
        <v>0.437</v>
      </c>
      <c r="I114" s="225"/>
      <c r="J114" s="226">
        <f>ROUND(I114*H114,2)</f>
        <v>0</v>
      </c>
      <c r="K114" s="222" t="s">
        <v>142</v>
      </c>
      <c r="L114" s="71"/>
      <c r="M114" s="227" t="s">
        <v>43</v>
      </c>
      <c r="N114" s="228" t="s">
        <v>52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1.8</v>
      </c>
      <c r="T114" s="230">
        <f>S114*H114</f>
        <v>0.7866</v>
      </c>
      <c r="AR114" s="22" t="s">
        <v>143</v>
      </c>
      <c r="AT114" s="22" t="s">
        <v>138</v>
      </c>
      <c r="AU114" s="22" t="s">
        <v>91</v>
      </c>
      <c r="AY114" s="22" t="s">
        <v>135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2" t="s">
        <v>89</v>
      </c>
      <c r="BK114" s="231">
        <f>ROUND(I114*H114,2)</f>
        <v>0</v>
      </c>
      <c r="BL114" s="22" t="s">
        <v>143</v>
      </c>
      <c r="BM114" s="22" t="s">
        <v>192</v>
      </c>
    </row>
    <row r="115" spans="2:47" s="1" customFormat="1" ht="13.5">
      <c r="B115" s="45"/>
      <c r="C115" s="73"/>
      <c r="D115" s="232" t="s">
        <v>145</v>
      </c>
      <c r="E115" s="73"/>
      <c r="F115" s="233" t="s">
        <v>193</v>
      </c>
      <c r="G115" s="73"/>
      <c r="H115" s="73"/>
      <c r="I115" s="190"/>
      <c r="J115" s="73"/>
      <c r="K115" s="73"/>
      <c r="L115" s="71"/>
      <c r="M115" s="234"/>
      <c r="N115" s="46"/>
      <c r="O115" s="46"/>
      <c r="P115" s="46"/>
      <c r="Q115" s="46"/>
      <c r="R115" s="46"/>
      <c r="S115" s="46"/>
      <c r="T115" s="94"/>
      <c r="AT115" s="22" t="s">
        <v>145</v>
      </c>
      <c r="AU115" s="22" t="s">
        <v>91</v>
      </c>
    </row>
    <row r="116" spans="2:51" s="11" customFormat="1" ht="13.5">
      <c r="B116" s="235"/>
      <c r="C116" s="236"/>
      <c r="D116" s="232" t="s">
        <v>147</v>
      </c>
      <c r="E116" s="237" t="s">
        <v>43</v>
      </c>
      <c r="F116" s="238" t="s">
        <v>194</v>
      </c>
      <c r="G116" s="236"/>
      <c r="H116" s="239">
        <v>0.437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147</v>
      </c>
      <c r="AU116" s="245" t="s">
        <v>91</v>
      </c>
      <c r="AV116" s="11" t="s">
        <v>91</v>
      </c>
      <c r="AW116" s="11" t="s">
        <v>44</v>
      </c>
      <c r="AX116" s="11" t="s">
        <v>89</v>
      </c>
      <c r="AY116" s="245" t="s">
        <v>135</v>
      </c>
    </row>
    <row r="117" spans="2:65" s="1" customFormat="1" ht="25.5" customHeight="1">
      <c r="B117" s="45"/>
      <c r="C117" s="220" t="s">
        <v>195</v>
      </c>
      <c r="D117" s="220" t="s">
        <v>138</v>
      </c>
      <c r="E117" s="221" t="s">
        <v>196</v>
      </c>
      <c r="F117" s="222" t="s">
        <v>197</v>
      </c>
      <c r="G117" s="223" t="s">
        <v>141</v>
      </c>
      <c r="H117" s="224">
        <v>2.97</v>
      </c>
      <c r="I117" s="225"/>
      <c r="J117" s="226">
        <f>ROUND(I117*H117,2)</f>
        <v>0</v>
      </c>
      <c r="K117" s="222" t="s">
        <v>142</v>
      </c>
      <c r="L117" s="71"/>
      <c r="M117" s="227" t="s">
        <v>43</v>
      </c>
      <c r="N117" s="228" t="s">
        <v>52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0.075</v>
      </c>
      <c r="T117" s="230">
        <f>S117*H117</f>
        <v>0.22275</v>
      </c>
      <c r="AR117" s="22" t="s">
        <v>143</v>
      </c>
      <c r="AT117" s="22" t="s">
        <v>138</v>
      </c>
      <c r="AU117" s="22" t="s">
        <v>91</v>
      </c>
      <c r="AY117" s="22" t="s">
        <v>135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2" t="s">
        <v>89</v>
      </c>
      <c r="BK117" s="231">
        <f>ROUND(I117*H117,2)</f>
        <v>0</v>
      </c>
      <c r="BL117" s="22" t="s">
        <v>143</v>
      </c>
      <c r="BM117" s="22" t="s">
        <v>198</v>
      </c>
    </row>
    <row r="118" spans="2:47" s="1" customFormat="1" ht="13.5">
      <c r="B118" s="45"/>
      <c r="C118" s="73"/>
      <c r="D118" s="232" t="s">
        <v>145</v>
      </c>
      <c r="E118" s="73"/>
      <c r="F118" s="233" t="s">
        <v>199</v>
      </c>
      <c r="G118" s="73"/>
      <c r="H118" s="73"/>
      <c r="I118" s="190"/>
      <c r="J118" s="73"/>
      <c r="K118" s="73"/>
      <c r="L118" s="71"/>
      <c r="M118" s="234"/>
      <c r="N118" s="46"/>
      <c r="O118" s="46"/>
      <c r="P118" s="46"/>
      <c r="Q118" s="46"/>
      <c r="R118" s="46"/>
      <c r="S118" s="46"/>
      <c r="T118" s="94"/>
      <c r="AT118" s="22" t="s">
        <v>145</v>
      </c>
      <c r="AU118" s="22" t="s">
        <v>91</v>
      </c>
    </row>
    <row r="119" spans="2:51" s="11" customFormat="1" ht="13.5">
      <c r="B119" s="235"/>
      <c r="C119" s="236"/>
      <c r="D119" s="232" t="s">
        <v>147</v>
      </c>
      <c r="E119" s="237" t="s">
        <v>43</v>
      </c>
      <c r="F119" s="238" t="s">
        <v>200</v>
      </c>
      <c r="G119" s="236"/>
      <c r="H119" s="239">
        <v>2.97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147</v>
      </c>
      <c r="AU119" s="245" t="s">
        <v>91</v>
      </c>
      <c r="AV119" s="11" t="s">
        <v>91</v>
      </c>
      <c r="AW119" s="11" t="s">
        <v>44</v>
      </c>
      <c r="AX119" s="11" t="s">
        <v>89</v>
      </c>
      <c r="AY119" s="245" t="s">
        <v>135</v>
      </c>
    </row>
    <row r="120" spans="2:65" s="1" customFormat="1" ht="25.5" customHeight="1">
      <c r="B120" s="45"/>
      <c r="C120" s="220" t="s">
        <v>23</v>
      </c>
      <c r="D120" s="220" t="s">
        <v>138</v>
      </c>
      <c r="E120" s="221" t="s">
        <v>201</v>
      </c>
      <c r="F120" s="222" t="s">
        <v>202</v>
      </c>
      <c r="G120" s="223" t="s">
        <v>141</v>
      </c>
      <c r="H120" s="224">
        <v>3.15</v>
      </c>
      <c r="I120" s="225"/>
      <c r="J120" s="226">
        <f>ROUND(I120*H120,2)</f>
        <v>0</v>
      </c>
      <c r="K120" s="222" t="s">
        <v>142</v>
      </c>
      <c r="L120" s="71"/>
      <c r="M120" s="227" t="s">
        <v>43</v>
      </c>
      <c r="N120" s="228" t="s">
        <v>52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0.062</v>
      </c>
      <c r="T120" s="230">
        <f>S120*H120</f>
        <v>0.1953</v>
      </c>
      <c r="AR120" s="22" t="s">
        <v>143</v>
      </c>
      <c r="AT120" s="22" t="s">
        <v>138</v>
      </c>
      <c r="AU120" s="22" t="s">
        <v>91</v>
      </c>
      <c r="AY120" s="22" t="s">
        <v>135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2" t="s">
        <v>89</v>
      </c>
      <c r="BK120" s="231">
        <f>ROUND(I120*H120,2)</f>
        <v>0</v>
      </c>
      <c r="BL120" s="22" t="s">
        <v>143</v>
      </c>
      <c r="BM120" s="22" t="s">
        <v>203</v>
      </c>
    </row>
    <row r="121" spans="2:47" s="1" customFormat="1" ht="13.5">
      <c r="B121" s="45"/>
      <c r="C121" s="73"/>
      <c r="D121" s="232" t="s">
        <v>145</v>
      </c>
      <c r="E121" s="73"/>
      <c r="F121" s="233" t="s">
        <v>199</v>
      </c>
      <c r="G121" s="73"/>
      <c r="H121" s="73"/>
      <c r="I121" s="190"/>
      <c r="J121" s="73"/>
      <c r="K121" s="73"/>
      <c r="L121" s="71"/>
      <c r="M121" s="234"/>
      <c r="N121" s="46"/>
      <c r="O121" s="46"/>
      <c r="P121" s="46"/>
      <c r="Q121" s="46"/>
      <c r="R121" s="46"/>
      <c r="S121" s="46"/>
      <c r="T121" s="94"/>
      <c r="AT121" s="22" t="s">
        <v>145</v>
      </c>
      <c r="AU121" s="22" t="s">
        <v>91</v>
      </c>
    </row>
    <row r="122" spans="2:51" s="11" customFormat="1" ht="13.5">
      <c r="B122" s="235"/>
      <c r="C122" s="236"/>
      <c r="D122" s="232" t="s">
        <v>147</v>
      </c>
      <c r="E122" s="237" t="s">
        <v>43</v>
      </c>
      <c r="F122" s="238" t="s">
        <v>204</v>
      </c>
      <c r="G122" s="236"/>
      <c r="H122" s="239">
        <v>3.15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147</v>
      </c>
      <c r="AU122" s="245" t="s">
        <v>91</v>
      </c>
      <c r="AV122" s="11" t="s">
        <v>91</v>
      </c>
      <c r="AW122" s="11" t="s">
        <v>44</v>
      </c>
      <c r="AX122" s="11" t="s">
        <v>89</v>
      </c>
      <c r="AY122" s="245" t="s">
        <v>135</v>
      </c>
    </row>
    <row r="123" spans="2:63" s="10" customFormat="1" ht="29.85" customHeight="1">
      <c r="B123" s="204"/>
      <c r="C123" s="205"/>
      <c r="D123" s="206" t="s">
        <v>80</v>
      </c>
      <c r="E123" s="218" t="s">
        <v>205</v>
      </c>
      <c r="F123" s="218" t="s">
        <v>206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SUM(P124:P143)</f>
        <v>0</v>
      </c>
      <c r="Q123" s="212"/>
      <c r="R123" s="213">
        <f>SUM(R124:R143)</f>
        <v>0</v>
      </c>
      <c r="S123" s="212"/>
      <c r="T123" s="214">
        <f>SUM(T124:T143)</f>
        <v>37.5</v>
      </c>
      <c r="AR123" s="215" t="s">
        <v>89</v>
      </c>
      <c r="AT123" s="216" t="s">
        <v>80</v>
      </c>
      <c r="AU123" s="216" t="s">
        <v>89</v>
      </c>
      <c r="AY123" s="215" t="s">
        <v>135</v>
      </c>
      <c r="BK123" s="217">
        <f>SUM(BK124:BK143)</f>
        <v>0</v>
      </c>
    </row>
    <row r="124" spans="2:65" s="1" customFormat="1" ht="38.25" customHeight="1">
      <c r="B124" s="45"/>
      <c r="C124" s="220" t="s">
        <v>207</v>
      </c>
      <c r="D124" s="220" t="s">
        <v>138</v>
      </c>
      <c r="E124" s="221" t="s">
        <v>208</v>
      </c>
      <c r="F124" s="222" t="s">
        <v>209</v>
      </c>
      <c r="G124" s="223" t="s">
        <v>191</v>
      </c>
      <c r="H124" s="224">
        <v>25</v>
      </c>
      <c r="I124" s="225"/>
      <c r="J124" s="226">
        <f>ROUND(I124*H124,2)</f>
        <v>0</v>
      </c>
      <c r="K124" s="222" t="s">
        <v>142</v>
      </c>
      <c r="L124" s="71"/>
      <c r="M124" s="227" t="s">
        <v>43</v>
      </c>
      <c r="N124" s="228" t="s">
        <v>52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1.5</v>
      </c>
      <c r="T124" s="230">
        <f>S124*H124</f>
        <v>37.5</v>
      </c>
      <c r="AR124" s="22" t="s">
        <v>143</v>
      </c>
      <c r="AT124" s="22" t="s">
        <v>138</v>
      </c>
      <c r="AU124" s="22" t="s">
        <v>91</v>
      </c>
      <c r="AY124" s="22" t="s">
        <v>135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2" t="s">
        <v>89</v>
      </c>
      <c r="BK124" s="231">
        <f>ROUND(I124*H124,2)</f>
        <v>0</v>
      </c>
      <c r="BL124" s="22" t="s">
        <v>143</v>
      </c>
      <c r="BM124" s="22" t="s">
        <v>210</v>
      </c>
    </row>
    <row r="125" spans="2:47" s="1" customFormat="1" ht="13.5">
      <c r="B125" s="45"/>
      <c r="C125" s="73"/>
      <c r="D125" s="232" t="s">
        <v>145</v>
      </c>
      <c r="E125" s="73"/>
      <c r="F125" s="233" t="s">
        <v>211</v>
      </c>
      <c r="G125" s="73"/>
      <c r="H125" s="73"/>
      <c r="I125" s="190"/>
      <c r="J125" s="73"/>
      <c r="K125" s="73"/>
      <c r="L125" s="71"/>
      <c r="M125" s="234"/>
      <c r="N125" s="46"/>
      <c r="O125" s="46"/>
      <c r="P125" s="46"/>
      <c r="Q125" s="46"/>
      <c r="R125" s="46"/>
      <c r="S125" s="46"/>
      <c r="T125" s="94"/>
      <c r="AT125" s="22" t="s">
        <v>145</v>
      </c>
      <c r="AU125" s="22" t="s">
        <v>91</v>
      </c>
    </row>
    <row r="126" spans="2:51" s="11" customFormat="1" ht="13.5">
      <c r="B126" s="235"/>
      <c r="C126" s="236"/>
      <c r="D126" s="232" t="s">
        <v>147</v>
      </c>
      <c r="E126" s="237" t="s">
        <v>43</v>
      </c>
      <c r="F126" s="238" t="s">
        <v>212</v>
      </c>
      <c r="G126" s="236"/>
      <c r="H126" s="239">
        <v>25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147</v>
      </c>
      <c r="AU126" s="245" t="s">
        <v>91</v>
      </c>
      <c r="AV126" s="11" t="s">
        <v>91</v>
      </c>
      <c r="AW126" s="11" t="s">
        <v>44</v>
      </c>
      <c r="AX126" s="11" t="s">
        <v>89</v>
      </c>
      <c r="AY126" s="245" t="s">
        <v>135</v>
      </c>
    </row>
    <row r="127" spans="2:65" s="1" customFormat="1" ht="51" customHeight="1">
      <c r="B127" s="45"/>
      <c r="C127" s="220" t="s">
        <v>213</v>
      </c>
      <c r="D127" s="220" t="s">
        <v>138</v>
      </c>
      <c r="E127" s="221" t="s">
        <v>214</v>
      </c>
      <c r="F127" s="222" t="s">
        <v>215</v>
      </c>
      <c r="G127" s="223" t="s">
        <v>191</v>
      </c>
      <c r="H127" s="224">
        <v>25</v>
      </c>
      <c r="I127" s="225"/>
      <c r="J127" s="226">
        <f>ROUND(I127*H127,2)</f>
        <v>0</v>
      </c>
      <c r="K127" s="222" t="s">
        <v>142</v>
      </c>
      <c r="L127" s="71"/>
      <c r="M127" s="227" t="s">
        <v>43</v>
      </c>
      <c r="N127" s="228" t="s">
        <v>52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2" t="s">
        <v>143</v>
      </c>
      <c r="AT127" s="22" t="s">
        <v>138</v>
      </c>
      <c r="AU127" s="22" t="s">
        <v>91</v>
      </c>
      <c r="AY127" s="22" t="s">
        <v>135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2" t="s">
        <v>89</v>
      </c>
      <c r="BK127" s="231">
        <f>ROUND(I127*H127,2)</f>
        <v>0</v>
      </c>
      <c r="BL127" s="22" t="s">
        <v>143</v>
      </c>
      <c r="BM127" s="22" t="s">
        <v>216</v>
      </c>
    </row>
    <row r="128" spans="2:47" s="1" customFormat="1" ht="13.5">
      <c r="B128" s="45"/>
      <c r="C128" s="73"/>
      <c r="D128" s="232" t="s">
        <v>145</v>
      </c>
      <c r="E128" s="73"/>
      <c r="F128" s="233" t="s">
        <v>211</v>
      </c>
      <c r="G128" s="73"/>
      <c r="H128" s="73"/>
      <c r="I128" s="190"/>
      <c r="J128" s="73"/>
      <c r="K128" s="73"/>
      <c r="L128" s="71"/>
      <c r="M128" s="234"/>
      <c r="N128" s="46"/>
      <c r="O128" s="46"/>
      <c r="P128" s="46"/>
      <c r="Q128" s="46"/>
      <c r="R128" s="46"/>
      <c r="S128" s="46"/>
      <c r="T128" s="94"/>
      <c r="AT128" s="22" t="s">
        <v>145</v>
      </c>
      <c r="AU128" s="22" t="s">
        <v>91</v>
      </c>
    </row>
    <row r="129" spans="2:51" s="11" customFormat="1" ht="13.5">
      <c r="B129" s="235"/>
      <c r="C129" s="236"/>
      <c r="D129" s="232" t="s">
        <v>147</v>
      </c>
      <c r="E129" s="237" t="s">
        <v>43</v>
      </c>
      <c r="F129" s="238" t="s">
        <v>212</v>
      </c>
      <c r="G129" s="236"/>
      <c r="H129" s="239">
        <v>25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147</v>
      </c>
      <c r="AU129" s="245" t="s">
        <v>91</v>
      </c>
      <c r="AV129" s="11" t="s">
        <v>91</v>
      </c>
      <c r="AW129" s="11" t="s">
        <v>44</v>
      </c>
      <c r="AX129" s="11" t="s">
        <v>89</v>
      </c>
      <c r="AY129" s="245" t="s">
        <v>135</v>
      </c>
    </row>
    <row r="130" spans="2:65" s="1" customFormat="1" ht="25.5" customHeight="1">
      <c r="B130" s="45"/>
      <c r="C130" s="220" t="s">
        <v>10</v>
      </c>
      <c r="D130" s="220" t="s">
        <v>138</v>
      </c>
      <c r="E130" s="221" t="s">
        <v>217</v>
      </c>
      <c r="F130" s="222" t="s">
        <v>218</v>
      </c>
      <c r="G130" s="223" t="s">
        <v>219</v>
      </c>
      <c r="H130" s="224">
        <v>57.979</v>
      </c>
      <c r="I130" s="225"/>
      <c r="J130" s="226">
        <f>ROUND(I130*H130,2)</f>
        <v>0</v>
      </c>
      <c r="K130" s="222" t="s">
        <v>142</v>
      </c>
      <c r="L130" s="71"/>
      <c r="M130" s="227" t="s">
        <v>43</v>
      </c>
      <c r="N130" s="228" t="s">
        <v>52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2" t="s">
        <v>143</v>
      </c>
      <c r="AT130" s="22" t="s">
        <v>138</v>
      </c>
      <c r="AU130" s="22" t="s">
        <v>91</v>
      </c>
      <c r="AY130" s="22" t="s">
        <v>135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2" t="s">
        <v>89</v>
      </c>
      <c r="BK130" s="231">
        <f>ROUND(I130*H130,2)</f>
        <v>0</v>
      </c>
      <c r="BL130" s="22" t="s">
        <v>143</v>
      </c>
      <c r="BM130" s="22" t="s">
        <v>220</v>
      </c>
    </row>
    <row r="131" spans="2:47" s="1" customFormat="1" ht="13.5">
      <c r="B131" s="45"/>
      <c r="C131" s="73"/>
      <c r="D131" s="232" t="s">
        <v>145</v>
      </c>
      <c r="E131" s="73"/>
      <c r="F131" s="233" t="s">
        <v>221</v>
      </c>
      <c r="G131" s="73"/>
      <c r="H131" s="73"/>
      <c r="I131" s="190"/>
      <c r="J131" s="73"/>
      <c r="K131" s="73"/>
      <c r="L131" s="71"/>
      <c r="M131" s="234"/>
      <c r="N131" s="46"/>
      <c r="O131" s="46"/>
      <c r="P131" s="46"/>
      <c r="Q131" s="46"/>
      <c r="R131" s="46"/>
      <c r="S131" s="46"/>
      <c r="T131" s="94"/>
      <c r="AT131" s="22" t="s">
        <v>145</v>
      </c>
      <c r="AU131" s="22" t="s">
        <v>91</v>
      </c>
    </row>
    <row r="132" spans="2:65" s="1" customFormat="1" ht="38.25" customHeight="1">
      <c r="B132" s="45"/>
      <c r="C132" s="220" t="s">
        <v>222</v>
      </c>
      <c r="D132" s="220" t="s">
        <v>138</v>
      </c>
      <c r="E132" s="221" t="s">
        <v>223</v>
      </c>
      <c r="F132" s="222" t="s">
        <v>224</v>
      </c>
      <c r="G132" s="223" t="s">
        <v>219</v>
      </c>
      <c r="H132" s="224">
        <v>37.5</v>
      </c>
      <c r="I132" s="225"/>
      <c r="J132" s="226">
        <f>ROUND(I132*H132,2)</f>
        <v>0</v>
      </c>
      <c r="K132" s="222" t="s">
        <v>142</v>
      </c>
      <c r="L132" s="71"/>
      <c r="M132" s="227" t="s">
        <v>43</v>
      </c>
      <c r="N132" s="228" t="s">
        <v>52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2" t="s">
        <v>143</v>
      </c>
      <c r="AT132" s="22" t="s">
        <v>138</v>
      </c>
      <c r="AU132" s="22" t="s">
        <v>91</v>
      </c>
      <c r="AY132" s="22" t="s">
        <v>135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2" t="s">
        <v>89</v>
      </c>
      <c r="BK132" s="231">
        <f>ROUND(I132*H132,2)</f>
        <v>0</v>
      </c>
      <c r="BL132" s="22" t="s">
        <v>143</v>
      </c>
      <c r="BM132" s="22" t="s">
        <v>225</v>
      </c>
    </row>
    <row r="133" spans="2:47" s="1" customFormat="1" ht="13.5">
      <c r="B133" s="45"/>
      <c r="C133" s="73"/>
      <c r="D133" s="232" t="s">
        <v>145</v>
      </c>
      <c r="E133" s="73"/>
      <c r="F133" s="233" t="s">
        <v>221</v>
      </c>
      <c r="G133" s="73"/>
      <c r="H133" s="73"/>
      <c r="I133" s="190"/>
      <c r="J133" s="73"/>
      <c r="K133" s="73"/>
      <c r="L133" s="71"/>
      <c r="M133" s="234"/>
      <c r="N133" s="46"/>
      <c r="O133" s="46"/>
      <c r="P133" s="46"/>
      <c r="Q133" s="46"/>
      <c r="R133" s="46"/>
      <c r="S133" s="46"/>
      <c r="T133" s="94"/>
      <c r="AT133" s="22" t="s">
        <v>145</v>
      </c>
      <c r="AU133" s="22" t="s">
        <v>91</v>
      </c>
    </row>
    <row r="134" spans="2:65" s="1" customFormat="1" ht="25.5" customHeight="1">
      <c r="B134" s="45"/>
      <c r="C134" s="220" t="s">
        <v>226</v>
      </c>
      <c r="D134" s="220" t="s">
        <v>138</v>
      </c>
      <c r="E134" s="221" t="s">
        <v>227</v>
      </c>
      <c r="F134" s="222" t="s">
        <v>228</v>
      </c>
      <c r="G134" s="223" t="s">
        <v>219</v>
      </c>
      <c r="H134" s="224">
        <v>57.979</v>
      </c>
      <c r="I134" s="225"/>
      <c r="J134" s="226">
        <f>ROUND(I134*H134,2)</f>
        <v>0</v>
      </c>
      <c r="K134" s="222" t="s">
        <v>142</v>
      </c>
      <c r="L134" s="71"/>
      <c r="M134" s="227" t="s">
        <v>43</v>
      </c>
      <c r="N134" s="228" t="s">
        <v>52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2" t="s">
        <v>143</v>
      </c>
      <c r="AT134" s="22" t="s">
        <v>138</v>
      </c>
      <c r="AU134" s="22" t="s">
        <v>91</v>
      </c>
      <c r="AY134" s="22" t="s">
        <v>135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2" t="s">
        <v>89</v>
      </c>
      <c r="BK134" s="231">
        <f>ROUND(I134*H134,2)</f>
        <v>0</v>
      </c>
      <c r="BL134" s="22" t="s">
        <v>143</v>
      </c>
      <c r="BM134" s="22" t="s">
        <v>229</v>
      </c>
    </row>
    <row r="135" spans="2:47" s="1" customFormat="1" ht="13.5">
      <c r="B135" s="45"/>
      <c r="C135" s="73"/>
      <c r="D135" s="232" t="s">
        <v>145</v>
      </c>
      <c r="E135" s="73"/>
      <c r="F135" s="233" t="s">
        <v>230</v>
      </c>
      <c r="G135" s="73"/>
      <c r="H135" s="73"/>
      <c r="I135" s="190"/>
      <c r="J135" s="73"/>
      <c r="K135" s="73"/>
      <c r="L135" s="71"/>
      <c r="M135" s="234"/>
      <c r="N135" s="46"/>
      <c r="O135" s="46"/>
      <c r="P135" s="46"/>
      <c r="Q135" s="46"/>
      <c r="R135" s="46"/>
      <c r="S135" s="46"/>
      <c r="T135" s="94"/>
      <c r="AT135" s="22" t="s">
        <v>145</v>
      </c>
      <c r="AU135" s="22" t="s">
        <v>91</v>
      </c>
    </row>
    <row r="136" spans="2:65" s="1" customFormat="1" ht="25.5" customHeight="1">
      <c r="B136" s="45"/>
      <c r="C136" s="220" t="s">
        <v>231</v>
      </c>
      <c r="D136" s="220" t="s">
        <v>138</v>
      </c>
      <c r="E136" s="221" t="s">
        <v>232</v>
      </c>
      <c r="F136" s="222" t="s">
        <v>233</v>
      </c>
      <c r="G136" s="223" t="s">
        <v>219</v>
      </c>
      <c r="H136" s="224">
        <v>183.108</v>
      </c>
      <c r="I136" s="225"/>
      <c r="J136" s="226">
        <f>ROUND(I136*H136,2)</f>
        <v>0</v>
      </c>
      <c r="K136" s="222" t="s">
        <v>142</v>
      </c>
      <c r="L136" s="71"/>
      <c r="M136" s="227" t="s">
        <v>43</v>
      </c>
      <c r="N136" s="228" t="s">
        <v>52</v>
      </c>
      <c r="O136" s="4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2" t="s">
        <v>143</v>
      </c>
      <c r="AT136" s="22" t="s">
        <v>138</v>
      </c>
      <c r="AU136" s="22" t="s">
        <v>91</v>
      </c>
      <c r="AY136" s="22" t="s">
        <v>135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2" t="s">
        <v>89</v>
      </c>
      <c r="BK136" s="231">
        <f>ROUND(I136*H136,2)</f>
        <v>0</v>
      </c>
      <c r="BL136" s="22" t="s">
        <v>143</v>
      </c>
      <c r="BM136" s="22" t="s">
        <v>234</v>
      </c>
    </row>
    <row r="137" spans="2:47" s="1" customFormat="1" ht="13.5">
      <c r="B137" s="45"/>
      <c r="C137" s="73"/>
      <c r="D137" s="232" t="s">
        <v>145</v>
      </c>
      <c r="E137" s="73"/>
      <c r="F137" s="233" t="s">
        <v>230</v>
      </c>
      <c r="G137" s="73"/>
      <c r="H137" s="73"/>
      <c r="I137" s="190"/>
      <c r="J137" s="73"/>
      <c r="K137" s="73"/>
      <c r="L137" s="71"/>
      <c r="M137" s="234"/>
      <c r="N137" s="46"/>
      <c r="O137" s="46"/>
      <c r="P137" s="46"/>
      <c r="Q137" s="46"/>
      <c r="R137" s="46"/>
      <c r="S137" s="46"/>
      <c r="T137" s="94"/>
      <c r="AT137" s="22" t="s">
        <v>145</v>
      </c>
      <c r="AU137" s="22" t="s">
        <v>91</v>
      </c>
    </row>
    <row r="138" spans="2:51" s="11" customFormat="1" ht="13.5">
      <c r="B138" s="235"/>
      <c r="C138" s="236"/>
      <c r="D138" s="232" t="s">
        <v>147</v>
      </c>
      <c r="E138" s="237" t="s">
        <v>43</v>
      </c>
      <c r="F138" s="238" t="s">
        <v>235</v>
      </c>
      <c r="G138" s="236"/>
      <c r="H138" s="239">
        <v>15.259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147</v>
      </c>
      <c r="AU138" s="245" t="s">
        <v>91</v>
      </c>
      <c r="AV138" s="11" t="s">
        <v>91</v>
      </c>
      <c r="AW138" s="11" t="s">
        <v>44</v>
      </c>
      <c r="AX138" s="11" t="s">
        <v>81</v>
      </c>
      <c r="AY138" s="245" t="s">
        <v>135</v>
      </c>
    </row>
    <row r="139" spans="2:51" s="11" customFormat="1" ht="13.5">
      <c r="B139" s="235"/>
      <c r="C139" s="236"/>
      <c r="D139" s="232" t="s">
        <v>147</v>
      </c>
      <c r="E139" s="237" t="s">
        <v>43</v>
      </c>
      <c r="F139" s="238" t="s">
        <v>236</v>
      </c>
      <c r="G139" s="236"/>
      <c r="H139" s="239">
        <v>183.108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147</v>
      </c>
      <c r="AU139" s="245" t="s">
        <v>91</v>
      </c>
      <c r="AV139" s="11" t="s">
        <v>91</v>
      </c>
      <c r="AW139" s="11" t="s">
        <v>44</v>
      </c>
      <c r="AX139" s="11" t="s">
        <v>89</v>
      </c>
      <c r="AY139" s="245" t="s">
        <v>135</v>
      </c>
    </row>
    <row r="140" spans="2:65" s="1" customFormat="1" ht="25.5" customHeight="1">
      <c r="B140" s="45"/>
      <c r="C140" s="220" t="s">
        <v>237</v>
      </c>
      <c r="D140" s="220" t="s">
        <v>138</v>
      </c>
      <c r="E140" s="221" t="s">
        <v>238</v>
      </c>
      <c r="F140" s="222" t="s">
        <v>239</v>
      </c>
      <c r="G140" s="223" t="s">
        <v>219</v>
      </c>
      <c r="H140" s="224">
        <v>5.13</v>
      </c>
      <c r="I140" s="225"/>
      <c r="J140" s="226">
        <f>ROUND(I140*H140,2)</f>
        <v>0</v>
      </c>
      <c r="K140" s="222" t="s">
        <v>142</v>
      </c>
      <c r="L140" s="71"/>
      <c r="M140" s="227" t="s">
        <v>43</v>
      </c>
      <c r="N140" s="228" t="s">
        <v>52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2" t="s">
        <v>143</v>
      </c>
      <c r="AT140" s="22" t="s">
        <v>138</v>
      </c>
      <c r="AU140" s="22" t="s">
        <v>91</v>
      </c>
      <c r="AY140" s="22" t="s">
        <v>135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2" t="s">
        <v>89</v>
      </c>
      <c r="BK140" s="231">
        <f>ROUND(I140*H140,2)</f>
        <v>0</v>
      </c>
      <c r="BL140" s="22" t="s">
        <v>143</v>
      </c>
      <c r="BM140" s="22" t="s">
        <v>240</v>
      </c>
    </row>
    <row r="141" spans="2:47" s="1" customFormat="1" ht="13.5">
      <c r="B141" s="45"/>
      <c r="C141" s="73"/>
      <c r="D141" s="232" t="s">
        <v>145</v>
      </c>
      <c r="E141" s="73"/>
      <c r="F141" s="233" t="s">
        <v>241</v>
      </c>
      <c r="G141" s="73"/>
      <c r="H141" s="73"/>
      <c r="I141" s="190"/>
      <c r="J141" s="73"/>
      <c r="K141" s="73"/>
      <c r="L141" s="71"/>
      <c r="M141" s="234"/>
      <c r="N141" s="46"/>
      <c r="O141" s="46"/>
      <c r="P141" s="46"/>
      <c r="Q141" s="46"/>
      <c r="R141" s="46"/>
      <c r="S141" s="46"/>
      <c r="T141" s="94"/>
      <c r="AT141" s="22" t="s">
        <v>145</v>
      </c>
      <c r="AU141" s="22" t="s">
        <v>91</v>
      </c>
    </row>
    <row r="142" spans="2:65" s="1" customFormat="1" ht="38.25" customHeight="1">
      <c r="B142" s="45"/>
      <c r="C142" s="220" t="s">
        <v>242</v>
      </c>
      <c r="D142" s="220" t="s">
        <v>138</v>
      </c>
      <c r="E142" s="221" t="s">
        <v>243</v>
      </c>
      <c r="F142" s="222" t="s">
        <v>244</v>
      </c>
      <c r="G142" s="223" t="s">
        <v>219</v>
      </c>
      <c r="H142" s="224">
        <v>38.705</v>
      </c>
      <c r="I142" s="225"/>
      <c r="J142" s="226">
        <f>ROUND(I142*H142,2)</f>
        <v>0</v>
      </c>
      <c r="K142" s="222" t="s">
        <v>142</v>
      </c>
      <c r="L142" s="71"/>
      <c r="M142" s="227" t="s">
        <v>43</v>
      </c>
      <c r="N142" s="228" t="s">
        <v>52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2" t="s">
        <v>143</v>
      </c>
      <c r="AT142" s="22" t="s">
        <v>138</v>
      </c>
      <c r="AU142" s="22" t="s">
        <v>91</v>
      </c>
      <c r="AY142" s="22" t="s">
        <v>135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2" t="s">
        <v>89</v>
      </c>
      <c r="BK142" s="231">
        <f>ROUND(I142*H142,2)</f>
        <v>0</v>
      </c>
      <c r="BL142" s="22" t="s">
        <v>143</v>
      </c>
      <c r="BM142" s="22" t="s">
        <v>245</v>
      </c>
    </row>
    <row r="143" spans="2:47" s="1" customFormat="1" ht="13.5">
      <c r="B143" s="45"/>
      <c r="C143" s="73"/>
      <c r="D143" s="232" t="s">
        <v>145</v>
      </c>
      <c r="E143" s="73"/>
      <c r="F143" s="233" t="s">
        <v>241</v>
      </c>
      <c r="G143" s="73"/>
      <c r="H143" s="73"/>
      <c r="I143" s="190"/>
      <c r="J143" s="73"/>
      <c r="K143" s="73"/>
      <c r="L143" s="71"/>
      <c r="M143" s="234"/>
      <c r="N143" s="46"/>
      <c r="O143" s="46"/>
      <c r="P143" s="46"/>
      <c r="Q143" s="46"/>
      <c r="R143" s="46"/>
      <c r="S143" s="46"/>
      <c r="T143" s="94"/>
      <c r="AT143" s="22" t="s">
        <v>145</v>
      </c>
      <c r="AU143" s="22" t="s">
        <v>91</v>
      </c>
    </row>
    <row r="144" spans="2:63" s="10" customFormat="1" ht="37.4" customHeight="1">
      <c r="B144" s="204"/>
      <c r="C144" s="205"/>
      <c r="D144" s="206" t="s">
        <v>80</v>
      </c>
      <c r="E144" s="207" t="s">
        <v>246</v>
      </c>
      <c r="F144" s="207" t="s">
        <v>247</v>
      </c>
      <c r="G144" s="205"/>
      <c r="H144" s="205"/>
      <c r="I144" s="208"/>
      <c r="J144" s="209">
        <f>BK144</f>
        <v>0</v>
      </c>
      <c r="K144" s="205"/>
      <c r="L144" s="210"/>
      <c r="M144" s="211"/>
      <c r="N144" s="212"/>
      <c r="O144" s="212"/>
      <c r="P144" s="213">
        <f>P145+P149+P165</f>
        <v>0</v>
      </c>
      <c r="Q144" s="212"/>
      <c r="R144" s="213">
        <f>R145+R149+R165</f>
        <v>0</v>
      </c>
      <c r="S144" s="212"/>
      <c r="T144" s="214">
        <f>T145+T149+T165</f>
        <v>19.2739128</v>
      </c>
      <c r="AR144" s="215" t="s">
        <v>91</v>
      </c>
      <c r="AT144" s="216" t="s">
        <v>80</v>
      </c>
      <c r="AU144" s="216" t="s">
        <v>81</v>
      </c>
      <c r="AY144" s="215" t="s">
        <v>135</v>
      </c>
      <c r="BK144" s="217">
        <f>BK145+BK149+BK165</f>
        <v>0</v>
      </c>
    </row>
    <row r="145" spans="2:63" s="10" customFormat="1" ht="19.9" customHeight="1">
      <c r="B145" s="204"/>
      <c r="C145" s="205"/>
      <c r="D145" s="206" t="s">
        <v>80</v>
      </c>
      <c r="E145" s="218" t="s">
        <v>248</v>
      </c>
      <c r="F145" s="218" t="s">
        <v>249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SUM(P146:P148)</f>
        <v>0</v>
      </c>
      <c r="Q145" s="212"/>
      <c r="R145" s="213">
        <f>SUM(R146:R148)</f>
        <v>0</v>
      </c>
      <c r="S145" s="212"/>
      <c r="T145" s="214">
        <f>SUM(T146:T148)</f>
        <v>16.17</v>
      </c>
      <c r="AR145" s="215" t="s">
        <v>91</v>
      </c>
      <c r="AT145" s="216" t="s">
        <v>80</v>
      </c>
      <c r="AU145" s="216" t="s">
        <v>89</v>
      </c>
      <c r="AY145" s="215" t="s">
        <v>135</v>
      </c>
      <c r="BK145" s="217">
        <f>SUM(BK146:BK148)</f>
        <v>0</v>
      </c>
    </row>
    <row r="146" spans="2:65" s="1" customFormat="1" ht="25.5" customHeight="1">
      <c r="B146" s="45"/>
      <c r="C146" s="220" t="s">
        <v>9</v>
      </c>
      <c r="D146" s="220" t="s">
        <v>138</v>
      </c>
      <c r="E146" s="221" t="s">
        <v>250</v>
      </c>
      <c r="F146" s="222" t="s">
        <v>251</v>
      </c>
      <c r="G146" s="223" t="s">
        <v>175</v>
      </c>
      <c r="H146" s="224">
        <v>530</v>
      </c>
      <c r="I146" s="225"/>
      <c r="J146" s="226">
        <f>ROUND(I146*H146,2)</f>
        <v>0</v>
      </c>
      <c r="K146" s="222" t="s">
        <v>142</v>
      </c>
      <c r="L146" s="71"/>
      <c r="M146" s="227" t="s">
        <v>43</v>
      </c>
      <c r="N146" s="228" t="s">
        <v>52</v>
      </c>
      <c r="O146" s="46"/>
      <c r="P146" s="229">
        <f>O146*H146</f>
        <v>0</v>
      </c>
      <c r="Q146" s="229">
        <v>0</v>
      </c>
      <c r="R146" s="229">
        <f>Q146*H146</f>
        <v>0</v>
      </c>
      <c r="S146" s="229">
        <v>0.024</v>
      </c>
      <c r="T146" s="230">
        <f>S146*H146</f>
        <v>12.72</v>
      </c>
      <c r="AR146" s="22" t="s">
        <v>222</v>
      </c>
      <c r="AT146" s="22" t="s">
        <v>138</v>
      </c>
      <c r="AU146" s="22" t="s">
        <v>91</v>
      </c>
      <c r="AY146" s="22" t="s">
        <v>135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2" t="s">
        <v>89</v>
      </c>
      <c r="BK146" s="231">
        <f>ROUND(I146*H146,2)</f>
        <v>0</v>
      </c>
      <c r="BL146" s="22" t="s">
        <v>222</v>
      </c>
      <c r="BM146" s="22" t="s">
        <v>252</v>
      </c>
    </row>
    <row r="147" spans="2:51" s="11" customFormat="1" ht="13.5">
      <c r="B147" s="235"/>
      <c r="C147" s="236"/>
      <c r="D147" s="232" t="s">
        <v>147</v>
      </c>
      <c r="E147" s="237" t="s">
        <v>43</v>
      </c>
      <c r="F147" s="238" t="s">
        <v>253</v>
      </c>
      <c r="G147" s="236"/>
      <c r="H147" s="239">
        <v>530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147</v>
      </c>
      <c r="AU147" s="245" t="s">
        <v>91</v>
      </c>
      <c r="AV147" s="11" t="s">
        <v>91</v>
      </c>
      <c r="AW147" s="11" t="s">
        <v>44</v>
      </c>
      <c r="AX147" s="11" t="s">
        <v>89</v>
      </c>
      <c r="AY147" s="245" t="s">
        <v>135</v>
      </c>
    </row>
    <row r="148" spans="2:65" s="1" customFormat="1" ht="38.25" customHeight="1">
      <c r="B148" s="45"/>
      <c r="C148" s="220" t="s">
        <v>254</v>
      </c>
      <c r="D148" s="220" t="s">
        <v>138</v>
      </c>
      <c r="E148" s="221" t="s">
        <v>255</v>
      </c>
      <c r="F148" s="222" t="s">
        <v>256</v>
      </c>
      <c r="G148" s="223" t="s">
        <v>141</v>
      </c>
      <c r="H148" s="224">
        <v>690</v>
      </c>
      <c r="I148" s="225"/>
      <c r="J148" s="226">
        <f>ROUND(I148*H148,2)</f>
        <v>0</v>
      </c>
      <c r="K148" s="222" t="s">
        <v>142</v>
      </c>
      <c r="L148" s="71"/>
      <c r="M148" s="227" t="s">
        <v>43</v>
      </c>
      <c r="N148" s="228" t="s">
        <v>52</v>
      </c>
      <c r="O148" s="46"/>
      <c r="P148" s="229">
        <f>O148*H148</f>
        <v>0</v>
      </c>
      <c r="Q148" s="229">
        <v>0</v>
      </c>
      <c r="R148" s="229">
        <f>Q148*H148</f>
        <v>0</v>
      </c>
      <c r="S148" s="229">
        <v>0.005</v>
      </c>
      <c r="T148" s="230">
        <f>S148*H148</f>
        <v>3.45</v>
      </c>
      <c r="AR148" s="22" t="s">
        <v>222</v>
      </c>
      <c r="AT148" s="22" t="s">
        <v>138</v>
      </c>
      <c r="AU148" s="22" t="s">
        <v>91</v>
      </c>
      <c r="AY148" s="22" t="s">
        <v>135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2" t="s">
        <v>89</v>
      </c>
      <c r="BK148" s="231">
        <f>ROUND(I148*H148,2)</f>
        <v>0</v>
      </c>
      <c r="BL148" s="22" t="s">
        <v>222</v>
      </c>
      <c r="BM148" s="22" t="s">
        <v>257</v>
      </c>
    </row>
    <row r="149" spans="2:63" s="10" customFormat="1" ht="29.85" customHeight="1">
      <c r="B149" s="204"/>
      <c r="C149" s="205"/>
      <c r="D149" s="206" t="s">
        <v>80</v>
      </c>
      <c r="E149" s="218" t="s">
        <v>258</v>
      </c>
      <c r="F149" s="218" t="s">
        <v>259</v>
      </c>
      <c r="G149" s="205"/>
      <c r="H149" s="205"/>
      <c r="I149" s="208"/>
      <c r="J149" s="219">
        <f>BK149</f>
        <v>0</v>
      </c>
      <c r="K149" s="205"/>
      <c r="L149" s="210"/>
      <c r="M149" s="211"/>
      <c r="N149" s="212"/>
      <c r="O149" s="212"/>
      <c r="P149" s="213">
        <f>SUM(P150:P164)</f>
        <v>0</v>
      </c>
      <c r="Q149" s="212"/>
      <c r="R149" s="213">
        <f>SUM(R150:R164)</f>
        <v>0</v>
      </c>
      <c r="S149" s="212"/>
      <c r="T149" s="214">
        <f>SUM(T150:T164)</f>
        <v>2.8539128000000002</v>
      </c>
      <c r="AR149" s="215" t="s">
        <v>91</v>
      </c>
      <c r="AT149" s="216" t="s">
        <v>80</v>
      </c>
      <c r="AU149" s="216" t="s">
        <v>89</v>
      </c>
      <c r="AY149" s="215" t="s">
        <v>135</v>
      </c>
      <c r="BK149" s="217">
        <f>SUM(BK150:BK164)</f>
        <v>0</v>
      </c>
    </row>
    <row r="150" spans="2:65" s="1" customFormat="1" ht="16.5" customHeight="1">
      <c r="B150" s="45"/>
      <c r="C150" s="220" t="s">
        <v>260</v>
      </c>
      <c r="D150" s="220" t="s">
        <v>138</v>
      </c>
      <c r="E150" s="221" t="s">
        <v>261</v>
      </c>
      <c r="F150" s="222" t="s">
        <v>262</v>
      </c>
      <c r="G150" s="223" t="s">
        <v>141</v>
      </c>
      <c r="H150" s="224">
        <v>11.97</v>
      </c>
      <c r="I150" s="225"/>
      <c r="J150" s="226">
        <f>ROUND(I150*H150,2)</f>
        <v>0</v>
      </c>
      <c r="K150" s="222" t="s">
        <v>142</v>
      </c>
      <c r="L150" s="71"/>
      <c r="M150" s="227" t="s">
        <v>43</v>
      </c>
      <c r="N150" s="228" t="s">
        <v>52</v>
      </c>
      <c r="O150" s="46"/>
      <c r="P150" s="229">
        <f>O150*H150</f>
        <v>0</v>
      </c>
      <c r="Q150" s="229">
        <v>0</v>
      </c>
      <c r="R150" s="229">
        <f>Q150*H150</f>
        <v>0</v>
      </c>
      <c r="S150" s="229">
        <v>0.00594</v>
      </c>
      <c r="T150" s="230">
        <f>S150*H150</f>
        <v>0.0711018</v>
      </c>
      <c r="AR150" s="22" t="s">
        <v>222</v>
      </c>
      <c r="AT150" s="22" t="s">
        <v>138</v>
      </c>
      <c r="AU150" s="22" t="s">
        <v>91</v>
      </c>
      <c r="AY150" s="22" t="s">
        <v>135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22" t="s">
        <v>89</v>
      </c>
      <c r="BK150" s="231">
        <f>ROUND(I150*H150,2)</f>
        <v>0</v>
      </c>
      <c r="BL150" s="22" t="s">
        <v>222</v>
      </c>
      <c r="BM150" s="22" t="s">
        <v>263</v>
      </c>
    </row>
    <row r="151" spans="2:51" s="11" customFormat="1" ht="13.5">
      <c r="B151" s="235"/>
      <c r="C151" s="236"/>
      <c r="D151" s="232" t="s">
        <v>147</v>
      </c>
      <c r="E151" s="237" t="s">
        <v>43</v>
      </c>
      <c r="F151" s="238" t="s">
        <v>264</v>
      </c>
      <c r="G151" s="236"/>
      <c r="H151" s="239">
        <v>11.97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147</v>
      </c>
      <c r="AU151" s="245" t="s">
        <v>91</v>
      </c>
      <c r="AV151" s="11" t="s">
        <v>91</v>
      </c>
      <c r="AW151" s="11" t="s">
        <v>44</v>
      </c>
      <c r="AX151" s="11" t="s">
        <v>89</v>
      </c>
      <c r="AY151" s="245" t="s">
        <v>135</v>
      </c>
    </row>
    <row r="152" spans="2:65" s="1" customFormat="1" ht="16.5" customHeight="1">
      <c r="B152" s="45"/>
      <c r="C152" s="220" t="s">
        <v>265</v>
      </c>
      <c r="D152" s="220" t="s">
        <v>138</v>
      </c>
      <c r="E152" s="221" t="s">
        <v>266</v>
      </c>
      <c r="F152" s="222" t="s">
        <v>267</v>
      </c>
      <c r="G152" s="223" t="s">
        <v>141</v>
      </c>
      <c r="H152" s="224">
        <v>690</v>
      </c>
      <c r="I152" s="225"/>
      <c r="J152" s="226">
        <f>ROUND(I152*H152,2)</f>
        <v>0</v>
      </c>
      <c r="K152" s="222" t="s">
        <v>142</v>
      </c>
      <c r="L152" s="71"/>
      <c r="M152" s="227" t="s">
        <v>43</v>
      </c>
      <c r="N152" s="228" t="s">
        <v>52</v>
      </c>
      <c r="O152" s="46"/>
      <c r="P152" s="229">
        <f>O152*H152</f>
        <v>0</v>
      </c>
      <c r="Q152" s="229">
        <v>0</v>
      </c>
      <c r="R152" s="229">
        <f>Q152*H152</f>
        <v>0</v>
      </c>
      <c r="S152" s="229">
        <v>0.00312</v>
      </c>
      <c r="T152" s="230">
        <f>S152*H152</f>
        <v>2.1528</v>
      </c>
      <c r="AR152" s="22" t="s">
        <v>222</v>
      </c>
      <c r="AT152" s="22" t="s">
        <v>138</v>
      </c>
      <c r="AU152" s="22" t="s">
        <v>91</v>
      </c>
      <c r="AY152" s="22" t="s">
        <v>135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2" t="s">
        <v>89</v>
      </c>
      <c r="BK152" s="231">
        <f>ROUND(I152*H152,2)</f>
        <v>0</v>
      </c>
      <c r="BL152" s="22" t="s">
        <v>222</v>
      </c>
      <c r="BM152" s="22" t="s">
        <v>268</v>
      </c>
    </row>
    <row r="153" spans="2:65" s="1" customFormat="1" ht="16.5" customHeight="1">
      <c r="B153" s="45"/>
      <c r="C153" s="220" t="s">
        <v>269</v>
      </c>
      <c r="D153" s="220" t="s">
        <v>138</v>
      </c>
      <c r="E153" s="221" t="s">
        <v>270</v>
      </c>
      <c r="F153" s="222" t="s">
        <v>271</v>
      </c>
      <c r="G153" s="223" t="s">
        <v>272</v>
      </c>
      <c r="H153" s="224">
        <v>16</v>
      </c>
      <c r="I153" s="225"/>
      <c r="J153" s="226">
        <f>ROUND(I153*H153,2)</f>
        <v>0</v>
      </c>
      <c r="K153" s="222" t="s">
        <v>142</v>
      </c>
      <c r="L153" s="71"/>
      <c r="M153" s="227" t="s">
        <v>43</v>
      </c>
      <c r="N153" s="228" t="s">
        <v>52</v>
      </c>
      <c r="O153" s="46"/>
      <c r="P153" s="229">
        <f>O153*H153</f>
        <v>0</v>
      </c>
      <c r="Q153" s="229">
        <v>0</v>
      </c>
      <c r="R153" s="229">
        <f>Q153*H153</f>
        <v>0</v>
      </c>
      <c r="S153" s="229">
        <v>0.00906</v>
      </c>
      <c r="T153" s="230">
        <f>S153*H153</f>
        <v>0.14496</v>
      </c>
      <c r="AR153" s="22" t="s">
        <v>222</v>
      </c>
      <c r="AT153" s="22" t="s">
        <v>138</v>
      </c>
      <c r="AU153" s="22" t="s">
        <v>91</v>
      </c>
      <c r="AY153" s="22" t="s">
        <v>135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2" t="s">
        <v>89</v>
      </c>
      <c r="BK153" s="231">
        <f>ROUND(I153*H153,2)</f>
        <v>0</v>
      </c>
      <c r="BL153" s="22" t="s">
        <v>222</v>
      </c>
      <c r="BM153" s="22" t="s">
        <v>273</v>
      </c>
    </row>
    <row r="154" spans="2:51" s="11" customFormat="1" ht="13.5">
      <c r="B154" s="235"/>
      <c r="C154" s="236"/>
      <c r="D154" s="232" t="s">
        <v>147</v>
      </c>
      <c r="E154" s="237" t="s">
        <v>43</v>
      </c>
      <c r="F154" s="238" t="s">
        <v>274</v>
      </c>
      <c r="G154" s="236"/>
      <c r="H154" s="239">
        <v>16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147</v>
      </c>
      <c r="AU154" s="245" t="s">
        <v>91</v>
      </c>
      <c r="AV154" s="11" t="s">
        <v>91</v>
      </c>
      <c r="AW154" s="11" t="s">
        <v>44</v>
      </c>
      <c r="AX154" s="11" t="s">
        <v>81</v>
      </c>
      <c r="AY154" s="245" t="s">
        <v>135</v>
      </c>
    </row>
    <row r="155" spans="2:51" s="12" customFormat="1" ht="13.5">
      <c r="B155" s="246"/>
      <c r="C155" s="247"/>
      <c r="D155" s="232" t="s">
        <v>147</v>
      </c>
      <c r="E155" s="248" t="s">
        <v>43</v>
      </c>
      <c r="F155" s="249" t="s">
        <v>275</v>
      </c>
      <c r="G155" s="247"/>
      <c r="H155" s="250">
        <v>16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AT155" s="256" t="s">
        <v>147</v>
      </c>
      <c r="AU155" s="256" t="s">
        <v>91</v>
      </c>
      <c r="AV155" s="12" t="s">
        <v>143</v>
      </c>
      <c r="AW155" s="12" t="s">
        <v>44</v>
      </c>
      <c r="AX155" s="12" t="s">
        <v>89</v>
      </c>
      <c r="AY155" s="256" t="s">
        <v>135</v>
      </c>
    </row>
    <row r="156" spans="2:65" s="1" customFormat="1" ht="25.5" customHeight="1">
      <c r="B156" s="45"/>
      <c r="C156" s="220" t="s">
        <v>276</v>
      </c>
      <c r="D156" s="220" t="s">
        <v>138</v>
      </c>
      <c r="E156" s="221" t="s">
        <v>277</v>
      </c>
      <c r="F156" s="222" t="s">
        <v>278</v>
      </c>
      <c r="G156" s="223" t="s">
        <v>175</v>
      </c>
      <c r="H156" s="224">
        <v>13.7</v>
      </c>
      <c r="I156" s="225"/>
      <c r="J156" s="226">
        <f>ROUND(I156*H156,2)</f>
        <v>0</v>
      </c>
      <c r="K156" s="222" t="s">
        <v>142</v>
      </c>
      <c r="L156" s="71"/>
      <c r="M156" s="227" t="s">
        <v>43</v>
      </c>
      <c r="N156" s="228" t="s">
        <v>52</v>
      </c>
      <c r="O156" s="46"/>
      <c r="P156" s="229">
        <f>O156*H156</f>
        <v>0</v>
      </c>
      <c r="Q156" s="229">
        <v>0</v>
      </c>
      <c r="R156" s="229">
        <f>Q156*H156</f>
        <v>0</v>
      </c>
      <c r="S156" s="229">
        <v>0.00191</v>
      </c>
      <c r="T156" s="230">
        <f>S156*H156</f>
        <v>0.026167</v>
      </c>
      <c r="AR156" s="22" t="s">
        <v>222</v>
      </c>
      <c r="AT156" s="22" t="s">
        <v>138</v>
      </c>
      <c r="AU156" s="22" t="s">
        <v>91</v>
      </c>
      <c r="AY156" s="22" t="s">
        <v>135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2" t="s">
        <v>89</v>
      </c>
      <c r="BK156" s="231">
        <f>ROUND(I156*H156,2)</f>
        <v>0</v>
      </c>
      <c r="BL156" s="22" t="s">
        <v>222</v>
      </c>
      <c r="BM156" s="22" t="s">
        <v>279</v>
      </c>
    </row>
    <row r="157" spans="2:51" s="11" customFormat="1" ht="13.5">
      <c r="B157" s="235"/>
      <c r="C157" s="236"/>
      <c r="D157" s="232" t="s">
        <v>147</v>
      </c>
      <c r="E157" s="237" t="s">
        <v>43</v>
      </c>
      <c r="F157" s="238" t="s">
        <v>280</v>
      </c>
      <c r="G157" s="236"/>
      <c r="H157" s="239">
        <v>13.7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147</v>
      </c>
      <c r="AU157" s="245" t="s">
        <v>91</v>
      </c>
      <c r="AV157" s="11" t="s">
        <v>91</v>
      </c>
      <c r="AW157" s="11" t="s">
        <v>44</v>
      </c>
      <c r="AX157" s="11" t="s">
        <v>81</v>
      </c>
      <c r="AY157" s="245" t="s">
        <v>135</v>
      </c>
    </row>
    <row r="158" spans="2:51" s="12" customFormat="1" ht="13.5">
      <c r="B158" s="246"/>
      <c r="C158" s="247"/>
      <c r="D158" s="232" t="s">
        <v>147</v>
      </c>
      <c r="E158" s="248" t="s">
        <v>43</v>
      </c>
      <c r="F158" s="249" t="s">
        <v>275</v>
      </c>
      <c r="G158" s="247"/>
      <c r="H158" s="250">
        <v>13.7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AT158" s="256" t="s">
        <v>147</v>
      </c>
      <c r="AU158" s="256" t="s">
        <v>91</v>
      </c>
      <c r="AV158" s="12" t="s">
        <v>143</v>
      </c>
      <c r="AW158" s="12" t="s">
        <v>44</v>
      </c>
      <c r="AX158" s="12" t="s">
        <v>89</v>
      </c>
      <c r="AY158" s="256" t="s">
        <v>135</v>
      </c>
    </row>
    <row r="159" spans="2:65" s="1" customFormat="1" ht="16.5" customHeight="1">
      <c r="B159" s="45"/>
      <c r="C159" s="220" t="s">
        <v>281</v>
      </c>
      <c r="D159" s="220" t="s">
        <v>138</v>
      </c>
      <c r="E159" s="221" t="s">
        <v>282</v>
      </c>
      <c r="F159" s="222" t="s">
        <v>283</v>
      </c>
      <c r="G159" s="223" t="s">
        <v>175</v>
      </c>
      <c r="H159" s="224">
        <v>21.9</v>
      </c>
      <c r="I159" s="225"/>
      <c r="J159" s="226">
        <f>ROUND(I159*H159,2)</f>
        <v>0</v>
      </c>
      <c r="K159" s="222" t="s">
        <v>142</v>
      </c>
      <c r="L159" s="71"/>
      <c r="M159" s="227" t="s">
        <v>43</v>
      </c>
      <c r="N159" s="228" t="s">
        <v>52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0.0026</v>
      </c>
      <c r="T159" s="230">
        <f>S159*H159</f>
        <v>0.05693999999999999</v>
      </c>
      <c r="AR159" s="22" t="s">
        <v>222</v>
      </c>
      <c r="AT159" s="22" t="s">
        <v>138</v>
      </c>
      <c r="AU159" s="22" t="s">
        <v>91</v>
      </c>
      <c r="AY159" s="22" t="s">
        <v>135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2" t="s">
        <v>89</v>
      </c>
      <c r="BK159" s="231">
        <f>ROUND(I159*H159,2)</f>
        <v>0</v>
      </c>
      <c r="BL159" s="22" t="s">
        <v>222</v>
      </c>
      <c r="BM159" s="22" t="s">
        <v>284</v>
      </c>
    </row>
    <row r="160" spans="2:51" s="11" customFormat="1" ht="13.5">
      <c r="B160" s="235"/>
      <c r="C160" s="236"/>
      <c r="D160" s="232" t="s">
        <v>147</v>
      </c>
      <c r="E160" s="237" t="s">
        <v>43</v>
      </c>
      <c r="F160" s="238" t="s">
        <v>285</v>
      </c>
      <c r="G160" s="236"/>
      <c r="H160" s="239">
        <v>21.9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147</v>
      </c>
      <c r="AU160" s="245" t="s">
        <v>91</v>
      </c>
      <c r="AV160" s="11" t="s">
        <v>91</v>
      </c>
      <c r="AW160" s="11" t="s">
        <v>44</v>
      </c>
      <c r="AX160" s="11" t="s">
        <v>81</v>
      </c>
      <c r="AY160" s="245" t="s">
        <v>135</v>
      </c>
    </row>
    <row r="161" spans="2:51" s="12" customFormat="1" ht="13.5">
      <c r="B161" s="246"/>
      <c r="C161" s="247"/>
      <c r="D161" s="232" t="s">
        <v>147</v>
      </c>
      <c r="E161" s="248" t="s">
        <v>43</v>
      </c>
      <c r="F161" s="249" t="s">
        <v>275</v>
      </c>
      <c r="G161" s="247"/>
      <c r="H161" s="250">
        <v>21.9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AT161" s="256" t="s">
        <v>147</v>
      </c>
      <c r="AU161" s="256" t="s">
        <v>91</v>
      </c>
      <c r="AV161" s="12" t="s">
        <v>143</v>
      </c>
      <c r="AW161" s="12" t="s">
        <v>44</v>
      </c>
      <c r="AX161" s="12" t="s">
        <v>89</v>
      </c>
      <c r="AY161" s="256" t="s">
        <v>135</v>
      </c>
    </row>
    <row r="162" spans="2:65" s="1" customFormat="1" ht="16.5" customHeight="1">
      <c r="B162" s="45"/>
      <c r="C162" s="220" t="s">
        <v>286</v>
      </c>
      <c r="D162" s="220" t="s">
        <v>138</v>
      </c>
      <c r="E162" s="221" t="s">
        <v>287</v>
      </c>
      <c r="F162" s="222" t="s">
        <v>288</v>
      </c>
      <c r="G162" s="223" t="s">
        <v>175</v>
      </c>
      <c r="H162" s="224">
        <v>37.6</v>
      </c>
      <c r="I162" s="225"/>
      <c r="J162" s="226">
        <f>ROUND(I162*H162,2)</f>
        <v>0</v>
      </c>
      <c r="K162" s="222" t="s">
        <v>142</v>
      </c>
      <c r="L162" s="71"/>
      <c r="M162" s="227" t="s">
        <v>43</v>
      </c>
      <c r="N162" s="228" t="s">
        <v>52</v>
      </c>
      <c r="O162" s="46"/>
      <c r="P162" s="229">
        <f>O162*H162</f>
        <v>0</v>
      </c>
      <c r="Q162" s="229">
        <v>0</v>
      </c>
      <c r="R162" s="229">
        <f>Q162*H162</f>
        <v>0</v>
      </c>
      <c r="S162" s="229">
        <v>0.01069</v>
      </c>
      <c r="T162" s="230">
        <f>S162*H162</f>
        <v>0.401944</v>
      </c>
      <c r="AR162" s="22" t="s">
        <v>222</v>
      </c>
      <c r="AT162" s="22" t="s">
        <v>138</v>
      </c>
      <c r="AU162" s="22" t="s">
        <v>91</v>
      </c>
      <c r="AY162" s="22" t="s">
        <v>135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2" t="s">
        <v>89</v>
      </c>
      <c r="BK162" s="231">
        <f>ROUND(I162*H162,2)</f>
        <v>0</v>
      </c>
      <c r="BL162" s="22" t="s">
        <v>222</v>
      </c>
      <c r="BM162" s="22" t="s">
        <v>289</v>
      </c>
    </row>
    <row r="163" spans="2:51" s="11" customFormat="1" ht="13.5">
      <c r="B163" s="235"/>
      <c r="C163" s="236"/>
      <c r="D163" s="232" t="s">
        <v>147</v>
      </c>
      <c r="E163" s="237" t="s">
        <v>43</v>
      </c>
      <c r="F163" s="238" t="s">
        <v>290</v>
      </c>
      <c r="G163" s="236"/>
      <c r="H163" s="239">
        <v>37.6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147</v>
      </c>
      <c r="AU163" s="245" t="s">
        <v>91</v>
      </c>
      <c r="AV163" s="11" t="s">
        <v>91</v>
      </c>
      <c r="AW163" s="11" t="s">
        <v>44</v>
      </c>
      <c r="AX163" s="11" t="s">
        <v>81</v>
      </c>
      <c r="AY163" s="245" t="s">
        <v>135</v>
      </c>
    </row>
    <row r="164" spans="2:51" s="12" customFormat="1" ht="13.5">
      <c r="B164" s="246"/>
      <c r="C164" s="247"/>
      <c r="D164" s="232" t="s">
        <v>147</v>
      </c>
      <c r="E164" s="248" t="s">
        <v>43</v>
      </c>
      <c r="F164" s="249" t="s">
        <v>275</v>
      </c>
      <c r="G164" s="247"/>
      <c r="H164" s="250">
        <v>37.6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AT164" s="256" t="s">
        <v>147</v>
      </c>
      <c r="AU164" s="256" t="s">
        <v>91</v>
      </c>
      <c r="AV164" s="12" t="s">
        <v>143</v>
      </c>
      <c r="AW164" s="12" t="s">
        <v>44</v>
      </c>
      <c r="AX164" s="12" t="s">
        <v>89</v>
      </c>
      <c r="AY164" s="256" t="s">
        <v>135</v>
      </c>
    </row>
    <row r="165" spans="2:63" s="10" customFormat="1" ht="29.85" customHeight="1">
      <c r="B165" s="204"/>
      <c r="C165" s="205"/>
      <c r="D165" s="206" t="s">
        <v>80</v>
      </c>
      <c r="E165" s="218" t="s">
        <v>291</v>
      </c>
      <c r="F165" s="218" t="s">
        <v>292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P166</f>
        <v>0</v>
      </c>
      <c r="Q165" s="212"/>
      <c r="R165" s="213">
        <f>R166</f>
        <v>0</v>
      </c>
      <c r="S165" s="212"/>
      <c r="T165" s="214">
        <f>T166</f>
        <v>0.25</v>
      </c>
      <c r="AR165" s="215" t="s">
        <v>91</v>
      </c>
      <c r="AT165" s="216" t="s">
        <v>80</v>
      </c>
      <c r="AU165" s="216" t="s">
        <v>89</v>
      </c>
      <c r="AY165" s="215" t="s">
        <v>135</v>
      </c>
      <c r="BK165" s="217">
        <f>BK166</f>
        <v>0</v>
      </c>
    </row>
    <row r="166" spans="2:65" s="1" customFormat="1" ht="16.5" customHeight="1">
      <c r="B166" s="45"/>
      <c r="C166" s="220" t="s">
        <v>293</v>
      </c>
      <c r="D166" s="220" t="s">
        <v>138</v>
      </c>
      <c r="E166" s="221" t="s">
        <v>294</v>
      </c>
      <c r="F166" s="222" t="s">
        <v>295</v>
      </c>
      <c r="G166" s="223" t="s">
        <v>296</v>
      </c>
      <c r="H166" s="224">
        <v>1</v>
      </c>
      <c r="I166" s="225"/>
      <c r="J166" s="226">
        <f>ROUND(I166*H166,2)</f>
        <v>0</v>
      </c>
      <c r="K166" s="222" t="s">
        <v>43</v>
      </c>
      <c r="L166" s="71"/>
      <c r="M166" s="227" t="s">
        <v>43</v>
      </c>
      <c r="N166" s="228" t="s">
        <v>52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0.25</v>
      </c>
      <c r="T166" s="230">
        <f>S166*H166</f>
        <v>0.25</v>
      </c>
      <c r="AR166" s="22" t="s">
        <v>222</v>
      </c>
      <c r="AT166" s="22" t="s">
        <v>138</v>
      </c>
      <c r="AU166" s="22" t="s">
        <v>91</v>
      </c>
      <c r="AY166" s="22" t="s">
        <v>135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2" t="s">
        <v>89</v>
      </c>
      <c r="BK166" s="231">
        <f>ROUND(I166*H166,2)</f>
        <v>0</v>
      </c>
      <c r="BL166" s="22" t="s">
        <v>222</v>
      </c>
      <c r="BM166" s="22" t="s">
        <v>297</v>
      </c>
    </row>
    <row r="167" spans="2:63" s="10" customFormat="1" ht="37.4" customHeight="1">
      <c r="B167" s="204"/>
      <c r="C167" s="205"/>
      <c r="D167" s="206" t="s">
        <v>80</v>
      </c>
      <c r="E167" s="207" t="s">
        <v>298</v>
      </c>
      <c r="F167" s="207" t="s">
        <v>299</v>
      </c>
      <c r="G167" s="205"/>
      <c r="H167" s="205"/>
      <c r="I167" s="208"/>
      <c r="J167" s="209">
        <f>BK167</f>
        <v>0</v>
      </c>
      <c r="K167" s="205"/>
      <c r="L167" s="210"/>
      <c r="M167" s="211"/>
      <c r="N167" s="212"/>
      <c r="O167" s="212"/>
      <c r="P167" s="213">
        <f>P168</f>
        <v>0</v>
      </c>
      <c r="Q167" s="212"/>
      <c r="R167" s="213">
        <f>R168</f>
        <v>0</v>
      </c>
      <c r="S167" s="212"/>
      <c r="T167" s="214">
        <f>T168</f>
        <v>0</v>
      </c>
      <c r="AR167" s="215" t="s">
        <v>153</v>
      </c>
      <c r="AT167" s="216" t="s">
        <v>80</v>
      </c>
      <c r="AU167" s="216" t="s">
        <v>81</v>
      </c>
      <c r="AY167" s="215" t="s">
        <v>135</v>
      </c>
      <c r="BK167" s="217">
        <f>BK168</f>
        <v>0</v>
      </c>
    </row>
    <row r="168" spans="2:63" s="10" customFormat="1" ht="19.9" customHeight="1">
      <c r="B168" s="204"/>
      <c r="C168" s="205"/>
      <c r="D168" s="206" t="s">
        <v>80</v>
      </c>
      <c r="E168" s="218" t="s">
        <v>300</v>
      </c>
      <c r="F168" s="218" t="s">
        <v>301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P169</f>
        <v>0</v>
      </c>
      <c r="Q168" s="212"/>
      <c r="R168" s="213">
        <f>R169</f>
        <v>0</v>
      </c>
      <c r="S168" s="212"/>
      <c r="T168" s="214">
        <f>T169</f>
        <v>0</v>
      </c>
      <c r="AR168" s="215" t="s">
        <v>153</v>
      </c>
      <c r="AT168" s="216" t="s">
        <v>80</v>
      </c>
      <c r="AU168" s="216" t="s">
        <v>89</v>
      </c>
      <c r="AY168" s="215" t="s">
        <v>135</v>
      </c>
      <c r="BK168" s="217">
        <f>BK169</f>
        <v>0</v>
      </c>
    </row>
    <row r="169" spans="2:65" s="1" customFormat="1" ht="16.5" customHeight="1">
      <c r="B169" s="45"/>
      <c r="C169" s="220" t="s">
        <v>302</v>
      </c>
      <c r="D169" s="220" t="s">
        <v>138</v>
      </c>
      <c r="E169" s="221" t="s">
        <v>303</v>
      </c>
      <c r="F169" s="222" t="s">
        <v>304</v>
      </c>
      <c r="G169" s="223" t="s">
        <v>305</v>
      </c>
      <c r="H169" s="224">
        <v>1</v>
      </c>
      <c r="I169" s="225"/>
      <c r="J169" s="226">
        <f>ROUND(I169*H169,2)</f>
        <v>0</v>
      </c>
      <c r="K169" s="222" t="s">
        <v>43</v>
      </c>
      <c r="L169" s="71"/>
      <c r="M169" s="227" t="s">
        <v>43</v>
      </c>
      <c r="N169" s="257" t="s">
        <v>52</v>
      </c>
      <c r="O169" s="258"/>
      <c r="P169" s="259">
        <f>O169*H169</f>
        <v>0</v>
      </c>
      <c r="Q169" s="259">
        <v>0</v>
      </c>
      <c r="R169" s="259">
        <f>Q169*H169</f>
        <v>0</v>
      </c>
      <c r="S169" s="259">
        <v>0</v>
      </c>
      <c r="T169" s="260">
        <f>S169*H169</f>
        <v>0</v>
      </c>
      <c r="AR169" s="22" t="s">
        <v>306</v>
      </c>
      <c r="AT169" s="22" t="s">
        <v>138</v>
      </c>
      <c r="AU169" s="22" t="s">
        <v>91</v>
      </c>
      <c r="AY169" s="22" t="s">
        <v>135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2" t="s">
        <v>89</v>
      </c>
      <c r="BK169" s="231">
        <f>ROUND(I169*H169,2)</f>
        <v>0</v>
      </c>
      <c r="BL169" s="22" t="s">
        <v>306</v>
      </c>
      <c r="BM169" s="22" t="s">
        <v>307</v>
      </c>
    </row>
    <row r="170" spans="2:12" s="1" customFormat="1" ht="6.95" customHeight="1">
      <c r="B170" s="66"/>
      <c r="C170" s="67"/>
      <c r="D170" s="67"/>
      <c r="E170" s="67"/>
      <c r="F170" s="67"/>
      <c r="G170" s="67"/>
      <c r="H170" s="67"/>
      <c r="I170" s="165"/>
      <c r="J170" s="67"/>
      <c r="K170" s="67"/>
      <c r="L170" s="71"/>
    </row>
  </sheetData>
  <sheetProtection password="CC35" sheet="1" objects="1" scenarios="1" formatColumns="0" formatRows="0" autoFilter="0"/>
  <autoFilter ref="C84:K169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6"/>
      <c r="C1" s="136"/>
      <c r="D1" s="137" t="s">
        <v>1</v>
      </c>
      <c r="E1" s="136"/>
      <c r="F1" s="138" t="s">
        <v>97</v>
      </c>
      <c r="G1" s="138" t="s">
        <v>98</v>
      </c>
      <c r="H1" s="138"/>
      <c r="I1" s="139"/>
      <c r="J1" s="138" t="s">
        <v>99</v>
      </c>
      <c r="K1" s="137" t="s">
        <v>100</v>
      </c>
      <c r="L1" s="138" t="s">
        <v>101</v>
      </c>
      <c r="M1" s="138"/>
      <c r="N1" s="138"/>
      <c r="O1" s="138"/>
      <c r="P1" s="138"/>
      <c r="Q1" s="138"/>
      <c r="R1" s="138"/>
      <c r="S1" s="138"/>
      <c r="T1" s="138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94</v>
      </c>
    </row>
    <row r="3" spans="2:46" ht="6.95" customHeight="1">
      <c r="B3" s="23"/>
      <c r="C3" s="24"/>
      <c r="D3" s="24"/>
      <c r="E3" s="24"/>
      <c r="F3" s="24"/>
      <c r="G3" s="24"/>
      <c r="H3" s="24"/>
      <c r="I3" s="140"/>
      <c r="J3" s="24"/>
      <c r="K3" s="25"/>
      <c r="AT3" s="22" t="s">
        <v>91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41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1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1"/>
      <c r="J6" s="27"/>
      <c r="K6" s="29"/>
    </row>
    <row r="7" spans="2:11" ht="16.5" customHeight="1">
      <c r="B7" s="26"/>
      <c r="C7" s="27"/>
      <c r="D7" s="27"/>
      <c r="E7" s="142" t="str">
        <f>'Rekapitulace stavby'!K6</f>
        <v>Oprava střechy Domova mládeže</v>
      </c>
      <c r="F7" s="38"/>
      <c r="G7" s="38"/>
      <c r="H7" s="38"/>
      <c r="I7" s="141"/>
      <c r="J7" s="27"/>
      <c r="K7" s="29"/>
    </row>
    <row r="8" spans="2:11" s="1" customFormat="1" ht="13.5">
      <c r="B8" s="45"/>
      <c r="C8" s="46"/>
      <c r="D8" s="38" t="s">
        <v>103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308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8" t="s">
        <v>20</v>
      </c>
      <c r="E11" s="46"/>
      <c r="F11" s="33" t="s">
        <v>43</v>
      </c>
      <c r="G11" s="46"/>
      <c r="H11" s="46"/>
      <c r="I11" s="145" t="s">
        <v>22</v>
      </c>
      <c r="J11" s="33" t="s">
        <v>43</v>
      </c>
      <c r="K11" s="50"/>
    </row>
    <row r="12" spans="2:11" s="1" customFormat="1" ht="14.4" customHeight="1">
      <c r="B12" s="45"/>
      <c r="C12" s="46"/>
      <c r="D12" s="38" t="s">
        <v>24</v>
      </c>
      <c r="E12" s="46"/>
      <c r="F12" s="33" t="s">
        <v>25</v>
      </c>
      <c r="G12" s="46"/>
      <c r="H12" s="46"/>
      <c r="I12" s="145" t="s">
        <v>26</v>
      </c>
      <c r="J12" s="146" t="str">
        <f>'Rekapitulace stavby'!AN8</f>
        <v>18. 4. 2018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8" t="s">
        <v>32</v>
      </c>
      <c r="E14" s="46"/>
      <c r="F14" s="46"/>
      <c r="G14" s="46"/>
      <c r="H14" s="46"/>
      <c r="I14" s="145" t="s">
        <v>33</v>
      </c>
      <c r="J14" s="33" t="s">
        <v>34</v>
      </c>
      <c r="K14" s="50"/>
    </row>
    <row r="15" spans="2:11" s="1" customFormat="1" ht="18" customHeight="1">
      <c r="B15" s="45"/>
      <c r="C15" s="46"/>
      <c r="D15" s="46"/>
      <c r="E15" s="33" t="s">
        <v>35</v>
      </c>
      <c r="F15" s="46"/>
      <c r="G15" s="46"/>
      <c r="H15" s="46"/>
      <c r="I15" s="145" t="s">
        <v>36</v>
      </c>
      <c r="J15" s="33" t="s">
        <v>37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8" t="s">
        <v>38</v>
      </c>
      <c r="E17" s="46"/>
      <c r="F17" s="46"/>
      <c r="G17" s="46"/>
      <c r="H17" s="46"/>
      <c r="I17" s="145" t="s">
        <v>33</v>
      </c>
      <c r="J17" s="33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3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36</v>
      </c>
      <c r="J18" s="33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8" t="s">
        <v>40</v>
      </c>
      <c r="E20" s="46"/>
      <c r="F20" s="46"/>
      <c r="G20" s="46"/>
      <c r="H20" s="46"/>
      <c r="I20" s="145" t="s">
        <v>33</v>
      </c>
      <c r="J20" s="33" t="s">
        <v>41</v>
      </c>
      <c r="K20" s="50"/>
    </row>
    <row r="21" spans="2:11" s="1" customFormat="1" ht="18" customHeight="1">
      <c r="B21" s="45"/>
      <c r="C21" s="46"/>
      <c r="D21" s="46"/>
      <c r="E21" s="33" t="s">
        <v>42</v>
      </c>
      <c r="F21" s="46"/>
      <c r="G21" s="46"/>
      <c r="H21" s="46"/>
      <c r="I21" s="145" t="s">
        <v>36</v>
      </c>
      <c r="J21" s="33" t="s">
        <v>43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8" t="s">
        <v>45</v>
      </c>
      <c r="E23" s="46"/>
      <c r="F23" s="46"/>
      <c r="G23" s="46"/>
      <c r="H23" s="46"/>
      <c r="I23" s="143"/>
      <c r="J23" s="46"/>
      <c r="K23" s="50"/>
    </row>
    <row r="24" spans="2:11" s="6" customFormat="1" ht="71.25" customHeight="1">
      <c r="B24" s="147"/>
      <c r="C24" s="148"/>
      <c r="D24" s="148"/>
      <c r="E24" s="43" t="s">
        <v>46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47</v>
      </c>
      <c r="E27" s="46"/>
      <c r="F27" s="46"/>
      <c r="G27" s="46"/>
      <c r="H27" s="46"/>
      <c r="I27" s="143"/>
      <c r="J27" s="154">
        <f>ROUND(J89,2)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49</v>
      </c>
      <c r="G29" s="46"/>
      <c r="H29" s="46"/>
      <c r="I29" s="155" t="s">
        <v>48</v>
      </c>
      <c r="J29" s="51" t="s">
        <v>50</v>
      </c>
      <c r="K29" s="50"/>
    </row>
    <row r="30" spans="2:11" s="1" customFormat="1" ht="14.4" customHeight="1">
      <c r="B30" s="45"/>
      <c r="C30" s="46"/>
      <c r="D30" s="54" t="s">
        <v>51</v>
      </c>
      <c r="E30" s="54" t="s">
        <v>52</v>
      </c>
      <c r="F30" s="156">
        <f>ROUND(SUM(BE89:BE211),2)</f>
        <v>0</v>
      </c>
      <c r="G30" s="46"/>
      <c r="H30" s="46"/>
      <c r="I30" s="157">
        <v>0.21</v>
      </c>
      <c r="J30" s="156">
        <f>ROUND(ROUND((SUM(BE89:BE211)),2)*I30,2)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53</v>
      </c>
      <c r="F31" s="156">
        <f>ROUND(SUM(BF89:BF211),2)</f>
        <v>0</v>
      </c>
      <c r="G31" s="46"/>
      <c r="H31" s="46"/>
      <c r="I31" s="157">
        <v>0.15</v>
      </c>
      <c r="J31" s="156">
        <f>ROUND(ROUND((SUM(BF89:BF211)),2)*I31,2)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54</v>
      </c>
      <c r="F32" s="156">
        <f>ROUND(SUM(BG89:BG211),2)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55</v>
      </c>
      <c r="F33" s="156">
        <f>ROUND(SUM(BH89:BH211),2)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56</v>
      </c>
      <c r="F34" s="156">
        <f>ROUND(SUM(BI89:BI211),2)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57</v>
      </c>
      <c r="E36" s="97"/>
      <c r="F36" s="97"/>
      <c r="G36" s="160" t="s">
        <v>58</v>
      </c>
      <c r="H36" s="161" t="s">
        <v>59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8" t="s">
        <v>105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8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Oprava střechy Domova mládeže</v>
      </c>
      <c r="F45" s="38"/>
      <c r="G45" s="38"/>
      <c r="H45" s="38"/>
      <c r="I45" s="143"/>
      <c r="J45" s="46"/>
      <c r="K45" s="50"/>
    </row>
    <row r="46" spans="2:11" s="1" customFormat="1" ht="14.4" customHeight="1">
      <c r="B46" s="45"/>
      <c r="C46" s="38" t="s">
        <v>103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C - Nová krytina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8" t="s">
        <v>24</v>
      </c>
      <c r="D49" s="46"/>
      <c r="E49" s="46"/>
      <c r="F49" s="33" t="str">
        <f>F12</f>
        <v>Čelakovského 789/1, 301 00 Plzeň</v>
      </c>
      <c r="G49" s="46"/>
      <c r="H49" s="46"/>
      <c r="I49" s="145" t="s">
        <v>26</v>
      </c>
      <c r="J49" s="146" t="str">
        <f>IF(J12="","",J12)</f>
        <v>18. 4. 2018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8" t="s">
        <v>32</v>
      </c>
      <c r="D51" s="46"/>
      <c r="E51" s="46"/>
      <c r="F51" s="33" t="str">
        <f>E15</f>
        <v xml:space="preserve">SŠIFS, Klatovská 200G, 301   Plzeň</v>
      </c>
      <c r="G51" s="46"/>
      <c r="H51" s="46"/>
      <c r="I51" s="145" t="s">
        <v>40</v>
      </c>
      <c r="J51" s="43" t="str">
        <f>E21</f>
        <v>Planteam, Na Výsluní 630, Líně - Sulkov</v>
      </c>
      <c r="K51" s="50"/>
    </row>
    <row r="52" spans="2:11" s="1" customFormat="1" ht="14.4" customHeight="1">
      <c r="B52" s="45"/>
      <c r="C52" s="38" t="s">
        <v>38</v>
      </c>
      <c r="D52" s="46"/>
      <c r="E52" s="46"/>
      <c r="F52" s="33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106</v>
      </c>
      <c r="D54" s="158"/>
      <c r="E54" s="158"/>
      <c r="F54" s="158"/>
      <c r="G54" s="158"/>
      <c r="H54" s="158"/>
      <c r="I54" s="172"/>
      <c r="J54" s="173" t="s">
        <v>107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108</v>
      </c>
      <c r="D56" s="46"/>
      <c r="E56" s="46"/>
      <c r="F56" s="46"/>
      <c r="G56" s="46"/>
      <c r="H56" s="46"/>
      <c r="I56" s="143"/>
      <c r="J56" s="154">
        <f>J89</f>
        <v>0</v>
      </c>
      <c r="K56" s="50"/>
      <c r="AU56" s="22" t="s">
        <v>109</v>
      </c>
    </row>
    <row r="57" spans="2:11" s="7" customFormat="1" ht="24.95" customHeight="1">
      <c r="B57" s="176"/>
      <c r="C57" s="177"/>
      <c r="D57" s="178" t="s">
        <v>110</v>
      </c>
      <c r="E57" s="179"/>
      <c r="F57" s="179"/>
      <c r="G57" s="179"/>
      <c r="H57" s="179"/>
      <c r="I57" s="180"/>
      <c r="J57" s="181">
        <f>J90</f>
        <v>0</v>
      </c>
      <c r="K57" s="182"/>
    </row>
    <row r="58" spans="2:11" s="8" customFormat="1" ht="19.9" customHeight="1">
      <c r="B58" s="183"/>
      <c r="C58" s="184"/>
      <c r="D58" s="185" t="s">
        <v>309</v>
      </c>
      <c r="E58" s="186"/>
      <c r="F58" s="186"/>
      <c r="G58" s="186"/>
      <c r="H58" s="186"/>
      <c r="I58" s="187"/>
      <c r="J58" s="188">
        <f>J91</f>
        <v>0</v>
      </c>
      <c r="K58" s="189"/>
    </row>
    <row r="59" spans="2:11" s="8" customFormat="1" ht="19.9" customHeight="1">
      <c r="B59" s="183"/>
      <c r="C59" s="184"/>
      <c r="D59" s="185" t="s">
        <v>111</v>
      </c>
      <c r="E59" s="186"/>
      <c r="F59" s="186"/>
      <c r="G59" s="186"/>
      <c r="H59" s="186"/>
      <c r="I59" s="187"/>
      <c r="J59" s="188">
        <f>J98</f>
        <v>0</v>
      </c>
      <c r="K59" s="189"/>
    </row>
    <row r="60" spans="2:11" s="8" customFormat="1" ht="19.9" customHeight="1">
      <c r="B60" s="183"/>
      <c r="C60" s="184"/>
      <c r="D60" s="185" t="s">
        <v>310</v>
      </c>
      <c r="E60" s="186"/>
      <c r="F60" s="186"/>
      <c r="G60" s="186"/>
      <c r="H60" s="186"/>
      <c r="I60" s="187"/>
      <c r="J60" s="188">
        <f>J100</f>
        <v>0</v>
      </c>
      <c r="K60" s="189"/>
    </row>
    <row r="61" spans="2:11" s="7" customFormat="1" ht="24.95" customHeight="1">
      <c r="B61" s="176"/>
      <c r="C61" s="177"/>
      <c r="D61" s="178" t="s">
        <v>113</v>
      </c>
      <c r="E61" s="179"/>
      <c r="F61" s="179"/>
      <c r="G61" s="179"/>
      <c r="H61" s="179"/>
      <c r="I61" s="180"/>
      <c r="J61" s="181">
        <f>J102</f>
        <v>0</v>
      </c>
      <c r="K61" s="182"/>
    </row>
    <row r="62" spans="2:11" s="8" customFormat="1" ht="19.9" customHeight="1">
      <c r="B62" s="183"/>
      <c r="C62" s="184"/>
      <c r="D62" s="185" t="s">
        <v>114</v>
      </c>
      <c r="E62" s="186"/>
      <c r="F62" s="186"/>
      <c r="G62" s="186"/>
      <c r="H62" s="186"/>
      <c r="I62" s="187"/>
      <c r="J62" s="188">
        <f>J103</f>
        <v>0</v>
      </c>
      <c r="K62" s="189"/>
    </row>
    <row r="63" spans="2:11" s="8" customFormat="1" ht="19.9" customHeight="1">
      <c r="B63" s="183"/>
      <c r="C63" s="184"/>
      <c r="D63" s="185" t="s">
        <v>115</v>
      </c>
      <c r="E63" s="186"/>
      <c r="F63" s="186"/>
      <c r="G63" s="186"/>
      <c r="H63" s="186"/>
      <c r="I63" s="187"/>
      <c r="J63" s="188">
        <f>J126</f>
        <v>0</v>
      </c>
      <c r="K63" s="189"/>
    </row>
    <row r="64" spans="2:11" s="8" customFormat="1" ht="19.9" customHeight="1">
      <c r="B64" s="183"/>
      <c r="C64" s="184"/>
      <c r="D64" s="185" t="s">
        <v>311</v>
      </c>
      <c r="E64" s="186"/>
      <c r="F64" s="186"/>
      <c r="G64" s="186"/>
      <c r="H64" s="186"/>
      <c r="I64" s="187"/>
      <c r="J64" s="188">
        <f>J161</f>
        <v>0</v>
      </c>
      <c r="K64" s="189"/>
    </row>
    <row r="65" spans="2:11" s="8" customFormat="1" ht="19.9" customHeight="1">
      <c r="B65" s="183"/>
      <c r="C65" s="184"/>
      <c r="D65" s="185" t="s">
        <v>312</v>
      </c>
      <c r="E65" s="186"/>
      <c r="F65" s="186"/>
      <c r="G65" s="186"/>
      <c r="H65" s="186"/>
      <c r="I65" s="187"/>
      <c r="J65" s="188">
        <f>J193</f>
        <v>0</v>
      </c>
      <c r="K65" s="189"/>
    </row>
    <row r="66" spans="2:11" s="8" customFormat="1" ht="19.9" customHeight="1">
      <c r="B66" s="183"/>
      <c r="C66" s="184"/>
      <c r="D66" s="185" t="s">
        <v>116</v>
      </c>
      <c r="E66" s="186"/>
      <c r="F66" s="186"/>
      <c r="G66" s="186"/>
      <c r="H66" s="186"/>
      <c r="I66" s="187"/>
      <c r="J66" s="188">
        <f>J198</f>
        <v>0</v>
      </c>
      <c r="K66" s="189"/>
    </row>
    <row r="67" spans="2:11" s="8" customFormat="1" ht="19.9" customHeight="1">
      <c r="B67" s="183"/>
      <c r="C67" s="184"/>
      <c r="D67" s="185" t="s">
        <v>313</v>
      </c>
      <c r="E67" s="186"/>
      <c r="F67" s="186"/>
      <c r="G67" s="186"/>
      <c r="H67" s="186"/>
      <c r="I67" s="187"/>
      <c r="J67" s="188">
        <f>J200</f>
        <v>0</v>
      </c>
      <c r="K67" s="189"/>
    </row>
    <row r="68" spans="2:11" s="7" customFormat="1" ht="24.95" customHeight="1">
      <c r="B68" s="176"/>
      <c r="C68" s="177"/>
      <c r="D68" s="178" t="s">
        <v>117</v>
      </c>
      <c r="E68" s="179"/>
      <c r="F68" s="179"/>
      <c r="G68" s="179"/>
      <c r="H68" s="179"/>
      <c r="I68" s="180"/>
      <c r="J68" s="181">
        <f>J209</f>
        <v>0</v>
      </c>
      <c r="K68" s="182"/>
    </row>
    <row r="69" spans="2:11" s="8" customFormat="1" ht="19.9" customHeight="1">
      <c r="B69" s="183"/>
      <c r="C69" s="184"/>
      <c r="D69" s="185" t="s">
        <v>118</v>
      </c>
      <c r="E69" s="186"/>
      <c r="F69" s="186"/>
      <c r="G69" s="186"/>
      <c r="H69" s="186"/>
      <c r="I69" s="187"/>
      <c r="J69" s="188">
        <f>J210</f>
        <v>0</v>
      </c>
      <c r="K69" s="189"/>
    </row>
    <row r="70" spans="2:11" s="1" customFormat="1" ht="21.8" customHeight="1">
      <c r="B70" s="45"/>
      <c r="C70" s="46"/>
      <c r="D70" s="46"/>
      <c r="E70" s="46"/>
      <c r="F70" s="46"/>
      <c r="G70" s="46"/>
      <c r="H70" s="46"/>
      <c r="I70" s="143"/>
      <c r="J70" s="46"/>
      <c r="K70" s="50"/>
    </row>
    <row r="71" spans="2:11" s="1" customFormat="1" ht="6.95" customHeight="1">
      <c r="B71" s="66"/>
      <c r="C71" s="67"/>
      <c r="D71" s="67"/>
      <c r="E71" s="67"/>
      <c r="F71" s="67"/>
      <c r="G71" s="67"/>
      <c r="H71" s="67"/>
      <c r="I71" s="165"/>
      <c r="J71" s="67"/>
      <c r="K71" s="68"/>
    </row>
    <row r="75" spans="2:12" s="1" customFormat="1" ht="6.95" customHeight="1">
      <c r="B75" s="69"/>
      <c r="C75" s="70"/>
      <c r="D75" s="70"/>
      <c r="E75" s="70"/>
      <c r="F75" s="70"/>
      <c r="G75" s="70"/>
      <c r="H75" s="70"/>
      <c r="I75" s="168"/>
      <c r="J75" s="70"/>
      <c r="K75" s="70"/>
      <c r="L75" s="71"/>
    </row>
    <row r="76" spans="2:12" s="1" customFormat="1" ht="36.95" customHeight="1">
      <c r="B76" s="45"/>
      <c r="C76" s="72" t="s">
        <v>119</v>
      </c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4.4" customHeight="1">
      <c r="B78" s="45"/>
      <c r="C78" s="75" t="s">
        <v>18</v>
      </c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6.5" customHeight="1">
      <c r="B79" s="45"/>
      <c r="C79" s="73"/>
      <c r="D79" s="73"/>
      <c r="E79" s="191" t="str">
        <f>E7</f>
        <v>Oprava střechy Domova mládeže</v>
      </c>
      <c r="F79" s="75"/>
      <c r="G79" s="75"/>
      <c r="H79" s="75"/>
      <c r="I79" s="190"/>
      <c r="J79" s="73"/>
      <c r="K79" s="73"/>
      <c r="L79" s="71"/>
    </row>
    <row r="80" spans="2:12" s="1" customFormat="1" ht="14.4" customHeight="1">
      <c r="B80" s="45"/>
      <c r="C80" s="75" t="s">
        <v>103</v>
      </c>
      <c r="D80" s="73"/>
      <c r="E80" s="73"/>
      <c r="F80" s="73"/>
      <c r="G80" s="73"/>
      <c r="H80" s="73"/>
      <c r="I80" s="190"/>
      <c r="J80" s="73"/>
      <c r="K80" s="73"/>
      <c r="L80" s="71"/>
    </row>
    <row r="81" spans="2:12" s="1" customFormat="1" ht="17.25" customHeight="1">
      <c r="B81" s="45"/>
      <c r="C81" s="73"/>
      <c r="D81" s="73"/>
      <c r="E81" s="81" t="str">
        <f>E9</f>
        <v>C - Nová krytina</v>
      </c>
      <c r="F81" s="73"/>
      <c r="G81" s="73"/>
      <c r="H81" s="73"/>
      <c r="I81" s="190"/>
      <c r="J81" s="73"/>
      <c r="K81" s="73"/>
      <c r="L81" s="71"/>
    </row>
    <row r="82" spans="2:12" s="1" customFormat="1" ht="6.95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pans="2:12" s="1" customFormat="1" ht="18" customHeight="1">
      <c r="B83" s="45"/>
      <c r="C83" s="75" t="s">
        <v>24</v>
      </c>
      <c r="D83" s="73"/>
      <c r="E83" s="73"/>
      <c r="F83" s="192" t="str">
        <f>F12</f>
        <v>Čelakovského 789/1, 301 00 Plzeň</v>
      </c>
      <c r="G83" s="73"/>
      <c r="H83" s="73"/>
      <c r="I83" s="193" t="s">
        <v>26</v>
      </c>
      <c r="J83" s="84" t="str">
        <f>IF(J12="","",J12)</f>
        <v>18. 4. 2018</v>
      </c>
      <c r="K83" s="73"/>
      <c r="L83" s="71"/>
    </row>
    <row r="84" spans="2:12" s="1" customFormat="1" ht="6.95" customHeight="1">
      <c r="B84" s="45"/>
      <c r="C84" s="73"/>
      <c r="D84" s="73"/>
      <c r="E84" s="73"/>
      <c r="F84" s="73"/>
      <c r="G84" s="73"/>
      <c r="H84" s="73"/>
      <c r="I84" s="190"/>
      <c r="J84" s="73"/>
      <c r="K84" s="73"/>
      <c r="L84" s="71"/>
    </row>
    <row r="85" spans="2:12" s="1" customFormat="1" ht="13.5">
      <c r="B85" s="45"/>
      <c r="C85" s="75" t="s">
        <v>32</v>
      </c>
      <c r="D85" s="73"/>
      <c r="E85" s="73"/>
      <c r="F85" s="192" t="str">
        <f>E15</f>
        <v xml:space="preserve">SŠIFS, Klatovská 200G, 301   Plzeň</v>
      </c>
      <c r="G85" s="73"/>
      <c r="H85" s="73"/>
      <c r="I85" s="193" t="s">
        <v>40</v>
      </c>
      <c r="J85" s="192" t="str">
        <f>E21</f>
        <v>Planteam, Na Výsluní 630, Líně - Sulkov</v>
      </c>
      <c r="K85" s="73"/>
      <c r="L85" s="71"/>
    </row>
    <row r="86" spans="2:12" s="1" customFormat="1" ht="14.4" customHeight="1">
      <c r="B86" s="45"/>
      <c r="C86" s="75" t="s">
        <v>38</v>
      </c>
      <c r="D86" s="73"/>
      <c r="E86" s="73"/>
      <c r="F86" s="192" t="str">
        <f>IF(E18="","",E18)</f>
        <v/>
      </c>
      <c r="G86" s="73"/>
      <c r="H86" s="73"/>
      <c r="I86" s="190"/>
      <c r="J86" s="73"/>
      <c r="K86" s="73"/>
      <c r="L86" s="71"/>
    </row>
    <row r="87" spans="2:12" s="1" customFormat="1" ht="10.3" customHeight="1">
      <c r="B87" s="45"/>
      <c r="C87" s="73"/>
      <c r="D87" s="73"/>
      <c r="E87" s="73"/>
      <c r="F87" s="73"/>
      <c r="G87" s="73"/>
      <c r="H87" s="73"/>
      <c r="I87" s="190"/>
      <c r="J87" s="73"/>
      <c r="K87" s="73"/>
      <c r="L87" s="71"/>
    </row>
    <row r="88" spans="2:20" s="9" customFormat="1" ht="29.25" customHeight="1">
      <c r="B88" s="194"/>
      <c r="C88" s="195" t="s">
        <v>120</v>
      </c>
      <c r="D88" s="196" t="s">
        <v>66</v>
      </c>
      <c r="E88" s="196" t="s">
        <v>62</v>
      </c>
      <c r="F88" s="196" t="s">
        <v>121</v>
      </c>
      <c r="G88" s="196" t="s">
        <v>122</v>
      </c>
      <c r="H88" s="196" t="s">
        <v>123</v>
      </c>
      <c r="I88" s="197" t="s">
        <v>124</v>
      </c>
      <c r="J88" s="196" t="s">
        <v>107</v>
      </c>
      <c r="K88" s="198" t="s">
        <v>125</v>
      </c>
      <c r="L88" s="199"/>
      <c r="M88" s="101" t="s">
        <v>126</v>
      </c>
      <c r="N88" s="102" t="s">
        <v>51</v>
      </c>
      <c r="O88" s="102" t="s">
        <v>127</v>
      </c>
      <c r="P88" s="102" t="s">
        <v>128</v>
      </c>
      <c r="Q88" s="102" t="s">
        <v>129</v>
      </c>
      <c r="R88" s="102" t="s">
        <v>130</v>
      </c>
      <c r="S88" s="102" t="s">
        <v>131</v>
      </c>
      <c r="T88" s="103" t="s">
        <v>132</v>
      </c>
    </row>
    <row r="89" spans="2:63" s="1" customFormat="1" ht="29.25" customHeight="1">
      <c r="B89" s="45"/>
      <c r="C89" s="107" t="s">
        <v>108</v>
      </c>
      <c r="D89" s="73"/>
      <c r="E89" s="73"/>
      <c r="F89" s="73"/>
      <c r="G89" s="73"/>
      <c r="H89" s="73"/>
      <c r="I89" s="190"/>
      <c r="J89" s="200">
        <f>BK89</f>
        <v>0</v>
      </c>
      <c r="K89" s="73"/>
      <c r="L89" s="71"/>
      <c r="M89" s="104"/>
      <c r="N89" s="105"/>
      <c r="O89" s="105"/>
      <c r="P89" s="201">
        <f>P90+P102+P209</f>
        <v>0</v>
      </c>
      <c r="Q89" s="105"/>
      <c r="R89" s="201">
        <f>R90+R102+R209</f>
        <v>50.14877963</v>
      </c>
      <c r="S89" s="105"/>
      <c r="T89" s="202">
        <f>T90+T102+T209</f>
        <v>0</v>
      </c>
      <c r="AT89" s="22" t="s">
        <v>80</v>
      </c>
      <c r="AU89" s="22" t="s">
        <v>109</v>
      </c>
      <c r="BK89" s="203">
        <f>BK90+BK102+BK209</f>
        <v>0</v>
      </c>
    </row>
    <row r="90" spans="2:63" s="10" customFormat="1" ht="37.4" customHeight="1">
      <c r="B90" s="204"/>
      <c r="C90" s="205"/>
      <c r="D90" s="206" t="s">
        <v>80</v>
      </c>
      <c r="E90" s="207" t="s">
        <v>133</v>
      </c>
      <c r="F90" s="207" t="s">
        <v>134</v>
      </c>
      <c r="G90" s="205"/>
      <c r="H90" s="205"/>
      <c r="I90" s="208"/>
      <c r="J90" s="209">
        <f>BK90</f>
        <v>0</v>
      </c>
      <c r="K90" s="205"/>
      <c r="L90" s="210"/>
      <c r="M90" s="211"/>
      <c r="N90" s="212"/>
      <c r="O90" s="212"/>
      <c r="P90" s="213">
        <f>P91+P98+P100</f>
        <v>0</v>
      </c>
      <c r="Q90" s="212"/>
      <c r="R90" s="213">
        <f>R91+R98+R100</f>
        <v>0.58968</v>
      </c>
      <c r="S90" s="212"/>
      <c r="T90" s="214">
        <f>T91+T98+T100</f>
        <v>0</v>
      </c>
      <c r="AR90" s="215" t="s">
        <v>89</v>
      </c>
      <c r="AT90" s="216" t="s">
        <v>80</v>
      </c>
      <c r="AU90" s="216" t="s">
        <v>81</v>
      </c>
      <c r="AY90" s="215" t="s">
        <v>135</v>
      </c>
      <c r="BK90" s="217">
        <f>BK91+BK98+BK100</f>
        <v>0</v>
      </c>
    </row>
    <row r="91" spans="2:63" s="10" customFormat="1" ht="19.9" customHeight="1">
      <c r="B91" s="204"/>
      <c r="C91" s="205"/>
      <c r="D91" s="206" t="s">
        <v>80</v>
      </c>
      <c r="E91" s="218" t="s">
        <v>168</v>
      </c>
      <c r="F91" s="218" t="s">
        <v>314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f>SUM(P92:P97)</f>
        <v>0</v>
      </c>
      <c r="Q91" s="212"/>
      <c r="R91" s="213">
        <f>SUM(R92:R97)</f>
        <v>0.58734</v>
      </c>
      <c r="S91" s="212"/>
      <c r="T91" s="214">
        <f>SUM(T92:T97)</f>
        <v>0</v>
      </c>
      <c r="AR91" s="215" t="s">
        <v>89</v>
      </c>
      <c r="AT91" s="216" t="s">
        <v>80</v>
      </c>
      <c r="AU91" s="216" t="s">
        <v>89</v>
      </c>
      <c r="AY91" s="215" t="s">
        <v>135</v>
      </c>
      <c r="BK91" s="217">
        <f>SUM(BK92:BK97)</f>
        <v>0</v>
      </c>
    </row>
    <row r="92" spans="2:65" s="1" customFormat="1" ht="25.5" customHeight="1">
      <c r="B92" s="45"/>
      <c r="C92" s="220" t="s">
        <v>89</v>
      </c>
      <c r="D92" s="220" t="s">
        <v>138</v>
      </c>
      <c r="E92" s="221" t="s">
        <v>315</v>
      </c>
      <c r="F92" s="222" t="s">
        <v>316</v>
      </c>
      <c r="G92" s="223" t="s">
        <v>141</v>
      </c>
      <c r="H92" s="224">
        <v>18</v>
      </c>
      <c r="I92" s="225"/>
      <c r="J92" s="226">
        <f>ROUND(I92*H92,2)</f>
        <v>0</v>
      </c>
      <c r="K92" s="222" t="s">
        <v>142</v>
      </c>
      <c r="L92" s="71"/>
      <c r="M92" s="227" t="s">
        <v>43</v>
      </c>
      <c r="N92" s="228" t="s">
        <v>52</v>
      </c>
      <c r="O92" s="46"/>
      <c r="P92" s="229">
        <f>O92*H92</f>
        <v>0</v>
      </c>
      <c r="Q92" s="229">
        <v>0.00026</v>
      </c>
      <c r="R92" s="229">
        <f>Q92*H92</f>
        <v>0.004679999999999999</v>
      </c>
      <c r="S92" s="229">
        <v>0</v>
      </c>
      <c r="T92" s="230">
        <f>S92*H92</f>
        <v>0</v>
      </c>
      <c r="AR92" s="22" t="s">
        <v>143</v>
      </c>
      <c r="AT92" s="22" t="s">
        <v>138</v>
      </c>
      <c r="AU92" s="22" t="s">
        <v>91</v>
      </c>
      <c r="AY92" s="22" t="s">
        <v>135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2" t="s">
        <v>89</v>
      </c>
      <c r="BK92" s="231">
        <f>ROUND(I92*H92,2)</f>
        <v>0</v>
      </c>
      <c r="BL92" s="22" t="s">
        <v>143</v>
      </c>
      <c r="BM92" s="22" t="s">
        <v>317</v>
      </c>
    </row>
    <row r="93" spans="2:65" s="1" customFormat="1" ht="25.5" customHeight="1">
      <c r="B93" s="45"/>
      <c r="C93" s="220" t="s">
        <v>91</v>
      </c>
      <c r="D93" s="220" t="s">
        <v>138</v>
      </c>
      <c r="E93" s="221" t="s">
        <v>318</v>
      </c>
      <c r="F93" s="222" t="s">
        <v>319</v>
      </c>
      <c r="G93" s="223" t="s">
        <v>141</v>
      </c>
      <c r="H93" s="224">
        <v>18</v>
      </c>
      <c r="I93" s="225"/>
      <c r="J93" s="226">
        <f>ROUND(I93*H93,2)</f>
        <v>0</v>
      </c>
      <c r="K93" s="222" t="s">
        <v>142</v>
      </c>
      <c r="L93" s="71"/>
      <c r="M93" s="227" t="s">
        <v>43</v>
      </c>
      <c r="N93" s="228" t="s">
        <v>52</v>
      </c>
      <c r="O93" s="46"/>
      <c r="P93" s="229">
        <f>O93*H93</f>
        <v>0</v>
      </c>
      <c r="Q93" s="229">
        <v>0.025</v>
      </c>
      <c r="R93" s="229">
        <f>Q93*H93</f>
        <v>0.45</v>
      </c>
      <c r="S93" s="229">
        <v>0</v>
      </c>
      <c r="T93" s="230">
        <f>S93*H93</f>
        <v>0</v>
      </c>
      <c r="AR93" s="22" t="s">
        <v>143</v>
      </c>
      <c r="AT93" s="22" t="s">
        <v>138</v>
      </c>
      <c r="AU93" s="22" t="s">
        <v>91</v>
      </c>
      <c r="AY93" s="22" t="s">
        <v>135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2" t="s">
        <v>89</v>
      </c>
      <c r="BK93" s="231">
        <f>ROUND(I93*H93,2)</f>
        <v>0</v>
      </c>
      <c r="BL93" s="22" t="s">
        <v>143</v>
      </c>
      <c r="BM93" s="22" t="s">
        <v>320</v>
      </c>
    </row>
    <row r="94" spans="2:65" s="1" customFormat="1" ht="25.5" customHeight="1">
      <c r="B94" s="45"/>
      <c r="C94" s="220" t="s">
        <v>153</v>
      </c>
      <c r="D94" s="220" t="s">
        <v>138</v>
      </c>
      <c r="E94" s="221" t="s">
        <v>321</v>
      </c>
      <c r="F94" s="222" t="s">
        <v>322</v>
      </c>
      <c r="G94" s="223" t="s">
        <v>141</v>
      </c>
      <c r="H94" s="224">
        <v>18</v>
      </c>
      <c r="I94" s="225"/>
      <c r="J94" s="226">
        <f>ROUND(I94*H94,2)</f>
        <v>0</v>
      </c>
      <c r="K94" s="222" t="s">
        <v>142</v>
      </c>
      <c r="L94" s="71"/>
      <c r="M94" s="227" t="s">
        <v>43</v>
      </c>
      <c r="N94" s="228" t="s">
        <v>52</v>
      </c>
      <c r="O94" s="46"/>
      <c r="P94" s="229">
        <f>O94*H94</f>
        <v>0</v>
      </c>
      <c r="Q94" s="229">
        <v>0.00348</v>
      </c>
      <c r="R94" s="229">
        <f>Q94*H94</f>
        <v>0.06264</v>
      </c>
      <c r="S94" s="229">
        <v>0</v>
      </c>
      <c r="T94" s="230">
        <f>S94*H94</f>
        <v>0</v>
      </c>
      <c r="AR94" s="22" t="s">
        <v>143</v>
      </c>
      <c r="AT94" s="22" t="s">
        <v>138</v>
      </c>
      <c r="AU94" s="22" t="s">
        <v>91</v>
      </c>
      <c r="AY94" s="22" t="s">
        <v>135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2" t="s">
        <v>89</v>
      </c>
      <c r="BK94" s="231">
        <f>ROUND(I94*H94,2)</f>
        <v>0</v>
      </c>
      <c r="BL94" s="22" t="s">
        <v>143</v>
      </c>
      <c r="BM94" s="22" t="s">
        <v>323</v>
      </c>
    </row>
    <row r="95" spans="2:65" s="1" customFormat="1" ht="25.5" customHeight="1">
      <c r="B95" s="45"/>
      <c r="C95" s="220" t="s">
        <v>143</v>
      </c>
      <c r="D95" s="220" t="s">
        <v>138</v>
      </c>
      <c r="E95" s="221" t="s">
        <v>324</v>
      </c>
      <c r="F95" s="222" t="s">
        <v>325</v>
      </c>
      <c r="G95" s="223" t="s">
        <v>141</v>
      </c>
      <c r="H95" s="224">
        <v>18</v>
      </c>
      <c r="I95" s="225"/>
      <c r="J95" s="226">
        <f>ROUND(I95*H95,2)</f>
        <v>0</v>
      </c>
      <c r="K95" s="222" t="s">
        <v>142</v>
      </c>
      <c r="L95" s="71"/>
      <c r="M95" s="227" t="s">
        <v>43</v>
      </c>
      <c r="N95" s="228" t="s">
        <v>52</v>
      </c>
      <c r="O95" s="46"/>
      <c r="P95" s="229">
        <f>O95*H95</f>
        <v>0</v>
      </c>
      <c r="Q95" s="229">
        <v>0.00389</v>
      </c>
      <c r="R95" s="229">
        <f>Q95*H95</f>
        <v>0.07002</v>
      </c>
      <c r="S95" s="229">
        <v>0</v>
      </c>
      <c r="T95" s="230">
        <f>S95*H95</f>
        <v>0</v>
      </c>
      <c r="AR95" s="22" t="s">
        <v>143</v>
      </c>
      <c r="AT95" s="22" t="s">
        <v>138</v>
      </c>
      <c r="AU95" s="22" t="s">
        <v>91</v>
      </c>
      <c r="AY95" s="22" t="s">
        <v>135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2" t="s">
        <v>89</v>
      </c>
      <c r="BK95" s="231">
        <f>ROUND(I95*H95,2)</f>
        <v>0</v>
      </c>
      <c r="BL95" s="22" t="s">
        <v>143</v>
      </c>
      <c r="BM95" s="22" t="s">
        <v>326</v>
      </c>
    </row>
    <row r="96" spans="2:51" s="11" customFormat="1" ht="13.5">
      <c r="B96" s="235"/>
      <c r="C96" s="236"/>
      <c r="D96" s="232" t="s">
        <v>147</v>
      </c>
      <c r="E96" s="237" t="s">
        <v>43</v>
      </c>
      <c r="F96" s="238" t="s">
        <v>327</v>
      </c>
      <c r="G96" s="236"/>
      <c r="H96" s="239">
        <v>18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147</v>
      </c>
      <c r="AU96" s="245" t="s">
        <v>91</v>
      </c>
      <c r="AV96" s="11" t="s">
        <v>91</v>
      </c>
      <c r="AW96" s="11" t="s">
        <v>44</v>
      </c>
      <c r="AX96" s="11" t="s">
        <v>81</v>
      </c>
      <c r="AY96" s="245" t="s">
        <v>135</v>
      </c>
    </row>
    <row r="97" spans="2:51" s="12" customFormat="1" ht="13.5">
      <c r="B97" s="246"/>
      <c r="C97" s="247"/>
      <c r="D97" s="232" t="s">
        <v>147</v>
      </c>
      <c r="E97" s="248" t="s">
        <v>43</v>
      </c>
      <c r="F97" s="249" t="s">
        <v>275</v>
      </c>
      <c r="G97" s="247"/>
      <c r="H97" s="250">
        <v>18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AT97" s="256" t="s">
        <v>147</v>
      </c>
      <c r="AU97" s="256" t="s">
        <v>91</v>
      </c>
      <c r="AV97" s="12" t="s">
        <v>143</v>
      </c>
      <c r="AW97" s="12" t="s">
        <v>6</v>
      </c>
      <c r="AX97" s="12" t="s">
        <v>89</v>
      </c>
      <c r="AY97" s="256" t="s">
        <v>135</v>
      </c>
    </row>
    <row r="98" spans="2:63" s="10" customFormat="1" ht="29.85" customHeight="1">
      <c r="B98" s="204"/>
      <c r="C98" s="205"/>
      <c r="D98" s="206" t="s">
        <v>80</v>
      </c>
      <c r="E98" s="218" t="s">
        <v>136</v>
      </c>
      <c r="F98" s="218" t="s">
        <v>137</v>
      </c>
      <c r="G98" s="205"/>
      <c r="H98" s="205"/>
      <c r="I98" s="208"/>
      <c r="J98" s="219">
        <f>BK98</f>
        <v>0</v>
      </c>
      <c r="K98" s="205"/>
      <c r="L98" s="210"/>
      <c r="M98" s="211"/>
      <c r="N98" s="212"/>
      <c r="O98" s="212"/>
      <c r="P98" s="213">
        <f>P99</f>
        <v>0</v>
      </c>
      <c r="Q98" s="212"/>
      <c r="R98" s="213">
        <f>R99</f>
        <v>0.0023399999999999996</v>
      </c>
      <c r="S98" s="212"/>
      <c r="T98" s="214">
        <f>T99</f>
        <v>0</v>
      </c>
      <c r="AR98" s="215" t="s">
        <v>89</v>
      </c>
      <c r="AT98" s="216" t="s">
        <v>80</v>
      </c>
      <c r="AU98" s="216" t="s">
        <v>89</v>
      </c>
      <c r="AY98" s="215" t="s">
        <v>135</v>
      </c>
      <c r="BK98" s="217">
        <f>BK99</f>
        <v>0</v>
      </c>
    </row>
    <row r="99" spans="2:65" s="1" customFormat="1" ht="25.5" customHeight="1">
      <c r="B99" s="45"/>
      <c r="C99" s="220" t="s">
        <v>163</v>
      </c>
      <c r="D99" s="220" t="s">
        <v>138</v>
      </c>
      <c r="E99" s="221" t="s">
        <v>328</v>
      </c>
      <c r="F99" s="222" t="s">
        <v>329</v>
      </c>
      <c r="G99" s="223" t="s">
        <v>141</v>
      </c>
      <c r="H99" s="224">
        <v>18</v>
      </c>
      <c r="I99" s="225"/>
      <c r="J99" s="226">
        <f>ROUND(I99*H99,2)</f>
        <v>0</v>
      </c>
      <c r="K99" s="222" t="s">
        <v>142</v>
      </c>
      <c r="L99" s="71"/>
      <c r="M99" s="227" t="s">
        <v>43</v>
      </c>
      <c r="N99" s="228" t="s">
        <v>52</v>
      </c>
      <c r="O99" s="46"/>
      <c r="P99" s="229">
        <f>O99*H99</f>
        <v>0</v>
      </c>
      <c r="Q99" s="229">
        <v>0.00013</v>
      </c>
      <c r="R99" s="229">
        <f>Q99*H99</f>
        <v>0.0023399999999999996</v>
      </c>
      <c r="S99" s="229">
        <v>0</v>
      </c>
      <c r="T99" s="230">
        <f>S99*H99</f>
        <v>0</v>
      </c>
      <c r="AR99" s="22" t="s">
        <v>143</v>
      </c>
      <c r="AT99" s="22" t="s">
        <v>138</v>
      </c>
      <c r="AU99" s="22" t="s">
        <v>91</v>
      </c>
      <c r="AY99" s="22" t="s">
        <v>135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2" t="s">
        <v>89</v>
      </c>
      <c r="BK99" s="231">
        <f>ROUND(I99*H99,2)</f>
        <v>0</v>
      </c>
      <c r="BL99" s="22" t="s">
        <v>143</v>
      </c>
      <c r="BM99" s="22" t="s">
        <v>330</v>
      </c>
    </row>
    <row r="100" spans="2:63" s="10" customFormat="1" ht="29.85" customHeight="1">
      <c r="B100" s="204"/>
      <c r="C100" s="205"/>
      <c r="D100" s="206" t="s">
        <v>80</v>
      </c>
      <c r="E100" s="218" t="s">
        <v>331</v>
      </c>
      <c r="F100" s="218" t="s">
        <v>332</v>
      </c>
      <c r="G100" s="205"/>
      <c r="H100" s="205"/>
      <c r="I100" s="208"/>
      <c r="J100" s="219">
        <f>BK100</f>
        <v>0</v>
      </c>
      <c r="K100" s="205"/>
      <c r="L100" s="210"/>
      <c r="M100" s="211"/>
      <c r="N100" s="212"/>
      <c r="O100" s="212"/>
      <c r="P100" s="213">
        <f>P101</f>
        <v>0</v>
      </c>
      <c r="Q100" s="212"/>
      <c r="R100" s="213">
        <f>R101</f>
        <v>0</v>
      </c>
      <c r="S100" s="212"/>
      <c r="T100" s="214">
        <f>T101</f>
        <v>0</v>
      </c>
      <c r="AR100" s="215" t="s">
        <v>89</v>
      </c>
      <c r="AT100" s="216" t="s">
        <v>80</v>
      </c>
      <c r="AU100" s="216" t="s">
        <v>89</v>
      </c>
      <c r="AY100" s="215" t="s">
        <v>135</v>
      </c>
      <c r="BK100" s="217">
        <f>BK101</f>
        <v>0</v>
      </c>
    </row>
    <row r="101" spans="2:65" s="1" customFormat="1" ht="38.25" customHeight="1">
      <c r="B101" s="45"/>
      <c r="C101" s="220" t="s">
        <v>168</v>
      </c>
      <c r="D101" s="220" t="s">
        <v>138</v>
      </c>
      <c r="E101" s="221" t="s">
        <v>333</v>
      </c>
      <c r="F101" s="222" t="s">
        <v>334</v>
      </c>
      <c r="G101" s="223" t="s">
        <v>219</v>
      </c>
      <c r="H101" s="224">
        <v>0.59</v>
      </c>
      <c r="I101" s="225"/>
      <c r="J101" s="226">
        <f>ROUND(I101*H101,2)</f>
        <v>0</v>
      </c>
      <c r="K101" s="222" t="s">
        <v>142</v>
      </c>
      <c r="L101" s="71"/>
      <c r="M101" s="227" t="s">
        <v>43</v>
      </c>
      <c r="N101" s="228" t="s">
        <v>52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2" t="s">
        <v>143</v>
      </c>
      <c r="AT101" s="22" t="s">
        <v>138</v>
      </c>
      <c r="AU101" s="22" t="s">
        <v>91</v>
      </c>
      <c r="AY101" s="22" t="s">
        <v>135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2" t="s">
        <v>89</v>
      </c>
      <c r="BK101" s="231">
        <f>ROUND(I101*H101,2)</f>
        <v>0</v>
      </c>
      <c r="BL101" s="22" t="s">
        <v>143</v>
      </c>
      <c r="BM101" s="22" t="s">
        <v>335</v>
      </c>
    </row>
    <row r="102" spans="2:63" s="10" customFormat="1" ht="37.4" customHeight="1">
      <c r="B102" s="204"/>
      <c r="C102" s="205"/>
      <c r="D102" s="206" t="s">
        <v>80</v>
      </c>
      <c r="E102" s="207" t="s">
        <v>246</v>
      </c>
      <c r="F102" s="207" t="s">
        <v>247</v>
      </c>
      <c r="G102" s="205"/>
      <c r="H102" s="205"/>
      <c r="I102" s="208"/>
      <c r="J102" s="209">
        <f>BK102</f>
        <v>0</v>
      </c>
      <c r="K102" s="205"/>
      <c r="L102" s="210"/>
      <c r="M102" s="211"/>
      <c r="N102" s="212"/>
      <c r="O102" s="212"/>
      <c r="P102" s="213">
        <f>P103+P126+P161+P193+P198+P200</f>
        <v>0</v>
      </c>
      <c r="Q102" s="212"/>
      <c r="R102" s="213">
        <f>R103+R126+R161+R193+R198+R200</f>
        <v>49.55909963</v>
      </c>
      <c r="S102" s="212"/>
      <c r="T102" s="214">
        <f>T103+T126+T161+T193+T198+T200</f>
        <v>0</v>
      </c>
      <c r="AR102" s="215" t="s">
        <v>91</v>
      </c>
      <c r="AT102" s="216" t="s">
        <v>80</v>
      </c>
      <c r="AU102" s="216" t="s">
        <v>81</v>
      </c>
      <c r="AY102" s="215" t="s">
        <v>135</v>
      </c>
      <c r="BK102" s="217">
        <f>BK103+BK126+BK161+BK193+BK198+BK200</f>
        <v>0</v>
      </c>
    </row>
    <row r="103" spans="2:63" s="10" customFormat="1" ht="19.9" customHeight="1">
      <c r="B103" s="204"/>
      <c r="C103" s="205"/>
      <c r="D103" s="206" t="s">
        <v>80</v>
      </c>
      <c r="E103" s="218" t="s">
        <v>248</v>
      </c>
      <c r="F103" s="218" t="s">
        <v>249</v>
      </c>
      <c r="G103" s="205"/>
      <c r="H103" s="205"/>
      <c r="I103" s="208"/>
      <c r="J103" s="219">
        <f>BK103</f>
        <v>0</v>
      </c>
      <c r="K103" s="205"/>
      <c r="L103" s="210"/>
      <c r="M103" s="211"/>
      <c r="N103" s="212"/>
      <c r="O103" s="212"/>
      <c r="P103" s="213">
        <f>SUM(P104:P125)</f>
        <v>0</v>
      </c>
      <c r="Q103" s="212"/>
      <c r="R103" s="213">
        <f>SUM(R104:R125)</f>
        <v>10.348273470000002</v>
      </c>
      <c r="S103" s="212"/>
      <c r="T103" s="214">
        <f>SUM(T104:T125)</f>
        <v>0</v>
      </c>
      <c r="AR103" s="215" t="s">
        <v>91</v>
      </c>
      <c r="AT103" s="216" t="s">
        <v>80</v>
      </c>
      <c r="AU103" s="216" t="s">
        <v>89</v>
      </c>
      <c r="AY103" s="215" t="s">
        <v>135</v>
      </c>
      <c r="BK103" s="217">
        <f>SUM(BK104:BK125)</f>
        <v>0</v>
      </c>
    </row>
    <row r="104" spans="2:65" s="1" customFormat="1" ht="25.5" customHeight="1">
      <c r="B104" s="45"/>
      <c r="C104" s="220" t="s">
        <v>172</v>
      </c>
      <c r="D104" s="220" t="s">
        <v>138</v>
      </c>
      <c r="E104" s="221" t="s">
        <v>336</v>
      </c>
      <c r="F104" s="222" t="s">
        <v>337</v>
      </c>
      <c r="G104" s="223" t="s">
        <v>141</v>
      </c>
      <c r="H104" s="224">
        <v>730</v>
      </c>
      <c r="I104" s="225"/>
      <c r="J104" s="226">
        <f>ROUND(I104*H104,2)</f>
        <v>0</v>
      </c>
      <c r="K104" s="222" t="s">
        <v>142</v>
      </c>
      <c r="L104" s="71"/>
      <c r="M104" s="227" t="s">
        <v>43</v>
      </c>
      <c r="N104" s="228" t="s">
        <v>52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2" t="s">
        <v>222</v>
      </c>
      <c r="AT104" s="22" t="s">
        <v>138</v>
      </c>
      <c r="AU104" s="22" t="s">
        <v>91</v>
      </c>
      <c r="AY104" s="22" t="s">
        <v>135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2" t="s">
        <v>89</v>
      </c>
      <c r="BK104" s="231">
        <f>ROUND(I104*H104,2)</f>
        <v>0</v>
      </c>
      <c r="BL104" s="22" t="s">
        <v>222</v>
      </c>
      <c r="BM104" s="22" t="s">
        <v>338</v>
      </c>
    </row>
    <row r="105" spans="2:65" s="1" customFormat="1" ht="16.5" customHeight="1">
      <c r="B105" s="45"/>
      <c r="C105" s="261" t="s">
        <v>179</v>
      </c>
      <c r="D105" s="261" t="s">
        <v>298</v>
      </c>
      <c r="E105" s="262" t="s">
        <v>339</v>
      </c>
      <c r="F105" s="263" t="s">
        <v>340</v>
      </c>
      <c r="G105" s="264" t="s">
        <v>191</v>
      </c>
      <c r="H105" s="265">
        <v>1.752</v>
      </c>
      <c r="I105" s="266"/>
      <c r="J105" s="267">
        <f>ROUND(I105*H105,2)</f>
        <v>0</v>
      </c>
      <c r="K105" s="263" t="s">
        <v>142</v>
      </c>
      <c r="L105" s="268"/>
      <c r="M105" s="269" t="s">
        <v>43</v>
      </c>
      <c r="N105" s="270" t="s">
        <v>52</v>
      </c>
      <c r="O105" s="46"/>
      <c r="P105" s="229">
        <f>O105*H105</f>
        <v>0</v>
      </c>
      <c r="Q105" s="229">
        <v>0.55</v>
      </c>
      <c r="R105" s="229">
        <f>Q105*H105</f>
        <v>0.9636000000000001</v>
      </c>
      <c r="S105" s="229">
        <v>0</v>
      </c>
      <c r="T105" s="230">
        <f>S105*H105</f>
        <v>0</v>
      </c>
      <c r="AR105" s="22" t="s">
        <v>341</v>
      </c>
      <c r="AT105" s="22" t="s">
        <v>298</v>
      </c>
      <c r="AU105" s="22" t="s">
        <v>91</v>
      </c>
      <c r="AY105" s="22" t="s">
        <v>135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2" t="s">
        <v>89</v>
      </c>
      <c r="BK105" s="231">
        <f>ROUND(I105*H105,2)</f>
        <v>0</v>
      </c>
      <c r="BL105" s="22" t="s">
        <v>222</v>
      </c>
      <c r="BM105" s="22" t="s">
        <v>342</v>
      </c>
    </row>
    <row r="106" spans="2:51" s="11" customFormat="1" ht="13.5">
      <c r="B106" s="235"/>
      <c r="C106" s="236"/>
      <c r="D106" s="232" t="s">
        <v>147</v>
      </c>
      <c r="E106" s="237" t="s">
        <v>43</v>
      </c>
      <c r="F106" s="238" t="s">
        <v>343</v>
      </c>
      <c r="G106" s="236"/>
      <c r="H106" s="239">
        <v>1.752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147</v>
      </c>
      <c r="AU106" s="245" t="s">
        <v>91</v>
      </c>
      <c r="AV106" s="11" t="s">
        <v>91</v>
      </c>
      <c r="AW106" s="11" t="s">
        <v>44</v>
      </c>
      <c r="AX106" s="11" t="s">
        <v>81</v>
      </c>
      <c r="AY106" s="245" t="s">
        <v>135</v>
      </c>
    </row>
    <row r="107" spans="2:51" s="12" customFormat="1" ht="13.5">
      <c r="B107" s="246"/>
      <c r="C107" s="247"/>
      <c r="D107" s="232" t="s">
        <v>147</v>
      </c>
      <c r="E107" s="248" t="s">
        <v>43</v>
      </c>
      <c r="F107" s="249" t="s">
        <v>275</v>
      </c>
      <c r="G107" s="247"/>
      <c r="H107" s="250">
        <v>1.752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AT107" s="256" t="s">
        <v>147</v>
      </c>
      <c r="AU107" s="256" t="s">
        <v>91</v>
      </c>
      <c r="AV107" s="12" t="s">
        <v>143</v>
      </c>
      <c r="AW107" s="12" t="s">
        <v>44</v>
      </c>
      <c r="AX107" s="12" t="s">
        <v>89</v>
      </c>
      <c r="AY107" s="256" t="s">
        <v>135</v>
      </c>
    </row>
    <row r="108" spans="2:65" s="1" customFormat="1" ht="16.5" customHeight="1">
      <c r="B108" s="45"/>
      <c r="C108" s="220" t="s">
        <v>136</v>
      </c>
      <c r="D108" s="220" t="s">
        <v>138</v>
      </c>
      <c r="E108" s="221" t="s">
        <v>344</v>
      </c>
      <c r="F108" s="222" t="s">
        <v>345</v>
      </c>
      <c r="G108" s="223" t="s">
        <v>175</v>
      </c>
      <c r="H108" s="224">
        <v>800</v>
      </c>
      <c r="I108" s="225"/>
      <c r="J108" s="226">
        <f>ROUND(I108*H108,2)</f>
        <v>0</v>
      </c>
      <c r="K108" s="222" t="s">
        <v>142</v>
      </c>
      <c r="L108" s="71"/>
      <c r="M108" s="227" t="s">
        <v>43</v>
      </c>
      <c r="N108" s="228" t="s">
        <v>52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2" t="s">
        <v>222</v>
      </c>
      <c r="AT108" s="22" t="s">
        <v>138</v>
      </c>
      <c r="AU108" s="22" t="s">
        <v>91</v>
      </c>
      <c r="AY108" s="22" t="s">
        <v>135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2" t="s">
        <v>89</v>
      </c>
      <c r="BK108" s="231">
        <f>ROUND(I108*H108,2)</f>
        <v>0</v>
      </c>
      <c r="BL108" s="22" t="s">
        <v>222</v>
      </c>
      <c r="BM108" s="22" t="s">
        <v>346</v>
      </c>
    </row>
    <row r="109" spans="2:51" s="11" customFormat="1" ht="13.5">
      <c r="B109" s="235"/>
      <c r="C109" s="236"/>
      <c r="D109" s="232" t="s">
        <v>147</v>
      </c>
      <c r="E109" s="237" t="s">
        <v>43</v>
      </c>
      <c r="F109" s="238" t="s">
        <v>347</v>
      </c>
      <c r="G109" s="236"/>
      <c r="H109" s="239">
        <v>800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147</v>
      </c>
      <c r="AU109" s="245" t="s">
        <v>91</v>
      </c>
      <c r="AV109" s="11" t="s">
        <v>91</v>
      </c>
      <c r="AW109" s="11" t="s">
        <v>44</v>
      </c>
      <c r="AX109" s="11" t="s">
        <v>81</v>
      </c>
      <c r="AY109" s="245" t="s">
        <v>135</v>
      </c>
    </row>
    <row r="110" spans="2:51" s="12" customFormat="1" ht="13.5">
      <c r="B110" s="246"/>
      <c r="C110" s="247"/>
      <c r="D110" s="232" t="s">
        <v>147</v>
      </c>
      <c r="E110" s="248" t="s">
        <v>43</v>
      </c>
      <c r="F110" s="249" t="s">
        <v>275</v>
      </c>
      <c r="G110" s="247"/>
      <c r="H110" s="250">
        <v>800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AT110" s="256" t="s">
        <v>147</v>
      </c>
      <c r="AU110" s="256" t="s">
        <v>91</v>
      </c>
      <c r="AV110" s="12" t="s">
        <v>143</v>
      </c>
      <c r="AW110" s="12" t="s">
        <v>44</v>
      </c>
      <c r="AX110" s="12" t="s">
        <v>89</v>
      </c>
      <c r="AY110" s="256" t="s">
        <v>135</v>
      </c>
    </row>
    <row r="111" spans="2:65" s="1" customFormat="1" ht="16.5" customHeight="1">
      <c r="B111" s="45"/>
      <c r="C111" s="261" t="s">
        <v>188</v>
      </c>
      <c r="D111" s="261" t="s">
        <v>298</v>
      </c>
      <c r="E111" s="262" t="s">
        <v>339</v>
      </c>
      <c r="F111" s="263" t="s">
        <v>340</v>
      </c>
      <c r="G111" s="264" t="s">
        <v>191</v>
      </c>
      <c r="H111" s="265">
        <v>2.112</v>
      </c>
      <c r="I111" s="266"/>
      <c r="J111" s="267">
        <f>ROUND(I111*H111,2)</f>
        <v>0</v>
      </c>
      <c r="K111" s="263" t="s">
        <v>142</v>
      </c>
      <c r="L111" s="268"/>
      <c r="M111" s="269" t="s">
        <v>43</v>
      </c>
      <c r="N111" s="270" t="s">
        <v>52</v>
      </c>
      <c r="O111" s="46"/>
      <c r="P111" s="229">
        <f>O111*H111</f>
        <v>0</v>
      </c>
      <c r="Q111" s="229">
        <v>0.55</v>
      </c>
      <c r="R111" s="229">
        <f>Q111*H111</f>
        <v>1.1616000000000002</v>
      </c>
      <c r="S111" s="229">
        <v>0</v>
      </c>
      <c r="T111" s="230">
        <f>S111*H111</f>
        <v>0</v>
      </c>
      <c r="AR111" s="22" t="s">
        <v>341</v>
      </c>
      <c r="AT111" s="22" t="s">
        <v>298</v>
      </c>
      <c r="AU111" s="22" t="s">
        <v>91</v>
      </c>
      <c r="AY111" s="22" t="s">
        <v>135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2" t="s">
        <v>89</v>
      </c>
      <c r="BK111" s="231">
        <f>ROUND(I111*H111,2)</f>
        <v>0</v>
      </c>
      <c r="BL111" s="22" t="s">
        <v>222</v>
      </c>
      <c r="BM111" s="22" t="s">
        <v>348</v>
      </c>
    </row>
    <row r="112" spans="2:65" s="1" customFormat="1" ht="25.5" customHeight="1">
      <c r="B112" s="45"/>
      <c r="C112" s="220" t="s">
        <v>195</v>
      </c>
      <c r="D112" s="220" t="s">
        <v>138</v>
      </c>
      <c r="E112" s="221" t="s">
        <v>349</v>
      </c>
      <c r="F112" s="222" t="s">
        <v>350</v>
      </c>
      <c r="G112" s="223" t="s">
        <v>191</v>
      </c>
      <c r="H112" s="224">
        <v>3.864</v>
      </c>
      <c r="I112" s="225"/>
      <c r="J112" s="226">
        <f>ROUND(I112*H112,2)</f>
        <v>0</v>
      </c>
      <c r="K112" s="222" t="s">
        <v>142</v>
      </c>
      <c r="L112" s="71"/>
      <c r="M112" s="227" t="s">
        <v>43</v>
      </c>
      <c r="N112" s="228" t="s">
        <v>52</v>
      </c>
      <c r="O112" s="46"/>
      <c r="P112" s="229">
        <f>O112*H112</f>
        <v>0</v>
      </c>
      <c r="Q112" s="229">
        <v>0.02337</v>
      </c>
      <c r="R112" s="229">
        <f>Q112*H112</f>
        <v>0.09030168</v>
      </c>
      <c r="S112" s="229">
        <v>0</v>
      </c>
      <c r="T112" s="230">
        <f>S112*H112</f>
        <v>0</v>
      </c>
      <c r="AR112" s="22" t="s">
        <v>222</v>
      </c>
      <c r="AT112" s="22" t="s">
        <v>138</v>
      </c>
      <c r="AU112" s="22" t="s">
        <v>91</v>
      </c>
      <c r="AY112" s="22" t="s">
        <v>135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2" t="s">
        <v>89</v>
      </c>
      <c r="BK112" s="231">
        <f>ROUND(I112*H112,2)</f>
        <v>0</v>
      </c>
      <c r="BL112" s="22" t="s">
        <v>222</v>
      </c>
      <c r="BM112" s="22" t="s">
        <v>351</v>
      </c>
    </row>
    <row r="113" spans="2:51" s="11" customFormat="1" ht="13.5">
      <c r="B113" s="235"/>
      <c r="C113" s="236"/>
      <c r="D113" s="232" t="s">
        <v>147</v>
      </c>
      <c r="E113" s="237" t="s">
        <v>43</v>
      </c>
      <c r="F113" s="238" t="s">
        <v>352</v>
      </c>
      <c r="G113" s="236"/>
      <c r="H113" s="239">
        <v>3.864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147</v>
      </c>
      <c r="AU113" s="245" t="s">
        <v>91</v>
      </c>
      <c r="AV113" s="11" t="s">
        <v>91</v>
      </c>
      <c r="AW113" s="11" t="s">
        <v>44</v>
      </c>
      <c r="AX113" s="11" t="s">
        <v>81</v>
      </c>
      <c r="AY113" s="245" t="s">
        <v>135</v>
      </c>
    </row>
    <row r="114" spans="2:51" s="12" customFormat="1" ht="13.5">
      <c r="B114" s="246"/>
      <c r="C114" s="247"/>
      <c r="D114" s="232" t="s">
        <v>147</v>
      </c>
      <c r="E114" s="248" t="s">
        <v>43</v>
      </c>
      <c r="F114" s="249" t="s">
        <v>275</v>
      </c>
      <c r="G114" s="247"/>
      <c r="H114" s="250">
        <v>3.864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AT114" s="256" t="s">
        <v>147</v>
      </c>
      <c r="AU114" s="256" t="s">
        <v>91</v>
      </c>
      <c r="AV114" s="12" t="s">
        <v>143</v>
      </c>
      <c r="AW114" s="12" t="s">
        <v>44</v>
      </c>
      <c r="AX114" s="12" t="s">
        <v>89</v>
      </c>
      <c r="AY114" s="256" t="s">
        <v>135</v>
      </c>
    </row>
    <row r="115" spans="2:65" s="1" customFormat="1" ht="25.5" customHeight="1">
      <c r="B115" s="45"/>
      <c r="C115" s="220" t="s">
        <v>23</v>
      </c>
      <c r="D115" s="220" t="s">
        <v>138</v>
      </c>
      <c r="E115" s="221" t="s">
        <v>353</v>
      </c>
      <c r="F115" s="222" t="s">
        <v>354</v>
      </c>
      <c r="G115" s="223" t="s">
        <v>175</v>
      </c>
      <c r="H115" s="224">
        <v>619.6</v>
      </c>
      <c r="I115" s="225"/>
      <c r="J115" s="226">
        <f>ROUND(I115*H115,2)</f>
        <v>0</v>
      </c>
      <c r="K115" s="222" t="s">
        <v>142</v>
      </c>
      <c r="L115" s="71"/>
      <c r="M115" s="227" t="s">
        <v>43</v>
      </c>
      <c r="N115" s="228" t="s">
        <v>52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2" t="s">
        <v>222</v>
      </c>
      <c r="AT115" s="22" t="s">
        <v>138</v>
      </c>
      <c r="AU115" s="22" t="s">
        <v>91</v>
      </c>
      <c r="AY115" s="22" t="s">
        <v>135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2" t="s">
        <v>89</v>
      </c>
      <c r="BK115" s="231">
        <f>ROUND(I115*H115,2)</f>
        <v>0</v>
      </c>
      <c r="BL115" s="22" t="s">
        <v>222</v>
      </c>
      <c r="BM115" s="22" t="s">
        <v>355</v>
      </c>
    </row>
    <row r="116" spans="2:51" s="11" customFormat="1" ht="13.5">
      <c r="B116" s="235"/>
      <c r="C116" s="236"/>
      <c r="D116" s="232" t="s">
        <v>147</v>
      </c>
      <c r="E116" s="237" t="s">
        <v>43</v>
      </c>
      <c r="F116" s="238" t="s">
        <v>356</v>
      </c>
      <c r="G116" s="236"/>
      <c r="H116" s="239">
        <v>89.6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147</v>
      </c>
      <c r="AU116" s="245" t="s">
        <v>91</v>
      </c>
      <c r="AV116" s="11" t="s">
        <v>91</v>
      </c>
      <c r="AW116" s="11" t="s">
        <v>44</v>
      </c>
      <c r="AX116" s="11" t="s">
        <v>81</v>
      </c>
      <c r="AY116" s="245" t="s">
        <v>135</v>
      </c>
    </row>
    <row r="117" spans="2:51" s="11" customFormat="1" ht="13.5">
      <c r="B117" s="235"/>
      <c r="C117" s="236"/>
      <c r="D117" s="232" t="s">
        <v>147</v>
      </c>
      <c r="E117" s="237" t="s">
        <v>43</v>
      </c>
      <c r="F117" s="238" t="s">
        <v>357</v>
      </c>
      <c r="G117" s="236"/>
      <c r="H117" s="239">
        <v>530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147</v>
      </c>
      <c r="AU117" s="245" t="s">
        <v>91</v>
      </c>
      <c r="AV117" s="11" t="s">
        <v>91</v>
      </c>
      <c r="AW117" s="11" t="s">
        <v>44</v>
      </c>
      <c r="AX117" s="11" t="s">
        <v>81</v>
      </c>
      <c r="AY117" s="245" t="s">
        <v>135</v>
      </c>
    </row>
    <row r="118" spans="2:51" s="12" customFormat="1" ht="13.5">
      <c r="B118" s="246"/>
      <c r="C118" s="247"/>
      <c r="D118" s="232" t="s">
        <v>147</v>
      </c>
      <c r="E118" s="248" t="s">
        <v>43</v>
      </c>
      <c r="F118" s="249" t="s">
        <v>275</v>
      </c>
      <c r="G118" s="247"/>
      <c r="H118" s="250">
        <v>619.6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AT118" s="256" t="s">
        <v>147</v>
      </c>
      <c r="AU118" s="256" t="s">
        <v>91</v>
      </c>
      <c r="AV118" s="12" t="s">
        <v>143</v>
      </c>
      <c r="AW118" s="12" t="s">
        <v>6</v>
      </c>
      <c r="AX118" s="12" t="s">
        <v>89</v>
      </c>
      <c r="AY118" s="256" t="s">
        <v>135</v>
      </c>
    </row>
    <row r="119" spans="2:65" s="1" customFormat="1" ht="16.5" customHeight="1">
      <c r="B119" s="45"/>
      <c r="C119" s="261" t="s">
        <v>207</v>
      </c>
      <c r="D119" s="261" t="s">
        <v>298</v>
      </c>
      <c r="E119" s="262" t="s">
        <v>358</v>
      </c>
      <c r="F119" s="263" t="s">
        <v>359</v>
      </c>
      <c r="G119" s="264" t="s">
        <v>191</v>
      </c>
      <c r="H119" s="265">
        <v>14.157</v>
      </c>
      <c r="I119" s="266"/>
      <c r="J119" s="267">
        <f>ROUND(I119*H119,2)</f>
        <v>0</v>
      </c>
      <c r="K119" s="263" t="s">
        <v>142</v>
      </c>
      <c r="L119" s="268"/>
      <c r="M119" s="269" t="s">
        <v>43</v>
      </c>
      <c r="N119" s="270" t="s">
        <v>52</v>
      </c>
      <c r="O119" s="46"/>
      <c r="P119" s="229">
        <f>O119*H119</f>
        <v>0</v>
      </c>
      <c r="Q119" s="229">
        <v>0.55</v>
      </c>
      <c r="R119" s="229">
        <f>Q119*H119</f>
        <v>7.7863500000000005</v>
      </c>
      <c r="S119" s="229">
        <v>0</v>
      </c>
      <c r="T119" s="230">
        <f>S119*H119</f>
        <v>0</v>
      </c>
      <c r="AR119" s="22" t="s">
        <v>341</v>
      </c>
      <c r="AT119" s="22" t="s">
        <v>298</v>
      </c>
      <c r="AU119" s="22" t="s">
        <v>91</v>
      </c>
      <c r="AY119" s="22" t="s">
        <v>135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2" t="s">
        <v>89</v>
      </c>
      <c r="BK119" s="231">
        <f>ROUND(I119*H119,2)</f>
        <v>0</v>
      </c>
      <c r="BL119" s="22" t="s">
        <v>222</v>
      </c>
      <c r="BM119" s="22" t="s">
        <v>360</v>
      </c>
    </row>
    <row r="120" spans="2:51" s="11" customFormat="1" ht="13.5">
      <c r="B120" s="235"/>
      <c r="C120" s="236"/>
      <c r="D120" s="232" t="s">
        <v>147</v>
      </c>
      <c r="E120" s="237" t="s">
        <v>43</v>
      </c>
      <c r="F120" s="238" t="s">
        <v>361</v>
      </c>
      <c r="G120" s="236"/>
      <c r="H120" s="239">
        <v>2.007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147</v>
      </c>
      <c r="AU120" s="245" t="s">
        <v>91</v>
      </c>
      <c r="AV120" s="11" t="s">
        <v>91</v>
      </c>
      <c r="AW120" s="11" t="s">
        <v>44</v>
      </c>
      <c r="AX120" s="11" t="s">
        <v>81</v>
      </c>
      <c r="AY120" s="245" t="s">
        <v>135</v>
      </c>
    </row>
    <row r="121" spans="2:51" s="11" customFormat="1" ht="13.5">
      <c r="B121" s="235"/>
      <c r="C121" s="236"/>
      <c r="D121" s="232" t="s">
        <v>147</v>
      </c>
      <c r="E121" s="237" t="s">
        <v>43</v>
      </c>
      <c r="F121" s="238" t="s">
        <v>362</v>
      </c>
      <c r="G121" s="236"/>
      <c r="H121" s="239">
        <v>11.872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AT121" s="245" t="s">
        <v>147</v>
      </c>
      <c r="AU121" s="245" t="s">
        <v>91</v>
      </c>
      <c r="AV121" s="11" t="s">
        <v>91</v>
      </c>
      <c r="AW121" s="11" t="s">
        <v>44</v>
      </c>
      <c r="AX121" s="11" t="s">
        <v>81</v>
      </c>
      <c r="AY121" s="245" t="s">
        <v>135</v>
      </c>
    </row>
    <row r="122" spans="2:51" s="11" customFormat="1" ht="13.5">
      <c r="B122" s="235"/>
      <c r="C122" s="236"/>
      <c r="D122" s="232" t="s">
        <v>147</v>
      </c>
      <c r="E122" s="237" t="s">
        <v>43</v>
      </c>
      <c r="F122" s="238" t="s">
        <v>363</v>
      </c>
      <c r="G122" s="236"/>
      <c r="H122" s="239">
        <v>14.157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147</v>
      </c>
      <c r="AU122" s="245" t="s">
        <v>91</v>
      </c>
      <c r="AV122" s="11" t="s">
        <v>91</v>
      </c>
      <c r="AW122" s="11" t="s">
        <v>44</v>
      </c>
      <c r="AX122" s="11" t="s">
        <v>89</v>
      </c>
      <c r="AY122" s="245" t="s">
        <v>135</v>
      </c>
    </row>
    <row r="123" spans="2:65" s="1" customFormat="1" ht="25.5" customHeight="1">
      <c r="B123" s="45"/>
      <c r="C123" s="220" t="s">
        <v>213</v>
      </c>
      <c r="D123" s="220" t="s">
        <v>138</v>
      </c>
      <c r="E123" s="221" t="s">
        <v>364</v>
      </c>
      <c r="F123" s="222" t="s">
        <v>365</v>
      </c>
      <c r="G123" s="223" t="s">
        <v>191</v>
      </c>
      <c r="H123" s="224">
        <v>14.157</v>
      </c>
      <c r="I123" s="225"/>
      <c r="J123" s="226">
        <f>ROUND(I123*H123,2)</f>
        <v>0</v>
      </c>
      <c r="K123" s="222" t="s">
        <v>142</v>
      </c>
      <c r="L123" s="71"/>
      <c r="M123" s="227" t="s">
        <v>43</v>
      </c>
      <c r="N123" s="228" t="s">
        <v>52</v>
      </c>
      <c r="O123" s="46"/>
      <c r="P123" s="229">
        <f>O123*H123</f>
        <v>0</v>
      </c>
      <c r="Q123" s="229">
        <v>0.02447</v>
      </c>
      <c r="R123" s="229">
        <f>Q123*H123</f>
        <v>0.34642179</v>
      </c>
      <c r="S123" s="229">
        <v>0</v>
      </c>
      <c r="T123" s="230">
        <f>S123*H123</f>
        <v>0</v>
      </c>
      <c r="AR123" s="22" t="s">
        <v>222</v>
      </c>
      <c r="AT123" s="22" t="s">
        <v>138</v>
      </c>
      <c r="AU123" s="22" t="s">
        <v>91</v>
      </c>
      <c r="AY123" s="22" t="s">
        <v>135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2" t="s">
        <v>89</v>
      </c>
      <c r="BK123" s="231">
        <f>ROUND(I123*H123,2)</f>
        <v>0</v>
      </c>
      <c r="BL123" s="22" t="s">
        <v>222</v>
      </c>
      <c r="BM123" s="22" t="s">
        <v>366</v>
      </c>
    </row>
    <row r="124" spans="2:51" s="11" customFormat="1" ht="13.5">
      <c r="B124" s="235"/>
      <c r="C124" s="236"/>
      <c r="D124" s="232" t="s">
        <v>147</v>
      </c>
      <c r="E124" s="237" t="s">
        <v>43</v>
      </c>
      <c r="F124" s="238" t="s">
        <v>367</v>
      </c>
      <c r="G124" s="236"/>
      <c r="H124" s="239">
        <v>14.157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147</v>
      </c>
      <c r="AU124" s="245" t="s">
        <v>91</v>
      </c>
      <c r="AV124" s="11" t="s">
        <v>91</v>
      </c>
      <c r="AW124" s="11" t="s">
        <v>44</v>
      </c>
      <c r="AX124" s="11" t="s">
        <v>89</v>
      </c>
      <c r="AY124" s="245" t="s">
        <v>135</v>
      </c>
    </row>
    <row r="125" spans="2:65" s="1" customFormat="1" ht="38.25" customHeight="1">
      <c r="B125" s="45"/>
      <c r="C125" s="220" t="s">
        <v>10</v>
      </c>
      <c r="D125" s="220" t="s">
        <v>138</v>
      </c>
      <c r="E125" s="221" t="s">
        <v>368</v>
      </c>
      <c r="F125" s="222" t="s">
        <v>369</v>
      </c>
      <c r="G125" s="223" t="s">
        <v>219</v>
      </c>
      <c r="H125" s="224">
        <v>10.348</v>
      </c>
      <c r="I125" s="225"/>
      <c r="J125" s="226">
        <f>ROUND(I125*H125,2)</f>
        <v>0</v>
      </c>
      <c r="K125" s="222" t="s">
        <v>142</v>
      </c>
      <c r="L125" s="71"/>
      <c r="M125" s="227" t="s">
        <v>43</v>
      </c>
      <c r="N125" s="228" t="s">
        <v>52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2" t="s">
        <v>222</v>
      </c>
      <c r="AT125" s="22" t="s">
        <v>138</v>
      </c>
      <c r="AU125" s="22" t="s">
        <v>91</v>
      </c>
      <c r="AY125" s="22" t="s">
        <v>135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2" t="s">
        <v>89</v>
      </c>
      <c r="BK125" s="231">
        <f>ROUND(I125*H125,2)</f>
        <v>0</v>
      </c>
      <c r="BL125" s="22" t="s">
        <v>222</v>
      </c>
      <c r="BM125" s="22" t="s">
        <v>370</v>
      </c>
    </row>
    <row r="126" spans="2:63" s="10" customFormat="1" ht="29.85" customHeight="1">
      <c r="B126" s="204"/>
      <c r="C126" s="205"/>
      <c r="D126" s="206" t="s">
        <v>80</v>
      </c>
      <c r="E126" s="218" t="s">
        <v>258</v>
      </c>
      <c r="F126" s="218" t="s">
        <v>259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SUM(P127:P160)</f>
        <v>0</v>
      </c>
      <c r="Q126" s="212"/>
      <c r="R126" s="213">
        <f>SUM(R127:R160)</f>
        <v>1.3719130599999998</v>
      </c>
      <c r="S126" s="212"/>
      <c r="T126" s="214">
        <f>SUM(T127:T160)</f>
        <v>0</v>
      </c>
      <c r="AR126" s="215" t="s">
        <v>91</v>
      </c>
      <c r="AT126" s="216" t="s">
        <v>80</v>
      </c>
      <c r="AU126" s="216" t="s">
        <v>89</v>
      </c>
      <c r="AY126" s="215" t="s">
        <v>135</v>
      </c>
      <c r="BK126" s="217">
        <f>SUM(BK127:BK160)</f>
        <v>0</v>
      </c>
    </row>
    <row r="127" spans="2:65" s="1" customFormat="1" ht="38.25" customHeight="1">
      <c r="B127" s="45"/>
      <c r="C127" s="220" t="s">
        <v>222</v>
      </c>
      <c r="D127" s="220" t="s">
        <v>138</v>
      </c>
      <c r="E127" s="221" t="s">
        <v>371</v>
      </c>
      <c r="F127" s="222" t="s">
        <v>372</v>
      </c>
      <c r="G127" s="223" t="s">
        <v>141</v>
      </c>
      <c r="H127" s="224">
        <v>1.573</v>
      </c>
      <c r="I127" s="225"/>
      <c r="J127" s="226">
        <f>ROUND(I127*H127,2)</f>
        <v>0</v>
      </c>
      <c r="K127" s="222" t="s">
        <v>142</v>
      </c>
      <c r="L127" s="71"/>
      <c r="M127" s="227" t="s">
        <v>43</v>
      </c>
      <c r="N127" s="228" t="s">
        <v>52</v>
      </c>
      <c r="O127" s="46"/>
      <c r="P127" s="229">
        <f>O127*H127</f>
        <v>0</v>
      </c>
      <c r="Q127" s="229">
        <v>0.00682</v>
      </c>
      <c r="R127" s="229">
        <f>Q127*H127</f>
        <v>0.010727859999999999</v>
      </c>
      <c r="S127" s="229">
        <v>0</v>
      </c>
      <c r="T127" s="230">
        <f>S127*H127</f>
        <v>0</v>
      </c>
      <c r="AR127" s="22" t="s">
        <v>222</v>
      </c>
      <c r="AT127" s="22" t="s">
        <v>138</v>
      </c>
      <c r="AU127" s="22" t="s">
        <v>91</v>
      </c>
      <c r="AY127" s="22" t="s">
        <v>135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2" t="s">
        <v>89</v>
      </c>
      <c r="BK127" s="231">
        <f>ROUND(I127*H127,2)</f>
        <v>0</v>
      </c>
      <c r="BL127" s="22" t="s">
        <v>222</v>
      </c>
      <c r="BM127" s="22" t="s">
        <v>373</v>
      </c>
    </row>
    <row r="128" spans="2:51" s="11" customFormat="1" ht="13.5">
      <c r="B128" s="235"/>
      <c r="C128" s="236"/>
      <c r="D128" s="232" t="s">
        <v>147</v>
      </c>
      <c r="E128" s="237" t="s">
        <v>43</v>
      </c>
      <c r="F128" s="238" t="s">
        <v>374</v>
      </c>
      <c r="G128" s="236"/>
      <c r="H128" s="239">
        <v>1.43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147</v>
      </c>
      <c r="AU128" s="245" t="s">
        <v>91</v>
      </c>
      <c r="AV128" s="11" t="s">
        <v>91</v>
      </c>
      <c r="AW128" s="11" t="s">
        <v>44</v>
      </c>
      <c r="AX128" s="11" t="s">
        <v>81</v>
      </c>
      <c r="AY128" s="245" t="s">
        <v>135</v>
      </c>
    </row>
    <row r="129" spans="2:51" s="11" customFormat="1" ht="13.5">
      <c r="B129" s="235"/>
      <c r="C129" s="236"/>
      <c r="D129" s="232" t="s">
        <v>147</v>
      </c>
      <c r="E129" s="237" t="s">
        <v>43</v>
      </c>
      <c r="F129" s="238" t="s">
        <v>375</v>
      </c>
      <c r="G129" s="236"/>
      <c r="H129" s="239">
        <v>1.573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147</v>
      </c>
      <c r="AU129" s="245" t="s">
        <v>91</v>
      </c>
      <c r="AV129" s="11" t="s">
        <v>91</v>
      </c>
      <c r="AW129" s="11" t="s">
        <v>44</v>
      </c>
      <c r="AX129" s="11" t="s">
        <v>89</v>
      </c>
      <c r="AY129" s="245" t="s">
        <v>135</v>
      </c>
    </row>
    <row r="130" spans="2:65" s="1" customFormat="1" ht="38.25" customHeight="1">
      <c r="B130" s="45"/>
      <c r="C130" s="220" t="s">
        <v>226</v>
      </c>
      <c r="D130" s="220" t="s">
        <v>138</v>
      </c>
      <c r="E130" s="221" t="s">
        <v>376</v>
      </c>
      <c r="F130" s="222" t="s">
        <v>377</v>
      </c>
      <c r="G130" s="223" t="s">
        <v>141</v>
      </c>
      <c r="H130" s="224">
        <v>37.84</v>
      </c>
      <c r="I130" s="225"/>
      <c r="J130" s="226">
        <f>ROUND(I130*H130,2)</f>
        <v>0</v>
      </c>
      <c r="K130" s="222" t="s">
        <v>142</v>
      </c>
      <c r="L130" s="71"/>
      <c r="M130" s="227" t="s">
        <v>43</v>
      </c>
      <c r="N130" s="228" t="s">
        <v>52</v>
      </c>
      <c r="O130" s="46"/>
      <c r="P130" s="229">
        <f>O130*H130</f>
        <v>0</v>
      </c>
      <c r="Q130" s="229">
        <v>0.00682</v>
      </c>
      <c r="R130" s="229">
        <f>Q130*H130</f>
        <v>0.2580688</v>
      </c>
      <c r="S130" s="229">
        <v>0</v>
      </c>
      <c r="T130" s="230">
        <f>S130*H130</f>
        <v>0</v>
      </c>
      <c r="AR130" s="22" t="s">
        <v>222</v>
      </c>
      <c r="AT130" s="22" t="s">
        <v>138</v>
      </c>
      <c r="AU130" s="22" t="s">
        <v>91</v>
      </c>
      <c r="AY130" s="22" t="s">
        <v>135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2" t="s">
        <v>89</v>
      </c>
      <c r="BK130" s="231">
        <f>ROUND(I130*H130,2)</f>
        <v>0</v>
      </c>
      <c r="BL130" s="22" t="s">
        <v>222</v>
      </c>
      <c r="BM130" s="22" t="s">
        <v>378</v>
      </c>
    </row>
    <row r="131" spans="2:51" s="11" customFormat="1" ht="13.5">
      <c r="B131" s="235"/>
      <c r="C131" s="236"/>
      <c r="D131" s="232" t="s">
        <v>147</v>
      </c>
      <c r="E131" s="237" t="s">
        <v>43</v>
      </c>
      <c r="F131" s="238" t="s">
        <v>379</v>
      </c>
      <c r="G131" s="236"/>
      <c r="H131" s="239">
        <v>2.64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147</v>
      </c>
      <c r="AU131" s="245" t="s">
        <v>91</v>
      </c>
      <c r="AV131" s="11" t="s">
        <v>91</v>
      </c>
      <c r="AW131" s="11" t="s">
        <v>44</v>
      </c>
      <c r="AX131" s="11" t="s">
        <v>81</v>
      </c>
      <c r="AY131" s="245" t="s">
        <v>135</v>
      </c>
    </row>
    <row r="132" spans="2:51" s="11" customFormat="1" ht="13.5">
      <c r="B132" s="235"/>
      <c r="C132" s="236"/>
      <c r="D132" s="232" t="s">
        <v>147</v>
      </c>
      <c r="E132" s="237" t="s">
        <v>43</v>
      </c>
      <c r="F132" s="238" t="s">
        <v>380</v>
      </c>
      <c r="G132" s="236"/>
      <c r="H132" s="239">
        <v>3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147</v>
      </c>
      <c r="AU132" s="245" t="s">
        <v>91</v>
      </c>
      <c r="AV132" s="11" t="s">
        <v>91</v>
      </c>
      <c r="AW132" s="11" t="s">
        <v>44</v>
      </c>
      <c r="AX132" s="11" t="s">
        <v>81</v>
      </c>
      <c r="AY132" s="245" t="s">
        <v>135</v>
      </c>
    </row>
    <row r="133" spans="2:51" s="11" customFormat="1" ht="13.5">
      <c r="B133" s="235"/>
      <c r="C133" s="236"/>
      <c r="D133" s="232" t="s">
        <v>147</v>
      </c>
      <c r="E133" s="237" t="s">
        <v>43</v>
      </c>
      <c r="F133" s="238" t="s">
        <v>381</v>
      </c>
      <c r="G133" s="236"/>
      <c r="H133" s="239">
        <v>10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147</v>
      </c>
      <c r="AU133" s="245" t="s">
        <v>91</v>
      </c>
      <c r="AV133" s="11" t="s">
        <v>91</v>
      </c>
      <c r="AW133" s="11" t="s">
        <v>44</v>
      </c>
      <c r="AX133" s="11" t="s">
        <v>81</v>
      </c>
      <c r="AY133" s="245" t="s">
        <v>135</v>
      </c>
    </row>
    <row r="134" spans="2:51" s="11" customFormat="1" ht="13.5">
      <c r="B134" s="235"/>
      <c r="C134" s="236"/>
      <c r="D134" s="232" t="s">
        <v>147</v>
      </c>
      <c r="E134" s="237" t="s">
        <v>43</v>
      </c>
      <c r="F134" s="238" t="s">
        <v>382</v>
      </c>
      <c r="G134" s="236"/>
      <c r="H134" s="239">
        <v>4.08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147</v>
      </c>
      <c r="AU134" s="245" t="s">
        <v>91</v>
      </c>
      <c r="AV134" s="11" t="s">
        <v>91</v>
      </c>
      <c r="AW134" s="11" t="s">
        <v>44</v>
      </c>
      <c r="AX134" s="11" t="s">
        <v>81</v>
      </c>
      <c r="AY134" s="245" t="s">
        <v>135</v>
      </c>
    </row>
    <row r="135" spans="2:51" s="11" customFormat="1" ht="13.5">
      <c r="B135" s="235"/>
      <c r="C135" s="236"/>
      <c r="D135" s="232" t="s">
        <v>147</v>
      </c>
      <c r="E135" s="237" t="s">
        <v>43</v>
      </c>
      <c r="F135" s="238" t="s">
        <v>383</v>
      </c>
      <c r="G135" s="236"/>
      <c r="H135" s="239">
        <v>4.8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147</v>
      </c>
      <c r="AU135" s="245" t="s">
        <v>91</v>
      </c>
      <c r="AV135" s="11" t="s">
        <v>91</v>
      </c>
      <c r="AW135" s="11" t="s">
        <v>44</v>
      </c>
      <c r="AX135" s="11" t="s">
        <v>81</v>
      </c>
      <c r="AY135" s="245" t="s">
        <v>135</v>
      </c>
    </row>
    <row r="136" spans="2:51" s="11" customFormat="1" ht="13.5">
      <c r="B136" s="235"/>
      <c r="C136" s="236"/>
      <c r="D136" s="232" t="s">
        <v>147</v>
      </c>
      <c r="E136" s="237" t="s">
        <v>43</v>
      </c>
      <c r="F136" s="238" t="s">
        <v>384</v>
      </c>
      <c r="G136" s="236"/>
      <c r="H136" s="239">
        <v>10.2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147</v>
      </c>
      <c r="AU136" s="245" t="s">
        <v>91</v>
      </c>
      <c r="AV136" s="11" t="s">
        <v>91</v>
      </c>
      <c r="AW136" s="11" t="s">
        <v>44</v>
      </c>
      <c r="AX136" s="11" t="s">
        <v>81</v>
      </c>
      <c r="AY136" s="245" t="s">
        <v>135</v>
      </c>
    </row>
    <row r="137" spans="2:51" s="11" customFormat="1" ht="13.5">
      <c r="B137" s="235"/>
      <c r="C137" s="236"/>
      <c r="D137" s="232" t="s">
        <v>147</v>
      </c>
      <c r="E137" s="237" t="s">
        <v>43</v>
      </c>
      <c r="F137" s="238" t="s">
        <v>385</v>
      </c>
      <c r="G137" s="236"/>
      <c r="H137" s="239">
        <v>3.12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147</v>
      </c>
      <c r="AU137" s="245" t="s">
        <v>91</v>
      </c>
      <c r="AV137" s="11" t="s">
        <v>91</v>
      </c>
      <c r="AW137" s="11" t="s">
        <v>44</v>
      </c>
      <c r="AX137" s="11" t="s">
        <v>81</v>
      </c>
      <c r="AY137" s="245" t="s">
        <v>135</v>
      </c>
    </row>
    <row r="138" spans="2:51" s="12" customFormat="1" ht="13.5">
      <c r="B138" s="246"/>
      <c r="C138" s="247"/>
      <c r="D138" s="232" t="s">
        <v>147</v>
      </c>
      <c r="E138" s="248" t="s">
        <v>43</v>
      </c>
      <c r="F138" s="249" t="s">
        <v>275</v>
      </c>
      <c r="G138" s="247"/>
      <c r="H138" s="250">
        <v>37.84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147</v>
      </c>
      <c r="AU138" s="256" t="s">
        <v>91</v>
      </c>
      <c r="AV138" s="12" t="s">
        <v>143</v>
      </c>
      <c r="AW138" s="12" t="s">
        <v>6</v>
      </c>
      <c r="AX138" s="12" t="s">
        <v>89</v>
      </c>
      <c r="AY138" s="256" t="s">
        <v>135</v>
      </c>
    </row>
    <row r="139" spans="2:65" s="1" customFormat="1" ht="25.5" customHeight="1">
      <c r="B139" s="45"/>
      <c r="C139" s="220" t="s">
        <v>231</v>
      </c>
      <c r="D139" s="220" t="s">
        <v>138</v>
      </c>
      <c r="E139" s="221" t="s">
        <v>386</v>
      </c>
      <c r="F139" s="222" t="s">
        <v>387</v>
      </c>
      <c r="G139" s="223" t="s">
        <v>272</v>
      </c>
      <c r="H139" s="224">
        <v>15</v>
      </c>
      <c r="I139" s="225"/>
      <c r="J139" s="226">
        <f>ROUND(I139*H139,2)</f>
        <v>0</v>
      </c>
      <c r="K139" s="222" t="s">
        <v>142</v>
      </c>
      <c r="L139" s="71"/>
      <c r="M139" s="227" t="s">
        <v>43</v>
      </c>
      <c r="N139" s="228" t="s">
        <v>52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2" t="s">
        <v>222</v>
      </c>
      <c r="AT139" s="22" t="s">
        <v>138</v>
      </c>
      <c r="AU139" s="22" t="s">
        <v>91</v>
      </c>
      <c r="AY139" s="22" t="s">
        <v>135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2" t="s">
        <v>89</v>
      </c>
      <c r="BK139" s="231">
        <f>ROUND(I139*H139,2)</f>
        <v>0</v>
      </c>
      <c r="BL139" s="22" t="s">
        <v>222</v>
      </c>
      <c r="BM139" s="22" t="s">
        <v>388</v>
      </c>
    </row>
    <row r="140" spans="2:65" s="1" customFormat="1" ht="16.5" customHeight="1">
      <c r="B140" s="45"/>
      <c r="C140" s="261" t="s">
        <v>237</v>
      </c>
      <c r="D140" s="261" t="s">
        <v>298</v>
      </c>
      <c r="E140" s="262" t="s">
        <v>389</v>
      </c>
      <c r="F140" s="263" t="s">
        <v>390</v>
      </c>
      <c r="G140" s="264" t="s">
        <v>272</v>
      </c>
      <c r="H140" s="265">
        <v>15</v>
      </c>
      <c r="I140" s="266"/>
      <c r="J140" s="267">
        <f>ROUND(I140*H140,2)</f>
        <v>0</v>
      </c>
      <c r="K140" s="263" t="s">
        <v>142</v>
      </c>
      <c r="L140" s="268"/>
      <c r="M140" s="269" t="s">
        <v>43</v>
      </c>
      <c r="N140" s="270" t="s">
        <v>52</v>
      </c>
      <c r="O140" s="46"/>
      <c r="P140" s="229">
        <f>O140*H140</f>
        <v>0</v>
      </c>
      <c r="Q140" s="229">
        <v>0.009</v>
      </c>
      <c r="R140" s="229">
        <f>Q140*H140</f>
        <v>0.13499999999999998</v>
      </c>
      <c r="S140" s="229">
        <v>0</v>
      </c>
      <c r="T140" s="230">
        <f>S140*H140</f>
        <v>0</v>
      </c>
      <c r="AR140" s="22" t="s">
        <v>341</v>
      </c>
      <c r="AT140" s="22" t="s">
        <v>298</v>
      </c>
      <c r="AU140" s="22" t="s">
        <v>91</v>
      </c>
      <c r="AY140" s="22" t="s">
        <v>135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2" t="s">
        <v>89</v>
      </c>
      <c r="BK140" s="231">
        <f>ROUND(I140*H140,2)</f>
        <v>0</v>
      </c>
      <c r="BL140" s="22" t="s">
        <v>222</v>
      </c>
      <c r="BM140" s="22" t="s">
        <v>391</v>
      </c>
    </row>
    <row r="141" spans="2:65" s="1" customFormat="1" ht="25.5" customHeight="1">
      <c r="B141" s="45"/>
      <c r="C141" s="220" t="s">
        <v>242</v>
      </c>
      <c r="D141" s="220" t="s">
        <v>138</v>
      </c>
      <c r="E141" s="221" t="s">
        <v>392</v>
      </c>
      <c r="F141" s="222" t="s">
        <v>393</v>
      </c>
      <c r="G141" s="223" t="s">
        <v>175</v>
      </c>
      <c r="H141" s="224">
        <v>12</v>
      </c>
      <c r="I141" s="225"/>
      <c r="J141" s="226">
        <f>ROUND(I141*H141,2)</f>
        <v>0</v>
      </c>
      <c r="K141" s="222" t="s">
        <v>142</v>
      </c>
      <c r="L141" s="71"/>
      <c r="M141" s="227" t="s">
        <v>43</v>
      </c>
      <c r="N141" s="228" t="s">
        <v>52</v>
      </c>
      <c r="O141" s="46"/>
      <c r="P141" s="229">
        <f>O141*H141</f>
        <v>0</v>
      </c>
      <c r="Q141" s="229">
        <v>0.00194</v>
      </c>
      <c r="R141" s="229">
        <f>Q141*H141</f>
        <v>0.023280000000000002</v>
      </c>
      <c r="S141" s="229">
        <v>0</v>
      </c>
      <c r="T141" s="230">
        <f>S141*H141</f>
        <v>0</v>
      </c>
      <c r="AR141" s="22" t="s">
        <v>222</v>
      </c>
      <c r="AT141" s="22" t="s">
        <v>138</v>
      </c>
      <c r="AU141" s="22" t="s">
        <v>91</v>
      </c>
      <c r="AY141" s="22" t="s">
        <v>135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2" t="s">
        <v>89</v>
      </c>
      <c r="BK141" s="231">
        <f>ROUND(I141*H141,2)</f>
        <v>0</v>
      </c>
      <c r="BL141" s="22" t="s">
        <v>222</v>
      </c>
      <c r="BM141" s="22" t="s">
        <v>394</v>
      </c>
    </row>
    <row r="142" spans="2:65" s="1" customFormat="1" ht="25.5" customHeight="1">
      <c r="B142" s="45"/>
      <c r="C142" s="220" t="s">
        <v>9</v>
      </c>
      <c r="D142" s="220" t="s">
        <v>138</v>
      </c>
      <c r="E142" s="221" t="s">
        <v>395</v>
      </c>
      <c r="F142" s="222" t="s">
        <v>396</v>
      </c>
      <c r="G142" s="223" t="s">
        <v>175</v>
      </c>
      <c r="H142" s="224">
        <v>56.5</v>
      </c>
      <c r="I142" s="225"/>
      <c r="J142" s="226">
        <f>ROUND(I142*H142,2)</f>
        <v>0</v>
      </c>
      <c r="K142" s="222" t="s">
        <v>142</v>
      </c>
      <c r="L142" s="71"/>
      <c r="M142" s="227" t="s">
        <v>43</v>
      </c>
      <c r="N142" s="228" t="s">
        <v>52</v>
      </c>
      <c r="O142" s="46"/>
      <c r="P142" s="229">
        <f>O142*H142</f>
        <v>0</v>
      </c>
      <c r="Q142" s="229">
        <v>0.00298</v>
      </c>
      <c r="R142" s="229">
        <f>Q142*H142</f>
        <v>0.16837</v>
      </c>
      <c r="S142" s="229">
        <v>0</v>
      </c>
      <c r="T142" s="230">
        <f>S142*H142</f>
        <v>0</v>
      </c>
      <c r="AR142" s="22" t="s">
        <v>222</v>
      </c>
      <c r="AT142" s="22" t="s">
        <v>138</v>
      </c>
      <c r="AU142" s="22" t="s">
        <v>91</v>
      </c>
      <c r="AY142" s="22" t="s">
        <v>135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2" t="s">
        <v>89</v>
      </c>
      <c r="BK142" s="231">
        <f>ROUND(I142*H142,2)</f>
        <v>0</v>
      </c>
      <c r="BL142" s="22" t="s">
        <v>222</v>
      </c>
      <c r="BM142" s="22" t="s">
        <v>397</v>
      </c>
    </row>
    <row r="143" spans="2:51" s="11" customFormat="1" ht="13.5">
      <c r="B143" s="235"/>
      <c r="C143" s="236"/>
      <c r="D143" s="232" t="s">
        <v>147</v>
      </c>
      <c r="E143" s="237" t="s">
        <v>43</v>
      </c>
      <c r="F143" s="238" t="s">
        <v>398</v>
      </c>
      <c r="G143" s="236"/>
      <c r="H143" s="239">
        <v>56.5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147</v>
      </c>
      <c r="AU143" s="245" t="s">
        <v>91</v>
      </c>
      <c r="AV143" s="11" t="s">
        <v>91</v>
      </c>
      <c r="AW143" s="11" t="s">
        <v>44</v>
      </c>
      <c r="AX143" s="11" t="s">
        <v>89</v>
      </c>
      <c r="AY143" s="245" t="s">
        <v>135</v>
      </c>
    </row>
    <row r="144" spans="2:65" s="1" customFormat="1" ht="25.5" customHeight="1">
      <c r="B144" s="45"/>
      <c r="C144" s="220" t="s">
        <v>254</v>
      </c>
      <c r="D144" s="220" t="s">
        <v>138</v>
      </c>
      <c r="E144" s="221" t="s">
        <v>399</v>
      </c>
      <c r="F144" s="222" t="s">
        <v>400</v>
      </c>
      <c r="G144" s="223" t="s">
        <v>175</v>
      </c>
      <c r="H144" s="224">
        <v>17</v>
      </c>
      <c r="I144" s="225"/>
      <c r="J144" s="226">
        <f>ROUND(I144*H144,2)</f>
        <v>0</v>
      </c>
      <c r="K144" s="222" t="s">
        <v>142</v>
      </c>
      <c r="L144" s="71"/>
      <c r="M144" s="227" t="s">
        <v>43</v>
      </c>
      <c r="N144" s="228" t="s">
        <v>52</v>
      </c>
      <c r="O144" s="46"/>
      <c r="P144" s="229">
        <f>O144*H144</f>
        <v>0</v>
      </c>
      <c r="Q144" s="229">
        <v>0.002</v>
      </c>
      <c r="R144" s="229">
        <f>Q144*H144</f>
        <v>0.034</v>
      </c>
      <c r="S144" s="229">
        <v>0</v>
      </c>
      <c r="T144" s="230">
        <f>S144*H144</f>
        <v>0</v>
      </c>
      <c r="AR144" s="22" t="s">
        <v>222</v>
      </c>
      <c r="AT144" s="22" t="s">
        <v>138</v>
      </c>
      <c r="AU144" s="22" t="s">
        <v>91</v>
      </c>
      <c r="AY144" s="22" t="s">
        <v>135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2" t="s">
        <v>89</v>
      </c>
      <c r="BK144" s="231">
        <f>ROUND(I144*H144,2)</f>
        <v>0</v>
      </c>
      <c r="BL144" s="22" t="s">
        <v>222</v>
      </c>
      <c r="BM144" s="22" t="s">
        <v>401</v>
      </c>
    </row>
    <row r="145" spans="2:51" s="11" customFormat="1" ht="13.5">
      <c r="B145" s="235"/>
      <c r="C145" s="236"/>
      <c r="D145" s="232" t="s">
        <v>147</v>
      </c>
      <c r="E145" s="237" t="s">
        <v>43</v>
      </c>
      <c r="F145" s="238" t="s">
        <v>226</v>
      </c>
      <c r="G145" s="236"/>
      <c r="H145" s="239">
        <v>17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147</v>
      </c>
      <c r="AU145" s="245" t="s">
        <v>91</v>
      </c>
      <c r="AV145" s="11" t="s">
        <v>91</v>
      </c>
      <c r="AW145" s="11" t="s">
        <v>44</v>
      </c>
      <c r="AX145" s="11" t="s">
        <v>81</v>
      </c>
      <c r="AY145" s="245" t="s">
        <v>135</v>
      </c>
    </row>
    <row r="146" spans="2:51" s="12" customFormat="1" ht="13.5">
      <c r="B146" s="246"/>
      <c r="C146" s="247"/>
      <c r="D146" s="232" t="s">
        <v>147</v>
      </c>
      <c r="E146" s="248" t="s">
        <v>43</v>
      </c>
      <c r="F146" s="249" t="s">
        <v>275</v>
      </c>
      <c r="G146" s="247"/>
      <c r="H146" s="250">
        <v>17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147</v>
      </c>
      <c r="AU146" s="256" t="s">
        <v>91</v>
      </c>
      <c r="AV146" s="12" t="s">
        <v>143</v>
      </c>
      <c r="AW146" s="12" t="s">
        <v>44</v>
      </c>
      <c r="AX146" s="12" t="s">
        <v>89</v>
      </c>
      <c r="AY146" s="256" t="s">
        <v>135</v>
      </c>
    </row>
    <row r="147" spans="2:65" s="1" customFormat="1" ht="25.5" customHeight="1">
      <c r="B147" s="45"/>
      <c r="C147" s="220" t="s">
        <v>260</v>
      </c>
      <c r="D147" s="220" t="s">
        <v>138</v>
      </c>
      <c r="E147" s="221" t="s">
        <v>402</v>
      </c>
      <c r="F147" s="222" t="s">
        <v>403</v>
      </c>
      <c r="G147" s="223" t="s">
        <v>272</v>
      </c>
      <c r="H147" s="224">
        <v>1</v>
      </c>
      <c r="I147" s="225"/>
      <c r="J147" s="226">
        <f>ROUND(I147*H147,2)</f>
        <v>0</v>
      </c>
      <c r="K147" s="222" t="s">
        <v>142</v>
      </c>
      <c r="L147" s="71"/>
      <c r="M147" s="227" t="s">
        <v>43</v>
      </c>
      <c r="N147" s="228" t="s">
        <v>52</v>
      </c>
      <c r="O147" s="46"/>
      <c r="P147" s="229">
        <f>O147*H147</f>
        <v>0</v>
      </c>
      <c r="Q147" s="229">
        <v>0.00528</v>
      </c>
      <c r="R147" s="229">
        <f>Q147*H147</f>
        <v>0.00528</v>
      </c>
      <c r="S147" s="229">
        <v>0</v>
      </c>
      <c r="T147" s="230">
        <f>S147*H147</f>
        <v>0</v>
      </c>
      <c r="AR147" s="22" t="s">
        <v>222</v>
      </c>
      <c r="AT147" s="22" t="s">
        <v>138</v>
      </c>
      <c r="AU147" s="22" t="s">
        <v>91</v>
      </c>
      <c r="AY147" s="22" t="s">
        <v>135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2" t="s">
        <v>89</v>
      </c>
      <c r="BK147" s="231">
        <f>ROUND(I147*H147,2)</f>
        <v>0</v>
      </c>
      <c r="BL147" s="22" t="s">
        <v>222</v>
      </c>
      <c r="BM147" s="22" t="s">
        <v>404</v>
      </c>
    </row>
    <row r="148" spans="2:65" s="1" customFormat="1" ht="25.5" customHeight="1">
      <c r="B148" s="45"/>
      <c r="C148" s="220" t="s">
        <v>265</v>
      </c>
      <c r="D148" s="220" t="s">
        <v>138</v>
      </c>
      <c r="E148" s="221" t="s">
        <v>405</v>
      </c>
      <c r="F148" s="222" t="s">
        <v>406</v>
      </c>
      <c r="G148" s="223" t="s">
        <v>141</v>
      </c>
      <c r="H148" s="224">
        <v>14.46</v>
      </c>
      <c r="I148" s="225"/>
      <c r="J148" s="226">
        <f>ROUND(I148*H148,2)</f>
        <v>0</v>
      </c>
      <c r="K148" s="222" t="s">
        <v>142</v>
      </c>
      <c r="L148" s="71"/>
      <c r="M148" s="227" t="s">
        <v>43</v>
      </c>
      <c r="N148" s="228" t="s">
        <v>52</v>
      </c>
      <c r="O148" s="46"/>
      <c r="P148" s="229">
        <f>O148*H148</f>
        <v>0</v>
      </c>
      <c r="Q148" s="229">
        <v>0.00584</v>
      </c>
      <c r="R148" s="229">
        <f>Q148*H148</f>
        <v>0.0844464</v>
      </c>
      <c r="S148" s="229">
        <v>0</v>
      </c>
      <c r="T148" s="230">
        <f>S148*H148</f>
        <v>0</v>
      </c>
      <c r="AR148" s="22" t="s">
        <v>222</v>
      </c>
      <c r="AT148" s="22" t="s">
        <v>138</v>
      </c>
      <c r="AU148" s="22" t="s">
        <v>91</v>
      </c>
      <c r="AY148" s="22" t="s">
        <v>135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2" t="s">
        <v>89</v>
      </c>
      <c r="BK148" s="231">
        <f>ROUND(I148*H148,2)</f>
        <v>0</v>
      </c>
      <c r="BL148" s="22" t="s">
        <v>222</v>
      </c>
      <c r="BM148" s="22" t="s">
        <v>407</v>
      </c>
    </row>
    <row r="149" spans="2:51" s="11" customFormat="1" ht="13.5">
      <c r="B149" s="235"/>
      <c r="C149" s="236"/>
      <c r="D149" s="232" t="s">
        <v>147</v>
      </c>
      <c r="E149" s="237" t="s">
        <v>43</v>
      </c>
      <c r="F149" s="238" t="s">
        <v>408</v>
      </c>
      <c r="G149" s="236"/>
      <c r="H149" s="239">
        <v>1.98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147</v>
      </c>
      <c r="AU149" s="245" t="s">
        <v>91</v>
      </c>
      <c r="AV149" s="11" t="s">
        <v>91</v>
      </c>
      <c r="AW149" s="11" t="s">
        <v>44</v>
      </c>
      <c r="AX149" s="11" t="s">
        <v>81</v>
      </c>
      <c r="AY149" s="245" t="s">
        <v>135</v>
      </c>
    </row>
    <row r="150" spans="2:51" s="11" customFormat="1" ht="13.5">
      <c r="B150" s="235"/>
      <c r="C150" s="236"/>
      <c r="D150" s="232" t="s">
        <v>147</v>
      </c>
      <c r="E150" s="237" t="s">
        <v>43</v>
      </c>
      <c r="F150" s="238" t="s">
        <v>409</v>
      </c>
      <c r="G150" s="236"/>
      <c r="H150" s="239">
        <v>5.64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147</v>
      </c>
      <c r="AU150" s="245" t="s">
        <v>91</v>
      </c>
      <c r="AV150" s="11" t="s">
        <v>91</v>
      </c>
      <c r="AW150" s="11" t="s">
        <v>44</v>
      </c>
      <c r="AX150" s="11" t="s">
        <v>81</v>
      </c>
      <c r="AY150" s="245" t="s">
        <v>135</v>
      </c>
    </row>
    <row r="151" spans="2:51" s="11" customFormat="1" ht="13.5">
      <c r="B151" s="235"/>
      <c r="C151" s="236"/>
      <c r="D151" s="232" t="s">
        <v>147</v>
      </c>
      <c r="E151" s="237" t="s">
        <v>43</v>
      </c>
      <c r="F151" s="238" t="s">
        <v>410</v>
      </c>
      <c r="G151" s="236"/>
      <c r="H151" s="239">
        <v>3.06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147</v>
      </c>
      <c r="AU151" s="245" t="s">
        <v>91</v>
      </c>
      <c r="AV151" s="11" t="s">
        <v>91</v>
      </c>
      <c r="AW151" s="11" t="s">
        <v>44</v>
      </c>
      <c r="AX151" s="11" t="s">
        <v>81</v>
      </c>
      <c r="AY151" s="245" t="s">
        <v>135</v>
      </c>
    </row>
    <row r="152" spans="2:51" s="11" customFormat="1" ht="13.5">
      <c r="B152" s="235"/>
      <c r="C152" s="236"/>
      <c r="D152" s="232" t="s">
        <v>147</v>
      </c>
      <c r="E152" s="237" t="s">
        <v>43</v>
      </c>
      <c r="F152" s="238" t="s">
        <v>411</v>
      </c>
      <c r="G152" s="236"/>
      <c r="H152" s="239">
        <v>3.78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147</v>
      </c>
      <c r="AU152" s="245" t="s">
        <v>91</v>
      </c>
      <c r="AV152" s="11" t="s">
        <v>91</v>
      </c>
      <c r="AW152" s="11" t="s">
        <v>44</v>
      </c>
      <c r="AX152" s="11" t="s">
        <v>81</v>
      </c>
      <c r="AY152" s="245" t="s">
        <v>135</v>
      </c>
    </row>
    <row r="153" spans="2:51" s="12" customFormat="1" ht="13.5">
      <c r="B153" s="246"/>
      <c r="C153" s="247"/>
      <c r="D153" s="232" t="s">
        <v>147</v>
      </c>
      <c r="E153" s="248" t="s">
        <v>43</v>
      </c>
      <c r="F153" s="249" t="s">
        <v>275</v>
      </c>
      <c r="G153" s="247"/>
      <c r="H153" s="250">
        <v>14.46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AT153" s="256" t="s">
        <v>147</v>
      </c>
      <c r="AU153" s="256" t="s">
        <v>91</v>
      </c>
      <c r="AV153" s="12" t="s">
        <v>143</v>
      </c>
      <c r="AW153" s="12" t="s">
        <v>6</v>
      </c>
      <c r="AX153" s="12" t="s">
        <v>89</v>
      </c>
      <c r="AY153" s="256" t="s">
        <v>135</v>
      </c>
    </row>
    <row r="154" spans="2:65" s="1" customFormat="1" ht="25.5" customHeight="1">
      <c r="B154" s="45"/>
      <c r="C154" s="220" t="s">
        <v>269</v>
      </c>
      <c r="D154" s="220" t="s">
        <v>138</v>
      </c>
      <c r="E154" s="221" t="s">
        <v>412</v>
      </c>
      <c r="F154" s="222" t="s">
        <v>413</v>
      </c>
      <c r="G154" s="223" t="s">
        <v>175</v>
      </c>
      <c r="H154" s="224">
        <v>95</v>
      </c>
      <c r="I154" s="225"/>
      <c r="J154" s="226">
        <f>ROUND(I154*H154,2)</f>
        <v>0</v>
      </c>
      <c r="K154" s="222" t="s">
        <v>142</v>
      </c>
      <c r="L154" s="71"/>
      <c r="M154" s="227" t="s">
        <v>43</v>
      </c>
      <c r="N154" s="228" t="s">
        <v>52</v>
      </c>
      <c r="O154" s="46"/>
      <c r="P154" s="229">
        <f>O154*H154</f>
        <v>0</v>
      </c>
      <c r="Q154" s="229">
        <v>0.00286</v>
      </c>
      <c r="R154" s="229">
        <f>Q154*H154</f>
        <v>0.2717</v>
      </c>
      <c r="S154" s="229">
        <v>0</v>
      </c>
      <c r="T154" s="230">
        <f>S154*H154</f>
        <v>0</v>
      </c>
      <c r="AR154" s="22" t="s">
        <v>222</v>
      </c>
      <c r="AT154" s="22" t="s">
        <v>138</v>
      </c>
      <c r="AU154" s="22" t="s">
        <v>91</v>
      </c>
      <c r="AY154" s="22" t="s">
        <v>135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22" t="s">
        <v>89</v>
      </c>
      <c r="BK154" s="231">
        <f>ROUND(I154*H154,2)</f>
        <v>0</v>
      </c>
      <c r="BL154" s="22" t="s">
        <v>222</v>
      </c>
      <c r="BM154" s="22" t="s">
        <v>414</v>
      </c>
    </row>
    <row r="155" spans="2:51" s="11" customFormat="1" ht="13.5">
      <c r="B155" s="235"/>
      <c r="C155" s="236"/>
      <c r="D155" s="232" t="s">
        <v>147</v>
      </c>
      <c r="E155" s="237" t="s">
        <v>43</v>
      </c>
      <c r="F155" s="238" t="s">
        <v>415</v>
      </c>
      <c r="G155" s="236"/>
      <c r="H155" s="239">
        <v>95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147</v>
      </c>
      <c r="AU155" s="245" t="s">
        <v>91</v>
      </c>
      <c r="AV155" s="11" t="s">
        <v>91</v>
      </c>
      <c r="AW155" s="11" t="s">
        <v>44</v>
      </c>
      <c r="AX155" s="11" t="s">
        <v>89</v>
      </c>
      <c r="AY155" s="245" t="s">
        <v>135</v>
      </c>
    </row>
    <row r="156" spans="2:65" s="1" customFormat="1" ht="25.5" customHeight="1">
      <c r="B156" s="45"/>
      <c r="C156" s="220" t="s">
        <v>276</v>
      </c>
      <c r="D156" s="220" t="s">
        <v>138</v>
      </c>
      <c r="E156" s="221" t="s">
        <v>416</v>
      </c>
      <c r="F156" s="222" t="s">
        <v>417</v>
      </c>
      <c r="G156" s="223" t="s">
        <v>175</v>
      </c>
      <c r="H156" s="224">
        <v>2</v>
      </c>
      <c r="I156" s="225"/>
      <c r="J156" s="226">
        <f>ROUND(I156*H156,2)</f>
        <v>0</v>
      </c>
      <c r="K156" s="222" t="s">
        <v>142</v>
      </c>
      <c r="L156" s="71"/>
      <c r="M156" s="227" t="s">
        <v>43</v>
      </c>
      <c r="N156" s="228" t="s">
        <v>52</v>
      </c>
      <c r="O156" s="46"/>
      <c r="P156" s="229">
        <f>O156*H156</f>
        <v>0</v>
      </c>
      <c r="Q156" s="229">
        <v>0.00652</v>
      </c>
      <c r="R156" s="229">
        <f>Q156*H156</f>
        <v>0.01304</v>
      </c>
      <c r="S156" s="229">
        <v>0</v>
      </c>
      <c r="T156" s="230">
        <f>S156*H156</f>
        <v>0</v>
      </c>
      <c r="AR156" s="22" t="s">
        <v>222</v>
      </c>
      <c r="AT156" s="22" t="s">
        <v>138</v>
      </c>
      <c r="AU156" s="22" t="s">
        <v>91</v>
      </c>
      <c r="AY156" s="22" t="s">
        <v>135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2" t="s">
        <v>89</v>
      </c>
      <c r="BK156" s="231">
        <f>ROUND(I156*H156,2)</f>
        <v>0</v>
      </c>
      <c r="BL156" s="22" t="s">
        <v>222</v>
      </c>
      <c r="BM156" s="22" t="s">
        <v>418</v>
      </c>
    </row>
    <row r="157" spans="2:65" s="1" customFormat="1" ht="25.5" customHeight="1">
      <c r="B157" s="45"/>
      <c r="C157" s="220" t="s">
        <v>281</v>
      </c>
      <c r="D157" s="220" t="s">
        <v>138</v>
      </c>
      <c r="E157" s="221" t="s">
        <v>419</v>
      </c>
      <c r="F157" s="222" t="s">
        <v>420</v>
      </c>
      <c r="G157" s="223" t="s">
        <v>175</v>
      </c>
      <c r="H157" s="224">
        <v>100</v>
      </c>
      <c r="I157" s="225"/>
      <c r="J157" s="226">
        <f>ROUND(I157*H157,2)</f>
        <v>0</v>
      </c>
      <c r="K157" s="222" t="s">
        <v>142</v>
      </c>
      <c r="L157" s="71"/>
      <c r="M157" s="227" t="s">
        <v>43</v>
      </c>
      <c r="N157" s="228" t="s">
        <v>52</v>
      </c>
      <c r="O157" s="46"/>
      <c r="P157" s="229">
        <f>O157*H157</f>
        <v>0</v>
      </c>
      <c r="Q157" s="229">
        <v>0.00368</v>
      </c>
      <c r="R157" s="229">
        <f>Q157*H157</f>
        <v>0.368</v>
      </c>
      <c r="S157" s="229">
        <v>0</v>
      </c>
      <c r="T157" s="230">
        <f>S157*H157</f>
        <v>0</v>
      </c>
      <c r="AR157" s="22" t="s">
        <v>222</v>
      </c>
      <c r="AT157" s="22" t="s">
        <v>138</v>
      </c>
      <c r="AU157" s="22" t="s">
        <v>91</v>
      </c>
      <c r="AY157" s="22" t="s">
        <v>135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2" t="s">
        <v>89</v>
      </c>
      <c r="BK157" s="231">
        <f>ROUND(I157*H157,2)</f>
        <v>0</v>
      </c>
      <c r="BL157" s="22" t="s">
        <v>222</v>
      </c>
      <c r="BM157" s="22" t="s">
        <v>421</v>
      </c>
    </row>
    <row r="158" spans="2:51" s="11" customFormat="1" ht="13.5">
      <c r="B158" s="235"/>
      <c r="C158" s="236"/>
      <c r="D158" s="232" t="s">
        <v>147</v>
      </c>
      <c r="E158" s="237" t="s">
        <v>43</v>
      </c>
      <c r="F158" s="238" t="s">
        <v>422</v>
      </c>
      <c r="G158" s="236"/>
      <c r="H158" s="239">
        <v>100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147</v>
      </c>
      <c r="AU158" s="245" t="s">
        <v>91</v>
      </c>
      <c r="AV158" s="11" t="s">
        <v>91</v>
      </c>
      <c r="AW158" s="11" t="s">
        <v>44</v>
      </c>
      <c r="AX158" s="11" t="s">
        <v>81</v>
      </c>
      <c r="AY158" s="245" t="s">
        <v>135</v>
      </c>
    </row>
    <row r="159" spans="2:51" s="12" customFormat="1" ht="13.5">
      <c r="B159" s="246"/>
      <c r="C159" s="247"/>
      <c r="D159" s="232" t="s">
        <v>147</v>
      </c>
      <c r="E159" s="248" t="s">
        <v>43</v>
      </c>
      <c r="F159" s="249" t="s">
        <v>275</v>
      </c>
      <c r="G159" s="247"/>
      <c r="H159" s="250">
        <v>100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AT159" s="256" t="s">
        <v>147</v>
      </c>
      <c r="AU159" s="256" t="s">
        <v>91</v>
      </c>
      <c r="AV159" s="12" t="s">
        <v>143</v>
      </c>
      <c r="AW159" s="12" t="s">
        <v>44</v>
      </c>
      <c r="AX159" s="12" t="s">
        <v>89</v>
      </c>
      <c r="AY159" s="256" t="s">
        <v>135</v>
      </c>
    </row>
    <row r="160" spans="2:65" s="1" customFormat="1" ht="38.25" customHeight="1">
      <c r="B160" s="45"/>
      <c r="C160" s="220" t="s">
        <v>286</v>
      </c>
      <c r="D160" s="220" t="s">
        <v>138</v>
      </c>
      <c r="E160" s="221" t="s">
        <v>423</v>
      </c>
      <c r="F160" s="222" t="s">
        <v>424</v>
      </c>
      <c r="G160" s="223" t="s">
        <v>219</v>
      </c>
      <c r="H160" s="224">
        <v>1.372</v>
      </c>
      <c r="I160" s="225"/>
      <c r="J160" s="226">
        <f>ROUND(I160*H160,2)</f>
        <v>0</v>
      </c>
      <c r="K160" s="222" t="s">
        <v>142</v>
      </c>
      <c r="L160" s="71"/>
      <c r="M160" s="227" t="s">
        <v>43</v>
      </c>
      <c r="N160" s="228" t="s">
        <v>52</v>
      </c>
      <c r="O160" s="4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2" t="s">
        <v>222</v>
      </c>
      <c r="AT160" s="22" t="s">
        <v>138</v>
      </c>
      <c r="AU160" s="22" t="s">
        <v>91</v>
      </c>
      <c r="AY160" s="22" t="s">
        <v>135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2" t="s">
        <v>89</v>
      </c>
      <c r="BK160" s="231">
        <f>ROUND(I160*H160,2)</f>
        <v>0</v>
      </c>
      <c r="BL160" s="22" t="s">
        <v>222</v>
      </c>
      <c r="BM160" s="22" t="s">
        <v>425</v>
      </c>
    </row>
    <row r="161" spans="2:63" s="10" customFormat="1" ht="29.85" customHeight="1">
      <c r="B161" s="204"/>
      <c r="C161" s="205"/>
      <c r="D161" s="206" t="s">
        <v>80</v>
      </c>
      <c r="E161" s="218" t="s">
        <v>426</v>
      </c>
      <c r="F161" s="218" t="s">
        <v>427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SUM(P162:P192)</f>
        <v>0</v>
      </c>
      <c r="Q161" s="212"/>
      <c r="R161" s="213">
        <f>SUM(R162:R192)</f>
        <v>37.2542075</v>
      </c>
      <c r="S161" s="212"/>
      <c r="T161" s="214">
        <f>SUM(T162:T192)</f>
        <v>0</v>
      </c>
      <c r="AR161" s="215" t="s">
        <v>91</v>
      </c>
      <c r="AT161" s="216" t="s">
        <v>80</v>
      </c>
      <c r="AU161" s="216" t="s">
        <v>89</v>
      </c>
      <c r="AY161" s="215" t="s">
        <v>135</v>
      </c>
      <c r="BK161" s="217">
        <f>SUM(BK162:BK192)</f>
        <v>0</v>
      </c>
    </row>
    <row r="162" spans="2:65" s="1" customFormat="1" ht="25.5" customHeight="1">
      <c r="B162" s="45"/>
      <c r="C162" s="220" t="s">
        <v>293</v>
      </c>
      <c r="D162" s="220" t="s">
        <v>138</v>
      </c>
      <c r="E162" s="221" t="s">
        <v>428</v>
      </c>
      <c r="F162" s="222" t="s">
        <v>429</v>
      </c>
      <c r="G162" s="223" t="s">
        <v>141</v>
      </c>
      <c r="H162" s="224">
        <v>730</v>
      </c>
      <c r="I162" s="225"/>
      <c r="J162" s="226">
        <f>ROUND(I162*H162,2)</f>
        <v>0</v>
      </c>
      <c r="K162" s="222" t="s">
        <v>142</v>
      </c>
      <c r="L162" s="71"/>
      <c r="M162" s="227" t="s">
        <v>43</v>
      </c>
      <c r="N162" s="228" t="s">
        <v>52</v>
      </c>
      <c r="O162" s="4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2" t="s">
        <v>222</v>
      </c>
      <c r="AT162" s="22" t="s">
        <v>138</v>
      </c>
      <c r="AU162" s="22" t="s">
        <v>91</v>
      </c>
      <c r="AY162" s="22" t="s">
        <v>135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2" t="s">
        <v>89</v>
      </c>
      <c r="BK162" s="231">
        <f>ROUND(I162*H162,2)</f>
        <v>0</v>
      </c>
      <c r="BL162" s="22" t="s">
        <v>222</v>
      </c>
      <c r="BM162" s="22" t="s">
        <v>430</v>
      </c>
    </row>
    <row r="163" spans="2:65" s="1" customFormat="1" ht="25.5" customHeight="1">
      <c r="B163" s="45"/>
      <c r="C163" s="261" t="s">
        <v>302</v>
      </c>
      <c r="D163" s="261" t="s">
        <v>298</v>
      </c>
      <c r="E163" s="262" t="s">
        <v>431</v>
      </c>
      <c r="F163" s="263" t="s">
        <v>432</v>
      </c>
      <c r="G163" s="264" t="s">
        <v>272</v>
      </c>
      <c r="H163" s="265">
        <v>9490</v>
      </c>
      <c r="I163" s="266"/>
      <c r="J163" s="267">
        <f>ROUND(I163*H163,2)</f>
        <v>0</v>
      </c>
      <c r="K163" s="263" t="s">
        <v>142</v>
      </c>
      <c r="L163" s="268"/>
      <c r="M163" s="269" t="s">
        <v>43</v>
      </c>
      <c r="N163" s="270" t="s">
        <v>52</v>
      </c>
      <c r="O163" s="46"/>
      <c r="P163" s="229">
        <f>O163*H163</f>
        <v>0</v>
      </c>
      <c r="Q163" s="229">
        <v>0.0036</v>
      </c>
      <c r="R163" s="229">
        <f>Q163*H163</f>
        <v>34.164</v>
      </c>
      <c r="S163" s="229">
        <v>0</v>
      </c>
      <c r="T163" s="230">
        <f>S163*H163</f>
        <v>0</v>
      </c>
      <c r="AR163" s="22" t="s">
        <v>341</v>
      </c>
      <c r="AT163" s="22" t="s">
        <v>298</v>
      </c>
      <c r="AU163" s="22" t="s">
        <v>91</v>
      </c>
      <c r="AY163" s="22" t="s">
        <v>135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2" t="s">
        <v>89</v>
      </c>
      <c r="BK163" s="231">
        <f>ROUND(I163*H163,2)</f>
        <v>0</v>
      </c>
      <c r="BL163" s="22" t="s">
        <v>222</v>
      </c>
      <c r="BM163" s="22" t="s">
        <v>433</v>
      </c>
    </row>
    <row r="164" spans="2:51" s="11" customFormat="1" ht="13.5">
      <c r="B164" s="235"/>
      <c r="C164" s="236"/>
      <c r="D164" s="232" t="s">
        <v>147</v>
      </c>
      <c r="E164" s="237" t="s">
        <v>43</v>
      </c>
      <c r="F164" s="238" t="s">
        <v>434</v>
      </c>
      <c r="G164" s="236"/>
      <c r="H164" s="239">
        <v>9490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147</v>
      </c>
      <c r="AU164" s="245" t="s">
        <v>91</v>
      </c>
      <c r="AV164" s="11" t="s">
        <v>91</v>
      </c>
      <c r="AW164" s="11" t="s">
        <v>44</v>
      </c>
      <c r="AX164" s="11" t="s">
        <v>81</v>
      </c>
      <c r="AY164" s="245" t="s">
        <v>135</v>
      </c>
    </row>
    <row r="165" spans="2:51" s="12" customFormat="1" ht="13.5">
      <c r="B165" s="246"/>
      <c r="C165" s="247"/>
      <c r="D165" s="232" t="s">
        <v>147</v>
      </c>
      <c r="E165" s="248" t="s">
        <v>43</v>
      </c>
      <c r="F165" s="249" t="s">
        <v>275</v>
      </c>
      <c r="G165" s="247"/>
      <c r="H165" s="250">
        <v>9490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AT165" s="256" t="s">
        <v>147</v>
      </c>
      <c r="AU165" s="256" t="s">
        <v>91</v>
      </c>
      <c r="AV165" s="12" t="s">
        <v>143</v>
      </c>
      <c r="AW165" s="12" t="s">
        <v>44</v>
      </c>
      <c r="AX165" s="12" t="s">
        <v>89</v>
      </c>
      <c r="AY165" s="256" t="s">
        <v>135</v>
      </c>
    </row>
    <row r="166" spans="2:65" s="1" customFormat="1" ht="25.5" customHeight="1">
      <c r="B166" s="45"/>
      <c r="C166" s="261" t="s">
        <v>435</v>
      </c>
      <c r="D166" s="261" t="s">
        <v>298</v>
      </c>
      <c r="E166" s="262" t="s">
        <v>436</v>
      </c>
      <c r="F166" s="263" t="s">
        <v>437</v>
      </c>
      <c r="G166" s="264" t="s">
        <v>272</v>
      </c>
      <c r="H166" s="265">
        <v>66</v>
      </c>
      <c r="I166" s="266"/>
      <c r="J166" s="267">
        <f>ROUND(I166*H166,2)</f>
        <v>0</v>
      </c>
      <c r="K166" s="263" t="s">
        <v>43</v>
      </c>
      <c r="L166" s="268"/>
      <c r="M166" s="269" t="s">
        <v>43</v>
      </c>
      <c r="N166" s="270" t="s">
        <v>52</v>
      </c>
      <c r="O166" s="46"/>
      <c r="P166" s="229">
        <f>O166*H166</f>
        <v>0</v>
      </c>
      <c r="Q166" s="229">
        <v>0.0029</v>
      </c>
      <c r="R166" s="229">
        <f>Q166*H166</f>
        <v>0.1914</v>
      </c>
      <c r="S166" s="229">
        <v>0</v>
      </c>
      <c r="T166" s="230">
        <f>S166*H166</f>
        <v>0</v>
      </c>
      <c r="AR166" s="22" t="s">
        <v>341</v>
      </c>
      <c r="AT166" s="22" t="s">
        <v>298</v>
      </c>
      <c r="AU166" s="22" t="s">
        <v>91</v>
      </c>
      <c r="AY166" s="22" t="s">
        <v>135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2" t="s">
        <v>89</v>
      </c>
      <c r="BK166" s="231">
        <f>ROUND(I166*H166,2)</f>
        <v>0</v>
      </c>
      <c r="BL166" s="22" t="s">
        <v>222</v>
      </c>
      <c r="BM166" s="22" t="s">
        <v>438</v>
      </c>
    </row>
    <row r="167" spans="2:51" s="11" customFormat="1" ht="13.5">
      <c r="B167" s="235"/>
      <c r="C167" s="236"/>
      <c r="D167" s="232" t="s">
        <v>147</v>
      </c>
      <c r="E167" s="237" t="s">
        <v>43</v>
      </c>
      <c r="F167" s="238" t="s">
        <v>439</v>
      </c>
      <c r="G167" s="236"/>
      <c r="H167" s="239">
        <v>44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147</v>
      </c>
      <c r="AU167" s="245" t="s">
        <v>91</v>
      </c>
      <c r="AV167" s="11" t="s">
        <v>91</v>
      </c>
      <c r="AW167" s="11" t="s">
        <v>44</v>
      </c>
      <c r="AX167" s="11" t="s">
        <v>81</v>
      </c>
      <c r="AY167" s="245" t="s">
        <v>135</v>
      </c>
    </row>
    <row r="168" spans="2:51" s="11" customFormat="1" ht="13.5">
      <c r="B168" s="235"/>
      <c r="C168" s="236"/>
      <c r="D168" s="232" t="s">
        <v>147</v>
      </c>
      <c r="E168" s="237" t="s">
        <v>43</v>
      </c>
      <c r="F168" s="238" t="s">
        <v>440</v>
      </c>
      <c r="G168" s="236"/>
      <c r="H168" s="239">
        <v>22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147</v>
      </c>
      <c r="AU168" s="245" t="s">
        <v>91</v>
      </c>
      <c r="AV168" s="11" t="s">
        <v>91</v>
      </c>
      <c r="AW168" s="11" t="s">
        <v>44</v>
      </c>
      <c r="AX168" s="11" t="s">
        <v>81</v>
      </c>
      <c r="AY168" s="245" t="s">
        <v>135</v>
      </c>
    </row>
    <row r="169" spans="2:51" s="12" customFormat="1" ht="13.5">
      <c r="B169" s="246"/>
      <c r="C169" s="247"/>
      <c r="D169" s="232" t="s">
        <v>147</v>
      </c>
      <c r="E169" s="248" t="s">
        <v>43</v>
      </c>
      <c r="F169" s="249" t="s">
        <v>275</v>
      </c>
      <c r="G169" s="247"/>
      <c r="H169" s="250">
        <v>66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AT169" s="256" t="s">
        <v>147</v>
      </c>
      <c r="AU169" s="256" t="s">
        <v>91</v>
      </c>
      <c r="AV169" s="12" t="s">
        <v>143</v>
      </c>
      <c r="AW169" s="12" t="s">
        <v>44</v>
      </c>
      <c r="AX169" s="12" t="s">
        <v>89</v>
      </c>
      <c r="AY169" s="256" t="s">
        <v>135</v>
      </c>
    </row>
    <row r="170" spans="2:65" s="1" customFormat="1" ht="25.5" customHeight="1">
      <c r="B170" s="45"/>
      <c r="C170" s="220" t="s">
        <v>341</v>
      </c>
      <c r="D170" s="220" t="s">
        <v>138</v>
      </c>
      <c r="E170" s="221" t="s">
        <v>441</v>
      </c>
      <c r="F170" s="222" t="s">
        <v>442</v>
      </c>
      <c r="G170" s="223" t="s">
        <v>141</v>
      </c>
      <c r="H170" s="224">
        <v>730</v>
      </c>
      <c r="I170" s="225"/>
      <c r="J170" s="226">
        <f>ROUND(I170*H170,2)</f>
        <v>0</v>
      </c>
      <c r="K170" s="222" t="s">
        <v>142</v>
      </c>
      <c r="L170" s="71"/>
      <c r="M170" s="227" t="s">
        <v>43</v>
      </c>
      <c r="N170" s="228" t="s">
        <v>52</v>
      </c>
      <c r="O170" s="46"/>
      <c r="P170" s="229">
        <f>O170*H170</f>
        <v>0</v>
      </c>
      <c r="Q170" s="229">
        <v>4E-05</v>
      </c>
      <c r="R170" s="229">
        <f>Q170*H170</f>
        <v>0.029200000000000004</v>
      </c>
      <c r="S170" s="229">
        <v>0</v>
      </c>
      <c r="T170" s="230">
        <f>S170*H170</f>
        <v>0</v>
      </c>
      <c r="AR170" s="22" t="s">
        <v>222</v>
      </c>
      <c r="AT170" s="22" t="s">
        <v>138</v>
      </c>
      <c r="AU170" s="22" t="s">
        <v>91</v>
      </c>
      <c r="AY170" s="22" t="s">
        <v>135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2" t="s">
        <v>89</v>
      </c>
      <c r="BK170" s="231">
        <f>ROUND(I170*H170,2)</f>
        <v>0</v>
      </c>
      <c r="BL170" s="22" t="s">
        <v>222</v>
      </c>
      <c r="BM170" s="22" t="s">
        <v>443</v>
      </c>
    </row>
    <row r="171" spans="2:65" s="1" customFormat="1" ht="25.5" customHeight="1">
      <c r="B171" s="45"/>
      <c r="C171" s="220" t="s">
        <v>444</v>
      </c>
      <c r="D171" s="220" t="s">
        <v>138</v>
      </c>
      <c r="E171" s="221" t="s">
        <v>445</v>
      </c>
      <c r="F171" s="222" t="s">
        <v>446</v>
      </c>
      <c r="G171" s="223" t="s">
        <v>175</v>
      </c>
      <c r="H171" s="224">
        <v>38.2</v>
      </c>
      <c r="I171" s="225"/>
      <c r="J171" s="226">
        <f>ROUND(I171*H171,2)</f>
        <v>0</v>
      </c>
      <c r="K171" s="222" t="s">
        <v>142</v>
      </c>
      <c r="L171" s="71"/>
      <c r="M171" s="227" t="s">
        <v>43</v>
      </c>
      <c r="N171" s="228" t="s">
        <v>52</v>
      </c>
      <c r="O171" s="4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AR171" s="22" t="s">
        <v>222</v>
      </c>
      <c r="AT171" s="22" t="s">
        <v>138</v>
      </c>
      <c r="AU171" s="22" t="s">
        <v>91</v>
      </c>
      <c r="AY171" s="22" t="s">
        <v>135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22" t="s">
        <v>89</v>
      </c>
      <c r="BK171" s="231">
        <f>ROUND(I171*H171,2)</f>
        <v>0</v>
      </c>
      <c r="BL171" s="22" t="s">
        <v>222</v>
      </c>
      <c r="BM171" s="22" t="s">
        <v>447</v>
      </c>
    </row>
    <row r="172" spans="2:65" s="1" customFormat="1" ht="16.5" customHeight="1">
      <c r="B172" s="45"/>
      <c r="C172" s="261" t="s">
        <v>448</v>
      </c>
      <c r="D172" s="261" t="s">
        <v>298</v>
      </c>
      <c r="E172" s="262" t="s">
        <v>449</v>
      </c>
      <c r="F172" s="263" t="s">
        <v>450</v>
      </c>
      <c r="G172" s="264" t="s">
        <v>175</v>
      </c>
      <c r="H172" s="265">
        <v>40.11</v>
      </c>
      <c r="I172" s="266"/>
      <c r="J172" s="267">
        <f>ROUND(I172*H172,2)</f>
        <v>0</v>
      </c>
      <c r="K172" s="263" t="s">
        <v>142</v>
      </c>
      <c r="L172" s="268"/>
      <c r="M172" s="269" t="s">
        <v>43</v>
      </c>
      <c r="N172" s="270" t="s">
        <v>52</v>
      </c>
      <c r="O172" s="46"/>
      <c r="P172" s="229">
        <f>O172*H172</f>
        <v>0</v>
      </c>
      <c r="Q172" s="229">
        <v>0.00025</v>
      </c>
      <c r="R172" s="229">
        <f>Q172*H172</f>
        <v>0.0100275</v>
      </c>
      <c r="S172" s="229">
        <v>0</v>
      </c>
      <c r="T172" s="230">
        <f>S172*H172</f>
        <v>0</v>
      </c>
      <c r="AR172" s="22" t="s">
        <v>341</v>
      </c>
      <c r="AT172" s="22" t="s">
        <v>298</v>
      </c>
      <c r="AU172" s="22" t="s">
        <v>91</v>
      </c>
      <c r="AY172" s="22" t="s">
        <v>135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22" t="s">
        <v>89</v>
      </c>
      <c r="BK172" s="231">
        <f>ROUND(I172*H172,2)</f>
        <v>0</v>
      </c>
      <c r="BL172" s="22" t="s">
        <v>222</v>
      </c>
      <c r="BM172" s="22" t="s">
        <v>451</v>
      </c>
    </row>
    <row r="173" spans="2:65" s="1" customFormat="1" ht="38.25" customHeight="1">
      <c r="B173" s="45"/>
      <c r="C173" s="220" t="s">
        <v>452</v>
      </c>
      <c r="D173" s="220" t="s">
        <v>138</v>
      </c>
      <c r="E173" s="221" t="s">
        <v>453</v>
      </c>
      <c r="F173" s="222" t="s">
        <v>454</v>
      </c>
      <c r="G173" s="223" t="s">
        <v>175</v>
      </c>
      <c r="H173" s="224">
        <v>86</v>
      </c>
      <c r="I173" s="225"/>
      <c r="J173" s="226">
        <f>ROUND(I173*H173,2)</f>
        <v>0</v>
      </c>
      <c r="K173" s="222" t="s">
        <v>142</v>
      </c>
      <c r="L173" s="71"/>
      <c r="M173" s="227" t="s">
        <v>43</v>
      </c>
      <c r="N173" s="228" t="s">
        <v>52</v>
      </c>
      <c r="O173" s="46"/>
      <c r="P173" s="229">
        <f>O173*H173</f>
        <v>0</v>
      </c>
      <c r="Q173" s="229">
        <v>0.03119</v>
      </c>
      <c r="R173" s="229">
        <f>Q173*H173</f>
        <v>2.68234</v>
      </c>
      <c r="S173" s="229">
        <v>0</v>
      </c>
      <c r="T173" s="230">
        <f>S173*H173</f>
        <v>0</v>
      </c>
      <c r="AR173" s="22" t="s">
        <v>222</v>
      </c>
      <c r="AT173" s="22" t="s">
        <v>138</v>
      </c>
      <c r="AU173" s="22" t="s">
        <v>91</v>
      </c>
      <c r="AY173" s="22" t="s">
        <v>135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2" t="s">
        <v>89</v>
      </c>
      <c r="BK173" s="231">
        <f>ROUND(I173*H173,2)</f>
        <v>0</v>
      </c>
      <c r="BL173" s="22" t="s">
        <v>222</v>
      </c>
      <c r="BM173" s="22" t="s">
        <v>455</v>
      </c>
    </row>
    <row r="174" spans="2:51" s="11" customFormat="1" ht="13.5">
      <c r="B174" s="235"/>
      <c r="C174" s="236"/>
      <c r="D174" s="232" t="s">
        <v>147</v>
      </c>
      <c r="E174" s="237" t="s">
        <v>43</v>
      </c>
      <c r="F174" s="238" t="s">
        <v>456</v>
      </c>
      <c r="G174" s="236"/>
      <c r="H174" s="239">
        <v>86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147</v>
      </c>
      <c r="AU174" s="245" t="s">
        <v>91</v>
      </c>
      <c r="AV174" s="11" t="s">
        <v>91</v>
      </c>
      <c r="AW174" s="11" t="s">
        <v>44</v>
      </c>
      <c r="AX174" s="11" t="s">
        <v>81</v>
      </c>
      <c r="AY174" s="245" t="s">
        <v>135</v>
      </c>
    </row>
    <row r="175" spans="2:51" s="12" customFormat="1" ht="13.5">
      <c r="B175" s="246"/>
      <c r="C175" s="247"/>
      <c r="D175" s="232" t="s">
        <v>147</v>
      </c>
      <c r="E175" s="248" t="s">
        <v>43</v>
      </c>
      <c r="F175" s="249" t="s">
        <v>275</v>
      </c>
      <c r="G175" s="247"/>
      <c r="H175" s="250">
        <v>86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AT175" s="256" t="s">
        <v>147</v>
      </c>
      <c r="AU175" s="256" t="s">
        <v>91</v>
      </c>
      <c r="AV175" s="12" t="s">
        <v>143</v>
      </c>
      <c r="AW175" s="12" t="s">
        <v>6</v>
      </c>
      <c r="AX175" s="12" t="s">
        <v>89</v>
      </c>
      <c r="AY175" s="256" t="s">
        <v>135</v>
      </c>
    </row>
    <row r="176" spans="2:65" s="1" customFormat="1" ht="38.25" customHeight="1">
      <c r="B176" s="45"/>
      <c r="C176" s="220" t="s">
        <v>457</v>
      </c>
      <c r="D176" s="220" t="s">
        <v>138</v>
      </c>
      <c r="E176" s="221" t="s">
        <v>458</v>
      </c>
      <c r="F176" s="222" t="s">
        <v>459</v>
      </c>
      <c r="G176" s="223" t="s">
        <v>272</v>
      </c>
      <c r="H176" s="224">
        <v>11</v>
      </c>
      <c r="I176" s="225"/>
      <c r="J176" s="226">
        <f>ROUND(I176*H176,2)</f>
        <v>0</v>
      </c>
      <c r="K176" s="222" t="s">
        <v>142</v>
      </c>
      <c r="L176" s="71"/>
      <c r="M176" s="227" t="s">
        <v>43</v>
      </c>
      <c r="N176" s="228" t="s">
        <v>52</v>
      </c>
      <c r="O176" s="4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2" t="s">
        <v>222</v>
      </c>
      <c r="AT176" s="22" t="s">
        <v>138</v>
      </c>
      <c r="AU176" s="22" t="s">
        <v>91</v>
      </c>
      <c r="AY176" s="22" t="s">
        <v>135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2" t="s">
        <v>89</v>
      </c>
      <c r="BK176" s="231">
        <f>ROUND(I176*H176,2)</f>
        <v>0</v>
      </c>
      <c r="BL176" s="22" t="s">
        <v>222</v>
      </c>
      <c r="BM176" s="22" t="s">
        <v>460</v>
      </c>
    </row>
    <row r="177" spans="2:65" s="1" customFormat="1" ht="16.5" customHeight="1">
      <c r="B177" s="45"/>
      <c r="C177" s="261" t="s">
        <v>461</v>
      </c>
      <c r="D177" s="261" t="s">
        <v>298</v>
      </c>
      <c r="E177" s="262" t="s">
        <v>462</v>
      </c>
      <c r="F177" s="263" t="s">
        <v>463</v>
      </c>
      <c r="G177" s="264" t="s">
        <v>272</v>
      </c>
      <c r="H177" s="265">
        <v>11</v>
      </c>
      <c r="I177" s="266"/>
      <c r="J177" s="267">
        <f>ROUND(I177*H177,2)</f>
        <v>0</v>
      </c>
      <c r="K177" s="263" t="s">
        <v>142</v>
      </c>
      <c r="L177" s="268"/>
      <c r="M177" s="269" t="s">
        <v>43</v>
      </c>
      <c r="N177" s="270" t="s">
        <v>52</v>
      </c>
      <c r="O177" s="46"/>
      <c r="P177" s="229">
        <f>O177*H177</f>
        <v>0</v>
      </c>
      <c r="Q177" s="229">
        <v>0.00362</v>
      </c>
      <c r="R177" s="229">
        <f>Q177*H177</f>
        <v>0.03982</v>
      </c>
      <c r="S177" s="229">
        <v>0</v>
      </c>
      <c r="T177" s="230">
        <f>S177*H177</f>
        <v>0</v>
      </c>
      <c r="AR177" s="22" t="s">
        <v>341</v>
      </c>
      <c r="AT177" s="22" t="s">
        <v>298</v>
      </c>
      <c r="AU177" s="22" t="s">
        <v>91</v>
      </c>
      <c r="AY177" s="22" t="s">
        <v>135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22" t="s">
        <v>89</v>
      </c>
      <c r="BK177" s="231">
        <f>ROUND(I177*H177,2)</f>
        <v>0</v>
      </c>
      <c r="BL177" s="22" t="s">
        <v>222</v>
      </c>
      <c r="BM177" s="22" t="s">
        <v>464</v>
      </c>
    </row>
    <row r="178" spans="2:65" s="1" customFormat="1" ht="16.5" customHeight="1">
      <c r="B178" s="45"/>
      <c r="C178" s="220" t="s">
        <v>465</v>
      </c>
      <c r="D178" s="220" t="s">
        <v>138</v>
      </c>
      <c r="E178" s="221" t="s">
        <v>466</v>
      </c>
      <c r="F178" s="222" t="s">
        <v>467</v>
      </c>
      <c r="G178" s="223" t="s">
        <v>272</v>
      </c>
      <c r="H178" s="224">
        <v>1</v>
      </c>
      <c r="I178" s="225"/>
      <c r="J178" s="226">
        <f>ROUND(I178*H178,2)</f>
        <v>0</v>
      </c>
      <c r="K178" s="222" t="s">
        <v>142</v>
      </c>
      <c r="L178" s="71"/>
      <c r="M178" s="227" t="s">
        <v>43</v>
      </c>
      <c r="N178" s="228" t="s">
        <v>52</v>
      </c>
      <c r="O178" s="4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2" t="s">
        <v>222</v>
      </c>
      <c r="AT178" s="22" t="s">
        <v>138</v>
      </c>
      <c r="AU178" s="22" t="s">
        <v>91</v>
      </c>
      <c r="AY178" s="22" t="s">
        <v>135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2" t="s">
        <v>89</v>
      </c>
      <c r="BK178" s="231">
        <f>ROUND(I178*H178,2)</f>
        <v>0</v>
      </c>
      <c r="BL178" s="22" t="s">
        <v>222</v>
      </c>
      <c r="BM178" s="22" t="s">
        <v>468</v>
      </c>
    </row>
    <row r="179" spans="2:65" s="1" customFormat="1" ht="16.5" customHeight="1">
      <c r="B179" s="45"/>
      <c r="C179" s="261" t="s">
        <v>469</v>
      </c>
      <c r="D179" s="261" t="s">
        <v>298</v>
      </c>
      <c r="E179" s="262" t="s">
        <v>470</v>
      </c>
      <c r="F179" s="263" t="s">
        <v>471</v>
      </c>
      <c r="G179" s="264" t="s">
        <v>272</v>
      </c>
      <c r="H179" s="265">
        <v>1</v>
      </c>
      <c r="I179" s="266"/>
      <c r="J179" s="267">
        <f>ROUND(I179*H179,2)</f>
        <v>0</v>
      </c>
      <c r="K179" s="263" t="s">
        <v>142</v>
      </c>
      <c r="L179" s="268"/>
      <c r="M179" s="269" t="s">
        <v>43</v>
      </c>
      <c r="N179" s="270" t="s">
        <v>52</v>
      </c>
      <c r="O179" s="46"/>
      <c r="P179" s="229">
        <f>O179*H179</f>
        <v>0</v>
      </c>
      <c r="Q179" s="229">
        <v>0.00046</v>
      </c>
      <c r="R179" s="229">
        <f>Q179*H179</f>
        <v>0.00046</v>
      </c>
      <c r="S179" s="229">
        <v>0</v>
      </c>
      <c r="T179" s="230">
        <f>S179*H179</f>
        <v>0</v>
      </c>
      <c r="AR179" s="22" t="s">
        <v>341</v>
      </c>
      <c r="AT179" s="22" t="s">
        <v>298</v>
      </c>
      <c r="AU179" s="22" t="s">
        <v>91</v>
      </c>
      <c r="AY179" s="22" t="s">
        <v>135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22" t="s">
        <v>89</v>
      </c>
      <c r="BK179" s="231">
        <f>ROUND(I179*H179,2)</f>
        <v>0</v>
      </c>
      <c r="BL179" s="22" t="s">
        <v>222</v>
      </c>
      <c r="BM179" s="22" t="s">
        <v>472</v>
      </c>
    </row>
    <row r="180" spans="2:65" s="1" customFormat="1" ht="25.5" customHeight="1">
      <c r="B180" s="45"/>
      <c r="C180" s="220" t="s">
        <v>473</v>
      </c>
      <c r="D180" s="220" t="s">
        <v>138</v>
      </c>
      <c r="E180" s="221" t="s">
        <v>474</v>
      </c>
      <c r="F180" s="222" t="s">
        <v>475</v>
      </c>
      <c r="G180" s="223" t="s">
        <v>272</v>
      </c>
      <c r="H180" s="224">
        <v>10</v>
      </c>
      <c r="I180" s="225"/>
      <c r="J180" s="226">
        <f>ROUND(I180*H180,2)</f>
        <v>0</v>
      </c>
      <c r="K180" s="222" t="s">
        <v>142</v>
      </c>
      <c r="L180" s="71"/>
      <c r="M180" s="227" t="s">
        <v>43</v>
      </c>
      <c r="N180" s="228" t="s">
        <v>52</v>
      </c>
      <c r="O180" s="4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2" t="s">
        <v>222</v>
      </c>
      <c r="AT180" s="22" t="s">
        <v>138</v>
      </c>
      <c r="AU180" s="22" t="s">
        <v>91</v>
      </c>
      <c r="AY180" s="22" t="s">
        <v>135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2" t="s">
        <v>89</v>
      </c>
      <c r="BK180" s="231">
        <f>ROUND(I180*H180,2)</f>
        <v>0</v>
      </c>
      <c r="BL180" s="22" t="s">
        <v>222</v>
      </c>
      <c r="BM180" s="22" t="s">
        <v>476</v>
      </c>
    </row>
    <row r="181" spans="2:65" s="1" customFormat="1" ht="16.5" customHeight="1">
      <c r="B181" s="45"/>
      <c r="C181" s="261" t="s">
        <v>477</v>
      </c>
      <c r="D181" s="261" t="s">
        <v>298</v>
      </c>
      <c r="E181" s="262" t="s">
        <v>478</v>
      </c>
      <c r="F181" s="263" t="s">
        <v>479</v>
      </c>
      <c r="G181" s="264" t="s">
        <v>272</v>
      </c>
      <c r="H181" s="265">
        <v>10</v>
      </c>
      <c r="I181" s="266"/>
      <c r="J181" s="267">
        <f>ROUND(I181*H181,2)</f>
        <v>0</v>
      </c>
      <c r="K181" s="263" t="s">
        <v>142</v>
      </c>
      <c r="L181" s="268"/>
      <c r="M181" s="269" t="s">
        <v>43</v>
      </c>
      <c r="N181" s="270" t="s">
        <v>52</v>
      </c>
      <c r="O181" s="46"/>
      <c r="P181" s="229">
        <f>O181*H181</f>
        <v>0</v>
      </c>
      <c r="Q181" s="229">
        <v>0.0015</v>
      </c>
      <c r="R181" s="229">
        <f>Q181*H181</f>
        <v>0.015</v>
      </c>
      <c r="S181" s="229">
        <v>0</v>
      </c>
      <c r="T181" s="230">
        <f>S181*H181</f>
        <v>0</v>
      </c>
      <c r="AR181" s="22" t="s">
        <v>341</v>
      </c>
      <c r="AT181" s="22" t="s">
        <v>298</v>
      </c>
      <c r="AU181" s="22" t="s">
        <v>91</v>
      </c>
      <c r="AY181" s="22" t="s">
        <v>135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22" t="s">
        <v>89</v>
      </c>
      <c r="BK181" s="231">
        <f>ROUND(I181*H181,2)</f>
        <v>0</v>
      </c>
      <c r="BL181" s="22" t="s">
        <v>222</v>
      </c>
      <c r="BM181" s="22" t="s">
        <v>480</v>
      </c>
    </row>
    <row r="182" spans="2:65" s="1" customFormat="1" ht="25.5" customHeight="1">
      <c r="B182" s="45"/>
      <c r="C182" s="220" t="s">
        <v>481</v>
      </c>
      <c r="D182" s="220" t="s">
        <v>138</v>
      </c>
      <c r="E182" s="221" t="s">
        <v>482</v>
      </c>
      <c r="F182" s="222" t="s">
        <v>483</v>
      </c>
      <c r="G182" s="223" t="s">
        <v>272</v>
      </c>
      <c r="H182" s="224">
        <v>8</v>
      </c>
      <c r="I182" s="225"/>
      <c r="J182" s="226">
        <f>ROUND(I182*H182,2)</f>
        <v>0</v>
      </c>
      <c r="K182" s="222" t="s">
        <v>142</v>
      </c>
      <c r="L182" s="71"/>
      <c r="M182" s="227" t="s">
        <v>43</v>
      </c>
      <c r="N182" s="228" t="s">
        <v>52</v>
      </c>
      <c r="O182" s="4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2" t="s">
        <v>222</v>
      </c>
      <c r="AT182" s="22" t="s">
        <v>138</v>
      </c>
      <c r="AU182" s="22" t="s">
        <v>91</v>
      </c>
      <c r="AY182" s="22" t="s">
        <v>135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22" t="s">
        <v>89</v>
      </c>
      <c r="BK182" s="231">
        <f>ROUND(I182*H182,2)</f>
        <v>0</v>
      </c>
      <c r="BL182" s="22" t="s">
        <v>222</v>
      </c>
      <c r="BM182" s="22" t="s">
        <v>484</v>
      </c>
    </row>
    <row r="183" spans="2:51" s="11" customFormat="1" ht="13.5">
      <c r="B183" s="235"/>
      <c r="C183" s="236"/>
      <c r="D183" s="232" t="s">
        <v>147</v>
      </c>
      <c r="E183" s="237" t="s">
        <v>43</v>
      </c>
      <c r="F183" s="238" t="s">
        <v>485</v>
      </c>
      <c r="G183" s="236"/>
      <c r="H183" s="239">
        <v>8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147</v>
      </c>
      <c r="AU183" s="245" t="s">
        <v>91</v>
      </c>
      <c r="AV183" s="11" t="s">
        <v>91</v>
      </c>
      <c r="AW183" s="11" t="s">
        <v>44</v>
      </c>
      <c r="AX183" s="11" t="s">
        <v>81</v>
      </c>
      <c r="AY183" s="245" t="s">
        <v>135</v>
      </c>
    </row>
    <row r="184" spans="2:51" s="12" customFormat="1" ht="13.5">
      <c r="B184" s="246"/>
      <c r="C184" s="247"/>
      <c r="D184" s="232" t="s">
        <v>147</v>
      </c>
      <c r="E184" s="248" t="s">
        <v>43</v>
      </c>
      <c r="F184" s="249" t="s">
        <v>275</v>
      </c>
      <c r="G184" s="247"/>
      <c r="H184" s="250">
        <v>8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AT184" s="256" t="s">
        <v>147</v>
      </c>
      <c r="AU184" s="256" t="s">
        <v>91</v>
      </c>
      <c r="AV184" s="12" t="s">
        <v>143</v>
      </c>
      <c r="AW184" s="12" t="s">
        <v>44</v>
      </c>
      <c r="AX184" s="12" t="s">
        <v>89</v>
      </c>
      <c r="AY184" s="256" t="s">
        <v>135</v>
      </c>
    </row>
    <row r="185" spans="2:65" s="1" customFormat="1" ht="16.5" customHeight="1">
      <c r="B185" s="45"/>
      <c r="C185" s="261" t="s">
        <v>486</v>
      </c>
      <c r="D185" s="261" t="s">
        <v>298</v>
      </c>
      <c r="E185" s="262" t="s">
        <v>487</v>
      </c>
      <c r="F185" s="263" t="s">
        <v>488</v>
      </c>
      <c r="G185" s="264" t="s">
        <v>272</v>
      </c>
      <c r="H185" s="265">
        <v>8</v>
      </c>
      <c r="I185" s="266"/>
      <c r="J185" s="267">
        <f>ROUND(I185*H185,2)</f>
        <v>0</v>
      </c>
      <c r="K185" s="263" t="s">
        <v>142</v>
      </c>
      <c r="L185" s="268"/>
      <c r="M185" s="269" t="s">
        <v>43</v>
      </c>
      <c r="N185" s="270" t="s">
        <v>52</v>
      </c>
      <c r="O185" s="46"/>
      <c r="P185" s="229">
        <f>O185*H185</f>
        <v>0</v>
      </c>
      <c r="Q185" s="229">
        <v>0.0032</v>
      </c>
      <c r="R185" s="229">
        <f>Q185*H185</f>
        <v>0.0256</v>
      </c>
      <c r="S185" s="229">
        <v>0</v>
      </c>
      <c r="T185" s="230">
        <f>S185*H185</f>
        <v>0</v>
      </c>
      <c r="AR185" s="22" t="s">
        <v>341</v>
      </c>
      <c r="AT185" s="22" t="s">
        <v>298</v>
      </c>
      <c r="AU185" s="22" t="s">
        <v>91</v>
      </c>
      <c r="AY185" s="22" t="s">
        <v>135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22" t="s">
        <v>89</v>
      </c>
      <c r="BK185" s="231">
        <f>ROUND(I185*H185,2)</f>
        <v>0</v>
      </c>
      <c r="BL185" s="22" t="s">
        <v>222</v>
      </c>
      <c r="BM185" s="22" t="s">
        <v>489</v>
      </c>
    </row>
    <row r="186" spans="2:51" s="11" customFormat="1" ht="13.5">
      <c r="B186" s="235"/>
      <c r="C186" s="236"/>
      <c r="D186" s="232" t="s">
        <v>147</v>
      </c>
      <c r="E186" s="237" t="s">
        <v>43</v>
      </c>
      <c r="F186" s="238" t="s">
        <v>485</v>
      </c>
      <c r="G186" s="236"/>
      <c r="H186" s="239">
        <v>8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147</v>
      </c>
      <c r="AU186" s="245" t="s">
        <v>91</v>
      </c>
      <c r="AV186" s="11" t="s">
        <v>91</v>
      </c>
      <c r="AW186" s="11" t="s">
        <v>44</v>
      </c>
      <c r="AX186" s="11" t="s">
        <v>81</v>
      </c>
      <c r="AY186" s="245" t="s">
        <v>135</v>
      </c>
    </row>
    <row r="187" spans="2:51" s="12" customFormat="1" ht="13.5">
      <c r="B187" s="246"/>
      <c r="C187" s="247"/>
      <c r="D187" s="232" t="s">
        <v>147</v>
      </c>
      <c r="E187" s="248" t="s">
        <v>43</v>
      </c>
      <c r="F187" s="249" t="s">
        <v>275</v>
      </c>
      <c r="G187" s="247"/>
      <c r="H187" s="250">
        <v>8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AT187" s="256" t="s">
        <v>147</v>
      </c>
      <c r="AU187" s="256" t="s">
        <v>91</v>
      </c>
      <c r="AV187" s="12" t="s">
        <v>143</v>
      </c>
      <c r="AW187" s="12" t="s">
        <v>44</v>
      </c>
      <c r="AX187" s="12" t="s">
        <v>89</v>
      </c>
      <c r="AY187" s="256" t="s">
        <v>135</v>
      </c>
    </row>
    <row r="188" spans="2:65" s="1" customFormat="1" ht="25.5" customHeight="1">
      <c r="B188" s="45"/>
      <c r="C188" s="220" t="s">
        <v>490</v>
      </c>
      <c r="D188" s="220" t="s">
        <v>138</v>
      </c>
      <c r="E188" s="221" t="s">
        <v>491</v>
      </c>
      <c r="F188" s="222" t="s">
        <v>492</v>
      </c>
      <c r="G188" s="223" t="s">
        <v>141</v>
      </c>
      <c r="H188" s="224">
        <v>730</v>
      </c>
      <c r="I188" s="225"/>
      <c r="J188" s="226">
        <f>ROUND(I188*H188,2)</f>
        <v>0</v>
      </c>
      <c r="K188" s="222" t="s">
        <v>142</v>
      </c>
      <c r="L188" s="71"/>
      <c r="M188" s="227" t="s">
        <v>43</v>
      </c>
      <c r="N188" s="228" t="s">
        <v>52</v>
      </c>
      <c r="O188" s="4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2" t="s">
        <v>222</v>
      </c>
      <c r="AT188" s="22" t="s">
        <v>138</v>
      </c>
      <c r="AU188" s="22" t="s">
        <v>91</v>
      </c>
      <c r="AY188" s="22" t="s">
        <v>135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2" t="s">
        <v>89</v>
      </c>
      <c r="BK188" s="231">
        <f>ROUND(I188*H188,2)</f>
        <v>0</v>
      </c>
      <c r="BL188" s="22" t="s">
        <v>222</v>
      </c>
      <c r="BM188" s="22" t="s">
        <v>493</v>
      </c>
    </row>
    <row r="189" spans="2:65" s="1" customFormat="1" ht="25.5" customHeight="1">
      <c r="B189" s="45"/>
      <c r="C189" s="261" t="s">
        <v>494</v>
      </c>
      <c r="D189" s="261" t="s">
        <v>298</v>
      </c>
      <c r="E189" s="262" t="s">
        <v>495</v>
      </c>
      <c r="F189" s="263" t="s">
        <v>496</v>
      </c>
      <c r="G189" s="264" t="s">
        <v>141</v>
      </c>
      <c r="H189" s="265">
        <v>803</v>
      </c>
      <c r="I189" s="266"/>
      <c r="J189" s="267">
        <f>ROUND(I189*H189,2)</f>
        <v>0</v>
      </c>
      <c r="K189" s="263" t="s">
        <v>142</v>
      </c>
      <c r="L189" s="268"/>
      <c r="M189" s="269" t="s">
        <v>43</v>
      </c>
      <c r="N189" s="270" t="s">
        <v>52</v>
      </c>
      <c r="O189" s="46"/>
      <c r="P189" s="229">
        <f>O189*H189</f>
        <v>0</v>
      </c>
      <c r="Q189" s="229">
        <v>0.00012</v>
      </c>
      <c r="R189" s="229">
        <f>Q189*H189</f>
        <v>0.09636</v>
      </c>
      <c r="S189" s="229">
        <v>0</v>
      </c>
      <c r="T189" s="230">
        <f>S189*H189</f>
        <v>0</v>
      </c>
      <c r="AR189" s="22" t="s">
        <v>341</v>
      </c>
      <c r="AT189" s="22" t="s">
        <v>298</v>
      </c>
      <c r="AU189" s="22" t="s">
        <v>91</v>
      </c>
      <c r="AY189" s="22" t="s">
        <v>135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22" t="s">
        <v>89</v>
      </c>
      <c r="BK189" s="231">
        <f>ROUND(I189*H189,2)</f>
        <v>0</v>
      </c>
      <c r="BL189" s="22" t="s">
        <v>222</v>
      </c>
      <c r="BM189" s="22" t="s">
        <v>497</v>
      </c>
    </row>
    <row r="190" spans="2:51" s="11" customFormat="1" ht="13.5">
      <c r="B190" s="235"/>
      <c r="C190" s="236"/>
      <c r="D190" s="232" t="s">
        <v>147</v>
      </c>
      <c r="E190" s="237" t="s">
        <v>43</v>
      </c>
      <c r="F190" s="238" t="s">
        <v>498</v>
      </c>
      <c r="G190" s="236"/>
      <c r="H190" s="239">
        <v>803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147</v>
      </c>
      <c r="AU190" s="245" t="s">
        <v>91</v>
      </c>
      <c r="AV190" s="11" t="s">
        <v>91</v>
      </c>
      <c r="AW190" s="11" t="s">
        <v>44</v>
      </c>
      <c r="AX190" s="11" t="s">
        <v>81</v>
      </c>
      <c r="AY190" s="245" t="s">
        <v>135</v>
      </c>
    </row>
    <row r="191" spans="2:51" s="12" customFormat="1" ht="13.5">
      <c r="B191" s="246"/>
      <c r="C191" s="247"/>
      <c r="D191" s="232" t="s">
        <v>147</v>
      </c>
      <c r="E191" s="248" t="s">
        <v>43</v>
      </c>
      <c r="F191" s="249" t="s">
        <v>275</v>
      </c>
      <c r="G191" s="247"/>
      <c r="H191" s="250">
        <v>803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AT191" s="256" t="s">
        <v>147</v>
      </c>
      <c r="AU191" s="256" t="s">
        <v>91</v>
      </c>
      <c r="AV191" s="12" t="s">
        <v>143</v>
      </c>
      <c r="AW191" s="12" t="s">
        <v>44</v>
      </c>
      <c r="AX191" s="12" t="s">
        <v>89</v>
      </c>
      <c r="AY191" s="256" t="s">
        <v>135</v>
      </c>
    </row>
    <row r="192" spans="2:65" s="1" customFormat="1" ht="38.25" customHeight="1">
      <c r="B192" s="45"/>
      <c r="C192" s="220" t="s">
        <v>499</v>
      </c>
      <c r="D192" s="220" t="s">
        <v>138</v>
      </c>
      <c r="E192" s="221" t="s">
        <v>500</v>
      </c>
      <c r="F192" s="222" t="s">
        <v>501</v>
      </c>
      <c r="G192" s="223" t="s">
        <v>219</v>
      </c>
      <c r="H192" s="224">
        <v>37.254</v>
      </c>
      <c r="I192" s="225"/>
      <c r="J192" s="226">
        <f>ROUND(I192*H192,2)</f>
        <v>0</v>
      </c>
      <c r="K192" s="222" t="s">
        <v>142</v>
      </c>
      <c r="L192" s="71"/>
      <c r="M192" s="227" t="s">
        <v>43</v>
      </c>
      <c r="N192" s="228" t="s">
        <v>52</v>
      </c>
      <c r="O192" s="4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AR192" s="22" t="s">
        <v>222</v>
      </c>
      <c r="AT192" s="22" t="s">
        <v>138</v>
      </c>
      <c r="AU192" s="22" t="s">
        <v>91</v>
      </c>
      <c r="AY192" s="22" t="s">
        <v>135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2" t="s">
        <v>89</v>
      </c>
      <c r="BK192" s="231">
        <f>ROUND(I192*H192,2)</f>
        <v>0</v>
      </c>
      <c r="BL192" s="22" t="s">
        <v>222</v>
      </c>
      <c r="BM192" s="22" t="s">
        <v>502</v>
      </c>
    </row>
    <row r="193" spans="2:63" s="10" customFormat="1" ht="29.85" customHeight="1">
      <c r="B193" s="204"/>
      <c r="C193" s="205"/>
      <c r="D193" s="206" t="s">
        <v>80</v>
      </c>
      <c r="E193" s="218" t="s">
        <v>503</v>
      </c>
      <c r="F193" s="218" t="s">
        <v>504</v>
      </c>
      <c r="G193" s="205"/>
      <c r="H193" s="205"/>
      <c r="I193" s="208"/>
      <c r="J193" s="219">
        <f>BK193</f>
        <v>0</v>
      </c>
      <c r="K193" s="205"/>
      <c r="L193" s="210"/>
      <c r="M193" s="211"/>
      <c r="N193" s="212"/>
      <c r="O193" s="212"/>
      <c r="P193" s="213">
        <f>SUM(P194:P197)</f>
        <v>0</v>
      </c>
      <c r="Q193" s="212"/>
      <c r="R193" s="213">
        <f>SUM(R194:R197)</f>
        <v>0.34743999999999997</v>
      </c>
      <c r="S193" s="212"/>
      <c r="T193" s="214">
        <f>SUM(T194:T197)</f>
        <v>0</v>
      </c>
      <c r="AR193" s="215" t="s">
        <v>91</v>
      </c>
      <c r="AT193" s="216" t="s">
        <v>80</v>
      </c>
      <c r="AU193" s="216" t="s">
        <v>89</v>
      </c>
      <c r="AY193" s="215" t="s">
        <v>135</v>
      </c>
      <c r="BK193" s="217">
        <f>SUM(BK194:BK197)</f>
        <v>0</v>
      </c>
    </row>
    <row r="194" spans="2:65" s="1" customFormat="1" ht="38.25" customHeight="1">
      <c r="B194" s="45"/>
      <c r="C194" s="220" t="s">
        <v>505</v>
      </c>
      <c r="D194" s="220" t="s">
        <v>138</v>
      </c>
      <c r="E194" s="221" t="s">
        <v>506</v>
      </c>
      <c r="F194" s="222" t="s">
        <v>507</v>
      </c>
      <c r="G194" s="223" t="s">
        <v>272</v>
      </c>
      <c r="H194" s="224">
        <v>8</v>
      </c>
      <c r="I194" s="225"/>
      <c r="J194" s="226">
        <f>ROUND(I194*H194,2)</f>
        <v>0</v>
      </c>
      <c r="K194" s="222" t="s">
        <v>142</v>
      </c>
      <c r="L194" s="71"/>
      <c r="M194" s="227" t="s">
        <v>43</v>
      </c>
      <c r="N194" s="228" t="s">
        <v>52</v>
      </c>
      <c r="O194" s="46"/>
      <c r="P194" s="229">
        <f>O194*H194</f>
        <v>0</v>
      </c>
      <c r="Q194" s="229">
        <v>0.00027</v>
      </c>
      <c r="R194" s="229">
        <f>Q194*H194</f>
        <v>0.00216</v>
      </c>
      <c r="S194" s="229">
        <v>0</v>
      </c>
      <c r="T194" s="230">
        <f>S194*H194</f>
        <v>0</v>
      </c>
      <c r="AR194" s="22" t="s">
        <v>222</v>
      </c>
      <c r="AT194" s="22" t="s">
        <v>138</v>
      </c>
      <c r="AU194" s="22" t="s">
        <v>91</v>
      </c>
      <c r="AY194" s="22" t="s">
        <v>135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22" t="s">
        <v>89</v>
      </c>
      <c r="BK194" s="231">
        <f>ROUND(I194*H194,2)</f>
        <v>0</v>
      </c>
      <c r="BL194" s="22" t="s">
        <v>222</v>
      </c>
      <c r="BM194" s="22" t="s">
        <v>508</v>
      </c>
    </row>
    <row r="195" spans="2:65" s="1" customFormat="1" ht="16.5" customHeight="1">
      <c r="B195" s="45"/>
      <c r="C195" s="261" t="s">
        <v>509</v>
      </c>
      <c r="D195" s="261" t="s">
        <v>298</v>
      </c>
      <c r="E195" s="262" t="s">
        <v>510</v>
      </c>
      <c r="F195" s="263" t="s">
        <v>511</v>
      </c>
      <c r="G195" s="264" t="s">
        <v>272</v>
      </c>
      <c r="H195" s="265">
        <v>8</v>
      </c>
      <c r="I195" s="266"/>
      <c r="J195" s="267">
        <f>ROUND(I195*H195,2)</f>
        <v>0</v>
      </c>
      <c r="K195" s="263" t="s">
        <v>142</v>
      </c>
      <c r="L195" s="268"/>
      <c r="M195" s="269" t="s">
        <v>43</v>
      </c>
      <c r="N195" s="270" t="s">
        <v>52</v>
      </c>
      <c r="O195" s="46"/>
      <c r="P195" s="229">
        <f>O195*H195</f>
        <v>0</v>
      </c>
      <c r="Q195" s="229">
        <v>0.03766</v>
      </c>
      <c r="R195" s="229">
        <f>Q195*H195</f>
        <v>0.30128</v>
      </c>
      <c r="S195" s="229">
        <v>0</v>
      </c>
      <c r="T195" s="230">
        <f>S195*H195</f>
        <v>0</v>
      </c>
      <c r="AR195" s="22" t="s">
        <v>341</v>
      </c>
      <c r="AT195" s="22" t="s">
        <v>298</v>
      </c>
      <c r="AU195" s="22" t="s">
        <v>91</v>
      </c>
      <c r="AY195" s="22" t="s">
        <v>135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22" t="s">
        <v>89</v>
      </c>
      <c r="BK195" s="231">
        <f>ROUND(I195*H195,2)</f>
        <v>0</v>
      </c>
      <c r="BL195" s="22" t="s">
        <v>222</v>
      </c>
      <c r="BM195" s="22" t="s">
        <v>512</v>
      </c>
    </row>
    <row r="196" spans="2:65" s="1" customFormat="1" ht="16.5" customHeight="1">
      <c r="B196" s="45"/>
      <c r="C196" s="261" t="s">
        <v>513</v>
      </c>
      <c r="D196" s="261" t="s">
        <v>298</v>
      </c>
      <c r="E196" s="262" t="s">
        <v>514</v>
      </c>
      <c r="F196" s="263" t="s">
        <v>515</v>
      </c>
      <c r="G196" s="264" t="s">
        <v>272</v>
      </c>
      <c r="H196" s="265">
        <v>8</v>
      </c>
      <c r="I196" s="266"/>
      <c r="J196" s="267">
        <f>ROUND(I196*H196,2)</f>
        <v>0</v>
      </c>
      <c r="K196" s="263" t="s">
        <v>142</v>
      </c>
      <c r="L196" s="268"/>
      <c r="M196" s="269" t="s">
        <v>43</v>
      </c>
      <c r="N196" s="270" t="s">
        <v>52</v>
      </c>
      <c r="O196" s="46"/>
      <c r="P196" s="229">
        <f>O196*H196</f>
        <v>0</v>
      </c>
      <c r="Q196" s="229">
        <v>0.0055</v>
      </c>
      <c r="R196" s="229">
        <f>Q196*H196</f>
        <v>0.044</v>
      </c>
      <c r="S196" s="229">
        <v>0</v>
      </c>
      <c r="T196" s="230">
        <f>S196*H196</f>
        <v>0</v>
      </c>
      <c r="AR196" s="22" t="s">
        <v>341</v>
      </c>
      <c r="AT196" s="22" t="s">
        <v>298</v>
      </c>
      <c r="AU196" s="22" t="s">
        <v>91</v>
      </c>
      <c r="AY196" s="22" t="s">
        <v>135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2" t="s">
        <v>89</v>
      </c>
      <c r="BK196" s="231">
        <f>ROUND(I196*H196,2)</f>
        <v>0</v>
      </c>
      <c r="BL196" s="22" t="s">
        <v>222</v>
      </c>
      <c r="BM196" s="22" t="s">
        <v>516</v>
      </c>
    </row>
    <row r="197" spans="2:65" s="1" customFormat="1" ht="38.25" customHeight="1">
      <c r="B197" s="45"/>
      <c r="C197" s="220" t="s">
        <v>517</v>
      </c>
      <c r="D197" s="220" t="s">
        <v>138</v>
      </c>
      <c r="E197" s="221" t="s">
        <v>518</v>
      </c>
      <c r="F197" s="222" t="s">
        <v>519</v>
      </c>
      <c r="G197" s="223" t="s">
        <v>219</v>
      </c>
      <c r="H197" s="224">
        <v>0.347</v>
      </c>
      <c r="I197" s="225"/>
      <c r="J197" s="226">
        <f>ROUND(I197*H197,2)</f>
        <v>0</v>
      </c>
      <c r="K197" s="222" t="s">
        <v>142</v>
      </c>
      <c r="L197" s="71"/>
      <c r="M197" s="227" t="s">
        <v>43</v>
      </c>
      <c r="N197" s="228" t="s">
        <v>52</v>
      </c>
      <c r="O197" s="46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AR197" s="22" t="s">
        <v>222</v>
      </c>
      <c r="AT197" s="22" t="s">
        <v>138</v>
      </c>
      <c r="AU197" s="22" t="s">
        <v>91</v>
      </c>
      <c r="AY197" s="22" t="s">
        <v>135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22" t="s">
        <v>89</v>
      </c>
      <c r="BK197" s="231">
        <f>ROUND(I197*H197,2)</f>
        <v>0</v>
      </c>
      <c r="BL197" s="22" t="s">
        <v>222</v>
      </c>
      <c r="BM197" s="22" t="s">
        <v>520</v>
      </c>
    </row>
    <row r="198" spans="2:63" s="10" customFormat="1" ht="29.85" customHeight="1">
      <c r="B198" s="204"/>
      <c r="C198" s="205"/>
      <c r="D198" s="206" t="s">
        <v>80</v>
      </c>
      <c r="E198" s="218" t="s">
        <v>291</v>
      </c>
      <c r="F198" s="218" t="s">
        <v>292</v>
      </c>
      <c r="G198" s="205"/>
      <c r="H198" s="205"/>
      <c r="I198" s="208"/>
      <c r="J198" s="219">
        <f>BK198</f>
        <v>0</v>
      </c>
      <c r="K198" s="205"/>
      <c r="L198" s="210"/>
      <c r="M198" s="211"/>
      <c r="N198" s="212"/>
      <c r="O198" s="212"/>
      <c r="P198" s="213">
        <f>P199</f>
        <v>0</v>
      </c>
      <c r="Q198" s="212"/>
      <c r="R198" s="213">
        <f>R199</f>
        <v>0</v>
      </c>
      <c r="S198" s="212"/>
      <c r="T198" s="214">
        <f>T199</f>
        <v>0</v>
      </c>
      <c r="AR198" s="215" t="s">
        <v>91</v>
      </c>
      <c r="AT198" s="216" t="s">
        <v>80</v>
      </c>
      <c r="AU198" s="216" t="s">
        <v>89</v>
      </c>
      <c r="AY198" s="215" t="s">
        <v>135</v>
      </c>
      <c r="BK198" s="217">
        <f>BK199</f>
        <v>0</v>
      </c>
    </row>
    <row r="199" spans="2:65" s="1" customFormat="1" ht="25.5" customHeight="1">
      <c r="B199" s="45"/>
      <c r="C199" s="220" t="s">
        <v>521</v>
      </c>
      <c r="D199" s="220" t="s">
        <v>138</v>
      </c>
      <c r="E199" s="221" t="s">
        <v>522</v>
      </c>
      <c r="F199" s="222" t="s">
        <v>523</v>
      </c>
      <c r="G199" s="223" t="s">
        <v>524</v>
      </c>
      <c r="H199" s="224">
        <v>1</v>
      </c>
      <c r="I199" s="225"/>
      <c r="J199" s="226">
        <f>ROUND(I199*H199,2)</f>
        <v>0</v>
      </c>
      <c r="K199" s="222" t="s">
        <v>43</v>
      </c>
      <c r="L199" s="71"/>
      <c r="M199" s="227" t="s">
        <v>43</v>
      </c>
      <c r="N199" s="228" t="s">
        <v>52</v>
      </c>
      <c r="O199" s="4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AR199" s="22" t="s">
        <v>222</v>
      </c>
      <c r="AT199" s="22" t="s">
        <v>138</v>
      </c>
      <c r="AU199" s="22" t="s">
        <v>91</v>
      </c>
      <c r="AY199" s="22" t="s">
        <v>135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22" t="s">
        <v>89</v>
      </c>
      <c r="BK199" s="231">
        <f>ROUND(I199*H199,2)</f>
        <v>0</v>
      </c>
      <c r="BL199" s="22" t="s">
        <v>222</v>
      </c>
      <c r="BM199" s="22" t="s">
        <v>525</v>
      </c>
    </row>
    <row r="200" spans="2:63" s="10" customFormat="1" ht="29.85" customHeight="1">
      <c r="B200" s="204"/>
      <c r="C200" s="205"/>
      <c r="D200" s="206" t="s">
        <v>80</v>
      </c>
      <c r="E200" s="218" t="s">
        <v>526</v>
      </c>
      <c r="F200" s="218" t="s">
        <v>527</v>
      </c>
      <c r="G200" s="205"/>
      <c r="H200" s="205"/>
      <c r="I200" s="208"/>
      <c r="J200" s="219">
        <f>BK200</f>
        <v>0</v>
      </c>
      <c r="K200" s="205"/>
      <c r="L200" s="210"/>
      <c r="M200" s="211"/>
      <c r="N200" s="212"/>
      <c r="O200" s="212"/>
      <c r="P200" s="213">
        <f>SUM(P201:P208)</f>
        <v>0</v>
      </c>
      <c r="Q200" s="212"/>
      <c r="R200" s="213">
        <f>SUM(R201:R208)</f>
        <v>0.23726560000000002</v>
      </c>
      <c r="S200" s="212"/>
      <c r="T200" s="214">
        <f>SUM(T201:T208)</f>
        <v>0</v>
      </c>
      <c r="AR200" s="215" t="s">
        <v>91</v>
      </c>
      <c r="AT200" s="216" t="s">
        <v>80</v>
      </c>
      <c r="AU200" s="216" t="s">
        <v>89</v>
      </c>
      <c r="AY200" s="215" t="s">
        <v>135</v>
      </c>
      <c r="BK200" s="217">
        <f>SUM(BK201:BK208)</f>
        <v>0</v>
      </c>
    </row>
    <row r="201" spans="2:65" s="1" customFormat="1" ht="38.25" customHeight="1">
      <c r="B201" s="45"/>
      <c r="C201" s="220" t="s">
        <v>528</v>
      </c>
      <c r="D201" s="220" t="s">
        <v>138</v>
      </c>
      <c r="E201" s="221" t="s">
        <v>529</v>
      </c>
      <c r="F201" s="222" t="s">
        <v>530</v>
      </c>
      <c r="G201" s="223" t="s">
        <v>141</v>
      </c>
      <c r="H201" s="224">
        <v>1078.48</v>
      </c>
      <c r="I201" s="225"/>
      <c r="J201" s="226">
        <f>ROUND(I201*H201,2)</f>
        <v>0</v>
      </c>
      <c r="K201" s="222" t="s">
        <v>142</v>
      </c>
      <c r="L201" s="71"/>
      <c r="M201" s="227" t="s">
        <v>43</v>
      </c>
      <c r="N201" s="228" t="s">
        <v>52</v>
      </c>
      <c r="O201" s="46"/>
      <c r="P201" s="229">
        <f>O201*H201</f>
        <v>0</v>
      </c>
      <c r="Q201" s="229">
        <v>0.00022</v>
      </c>
      <c r="R201" s="229">
        <f>Q201*H201</f>
        <v>0.23726560000000002</v>
      </c>
      <c r="S201" s="229">
        <v>0</v>
      </c>
      <c r="T201" s="230">
        <f>S201*H201</f>
        <v>0</v>
      </c>
      <c r="AR201" s="22" t="s">
        <v>222</v>
      </c>
      <c r="AT201" s="22" t="s">
        <v>138</v>
      </c>
      <c r="AU201" s="22" t="s">
        <v>91</v>
      </c>
      <c r="AY201" s="22" t="s">
        <v>135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2" t="s">
        <v>89</v>
      </c>
      <c r="BK201" s="231">
        <f>ROUND(I201*H201,2)</f>
        <v>0</v>
      </c>
      <c r="BL201" s="22" t="s">
        <v>222</v>
      </c>
      <c r="BM201" s="22" t="s">
        <v>531</v>
      </c>
    </row>
    <row r="202" spans="2:51" s="11" customFormat="1" ht="13.5">
      <c r="B202" s="235"/>
      <c r="C202" s="236"/>
      <c r="D202" s="232" t="s">
        <v>147</v>
      </c>
      <c r="E202" s="237" t="s">
        <v>43</v>
      </c>
      <c r="F202" s="238" t="s">
        <v>532</v>
      </c>
      <c r="G202" s="236"/>
      <c r="H202" s="239">
        <v>381.48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147</v>
      </c>
      <c r="AU202" s="245" t="s">
        <v>91</v>
      </c>
      <c r="AV202" s="11" t="s">
        <v>91</v>
      </c>
      <c r="AW202" s="11" t="s">
        <v>44</v>
      </c>
      <c r="AX202" s="11" t="s">
        <v>81</v>
      </c>
      <c r="AY202" s="245" t="s">
        <v>135</v>
      </c>
    </row>
    <row r="203" spans="2:51" s="11" customFormat="1" ht="13.5">
      <c r="B203" s="235"/>
      <c r="C203" s="236"/>
      <c r="D203" s="232" t="s">
        <v>147</v>
      </c>
      <c r="E203" s="237" t="s">
        <v>43</v>
      </c>
      <c r="F203" s="238" t="s">
        <v>533</v>
      </c>
      <c r="G203" s="236"/>
      <c r="H203" s="239">
        <v>207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147</v>
      </c>
      <c r="AU203" s="245" t="s">
        <v>91</v>
      </c>
      <c r="AV203" s="11" t="s">
        <v>91</v>
      </c>
      <c r="AW203" s="11" t="s">
        <v>44</v>
      </c>
      <c r="AX203" s="11" t="s">
        <v>81</v>
      </c>
      <c r="AY203" s="245" t="s">
        <v>135</v>
      </c>
    </row>
    <row r="204" spans="2:51" s="11" customFormat="1" ht="13.5">
      <c r="B204" s="235"/>
      <c r="C204" s="236"/>
      <c r="D204" s="232" t="s">
        <v>147</v>
      </c>
      <c r="E204" s="237" t="s">
        <v>43</v>
      </c>
      <c r="F204" s="238" t="s">
        <v>534</v>
      </c>
      <c r="G204" s="236"/>
      <c r="H204" s="239">
        <v>113.28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147</v>
      </c>
      <c r="AU204" s="245" t="s">
        <v>91</v>
      </c>
      <c r="AV204" s="11" t="s">
        <v>91</v>
      </c>
      <c r="AW204" s="11" t="s">
        <v>44</v>
      </c>
      <c r="AX204" s="11" t="s">
        <v>81</v>
      </c>
      <c r="AY204" s="245" t="s">
        <v>135</v>
      </c>
    </row>
    <row r="205" spans="2:51" s="11" customFormat="1" ht="13.5">
      <c r="B205" s="235"/>
      <c r="C205" s="236"/>
      <c r="D205" s="232" t="s">
        <v>147</v>
      </c>
      <c r="E205" s="237" t="s">
        <v>43</v>
      </c>
      <c r="F205" s="238" t="s">
        <v>535</v>
      </c>
      <c r="G205" s="236"/>
      <c r="H205" s="239">
        <v>179.52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147</v>
      </c>
      <c r="AU205" s="245" t="s">
        <v>91</v>
      </c>
      <c r="AV205" s="11" t="s">
        <v>91</v>
      </c>
      <c r="AW205" s="11" t="s">
        <v>44</v>
      </c>
      <c r="AX205" s="11" t="s">
        <v>81</v>
      </c>
      <c r="AY205" s="245" t="s">
        <v>135</v>
      </c>
    </row>
    <row r="206" spans="2:51" s="11" customFormat="1" ht="13.5">
      <c r="B206" s="235"/>
      <c r="C206" s="236"/>
      <c r="D206" s="232" t="s">
        <v>147</v>
      </c>
      <c r="E206" s="237" t="s">
        <v>43</v>
      </c>
      <c r="F206" s="238" t="s">
        <v>536</v>
      </c>
      <c r="G206" s="236"/>
      <c r="H206" s="239">
        <v>168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147</v>
      </c>
      <c r="AU206" s="245" t="s">
        <v>91</v>
      </c>
      <c r="AV206" s="11" t="s">
        <v>91</v>
      </c>
      <c r="AW206" s="11" t="s">
        <v>44</v>
      </c>
      <c r="AX206" s="11" t="s">
        <v>81</v>
      </c>
      <c r="AY206" s="245" t="s">
        <v>135</v>
      </c>
    </row>
    <row r="207" spans="2:51" s="11" customFormat="1" ht="13.5">
      <c r="B207" s="235"/>
      <c r="C207" s="236"/>
      <c r="D207" s="232" t="s">
        <v>147</v>
      </c>
      <c r="E207" s="237" t="s">
        <v>43</v>
      </c>
      <c r="F207" s="238" t="s">
        <v>537</v>
      </c>
      <c r="G207" s="236"/>
      <c r="H207" s="239">
        <v>29.2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147</v>
      </c>
      <c r="AU207" s="245" t="s">
        <v>91</v>
      </c>
      <c r="AV207" s="11" t="s">
        <v>91</v>
      </c>
      <c r="AW207" s="11" t="s">
        <v>44</v>
      </c>
      <c r="AX207" s="11" t="s">
        <v>81</v>
      </c>
      <c r="AY207" s="245" t="s">
        <v>135</v>
      </c>
    </row>
    <row r="208" spans="2:51" s="12" customFormat="1" ht="13.5">
      <c r="B208" s="246"/>
      <c r="C208" s="247"/>
      <c r="D208" s="232" t="s">
        <v>147</v>
      </c>
      <c r="E208" s="248" t="s">
        <v>43</v>
      </c>
      <c r="F208" s="249" t="s">
        <v>275</v>
      </c>
      <c r="G208" s="247"/>
      <c r="H208" s="250">
        <v>1078.48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AT208" s="256" t="s">
        <v>147</v>
      </c>
      <c r="AU208" s="256" t="s">
        <v>91</v>
      </c>
      <c r="AV208" s="12" t="s">
        <v>143</v>
      </c>
      <c r="AW208" s="12" t="s">
        <v>6</v>
      </c>
      <c r="AX208" s="12" t="s">
        <v>89</v>
      </c>
      <c r="AY208" s="256" t="s">
        <v>135</v>
      </c>
    </row>
    <row r="209" spans="2:63" s="10" customFormat="1" ht="37.4" customHeight="1">
      <c r="B209" s="204"/>
      <c r="C209" s="205"/>
      <c r="D209" s="206" t="s">
        <v>80</v>
      </c>
      <c r="E209" s="207" t="s">
        <v>298</v>
      </c>
      <c r="F209" s="207" t="s">
        <v>299</v>
      </c>
      <c r="G209" s="205"/>
      <c r="H209" s="205"/>
      <c r="I209" s="208"/>
      <c r="J209" s="209">
        <f>BK209</f>
        <v>0</v>
      </c>
      <c r="K209" s="205"/>
      <c r="L209" s="210"/>
      <c r="M209" s="211"/>
      <c r="N209" s="212"/>
      <c r="O209" s="212"/>
      <c r="P209" s="213">
        <f>P210</f>
        <v>0</v>
      </c>
      <c r="Q209" s="212"/>
      <c r="R209" s="213">
        <f>R210</f>
        <v>0</v>
      </c>
      <c r="S209" s="212"/>
      <c r="T209" s="214">
        <f>T210</f>
        <v>0</v>
      </c>
      <c r="AR209" s="215" t="s">
        <v>153</v>
      </c>
      <c r="AT209" s="216" t="s">
        <v>80</v>
      </c>
      <c r="AU209" s="216" t="s">
        <v>81</v>
      </c>
      <c r="AY209" s="215" t="s">
        <v>135</v>
      </c>
      <c r="BK209" s="217">
        <f>BK210</f>
        <v>0</v>
      </c>
    </row>
    <row r="210" spans="2:63" s="10" customFormat="1" ht="19.9" customHeight="1">
      <c r="B210" s="204"/>
      <c r="C210" s="205"/>
      <c r="D210" s="206" t="s">
        <v>80</v>
      </c>
      <c r="E210" s="218" t="s">
        <v>300</v>
      </c>
      <c r="F210" s="218" t="s">
        <v>301</v>
      </c>
      <c r="G210" s="205"/>
      <c r="H210" s="205"/>
      <c r="I210" s="208"/>
      <c r="J210" s="219">
        <f>BK210</f>
        <v>0</v>
      </c>
      <c r="K210" s="205"/>
      <c r="L210" s="210"/>
      <c r="M210" s="211"/>
      <c r="N210" s="212"/>
      <c r="O210" s="212"/>
      <c r="P210" s="213">
        <f>P211</f>
        <v>0</v>
      </c>
      <c r="Q210" s="212"/>
      <c r="R210" s="213">
        <f>R211</f>
        <v>0</v>
      </c>
      <c r="S210" s="212"/>
      <c r="T210" s="214">
        <f>T211</f>
        <v>0</v>
      </c>
      <c r="AR210" s="215" t="s">
        <v>153</v>
      </c>
      <c r="AT210" s="216" t="s">
        <v>80</v>
      </c>
      <c r="AU210" s="216" t="s">
        <v>89</v>
      </c>
      <c r="AY210" s="215" t="s">
        <v>135</v>
      </c>
      <c r="BK210" s="217">
        <f>BK211</f>
        <v>0</v>
      </c>
    </row>
    <row r="211" spans="2:65" s="1" customFormat="1" ht="16.5" customHeight="1">
      <c r="B211" s="45"/>
      <c r="C211" s="220" t="s">
        <v>538</v>
      </c>
      <c r="D211" s="220" t="s">
        <v>138</v>
      </c>
      <c r="E211" s="221" t="s">
        <v>539</v>
      </c>
      <c r="F211" s="222" t="s">
        <v>540</v>
      </c>
      <c r="G211" s="223" t="s">
        <v>305</v>
      </c>
      <c r="H211" s="224">
        <v>1</v>
      </c>
      <c r="I211" s="225"/>
      <c r="J211" s="226">
        <f>ROUND(I211*H211,2)</f>
        <v>0</v>
      </c>
      <c r="K211" s="222" t="s">
        <v>43</v>
      </c>
      <c r="L211" s="71"/>
      <c r="M211" s="227" t="s">
        <v>43</v>
      </c>
      <c r="N211" s="257" t="s">
        <v>52</v>
      </c>
      <c r="O211" s="258"/>
      <c r="P211" s="259">
        <f>O211*H211</f>
        <v>0</v>
      </c>
      <c r="Q211" s="259">
        <v>0</v>
      </c>
      <c r="R211" s="259">
        <f>Q211*H211</f>
        <v>0</v>
      </c>
      <c r="S211" s="259">
        <v>0</v>
      </c>
      <c r="T211" s="260">
        <f>S211*H211</f>
        <v>0</v>
      </c>
      <c r="AR211" s="22" t="s">
        <v>306</v>
      </c>
      <c r="AT211" s="22" t="s">
        <v>138</v>
      </c>
      <c r="AU211" s="22" t="s">
        <v>91</v>
      </c>
      <c r="AY211" s="22" t="s">
        <v>135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2" t="s">
        <v>89</v>
      </c>
      <c r="BK211" s="231">
        <f>ROUND(I211*H211,2)</f>
        <v>0</v>
      </c>
      <c r="BL211" s="22" t="s">
        <v>306</v>
      </c>
      <c r="BM211" s="22" t="s">
        <v>541</v>
      </c>
    </row>
    <row r="212" spans="2:12" s="1" customFormat="1" ht="6.95" customHeight="1">
      <c r="B212" s="66"/>
      <c r="C212" s="67"/>
      <c r="D212" s="67"/>
      <c r="E212" s="67"/>
      <c r="F212" s="67"/>
      <c r="G212" s="67"/>
      <c r="H212" s="67"/>
      <c r="I212" s="165"/>
      <c r="J212" s="67"/>
      <c r="K212" s="67"/>
      <c r="L212" s="71"/>
    </row>
  </sheetData>
  <sheetProtection password="CC35" sheet="1" objects="1" scenarios="1" formatColumns="0" formatRows="0" autoFilter="0"/>
  <autoFilter ref="C88:K211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6"/>
      <c r="C1" s="136"/>
      <c r="D1" s="137" t="s">
        <v>1</v>
      </c>
      <c r="E1" s="136"/>
      <c r="F1" s="138" t="s">
        <v>97</v>
      </c>
      <c r="G1" s="138" t="s">
        <v>98</v>
      </c>
      <c r="H1" s="138"/>
      <c r="I1" s="139"/>
      <c r="J1" s="138" t="s">
        <v>99</v>
      </c>
      <c r="K1" s="137" t="s">
        <v>100</v>
      </c>
      <c r="L1" s="138" t="s">
        <v>101</v>
      </c>
      <c r="M1" s="138"/>
      <c r="N1" s="138"/>
      <c r="O1" s="138"/>
      <c r="P1" s="138"/>
      <c r="Q1" s="138"/>
      <c r="R1" s="138"/>
      <c r="S1" s="138"/>
      <c r="T1" s="138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96</v>
      </c>
    </row>
    <row r="3" spans="2:46" ht="6.95" customHeight="1">
      <c r="B3" s="23"/>
      <c r="C3" s="24"/>
      <c r="D3" s="24"/>
      <c r="E3" s="24"/>
      <c r="F3" s="24"/>
      <c r="G3" s="24"/>
      <c r="H3" s="24"/>
      <c r="I3" s="140"/>
      <c r="J3" s="24"/>
      <c r="K3" s="25"/>
      <c r="AT3" s="22" t="s">
        <v>91</v>
      </c>
    </row>
    <row r="4" spans="2:46" ht="36.95" customHeight="1">
      <c r="B4" s="26"/>
      <c r="C4" s="27"/>
      <c r="D4" s="28" t="s">
        <v>102</v>
      </c>
      <c r="E4" s="27"/>
      <c r="F4" s="27"/>
      <c r="G4" s="27"/>
      <c r="H4" s="27"/>
      <c r="I4" s="141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1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1"/>
      <c r="J6" s="27"/>
      <c r="K6" s="29"/>
    </row>
    <row r="7" spans="2:11" ht="16.5" customHeight="1">
      <c r="B7" s="26"/>
      <c r="C7" s="27"/>
      <c r="D7" s="27"/>
      <c r="E7" s="142" t="str">
        <f>'Rekapitulace stavby'!K6</f>
        <v>Oprava střechy Domova mládeže</v>
      </c>
      <c r="F7" s="38"/>
      <c r="G7" s="38"/>
      <c r="H7" s="38"/>
      <c r="I7" s="141"/>
      <c r="J7" s="27"/>
      <c r="K7" s="29"/>
    </row>
    <row r="8" spans="2:11" s="1" customFormat="1" ht="13.5">
      <c r="B8" s="45"/>
      <c r="C8" s="46"/>
      <c r="D8" s="38" t="s">
        <v>103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542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8" t="s">
        <v>20</v>
      </c>
      <c r="E11" s="46"/>
      <c r="F11" s="33" t="s">
        <v>43</v>
      </c>
      <c r="G11" s="46"/>
      <c r="H11" s="46"/>
      <c r="I11" s="145" t="s">
        <v>22</v>
      </c>
      <c r="J11" s="33" t="s">
        <v>43</v>
      </c>
      <c r="K11" s="50"/>
    </row>
    <row r="12" spans="2:11" s="1" customFormat="1" ht="14.4" customHeight="1">
      <c r="B12" s="45"/>
      <c r="C12" s="46"/>
      <c r="D12" s="38" t="s">
        <v>24</v>
      </c>
      <c r="E12" s="46"/>
      <c r="F12" s="33" t="s">
        <v>25</v>
      </c>
      <c r="G12" s="46"/>
      <c r="H12" s="46"/>
      <c r="I12" s="145" t="s">
        <v>26</v>
      </c>
      <c r="J12" s="146" t="str">
        <f>'Rekapitulace stavby'!AN8</f>
        <v>18. 4. 2018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8" t="s">
        <v>32</v>
      </c>
      <c r="E14" s="46"/>
      <c r="F14" s="46"/>
      <c r="G14" s="46"/>
      <c r="H14" s="46"/>
      <c r="I14" s="145" t="s">
        <v>33</v>
      </c>
      <c r="J14" s="33" t="s">
        <v>34</v>
      </c>
      <c r="K14" s="50"/>
    </row>
    <row r="15" spans="2:11" s="1" customFormat="1" ht="18" customHeight="1">
      <c r="B15" s="45"/>
      <c r="C15" s="46"/>
      <c r="D15" s="46"/>
      <c r="E15" s="33" t="s">
        <v>35</v>
      </c>
      <c r="F15" s="46"/>
      <c r="G15" s="46"/>
      <c r="H15" s="46"/>
      <c r="I15" s="145" t="s">
        <v>36</v>
      </c>
      <c r="J15" s="33" t="s">
        <v>37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8" t="s">
        <v>38</v>
      </c>
      <c r="E17" s="46"/>
      <c r="F17" s="46"/>
      <c r="G17" s="46"/>
      <c r="H17" s="46"/>
      <c r="I17" s="145" t="s">
        <v>33</v>
      </c>
      <c r="J17" s="33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3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36</v>
      </c>
      <c r="J18" s="33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8" t="s">
        <v>40</v>
      </c>
      <c r="E20" s="46"/>
      <c r="F20" s="46"/>
      <c r="G20" s="46"/>
      <c r="H20" s="46"/>
      <c r="I20" s="145" t="s">
        <v>33</v>
      </c>
      <c r="J20" s="33" t="s">
        <v>41</v>
      </c>
      <c r="K20" s="50"/>
    </row>
    <row r="21" spans="2:11" s="1" customFormat="1" ht="18" customHeight="1">
      <c r="B21" s="45"/>
      <c r="C21" s="46"/>
      <c r="D21" s="46"/>
      <c r="E21" s="33" t="s">
        <v>42</v>
      </c>
      <c r="F21" s="46"/>
      <c r="G21" s="46"/>
      <c r="H21" s="46"/>
      <c r="I21" s="145" t="s">
        <v>36</v>
      </c>
      <c r="J21" s="33" t="s">
        <v>43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8" t="s">
        <v>45</v>
      </c>
      <c r="E23" s="46"/>
      <c r="F23" s="46"/>
      <c r="G23" s="46"/>
      <c r="H23" s="46"/>
      <c r="I23" s="143"/>
      <c r="J23" s="46"/>
      <c r="K23" s="50"/>
    </row>
    <row r="24" spans="2:11" s="6" customFormat="1" ht="71.25" customHeight="1">
      <c r="B24" s="147"/>
      <c r="C24" s="148"/>
      <c r="D24" s="148"/>
      <c r="E24" s="43" t="s">
        <v>46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47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49</v>
      </c>
      <c r="G29" s="46"/>
      <c r="H29" s="46"/>
      <c r="I29" s="155" t="s">
        <v>48</v>
      </c>
      <c r="J29" s="51" t="s">
        <v>50</v>
      </c>
      <c r="K29" s="50"/>
    </row>
    <row r="30" spans="2:11" s="1" customFormat="1" ht="14.4" customHeight="1">
      <c r="B30" s="45"/>
      <c r="C30" s="46"/>
      <c r="D30" s="54" t="s">
        <v>51</v>
      </c>
      <c r="E30" s="54" t="s">
        <v>52</v>
      </c>
      <c r="F30" s="156">
        <f>ROUND(SUM(BE79:BE89),2)</f>
        <v>0</v>
      </c>
      <c r="G30" s="46"/>
      <c r="H30" s="46"/>
      <c r="I30" s="157">
        <v>0.21</v>
      </c>
      <c r="J30" s="156">
        <f>ROUND(ROUND((SUM(BE79:BE89)),2)*I30,2)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53</v>
      </c>
      <c r="F31" s="156">
        <f>ROUND(SUM(BF79:BF89),2)</f>
        <v>0</v>
      </c>
      <c r="G31" s="46"/>
      <c r="H31" s="46"/>
      <c r="I31" s="157">
        <v>0.15</v>
      </c>
      <c r="J31" s="156">
        <f>ROUND(ROUND((SUM(BF79:BF89)),2)*I31,2)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54</v>
      </c>
      <c r="F32" s="156">
        <f>ROUND(SUM(BG79:BG89),2)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55</v>
      </c>
      <c r="F33" s="156">
        <f>ROUND(SUM(BH79:BH89),2)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56</v>
      </c>
      <c r="F34" s="156">
        <f>ROUND(SUM(BI79:BI89),2)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57</v>
      </c>
      <c r="E36" s="97"/>
      <c r="F36" s="97"/>
      <c r="G36" s="160" t="s">
        <v>58</v>
      </c>
      <c r="H36" s="161" t="s">
        <v>59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8" t="s">
        <v>105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8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Oprava střechy Domova mládeže</v>
      </c>
      <c r="F45" s="38"/>
      <c r="G45" s="38"/>
      <c r="H45" s="38"/>
      <c r="I45" s="143"/>
      <c r="J45" s="46"/>
      <c r="K45" s="50"/>
    </row>
    <row r="46" spans="2:11" s="1" customFormat="1" ht="14.4" customHeight="1">
      <c r="B46" s="45"/>
      <c r="C46" s="38" t="s">
        <v>103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D - VRN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8" t="s">
        <v>24</v>
      </c>
      <c r="D49" s="46"/>
      <c r="E49" s="46"/>
      <c r="F49" s="33" t="str">
        <f>F12</f>
        <v>Čelakovského 789/1, 301 00 Plzeň</v>
      </c>
      <c r="G49" s="46"/>
      <c r="H49" s="46"/>
      <c r="I49" s="145" t="s">
        <v>26</v>
      </c>
      <c r="J49" s="146" t="str">
        <f>IF(J12="","",J12)</f>
        <v>18. 4. 2018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8" t="s">
        <v>32</v>
      </c>
      <c r="D51" s="46"/>
      <c r="E51" s="46"/>
      <c r="F51" s="33" t="str">
        <f>E15</f>
        <v xml:space="preserve">SŠIFS, Klatovská 200G, 301   Plzeň</v>
      </c>
      <c r="G51" s="46"/>
      <c r="H51" s="46"/>
      <c r="I51" s="145" t="s">
        <v>40</v>
      </c>
      <c r="J51" s="43" t="str">
        <f>E21</f>
        <v>Planteam, Na Výsluní 630, Líně - Sulkov</v>
      </c>
      <c r="K51" s="50"/>
    </row>
    <row r="52" spans="2:11" s="1" customFormat="1" ht="14.4" customHeight="1">
      <c r="B52" s="45"/>
      <c r="C52" s="38" t="s">
        <v>38</v>
      </c>
      <c r="D52" s="46"/>
      <c r="E52" s="46"/>
      <c r="F52" s="33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106</v>
      </c>
      <c r="D54" s="158"/>
      <c r="E54" s="158"/>
      <c r="F54" s="158"/>
      <c r="G54" s="158"/>
      <c r="H54" s="158"/>
      <c r="I54" s="172"/>
      <c r="J54" s="173" t="s">
        <v>107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108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2" t="s">
        <v>109</v>
      </c>
    </row>
    <row r="57" spans="2:11" s="7" customFormat="1" ht="24.95" customHeight="1">
      <c r="B57" s="176"/>
      <c r="C57" s="177"/>
      <c r="D57" s="178" t="s">
        <v>543</v>
      </c>
      <c r="E57" s="179"/>
      <c r="F57" s="179"/>
      <c r="G57" s="179"/>
      <c r="H57" s="179"/>
      <c r="I57" s="180"/>
      <c r="J57" s="181">
        <f>J80</f>
        <v>0</v>
      </c>
      <c r="K57" s="182"/>
    </row>
    <row r="58" spans="2:11" s="8" customFormat="1" ht="19.9" customHeight="1">
      <c r="B58" s="183"/>
      <c r="C58" s="184"/>
      <c r="D58" s="185" t="s">
        <v>544</v>
      </c>
      <c r="E58" s="186"/>
      <c r="F58" s="186"/>
      <c r="G58" s="186"/>
      <c r="H58" s="186"/>
      <c r="I58" s="187"/>
      <c r="J58" s="188">
        <f>J81</f>
        <v>0</v>
      </c>
      <c r="K58" s="189"/>
    </row>
    <row r="59" spans="2:11" s="8" customFormat="1" ht="19.9" customHeight="1">
      <c r="B59" s="183"/>
      <c r="C59" s="184"/>
      <c r="D59" s="185" t="s">
        <v>545</v>
      </c>
      <c r="E59" s="186"/>
      <c r="F59" s="186"/>
      <c r="G59" s="186"/>
      <c r="H59" s="186"/>
      <c r="I59" s="187"/>
      <c r="J59" s="188">
        <f>J83</f>
        <v>0</v>
      </c>
      <c r="K59" s="189"/>
    </row>
    <row r="60" spans="2:11" s="1" customFormat="1" ht="21.8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pans="2:11" s="1" customFormat="1" ht="6.95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pans="2:12" s="1" customFormat="1" ht="6.95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pans="2:12" s="1" customFormat="1" ht="36.95" customHeight="1">
      <c r="B66" s="45"/>
      <c r="C66" s="72" t="s">
        <v>119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6.95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6.5" customHeight="1">
      <c r="B69" s="45"/>
      <c r="C69" s="73"/>
      <c r="D69" s="73"/>
      <c r="E69" s="191" t="str">
        <f>E7</f>
        <v>Oprava střechy Domova mládeže</v>
      </c>
      <c r="F69" s="75"/>
      <c r="G69" s="75"/>
      <c r="H69" s="75"/>
      <c r="I69" s="190"/>
      <c r="J69" s="73"/>
      <c r="K69" s="73"/>
      <c r="L69" s="71"/>
    </row>
    <row r="70" spans="2:12" s="1" customFormat="1" ht="14.4" customHeight="1">
      <c r="B70" s="45"/>
      <c r="C70" s="75" t="s">
        <v>103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7.25" customHeight="1">
      <c r="B71" s="45"/>
      <c r="C71" s="73"/>
      <c r="D71" s="73"/>
      <c r="E71" s="81" t="str">
        <f>E9</f>
        <v>D - VRN</v>
      </c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8" customHeight="1">
      <c r="B73" s="45"/>
      <c r="C73" s="75" t="s">
        <v>24</v>
      </c>
      <c r="D73" s="73"/>
      <c r="E73" s="73"/>
      <c r="F73" s="192" t="str">
        <f>F12</f>
        <v>Čelakovského 789/1, 301 00 Plzeň</v>
      </c>
      <c r="G73" s="73"/>
      <c r="H73" s="73"/>
      <c r="I73" s="193" t="s">
        <v>26</v>
      </c>
      <c r="J73" s="84" t="str">
        <f>IF(J12="","",J12)</f>
        <v>18. 4. 2018</v>
      </c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3.5">
      <c r="B75" s="45"/>
      <c r="C75" s="75" t="s">
        <v>32</v>
      </c>
      <c r="D75" s="73"/>
      <c r="E75" s="73"/>
      <c r="F75" s="192" t="str">
        <f>E15</f>
        <v xml:space="preserve">SŠIFS, Klatovská 200G, 301   Plzeň</v>
      </c>
      <c r="G75" s="73"/>
      <c r="H75" s="73"/>
      <c r="I75" s="193" t="s">
        <v>40</v>
      </c>
      <c r="J75" s="192" t="str">
        <f>E21</f>
        <v>Planteam, Na Výsluní 630, Líně - Sulkov</v>
      </c>
      <c r="K75" s="73"/>
      <c r="L75" s="71"/>
    </row>
    <row r="76" spans="2:12" s="1" customFormat="1" ht="14.4" customHeight="1">
      <c r="B76" s="45"/>
      <c r="C76" s="75" t="s">
        <v>38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pans="2:12" s="1" customFormat="1" ht="10.3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20" s="9" customFormat="1" ht="29.25" customHeight="1">
      <c r="B78" s="194"/>
      <c r="C78" s="195" t="s">
        <v>120</v>
      </c>
      <c r="D78" s="196" t="s">
        <v>66</v>
      </c>
      <c r="E78" s="196" t="s">
        <v>62</v>
      </c>
      <c r="F78" s="196" t="s">
        <v>121</v>
      </c>
      <c r="G78" s="196" t="s">
        <v>122</v>
      </c>
      <c r="H78" s="196" t="s">
        <v>123</v>
      </c>
      <c r="I78" s="197" t="s">
        <v>124</v>
      </c>
      <c r="J78" s="196" t="s">
        <v>107</v>
      </c>
      <c r="K78" s="198" t="s">
        <v>125</v>
      </c>
      <c r="L78" s="199"/>
      <c r="M78" s="101" t="s">
        <v>126</v>
      </c>
      <c r="N78" s="102" t="s">
        <v>51</v>
      </c>
      <c r="O78" s="102" t="s">
        <v>127</v>
      </c>
      <c r="P78" s="102" t="s">
        <v>128</v>
      </c>
      <c r="Q78" s="102" t="s">
        <v>129</v>
      </c>
      <c r="R78" s="102" t="s">
        <v>130</v>
      </c>
      <c r="S78" s="102" t="s">
        <v>131</v>
      </c>
      <c r="T78" s="103" t="s">
        <v>132</v>
      </c>
    </row>
    <row r="79" spans="2:63" s="1" customFormat="1" ht="29.25" customHeight="1">
      <c r="B79" s="45"/>
      <c r="C79" s="107" t="s">
        <v>108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</f>
        <v>0</v>
      </c>
      <c r="Q79" s="105"/>
      <c r="R79" s="201">
        <f>R80</f>
        <v>0</v>
      </c>
      <c r="S79" s="105"/>
      <c r="T79" s="202">
        <f>T80</f>
        <v>0</v>
      </c>
      <c r="AT79" s="22" t="s">
        <v>80</v>
      </c>
      <c r="AU79" s="22" t="s">
        <v>109</v>
      </c>
      <c r="BK79" s="203">
        <f>BK80</f>
        <v>0</v>
      </c>
    </row>
    <row r="80" spans="2:63" s="10" customFormat="1" ht="37.4" customHeight="1">
      <c r="B80" s="204"/>
      <c r="C80" s="205"/>
      <c r="D80" s="206" t="s">
        <v>80</v>
      </c>
      <c r="E80" s="207" t="s">
        <v>95</v>
      </c>
      <c r="F80" s="207" t="s">
        <v>546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P81+P83</f>
        <v>0</v>
      </c>
      <c r="Q80" s="212"/>
      <c r="R80" s="213">
        <f>R81+R83</f>
        <v>0</v>
      </c>
      <c r="S80" s="212"/>
      <c r="T80" s="214">
        <f>T81+T83</f>
        <v>0</v>
      </c>
      <c r="AR80" s="215" t="s">
        <v>163</v>
      </c>
      <c r="AT80" s="216" t="s">
        <v>80</v>
      </c>
      <c r="AU80" s="216" t="s">
        <v>81</v>
      </c>
      <c r="AY80" s="215" t="s">
        <v>135</v>
      </c>
      <c r="BK80" s="217">
        <f>BK81+BK83</f>
        <v>0</v>
      </c>
    </row>
    <row r="81" spans="2:63" s="10" customFormat="1" ht="19.9" customHeight="1">
      <c r="B81" s="204"/>
      <c r="C81" s="205"/>
      <c r="D81" s="206" t="s">
        <v>80</v>
      </c>
      <c r="E81" s="218" t="s">
        <v>547</v>
      </c>
      <c r="F81" s="218" t="s">
        <v>548</v>
      </c>
      <c r="G81" s="205"/>
      <c r="H81" s="205"/>
      <c r="I81" s="208"/>
      <c r="J81" s="219">
        <f>BK81</f>
        <v>0</v>
      </c>
      <c r="K81" s="205"/>
      <c r="L81" s="210"/>
      <c r="M81" s="211"/>
      <c r="N81" s="212"/>
      <c r="O81" s="212"/>
      <c r="P81" s="213">
        <f>P82</f>
        <v>0</v>
      </c>
      <c r="Q81" s="212"/>
      <c r="R81" s="213">
        <f>R82</f>
        <v>0</v>
      </c>
      <c r="S81" s="212"/>
      <c r="T81" s="214">
        <f>T82</f>
        <v>0</v>
      </c>
      <c r="AR81" s="215" t="s">
        <v>163</v>
      </c>
      <c r="AT81" s="216" t="s">
        <v>80</v>
      </c>
      <c r="AU81" s="216" t="s">
        <v>89</v>
      </c>
      <c r="AY81" s="215" t="s">
        <v>135</v>
      </c>
      <c r="BK81" s="217">
        <f>BK82</f>
        <v>0</v>
      </c>
    </row>
    <row r="82" spans="2:65" s="1" customFormat="1" ht="16.5" customHeight="1">
      <c r="B82" s="45"/>
      <c r="C82" s="220" t="s">
        <v>89</v>
      </c>
      <c r="D82" s="220" t="s">
        <v>138</v>
      </c>
      <c r="E82" s="221" t="s">
        <v>549</v>
      </c>
      <c r="F82" s="222" t="s">
        <v>548</v>
      </c>
      <c r="G82" s="223" t="s">
        <v>305</v>
      </c>
      <c r="H82" s="224">
        <v>1</v>
      </c>
      <c r="I82" s="225"/>
      <c r="J82" s="226">
        <f>ROUND(I82*H82,2)</f>
        <v>0</v>
      </c>
      <c r="K82" s="222" t="s">
        <v>142</v>
      </c>
      <c r="L82" s="71"/>
      <c r="M82" s="227" t="s">
        <v>43</v>
      </c>
      <c r="N82" s="228" t="s">
        <v>52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2" t="s">
        <v>550</v>
      </c>
      <c r="AT82" s="22" t="s">
        <v>138</v>
      </c>
      <c r="AU82" s="22" t="s">
        <v>91</v>
      </c>
      <c r="AY82" s="22" t="s">
        <v>135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2" t="s">
        <v>89</v>
      </c>
      <c r="BK82" s="231">
        <f>ROUND(I82*H82,2)</f>
        <v>0</v>
      </c>
      <c r="BL82" s="22" t="s">
        <v>550</v>
      </c>
      <c r="BM82" s="22" t="s">
        <v>551</v>
      </c>
    </row>
    <row r="83" spans="2:63" s="10" customFormat="1" ht="29.85" customHeight="1">
      <c r="B83" s="204"/>
      <c r="C83" s="205"/>
      <c r="D83" s="206" t="s">
        <v>80</v>
      </c>
      <c r="E83" s="218" t="s">
        <v>552</v>
      </c>
      <c r="F83" s="218" t="s">
        <v>553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SUM(P84:P89)</f>
        <v>0</v>
      </c>
      <c r="Q83" s="212"/>
      <c r="R83" s="213">
        <f>SUM(R84:R89)</f>
        <v>0</v>
      </c>
      <c r="S83" s="212"/>
      <c r="T83" s="214">
        <f>SUM(T84:T89)</f>
        <v>0</v>
      </c>
      <c r="AR83" s="215" t="s">
        <v>163</v>
      </c>
      <c r="AT83" s="216" t="s">
        <v>80</v>
      </c>
      <c r="AU83" s="216" t="s">
        <v>89</v>
      </c>
      <c r="AY83" s="215" t="s">
        <v>135</v>
      </c>
      <c r="BK83" s="217">
        <f>SUM(BK84:BK89)</f>
        <v>0</v>
      </c>
    </row>
    <row r="84" spans="2:65" s="1" customFormat="1" ht="16.5" customHeight="1">
      <c r="B84" s="45"/>
      <c r="C84" s="220" t="s">
        <v>91</v>
      </c>
      <c r="D84" s="220" t="s">
        <v>138</v>
      </c>
      <c r="E84" s="221" t="s">
        <v>554</v>
      </c>
      <c r="F84" s="222" t="s">
        <v>555</v>
      </c>
      <c r="G84" s="223" t="s">
        <v>305</v>
      </c>
      <c r="H84" s="224">
        <v>1</v>
      </c>
      <c r="I84" s="225"/>
      <c r="J84" s="226">
        <f>ROUND(I84*H84,2)</f>
        <v>0</v>
      </c>
      <c r="K84" s="222" t="s">
        <v>142</v>
      </c>
      <c r="L84" s="71"/>
      <c r="M84" s="227" t="s">
        <v>43</v>
      </c>
      <c r="N84" s="228" t="s">
        <v>52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2" t="s">
        <v>550</v>
      </c>
      <c r="AT84" s="22" t="s">
        <v>138</v>
      </c>
      <c r="AU84" s="22" t="s">
        <v>91</v>
      </c>
      <c r="AY84" s="22" t="s">
        <v>135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2" t="s">
        <v>89</v>
      </c>
      <c r="BK84" s="231">
        <f>ROUND(I84*H84,2)</f>
        <v>0</v>
      </c>
      <c r="BL84" s="22" t="s">
        <v>550</v>
      </c>
      <c r="BM84" s="22" t="s">
        <v>556</v>
      </c>
    </row>
    <row r="85" spans="2:65" s="1" customFormat="1" ht="16.5" customHeight="1">
      <c r="B85" s="45"/>
      <c r="C85" s="220" t="s">
        <v>153</v>
      </c>
      <c r="D85" s="220" t="s">
        <v>138</v>
      </c>
      <c r="E85" s="221" t="s">
        <v>557</v>
      </c>
      <c r="F85" s="222" t="s">
        <v>558</v>
      </c>
      <c r="G85" s="223" t="s">
        <v>305</v>
      </c>
      <c r="H85" s="224">
        <v>1</v>
      </c>
      <c r="I85" s="225"/>
      <c r="J85" s="226">
        <f>ROUND(I85*H85,2)</f>
        <v>0</v>
      </c>
      <c r="K85" s="222" t="s">
        <v>142</v>
      </c>
      <c r="L85" s="71"/>
      <c r="M85" s="227" t="s">
        <v>43</v>
      </c>
      <c r="N85" s="228" t="s">
        <v>52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2" t="s">
        <v>550</v>
      </c>
      <c r="AT85" s="22" t="s">
        <v>138</v>
      </c>
      <c r="AU85" s="22" t="s">
        <v>91</v>
      </c>
      <c r="AY85" s="22" t="s">
        <v>135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2" t="s">
        <v>89</v>
      </c>
      <c r="BK85" s="231">
        <f>ROUND(I85*H85,2)</f>
        <v>0</v>
      </c>
      <c r="BL85" s="22" t="s">
        <v>550</v>
      </c>
      <c r="BM85" s="22" t="s">
        <v>559</v>
      </c>
    </row>
    <row r="86" spans="2:65" s="1" customFormat="1" ht="16.5" customHeight="1">
      <c r="B86" s="45"/>
      <c r="C86" s="220" t="s">
        <v>143</v>
      </c>
      <c r="D86" s="220" t="s">
        <v>138</v>
      </c>
      <c r="E86" s="221" t="s">
        <v>560</v>
      </c>
      <c r="F86" s="222" t="s">
        <v>561</v>
      </c>
      <c r="G86" s="223" t="s">
        <v>305</v>
      </c>
      <c r="H86" s="224">
        <v>1</v>
      </c>
      <c r="I86" s="225"/>
      <c r="J86" s="226">
        <f>ROUND(I86*H86,2)</f>
        <v>0</v>
      </c>
      <c r="K86" s="222" t="s">
        <v>142</v>
      </c>
      <c r="L86" s="71"/>
      <c r="M86" s="227" t="s">
        <v>43</v>
      </c>
      <c r="N86" s="228" t="s">
        <v>52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2" t="s">
        <v>550</v>
      </c>
      <c r="AT86" s="22" t="s">
        <v>138</v>
      </c>
      <c r="AU86" s="22" t="s">
        <v>91</v>
      </c>
      <c r="AY86" s="22" t="s">
        <v>135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2" t="s">
        <v>89</v>
      </c>
      <c r="BK86" s="231">
        <f>ROUND(I86*H86,2)</f>
        <v>0</v>
      </c>
      <c r="BL86" s="22" t="s">
        <v>550</v>
      </c>
      <c r="BM86" s="22" t="s">
        <v>562</v>
      </c>
    </row>
    <row r="87" spans="2:65" s="1" customFormat="1" ht="16.5" customHeight="1">
      <c r="B87" s="45"/>
      <c r="C87" s="220" t="s">
        <v>163</v>
      </c>
      <c r="D87" s="220" t="s">
        <v>138</v>
      </c>
      <c r="E87" s="221" t="s">
        <v>563</v>
      </c>
      <c r="F87" s="222" t="s">
        <v>564</v>
      </c>
      <c r="G87" s="223" t="s">
        <v>305</v>
      </c>
      <c r="H87" s="224">
        <v>1</v>
      </c>
      <c r="I87" s="225"/>
      <c r="J87" s="226">
        <f>ROUND(I87*H87,2)</f>
        <v>0</v>
      </c>
      <c r="K87" s="222" t="s">
        <v>142</v>
      </c>
      <c r="L87" s="71"/>
      <c r="M87" s="227" t="s">
        <v>43</v>
      </c>
      <c r="N87" s="228" t="s">
        <v>52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2" t="s">
        <v>550</v>
      </c>
      <c r="AT87" s="22" t="s">
        <v>138</v>
      </c>
      <c r="AU87" s="22" t="s">
        <v>91</v>
      </c>
      <c r="AY87" s="22" t="s">
        <v>135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2" t="s">
        <v>89</v>
      </c>
      <c r="BK87" s="231">
        <f>ROUND(I87*H87,2)</f>
        <v>0</v>
      </c>
      <c r="BL87" s="22" t="s">
        <v>550</v>
      </c>
      <c r="BM87" s="22" t="s">
        <v>565</v>
      </c>
    </row>
    <row r="88" spans="2:65" s="1" customFormat="1" ht="16.5" customHeight="1">
      <c r="B88" s="45"/>
      <c r="C88" s="220" t="s">
        <v>168</v>
      </c>
      <c r="D88" s="220" t="s">
        <v>138</v>
      </c>
      <c r="E88" s="221" t="s">
        <v>566</v>
      </c>
      <c r="F88" s="222" t="s">
        <v>567</v>
      </c>
      <c r="G88" s="223" t="s">
        <v>305</v>
      </c>
      <c r="H88" s="224">
        <v>1</v>
      </c>
      <c r="I88" s="225"/>
      <c r="J88" s="226">
        <f>ROUND(I88*H88,2)</f>
        <v>0</v>
      </c>
      <c r="K88" s="222" t="s">
        <v>43</v>
      </c>
      <c r="L88" s="71"/>
      <c r="M88" s="227" t="s">
        <v>43</v>
      </c>
      <c r="N88" s="228" t="s">
        <v>52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2" t="s">
        <v>550</v>
      </c>
      <c r="AT88" s="22" t="s">
        <v>138</v>
      </c>
      <c r="AU88" s="22" t="s">
        <v>91</v>
      </c>
      <c r="AY88" s="22" t="s">
        <v>135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2" t="s">
        <v>89</v>
      </c>
      <c r="BK88" s="231">
        <f>ROUND(I88*H88,2)</f>
        <v>0</v>
      </c>
      <c r="BL88" s="22" t="s">
        <v>550</v>
      </c>
      <c r="BM88" s="22" t="s">
        <v>568</v>
      </c>
    </row>
    <row r="89" spans="2:65" s="1" customFormat="1" ht="16.5" customHeight="1">
      <c r="B89" s="45"/>
      <c r="C89" s="220" t="s">
        <v>172</v>
      </c>
      <c r="D89" s="220" t="s">
        <v>138</v>
      </c>
      <c r="E89" s="221" t="s">
        <v>569</v>
      </c>
      <c r="F89" s="222" t="s">
        <v>570</v>
      </c>
      <c r="G89" s="223" t="s">
        <v>305</v>
      </c>
      <c r="H89" s="224">
        <v>1</v>
      </c>
      <c r="I89" s="225"/>
      <c r="J89" s="226">
        <f>ROUND(I89*H89,2)</f>
        <v>0</v>
      </c>
      <c r="K89" s="222" t="s">
        <v>142</v>
      </c>
      <c r="L89" s="71"/>
      <c r="M89" s="227" t="s">
        <v>43</v>
      </c>
      <c r="N89" s="257" t="s">
        <v>52</v>
      </c>
      <c r="O89" s="258"/>
      <c r="P89" s="259">
        <f>O89*H89</f>
        <v>0</v>
      </c>
      <c r="Q89" s="259">
        <v>0</v>
      </c>
      <c r="R89" s="259">
        <f>Q89*H89</f>
        <v>0</v>
      </c>
      <c r="S89" s="259">
        <v>0</v>
      </c>
      <c r="T89" s="260">
        <f>S89*H89</f>
        <v>0</v>
      </c>
      <c r="AR89" s="22" t="s">
        <v>550</v>
      </c>
      <c r="AT89" s="22" t="s">
        <v>138</v>
      </c>
      <c r="AU89" s="22" t="s">
        <v>91</v>
      </c>
      <c r="AY89" s="22" t="s">
        <v>135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2" t="s">
        <v>89</v>
      </c>
      <c r="BK89" s="231">
        <f>ROUND(I89*H89,2)</f>
        <v>0</v>
      </c>
      <c r="BL89" s="22" t="s">
        <v>550</v>
      </c>
      <c r="BM89" s="22" t="s">
        <v>571</v>
      </c>
    </row>
    <row r="90" spans="2:12" s="1" customFormat="1" ht="6.95" customHeight="1">
      <c r="B90" s="66"/>
      <c r="C90" s="67"/>
      <c r="D90" s="67"/>
      <c r="E90" s="67"/>
      <c r="F90" s="67"/>
      <c r="G90" s="67"/>
      <c r="H90" s="67"/>
      <c r="I90" s="165"/>
      <c r="J90" s="67"/>
      <c r="K90" s="67"/>
      <c r="L90" s="71"/>
    </row>
  </sheetData>
  <sheetProtection password="CC35" sheet="1" objects="1" scenarios="1" formatColumns="0" formatRows="0" autoFilter="0"/>
  <autoFilter ref="C78:K89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1" customWidth="1"/>
    <col min="2" max="2" width="1.66796875" style="271" customWidth="1"/>
    <col min="3" max="4" width="5" style="271" customWidth="1"/>
    <col min="5" max="5" width="11.66015625" style="271" customWidth="1"/>
    <col min="6" max="6" width="9.16015625" style="271" customWidth="1"/>
    <col min="7" max="7" width="5" style="271" customWidth="1"/>
    <col min="8" max="8" width="77.83203125" style="271" customWidth="1"/>
    <col min="9" max="10" width="20" style="271" customWidth="1"/>
    <col min="11" max="11" width="1.66796875" style="271" customWidth="1"/>
  </cols>
  <sheetData>
    <row r="1" ht="37.5" customHeight="1"/>
    <row r="2" spans="2:1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3" customFormat="1" ht="45" customHeight="1">
      <c r="B3" s="275"/>
      <c r="C3" s="276" t="s">
        <v>572</v>
      </c>
      <c r="D3" s="276"/>
      <c r="E3" s="276"/>
      <c r="F3" s="276"/>
      <c r="G3" s="276"/>
      <c r="H3" s="276"/>
      <c r="I3" s="276"/>
      <c r="J3" s="276"/>
      <c r="K3" s="277"/>
    </row>
    <row r="4" spans="2:11" ht="25.5" customHeight="1">
      <c r="B4" s="278"/>
      <c r="C4" s="279" t="s">
        <v>573</v>
      </c>
      <c r="D4" s="279"/>
      <c r="E4" s="279"/>
      <c r="F4" s="279"/>
      <c r="G4" s="279"/>
      <c r="H4" s="279"/>
      <c r="I4" s="279"/>
      <c r="J4" s="279"/>
      <c r="K4" s="280"/>
    </row>
    <row r="5" spans="2:1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ht="15" customHeight="1">
      <c r="B6" s="278"/>
      <c r="C6" s="282" t="s">
        <v>574</v>
      </c>
      <c r="D6" s="282"/>
      <c r="E6" s="282"/>
      <c r="F6" s="282"/>
      <c r="G6" s="282"/>
      <c r="H6" s="282"/>
      <c r="I6" s="282"/>
      <c r="J6" s="282"/>
      <c r="K6" s="280"/>
    </row>
    <row r="7" spans="2:11" ht="15" customHeight="1">
      <c r="B7" s="283"/>
      <c r="C7" s="282" t="s">
        <v>575</v>
      </c>
      <c r="D7" s="282"/>
      <c r="E7" s="282"/>
      <c r="F7" s="282"/>
      <c r="G7" s="282"/>
      <c r="H7" s="282"/>
      <c r="I7" s="282"/>
      <c r="J7" s="282"/>
      <c r="K7" s="280"/>
    </row>
    <row r="8" spans="2:1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ht="15" customHeight="1">
      <c r="B9" s="283"/>
      <c r="C9" s="282" t="s">
        <v>576</v>
      </c>
      <c r="D9" s="282"/>
      <c r="E9" s="282"/>
      <c r="F9" s="282"/>
      <c r="G9" s="282"/>
      <c r="H9" s="282"/>
      <c r="I9" s="282"/>
      <c r="J9" s="282"/>
      <c r="K9" s="280"/>
    </row>
    <row r="10" spans="2:11" ht="15" customHeight="1">
      <c r="B10" s="283"/>
      <c r="C10" s="282"/>
      <c r="D10" s="282" t="s">
        <v>577</v>
      </c>
      <c r="E10" s="282"/>
      <c r="F10" s="282"/>
      <c r="G10" s="282"/>
      <c r="H10" s="282"/>
      <c r="I10" s="282"/>
      <c r="J10" s="282"/>
      <c r="K10" s="280"/>
    </row>
    <row r="11" spans="2:11" ht="15" customHeight="1">
      <c r="B11" s="283"/>
      <c r="C11" s="284"/>
      <c r="D11" s="282" t="s">
        <v>578</v>
      </c>
      <c r="E11" s="282"/>
      <c r="F11" s="282"/>
      <c r="G11" s="282"/>
      <c r="H11" s="282"/>
      <c r="I11" s="282"/>
      <c r="J11" s="282"/>
      <c r="K11" s="280"/>
    </row>
    <row r="12" spans="2:11" ht="12.75" customHeight="1">
      <c r="B12" s="283"/>
      <c r="C12" s="284"/>
      <c r="D12" s="284"/>
      <c r="E12" s="284"/>
      <c r="F12" s="284"/>
      <c r="G12" s="284"/>
      <c r="H12" s="284"/>
      <c r="I12" s="284"/>
      <c r="J12" s="284"/>
      <c r="K12" s="280"/>
    </row>
    <row r="13" spans="2:11" ht="15" customHeight="1">
      <c r="B13" s="283"/>
      <c r="C13" s="284"/>
      <c r="D13" s="282" t="s">
        <v>579</v>
      </c>
      <c r="E13" s="282"/>
      <c r="F13" s="282"/>
      <c r="G13" s="282"/>
      <c r="H13" s="282"/>
      <c r="I13" s="282"/>
      <c r="J13" s="282"/>
      <c r="K13" s="280"/>
    </row>
    <row r="14" spans="2:11" ht="15" customHeight="1">
      <c r="B14" s="283"/>
      <c r="C14" s="284"/>
      <c r="D14" s="282" t="s">
        <v>580</v>
      </c>
      <c r="E14" s="282"/>
      <c r="F14" s="282"/>
      <c r="G14" s="282"/>
      <c r="H14" s="282"/>
      <c r="I14" s="282"/>
      <c r="J14" s="282"/>
      <c r="K14" s="280"/>
    </row>
    <row r="15" spans="2:11" ht="15" customHeight="1">
      <c r="B15" s="283"/>
      <c r="C15" s="284"/>
      <c r="D15" s="282" t="s">
        <v>581</v>
      </c>
      <c r="E15" s="282"/>
      <c r="F15" s="282"/>
      <c r="G15" s="282"/>
      <c r="H15" s="282"/>
      <c r="I15" s="282"/>
      <c r="J15" s="282"/>
      <c r="K15" s="280"/>
    </row>
    <row r="16" spans="2:11" ht="15" customHeight="1">
      <c r="B16" s="283"/>
      <c r="C16" s="284"/>
      <c r="D16" s="284"/>
      <c r="E16" s="285" t="s">
        <v>88</v>
      </c>
      <c r="F16" s="282" t="s">
        <v>582</v>
      </c>
      <c r="G16" s="282"/>
      <c r="H16" s="282"/>
      <c r="I16" s="282"/>
      <c r="J16" s="282"/>
      <c r="K16" s="280"/>
    </row>
    <row r="17" spans="2:11" ht="15" customHeight="1">
      <c r="B17" s="283"/>
      <c r="C17" s="284"/>
      <c r="D17" s="284"/>
      <c r="E17" s="285" t="s">
        <v>583</v>
      </c>
      <c r="F17" s="282" t="s">
        <v>584</v>
      </c>
      <c r="G17" s="282"/>
      <c r="H17" s="282"/>
      <c r="I17" s="282"/>
      <c r="J17" s="282"/>
      <c r="K17" s="280"/>
    </row>
    <row r="18" spans="2:11" ht="15" customHeight="1">
      <c r="B18" s="283"/>
      <c r="C18" s="284"/>
      <c r="D18" s="284"/>
      <c r="E18" s="285" t="s">
        <v>585</v>
      </c>
      <c r="F18" s="282" t="s">
        <v>586</v>
      </c>
      <c r="G18" s="282"/>
      <c r="H18" s="282"/>
      <c r="I18" s="282"/>
      <c r="J18" s="282"/>
      <c r="K18" s="280"/>
    </row>
    <row r="19" spans="2:11" ht="15" customHeight="1">
      <c r="B19" s="283"/>
      <c r="C19" s="284"/>
      <c r="D19" s="284"/>
      <c r="E19" s="285" t="s">
        <v>587</v>
      </c>
      <c r="F19" s="282" t="s">
        <v>588</v>
      </c>
      <c r="G19" s="282"/>
      <c r="H19" s="282"/>
      <c r="I19" s="282"/>
      <c r="J19" s="282"/>
      <c r="K19" s="280"/>
    </row>
    <row r="20" spans="2:11" ht="15" customHeight="1">
      <c r="B20" s="283"/>
      <c r="C20" s="284"/>
      <c r="D20" s="284"/>
      <c r="E20" s="285" t="s">
        <v>589</v>
      </c>
      <c r="F20" s="282" t="s">
        <v>590</v>
      </c>
      <c r="G20" s="282"/>
      <c r="H20" s="282"/>
      <c r="I20" s="282"/>
      <c r="J20" s="282"/>
      <c r="K20" s="280"/>
    </row>
    <row r="21" spans="2:11" ht="15" customHeight="1">
      <c r="B21" s="283"/>
      <c r="C21" s="284"/>
      <c r="D21" s="284"/>
      <c r="E21" s="285" t="s">
        <v>591</v>
      </c>
      <c r="F21" s="282" t="s">
        <v>592</v>
      </c>
      <c r="G21" s="282"/>
      <c r="H21" s="282"/>
      <c r="I21" s="282"/>
      <c r="J21" s="282"/>
      <c r="K21" s="280"/>
    </row>
    <row r="22" spans="2:11" ht="12.75" customHeight="1">
      <c r="B22" s="283"/>
      <c r="C22" s="284"/>
      <c r="D22" s="284"/>
      <c r="E22" s="284"/>
      <c r="F22" s="284"/>
      <c r="G22" s="284"/>
      <c r="H22" s="284"/>
      <c r="I22" s="284"/>
      <c r="J22" s="284"/>
      <c r="K22" s="280"/>
    </row>
    <row r="23" spans="2:11" ht="15" customHeight="1">
      <c r="B23" s="283"/>
      <c r="C23" s="282" t="s">
        <v>593</v>
      </c>
      <c r="D23" s="282"/>
      <c r="E23" s="282"/>
      <c r="F23" s="282"/>
      <c r="G23" s="282"/>
      <c r="H23" s="282"/>
      <c r="I23" s="282"/>
      <c r="J23" s="282"/>
      <c r="K23" s="280"/>
    </row>
    <row r="24" spans="2:11" ht="15" customHeight="1">
      <c r="B24" s="283"/>
      <c r="C24" s="282" t="s">
        <v>594</v>
      </c>
      <c r="D24" s="282"/>
      <c r="E24" s="282"/>
      <c r="F24" s="282"/>
      <c r="G24" s="282"/>
      <c r="H24" s="282"/>
      <c r="I24" s="282"/>
      <c r="J24" s="282"/>
      <c r="K24" s="280"/>
    </row>
    <row r="25" spans="2:11" ht="15" customHeight="1">
      <c r="B25" s="283"/>
      <c r="C25" s="282"/>
      <c r="D25" s="282" t="s">
        <v>595</v>
      </c>
      <c r="E25" s="282"/>
      <c r="F25" s="282"/>
      <c r="G25" s="282"/>
      <c r="H25" s="282"/>
      <c r="I25" s="282"/>
      <c r="J25" s="282"/>
      <c r="K25" s="280"/>
    </row>
    <row r="26" spans="2:11" ht="15" customHeight="1">
      <c r="B26" s="283"/>
      <c r="C26" s="284"/>
      <c r="D26" s="282" t="s">
        <v>596</v>
      </c>
      <c r="E26" s="282"/>
      <c r="F26" s="282"/>
      <c r="G26" s="282"/>
      <c r="H26" s="282"/>
      <c r="I26" s="282"/>
      <c r="J26" s="282"/>
      <c r="K26" s="280"/>
    </row>
    <row r="27" spans="2:11" ht="12.75" customHeight="1">
      <c r="B27" s="283"/>
      <c r="C27" s="284"/>
      <c r="D27" s="284"/>
      <c r="E27" s="284"/>
      <c r="F27" s="284"/>
      <c r="G27" s="284"/>
      <c r="H27" s="284"/>
      <c r="I27" s="284"/>
      <c r="J27" s="284"/>
      <c r="K27" s="280"/>
    </row>
    <row r="28" spans="2:11" ht="15" customHeight="1">
      <c r="B28" s="283"/>
      <c r="C28" s="284"/>
      <c r="D28" s="282" t="s">
        <v>597</v>
      </c>
      <c r="E28" s="282"/>
      <c r="F28" s="282"/>
      <c r="G28" s="282"/>
      <c r="H28" s="282"/>
      <c r="I28" s="282"/>
      <c r="J28" s="282"/>
      <c r="K28" s="280"/>
    </row>
    <row r="29" spans="2:11" ht="15" customHeight="1">
      <c r="B29" s="283"/>
      <c r="C29" s="284"/>
      <c r="D29" s="282" t="s">
        <v>598</v>
      </c>
      <c r="E29" s="282"/>
      <c r="F29" s="282"/>
      <c r="G29" s="282"/>
      <c r="H29" s="282"/>
      <c r="I29" s="282"/>
      <c r="J29" s="282"/>
      <c r="K29" s="280"/>
    </row>
    <row r="30" spans="2:11" ht="12.75" customHeight="1">
      <c r="B30" s="283"/>
      <c r="C30" s="284"/>
      <c r="D30" s="284"/>
      <c r="E30" s="284"/>
      <c r="F30" s="284"/>
      <c r="G30" s="284"/>
      <c r="H30" s="284"/>
      <c r="I30" s="284"/>
      <c r="J30" s="284"/>
      <c r="K30" s="280"/>
    </row>
    <row r="31" spans="2:11" ht="15" customHeight="1">
      <c r="B31" s="283"/>
      <c r="C31" s="284"/>
      <c r="D31" s="282" t="s">
        <v>599</v>
      </c>
      <c r="E31" s="282"/>
      <c r="F31" s="282"/>
      <c r="G31" s="282"/>
      <c r="H31" s="282"/>
      <c r="I31" s="282"/>
      <c r="J31" s="282"/>
      <c r="K31" s="280"/>
    </row>
    <row r="32" spans="2:11" ht="15" customHeight="1">
      <c r="B32" s="283"/>
      <c r="C32" s="284"/>
      <c r="D32" s="282" t="s">
        <v>600</v>
      </c>
      <c r="E32" s="282"/>
      <c r="F32" s="282"/>
      <c r="G32" s="282"/>
      <c r="H32" s="282"/>
      <c r="I32" s="282"/>
      <c r="J32" s="282"/>
      <c r="K32" s="280"/>
    </row>
    <row r="33" spans="2:11" ht="15" customHeight="1">
      <c r="B33" s="283"/>
      <c r="C33" s="284"/>
      <c r="D33" s="282" t="s">
        <v>601</v>
      </c>
      <c r="E33" s="282"/>
      <c r="F33" s="282"/>
      <c r="G33" s="282"/>
      <c r="H33" s="282"/>
      <c r="I33" s="282"/>
      <c r="J33" s="282"/>
      <c r="K33" s="280"/>
    </row>
    <row r="34" spans="2:11" ht="15" customHeight="1">
      <c r="B34" s="283"/>
      <c r="C34" s="284"/>
      <c r="D34" s="282"/>
      <c r="E34" s="286" t="s">
        <v>120</v>
      </c>
      <c r="F34" s="282"/>
      <c r="G34" s="282" t="s">
        <v>602</v>
      </c>
      <c r="H34" s="282"/>
      <c r="I34" s="282"/>
      <c r="J34" s="282"/>
      <c r="K34" s="280"/>
    </row>
    <row r="35" spans="2:11" ht="30.75" customHeight="1">
      <c r="B35" s="283"/>
      <c r="C35" s="284"/>
      <c r="D35" s="282"/>
      <c r="E35" s="286" t="s">
        <v>603</v>
      </c>
      <c r="F35" s="282"/>
      <c r="G35" s="282" t="s">
        <v>604</v>
      </c>
      <c r="H35" s="282"/>
      <c r="I35" s="282"/>
      <c r="J35" s="282"/>
      <c r="K35" s="280"/>
    </row>
    <row r="36" spans="2:11" ht="15" customHeight="1">
      <c r="B36" s="283"/>
      <c r="C36" s="284"/>
      <c r="D36" s="282"/>
      <c r="E36" s="286" t="s">
        <v>62</v>
      </c>
      <c r="F36" s="282"/>
      <c r="G36" s="282" t="s">
        <v>605</v>
      </c>
      <c r="H36" s="282"/>
      <c r="I36" s="282"/>
      <c r="J36" s="282"/>
      <c r="K36" s="280"/>
    </row>
    <row r="37" spans="2:11" ht="15" customHeight="1">
      <c r="B37" s="283"/>
      <c r="C37" s="284"/>
      <c r="D37" s="282"/>
      <c r="E37" s="286" t="s">
        <v>121</v>
      </c>
      <c r="F37" s="282"/>
      <c r="G37" s="282" t="s">
        <v>606</v>
      </c>
      <c r="H37" s="282"/>
      <c r="I37" s="282"/>
      <c r="J37" s="282"/>
      <c r="K37" s="280"/>
    </row>
    <row r="38" spans="2:11" ht="15" customHeight="1">
      <c r="B38" s="283"/>
      <c r="C38" s="284"/>
      <c r="D38" s="282"/>
      <c r="E38" s="286" t="s">
        <v>122</v>
      </c>
      <c r="F38" s="282"/>
      <c r="G38" s="282" t="s">
        <v>607</v>
      </c>
      <c r="H38" s="282"/>
      <c r="I38" s="282"/>
      <c r="J38" s="282"/>
      <c r="K38" s="280"/>
    </row>
    <row r="39" spans="2:11" ht="15" customHeight="1">
      <c r="B39" s="283"/>
      <c r="C39" s="284"/>
      <c r="D39" s="282"/>
      <c r="E39" s="286" t="s">
        <v>123</v>
      </c>
      <c r="F39" s="282"/>
      <c r="G39" s="282" t="s">
        <v>608</v>
      </c>
      <c r="H39" s="282"/>
      <c r="I39" s="282"/>
      <c r="J39" s="282"/>
      <c r="K39" s="280"/>
    </row>
    <row r="40" spans="2:11" ht="15" customHeight="1">
      <c r="B40" s="283"/>
      <c r="C40" s="284"/>
      <c r="D40" s="282"/>
      <c r="E40" s="286" t="s">
        <v>609</v>
      </c>
      <c r="F40" s="282"/>
      <c r="G40" s="282" t="s">
        <v>610</v>
      </c>
      <c r="H40" s="282"/>
      <c r="I40" s="282"/>
      <c r="J40" s="282"/>
      <c r="K40" s="280"/>
    </row>
    <row r="41" spans="2:11" ht="15" customHeight="1">
      <c r="B41" s="283"/>
      <c r="C41" s="284"/>
      <c r="D41" s="282"/>
      <c r="E41" s="286"/>
      <c r="F41" s="282"/>
      <c r="G41" s="282" t="s">
        <v>611</v>
      </c>
      <c r="H41" s="282"/>
      <c r="I41" s="282"/>
      <c r="J41" s="282"/>
      <c r="K41" s="280"/>
    </row>
    <row r="42" spans="2:11" ht="15" customHeight="1">
      <c r="B42" s="283"/>
      <c r="C42" s="284"/>
      <c r="D42" s="282"/>
      <c r="E42" s="286" t="s">
        <v>612</v>
      </c>
      <c r="F42" s="282"/>
      <c r="G42" s="282" t="s">
        <v>613</v>
      </c>
      <c r="H42" s="282"/>
      <c r="I42" s="282"/>
      <c r="J42" s="282"/>
      <c r="K42" s="280"/>
    </row>
    <row r="43" spans="2:11" ht="15" customHeight="1">
      <c r="B43" s="283"/>
      <c r="C43" s="284"/>
      <c r="D43" s="282"/>
      <c r="E43" s="286" t="s">
        <v>125</v>
      </c>
      <c r="F43" s="282"/>
      <c r="G43" s="282" t="s">
        <v>614</v>
      </c>
      <c r="H43" s="282"/>
      <c r="I43" s="282"/>
      <c r="J43" s="282"/>
      <c r="K43" s="280"/>
    </row>
    <row r="44" spans="2:11" ht="12.75" customHeight="1">
      <c r="B44" s="283"/>
      <c r="C44" s="284"/>
      <c r="D44" s="282"/>
      <c r="E44" s="282"/>
      <c r="F44" s="282"/>
      <c r="G44" s="282"/>
      <c r="H44" s="282"/>
      <c r="I44" s="282"/>
      <c r="J44" s="282"/>
      <c r="K44" s="280"/>
    </row>
    <row r="45" spans="2:11" ht="15" customHeight="1">
      <c r="B45" s="283"/>
      <c r="C45" s="284"/>
      <c r="D45" s="282" t="s">
        <v>615</v>
      </c>
      <c r="E45" s="282"/>
      <c r="F45" s="282"/>
      <c r="G45" s="282"/>
      <c r="H45" s="282"/>
      <c r="I45" s="282"/>
      <c r="J45" s="282"/>
      <c r="K45" s="280"/>
    </row>
    <row r="46" spans="2:11" ht="15" customHeight="1">
      <c r="B46" s="283"/>
      <c r="C46" s="284"/>
      <c r="D46" s="284"/>
      <c r="E46" s="282" t="s">
        <v>616</v>
      </c>
      <c r="F46" s="282"/>
      <c r="G46" s="282"/>
      <c r="H46" s="282"/>
      <c r="I46" s="282"/>
      <c r="J46" s="282"/>
      <c r="K46" s="280"/>
    </row>
    <row r="47" spans="2:11" ht="15" customHeight="1">
      <c r="B47" s="283"/>
      <c r="C47" s="284"/>
      <c r="D47" s="284"/>
      <c r="E47" s="282" t="s">
        <v>617</v>
      </c>
      <c r="F47" s="282"/>
      <c r="G47" s="282"/>
      <c r="H47" s="282"/>
      <c r="I47" s="282"/>
      <c r="J47" s="282"/>
      <c r="K47" s="280"/>
    </row>
    <row r="48" spans="2:11" ht="15" customHeight="1">
      <c r="B48" s="283"/>
      <c r="C48" s="284"/>
      <c r="D48" s="284"/>
      <c r="E48" s="282" t="s">
        <v>618</v>
      </c>
      <c r="F48" s="282"/>
      <c r="G48" s="282"/>
      <c r="H48" s="282"/>
      <c r="I48" s="282"/>
      <c r="J48" s="282"/>
      <c r="K48" s="280"/>
    </row>
    <row r="49" spans="2:11" ht="15" customHeight="1">
      <c r="B49" s="283"/>
      <c r="C49" s="284"/>
      <c r="D49" s="282" t="s">
        <v>619</v>
      </c>
      <c r="E49" s="282"/>
      <c r="F49" s="282"/>
      <c r="G49" s="282"/>
      <c r="H49" s="282"/>
      <c r="I49" s="282"/>
      <c r="J49" s="282"/>
      <c r="K49" s="280"/>
    </row>
    <row r="50" spans="2:11" ht="25.5" customHeight="1">
      <c r="B50" s="278"/>
      <c r="C50" s="279" t="s">
        <v>620</v>
      </c>
      <c r="D50" s="279"/>
      <c r="E50" s="279"/>
      <c r="F50" s="279"/>
      <c r="G50" s="279"/>
      <c r="H50" s="279"/>
      <c r="I50" s="279"/>
      <c r="J50" s="279"/>
      <c r="K50" s="280"/>
    </row>
    <row r="51" spans="2:11" ht="5.25" customHeight="1">
      <c r="B51" s="278"/>
      <c r="C51" s="281"/>
      <c r="D51" s="281"/>
      <c r="E51" s="281"/>
      <c r="F51" s="281"/>
      <c r="G51" s="281"/>
      <c r="H51" s="281"/>
      <c r="I51" s="281"/>
      <c r="J51" s="281"/>
      <c r="K51" s="280"/>
    </row>
    <row r="52" spans="2:11" ht="15" customHeight="1">
      <c r="B52" s="278"/>
      <c r="C52" s="282" t="s">
        <v>621</v>
      </c>
      <c r="D52" s="282"/>
      <c r="E52" s="282"/>
      <c r="F52" s="282"/>
      <c r="G52" s="282"/>
      <c r="H52" s="282"/>
      <c r="I52" s="282"/>
      <c r="J52" s="282"/>
      <c r="K52" s="280"/>
    </row>
    <row r="53" spans="2:11" ht="15" customHeight="1">
      <c r="B53" s="278"/>
      <c r="C53" s="282" t="s">
        <v>622</v>
      </c>
      <c r="D53" s="282"/>
      <c r="E53" s="282"/>
      <c r="F53" s="282"/>
      <c r="G53" s="282"/>
      <c r="H53" s="282"/>
      <c r="I53" s="282"/>
      <c r="J53" s="282"/>
      <c r="K53" s="280"/>
    </row>
    <row r="54" spans="2:11" ht="12.75" customHeight="1">
      <c r="B54" s="278"/>
      <c r="C54" s="282"/>
      <c r="D54" s="282"/>
      <c r="E54" s="282"/>
      <c r="F54" s="282"/>
      <c r="G54" s="282"/>
      <c r="H54" s="282"/>
      <c r="I54" s="282"/>
      <c r="J54" s="282"/>
      <c r="K54" s="280"/>
    </row>
    <row r="55" spans="2:11" ht="15" customHeight="1">
      <c r="B55" s="278"/>
      <c r="C55" s="282" t="s">
        <v>623</v>
      </c>
      <c r="D55" s="282"/>
      <c r="E55" s="282"/>
      <c r="F55" s="282"/>
      <c r="G55" s="282"/>
      <c r="H55" s="282"/>
      <c r="I55" s="282"/>
      <c r="J55" s="282"/>
      <c r="K55" s="280"/>
    </row>
    <row r="56" spans="2:11" ht="15" customHeight="1">
      <c r="B56" s="278"/>
      <c r="C56" s="284"/>
      <c r="D56" s="282" t="s">
        <v>624</v>
      </c>
      <c r="E56" s="282"/>
      <c r="F56" s="282"/>
      <c r="G56" s="282"/>
      <c r="H56" s="282"/>
      <c r="I56" s="282"/>
      <c r="J56" s="282"/>
      <c r="K56" s="280"/>
    </row>
    <row r="57" spans="2:11" ht="15" customHeight="1">
      <c r="B57" s="278"/>
      <c r="C57" s="284"/>
      <c r="D57" s="282" t="s">
        <v>625</v>
      </c>
      <c r="E57" s="282"/>
      <c r="F57" s="282"/>
      <c r="G57" s="282"/>
      <c r="H57" s="282"/>
      <c r="I57" s="282"/>
      <c r="J57" s="282"/>
      <c r="K57" s="280"/>
    </row>
    <row r="58" spans="2:11" ht="15" customHeight="1">
      <c r="B58" s="278"/>
      <c r="C58" s="284"/>
      <c r="D58" s="282" t="s">
        <v>626</v>
      </c>
      <c r="E58" s="282"/>
      <c r="F58" s="282"/>
      <c r="G58" s="282"/>
      <c r="H58" s="282"/>
      <c r="I58" s="282"/>
      <c r="J58" s="282"/>
      <c r="K58" s="280"/>
    </row>
    <row r="59" spans="2:11" ht="15" customHeight="1">
      <c r="B59" s="278"/>
      <c r="C59" s="284"/>
      <c r="D59" s="282" t="s">
        <v>627</v>
      </c>
      <c r="E59" s="282"/>
      <c r="F59" s="282"/>
      <c r="G59" s="282"/>
      <c r="H59" s="282"/>
      <c r="I59" s="282"/>
      <c r="J59" s="282"/>
      <c r="K59" s="280"/>
    </row>
    <row r="60" spans="2:11" ht="15" customHeight="1">
      <c r="B60" s="278"/>
      <c r="C60" s="284"/>
      <c r="D60" s="287" t="s">
        <v>628</v>
      </c>
      <c r="E60" s="287"/>
      <c r="F60" s="287"/>
      <c r="G60" s="287"/>
      <c r="H60" s="287"/>
      <c r="I60" s="287"/>
      <c r="J60" s="287"/>
      <c r="K60" s="280"/>
    </row>
    <row r="61" spans="2:11" ht="15" customHeight="1">
      <c r="B61" s="278"/>
      <c r="C61" s="284"/>
      <c r="D61" s="282" t="s">
        <v>629</v>
      </c>
      <c r="E61" s="282"/>
      <c r="F61" s="282"/>
      <c r="G61" s="282"/>
      <c r="H61" s="282"/>
      <c r="I61" s="282"/>
      <c r="J61" s="282"/>
      <c r="K61" s="280"/>
    </row>
    <row r="62" spans="2:11" ht="12.75" customHeight="1">
      <c r="B62" s="278"/>
      <c r="C62" s="284"/>
      <c r="D62" s="284"/>
      <c r="E62" s="288"/>
      <c r="F62" s="284"/>
      <c r="G62" s="284"/>
      <c r="H62" s="284"/>
      <c r="I62" s="284"/>
      <c r="J62" s="284"/>
      <c r="K62" s="280"/>
    </row>
    <row r="63" spans="2:11" ht="15" customHeight="1">
      <c r="B63" s="278"/>
      <c r="C63" s="284"/>
      <c r="D63" s="282" t="s">
        <v>630</v>
      </c>
      <c r="E63" s="282"/>
      <c r="F63" s="282"/>
      <c r="G63" s="282"/>
      <c r="H63" s="282"/>
      <c r="I63" s="282"/>
      <c r="J63" s="282"/>
      <c r="K63" s="280"/>
    </row>
    <row r="64" spans="2:11" ht="15" customHeight="1">
      <c r="B64" s="278"/>
      <c r="C64" s="284"/>
      <c r="D64" s="287" t="s">
        <v>631</v>
      </c>
      <c r="E64" s="287"/>
      <c r="F64" s="287"/>
      <c r="G64" s="287"/>
      <c r="H64" s="287"/>
      <c r="I64" s="287"/>
      <c r="J64" s="287"/>
      <c r="K64" s="280"/>
    </row>
    <row r="65" spans="2:11" ht="15" customHeight="1">
      <c r="B65" s="278"/>
      <c r="C65" s="284"/>
      <c r="D65" s="282" t="s">
        <v>632</v>
      </c>
      <c r="E65" s="282"/>
      <c r="F65" s="282"/>
      <c r="G65" s="282"/>
      <c r="H65" s="282"/>
      <c r="I65" s="282"/>
      <c r="J65" s="282"/>
      <c r="K65" s="280"/>
    </row>
    <row r="66" spans="2:11" ht="15" customHeight="1">
      <c r="B66" s="278"/>
      <c r="C66" s="284"/>
      <c r="D66" s="282" t="s">
        <v>633</v>
      </c>
      <c r="E66" s="282"/>
      <c r="F66" s="282"/>
      <c r="G66" s="282"/>
      <c r="H66" s="282"/>
      <c r="I66" s="282"/>
      <c r="J66" s="282"/>
      <c r="K66" s="280"/>
    </row>
    <row r="67" spans="2:11" ht="15" customHeight="1">
      <c r="B67" s="278"/>
      <c r="C67" s="284"/>
      <c r="D67" s="282" t="s">
        <v>634</v>
      </c>
      <c r="E67" s="282"/>
      <c r="F67" s="282"/>
      <c r="G67" s="282"/>
      <c r="H67" s="282"/>
      <c r="I67" s="282"/>
      <c r="J67" s="282"/>
      <c r="K67" s="280"/>
    </row>
    <row r="68" spans="2:11" ht="15" customHeight="1">
      <c r="B68" s="278"/>
      <c r="C68" s="284"/>
      <c r="D68" s="282" t="s">
        <v>635</v>
      </c>
      <c r="E68" s="282"/>
      <c r="F68" s="282"/>
      <c r="G68" s="282"/>
      <c r="H68" s="282"/>
      <c r="I68" s="282"/>
      <c r="J68" s="282"/>
      <c r="K68" s="280"/>
    </row>
    <row r="69" spans="2:11" ht="12.75" customHeight="1">
      <c r="B69" s="289"/>
      <c r="C69" s="290"/>
      <c r="D69" s="290"/>
      <c r="E69" s="290"/>
      <c r="F69" s="290"/>
      <c r="G69" s="290"/>
      <c r="H69" s="290"/>
      <c r="I69" s="290"/>
      <c r="J69" s="290"/>
      <c r="K69" s="291"/>
    </row>
    <row r="70" spans="2:11" ht="18.75" customHeight="1">
      <c r="B70" s="292"/>
      <c r="C70" s="292"/>
      <c r="D70" s="292"/>
      <c r="E70" s="292"/>
      <c r="F70" s="292"/>
      <c r="G70" s="292"/>
      <c r="H70" s="292"/>
      <c r="I70" s="292"/>
      <c r="J70" s="292"/>
      <c r="K70" s="293"/>
    </row>
    <row r="71" spans="2:11" ht="18.75" customHeight="1">
      <c r="B71" s="293"/>
      <c r="C71" s="293"/>
      <c r="D71" s="293"/>
      <c r="E71" s="293"/>
      <c r="F71" s="293"/>
      <c r="G71" s="293"/>
      <c r="H71" s="293"/>
      <c r="I71" s="293"/>
      <c r="J71" s="293"/>
      <c r="K71" s="293"/>
    </row>
    <row r="72" spans="2:11" ht="7.5" customHeight="1">
      <c r="B72" s="294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ht="45" customHeight="1">
      <c r="B73" s="297"/>
      <c r="C73" s="298" t="s">
        <v>101</v>
      </c>
      <c r="D73" s="298"/>
      <c r="E73" s="298"/>
      <c r="F73" s="298"/>
      <c r="G73" s="298"/>
      <c r="H73" s="298"/>
      <c r="I73" s="298"/>
      <c r="J73" s="298"/>
      <c r="K73" s="299"/>
    </row>
    <row r="74" spans="2:11" ht="17.25" customHeight="1">
      <c r="B74" s="297"/>
      <c r="C74" s="300" t="s">
        <v>636</v>
      </c>
      <c r="D74" s="300"/>
      <c r="E74" s="300"/>
      <c r="F74" s="300" t="s">
        <v>637</v>
      </c>
      <c r="G74" s="301"/>
      <c r="H74" s="300" t="s">
        <v>121</v>
      </c>
      <c r="I74" s="300" t="s">
        <v>66</v>
      </c>
      <c r="J74" s="300" t="s">
        <v>638</v>
      </c>
      <c r="K74" s="299"/>
    </row>
    <row r="75" spans="2:11" ht="17.25" customHeight="1">
      <c r="B75" s="297"/>
      <c r="C75" s="302" t="s">
        <v>639</v>
      </c>
      <c r="D75" s="302"/>
      <c r="E75" s="302"/>
      <c r="F75" s="303" t="s">
        <v>640</v>
      </c>
      <c r="G75" s="304"/>
      <c r="H75" s="302"/>
      <c r="I75" s="302"/>
      <c r="J75" s="302" t="s">
        <v>641</v>
      </c>
      <c r="K75" s="299"/>
    </row>
    <row r="76" spans="2:11" ht="5.25" customHeight="1">
      <c r="B76" s="297"/>
      <c r="C76" s="305"/>
      <c r="D76" s="305"/>
      <c r="E76" s="305"/>
      <c r="F76" s="305"/>
      <c r="G76" s="306"/>
      <c r="H76" s="305"/>
      <c r="I76" s="305"/>
      <c r="J76" s="305"/>
      <c r="K76" s="299"/>
    </row>
    <row r="77" spans="2:11" ht="15" customHeight="1">
      <c r="B77" s="297"/>
      <c r="C77" s="286" t="s">
        <v>62</v>
      </c>
      <c r="D77" s="305"/>
      <c r="E77" s="305"/>
      <c r="F77" s="307" t="s">
        <v>86</v>
      </c>
      <c r="G77" s="306"/>
      <c r="H77" s="286" t="s">
        <v>642</v>
      </c>
      <c r="I77" s="286" t="s">
        <v>643</v>
      </c>
      <c r="J77" s="286">
        <v>20</v>
      </c>
      <c r="K77" s="299"/>
    </row>
    <row r="78" spans="2:11" ht="15" customHeight="1">
      <c r="B78" s="297"/>
      <c r="C78" s="286" t="s">
        <v>644</v>
      </c>
      <c r="D78" s="286"/>
      <c r="E78" s="286"/>
      <c r="F78" s="307" t="s">
        <v>86</v>
      </c>
      <c r="G78" s="306"/>
      <c r="H78" s="286" t="s">
        <v>645</v>
      </c>
      <c r="I78" s="286" t="s">
        <v>643</v>
      </c>
      <c r="J78" s="286">
        <v>120</v>
      </c>
      <c r="K78" s="299"/>
    </row>
    <row r="79" spans="2:11" ht="15" customHeight="1">
      <c r="B79" s="308"/>
      <c r="C79" s="286" t="s">
        <v>646</v>
      </c>
      <c r="D79" s="286"/>
      <c r="E79" s="286"/>
      <c r="F79" s="307" t="s">
        <v>647</v>
      </c>
      <c r="G79" s="306"/>
      <c r="H79" s="286" t="s">
        <v>648</v>
      </c>
      <c r="I79" s="286" t="s">
        <v>643</v>
      </c>
      <c r="J79" s="286">
        <v>50</v>
      </c>
      <c r="K79" s="299"/>
    </row>
    <row r="80" spans="2:11" ht="15" customHeight="1">
      <c r="B80" s="308"/>
      <c r="C80" s="286" t="s">
        <v>649</v>
      </c>
      <c r="D80" s="286"/>
      <c r="E80" s="286"/>
      <c r="F80" s="307" t="s">
        <v>86</v>
      </c>
      <c r="G80" s="306"/>
      <c r="H80" s="286" t="s">
        <v>650</v>
      </c>
      <c r="I80" s="286" t="s">
        <v>651</v>
      </c>
      <c r="J80" s="286"/>
      <c r="K80" s="299"/>
    </row>
    <row r="81" spans="2:11" ht="15" customHeight="1">
      <c r="B81" s="308"/>
      <c r="C81" s="309" t="s">
        <v>652</v>
      </c>
      <c r="D81" s="309"/>
      <c r="E81" s="309"/>
      <c r="F81" s="310" t="s">
        <v>647</v>
      </c>
      <c r="G81" s="309"/>
      <c r="H81" s="309" t="s">
        <v>653</v>
      </c>
      <c r="I81" s="309" t="s">
        <v>643</v>
      </c>
      <c r="J81" s="309">
        <v>15</v>
      </c>
      <c r="K81" s="299"/>
    </row>
    <row r="82" spans="2:11" ht="15" customHeight="1">
      <c r="B82" s="308"/>
      <c r="C82" s="309" t="s">
        <v>654</v>
      </c>
      <c r="D82" s="309"/>
      <c r="E82" s="309"/>
      <c r="F82" s="310" t="s">
        <v>647</v>
      </c>
      <c r="G82" s="309"/>
      <c r="H82" s="309" t="s">
        <v>655</v>
      </c>
      <c r="I82" s="309" t="s">
        <v>643</v>
      </c>
      <c r="J82" s="309">
        <v>15</v>
      </c>
      <c r="K82" s="299"/>
    </row>
    <row r="83" spans="2:11" ht="15" customHeight="1">
      <c r="B83" s="308"/>
      <c r="C83" s="309" t="s">
        <v>656</v>
      </c>
      <c r="D83" s="309"/>
      <c r="E83" s="309"/>
      <c r="F83" s="310" t="s">
        <v>647</v>
      </c>
      <c r="G83" s="309"/>
      <c r="H83" s="309" t="s">
        <v>657</v>
      </c>
      <c r="I83" s="309" t="s">
        <v>643</v>
      </c>
      <c r="J83" s="309">
        <v>20</v>
      </c>
      <c r="K83" s="299"/>
    </row>
    <row r="84" spans="2:11" ht="15" customHeight="1">
      <c r="B84" s="308"/>
      <c r="C84" s="309" t="s">
        <v>658</v>
      </c>
      <c r="D84" s="309"/>
      <c r="E84" s="309"/>
      <c r="F84" s="310" t="s">
        <v>647</v>
      </c>
      <c r="G84" s="309"/>
      <c r="H84" s="309" t="s">
        <v>659</v>
      </c>
      <c r="I84" s="309" t="s">
        <v>643</v>
      </c>
      <c r="J84" s="309">
        <v>20</v>
      </c>
      <c r="K84" s="299"/>
    </row>
    <row r="85" spans="2:11" ht="15" customHeight="1">
      <c r="B85" s="308"/>
      <c r="C85" s="286" t="s">
        <v>660</v>
      </c>
      <c r="D85" s="286"/>
      <c r="E85" s="286"/>
      <c r="F85" s="307" t="s">
        <v>647</v>
      </c>
      <c r="G85" s="306"/>
      <c r="H85" s="286" t="s">
        <v>661</v>
      </c>
      <c r="I85" s="286" t="s">
        <v>643</v>
      </c>
      <c r="J85" s="286">
        <v>50</v>
      </c>
      <c r="K85" s="299"/>
    </row>
    <row r="86" spans="2:11" ht="15" customHeight="1">
      <c r="B86" s="308"/>
      <c r="C86" s="286" t="s">
        <v>662</v>
      </c>
      <c r="D86" s="286"/>
      <c r="E86" s="286"/>
      <c r="F86" s="307" t="s">
        <v>647</v>
      </c>
      <c r="G86" s="306"/>
      <c r="H86" s="286" t="s">
        <v>663</v>
      </c>
      <c r="I86" s="286" t="s">
        <v>643</v>
      </c>
      <c r="J86" s="286">
        <v>20</v>
      </c>
      <c r="K86" s="299"/>
    </row>
    <row r="87" spans="2:11" ht="15" customHeight="1">
      <c r="B87" s="308"/>
      <c r="C87" s="286" t="s">
        <v>664</v>
      </c>
      <c r="D87" s="286"/>
      <c r="E87" s="286"/>
      <c r="F87" s="307" t="s">
        <v>647</v>
      </c>
      <c r="G87" s="306"/>
      <c r="H87" s="286" t="s">
        <v>665</v>
      </c>
      <c r="I87" s="286" t="s">
        <v>643</v>
      </c>
      <c r="J87" s="286">
        <v>20</v>
      </c>
      <c r="K87" s="299"/>
    </row>
    <row r="88" spans="2:11" ht="15" customHeight="1">
      <c r="B88" s="308"/>
      <c r="C88" s="286" t="s">
        <v>666</v>
      </c>
      <c r="D88" s="286"/>
      <c r="E88" s="286"/>
      <c r="F88" s="307" t="s">
        <v>647</v>
      </c>
      <c r="G88" s="306"/>
      <c r="H88" s="286" t="s">
        <v>667</v>
      </c>
      <c r="I88" s="286" t="s">
        <v>643</v>
      </c>
      <c r="J88" s="286">
        <v>50</v>
      </c>
      <c r="K88" s="299"/>
    </row>
    <row r="89" spans="2:11" ht="15" customHeight="1">
      <c r="B89" s="308"/>
      <c r="C89" s="286" t="s">
        <v>668</v>
      </c>
      <c r="D89" s="286"/>
      <c r="E89" s="286"/>
      <c r="F89" s="307" t="s">
        <v>647</v>
      </c>
      <c r="G89" s="306"/>
      <c r="H89" s="286" t="s">
        <v>668</v>
      </c>
      <c r="I89" s="286" t="s">
        <v>643</v>
      </c>
      <c r="J89" s="286">
        <v>50</v>
      </c>
      <c r="K89" s="299"/>
    </row>
    <row r="90" spans="2:11" ht="15" customHeight="1">
      <c r="B90" s="308"/>
      <c r="C90" s="286" t="s">
        <v>126</v>
      </c>
      <c r="D90" s="286"/>
      <c r="E90" s="286"/>
      <c r="F90" s="307" t="s">
        <v>647</v>
      </c>
      <c r="G90" s="306"/>
      <c r="H90" s="286" t="s">
        <v>669</v>
      </c>
      <c r="I90" s="286" t="s">
        <v>643</v>
      </c>
      <c r="J90" s="286">
        <v>255</v>
      </c>
      <c r="K90" s="299"/>
    </row>
    <row r="91" spans="2:11" ht="15" customHeight="1">
      <c r="B91" s="308"/>
      <c r="C91" s="286" t="s">
        <v>670</v>
      </c>
      <c r="D91" s="286"/>
      <c r="E91" s="286"/>
      <c r="F91" s="307" t="s">
        <v>86</v>
      </c>
      <c r="G91" s="306"/>
      <c r="H91" s="286" t="s">
        <v>671</v>
      </c>
      <c r="I91" s="286" t="s">
        <v>672</v>
      </c>
      <c r="J91" s="286"/>
      <c r="K91" s="299"/>
    </row>
    <row r="92" spans="2:11" ht="15" customHeight="1">
      <c r="B92" s="308"/>
      <c r="C92" s="286" t="s">
        <v>673</v>
      </c>
      <c r="D92" s="286"/>
      <c r="E92" s="286"/>
      <c r="F92" s="307" t="s">
        <v>86</v>
      </c>
      <c r="G92" s="306"/>
      <c r="H92" s="286" t="s">
        <v>674</v>
      </c>
      <c r="I92" s="286" t="s">
        <v>675</v>
      </c>
      <c r="J92" s="286"/>
      <c r="K92" s="299"/>
    </row>
    <row r="93" spans="2:11" ht="15" customHeight="1">
      <c r="B93" s="308"/>
      <c r="C93" s="286" t="s">
        <v>676</v>
      </c>
      <c r="D93" s="286"/>
      <c r="E93" s="286"/>
      <c r="F93" s="307" t="s">
        <v>86</v>
      </c>
      <c r="G93" s="306"/>
      <c r="H93" s="286" t="s">
        <v>676</v>
      </c>
      <c r="I93" s="286" t="s">
        <v>675</v>
      </c>
      <c r="J93" s="286"/>
      <c r="K93" s="299"/>
    </row>
    <row r="94" spans="2:11" ht="15" customHeight="1">
      <c r="B94" s="308"/>
      <c r="C94" s="286" t="s">
        <v>47</v>
      </c>
      <c r="D94" s="286"/>
      <c r="E94" s="286"/>
      <c r="F94" s="307" t="s">
        <v>86</v>
      </c>
      <c r="G94" s="306"/>
      <c r="H94" s="286" t="s">
        <v>677</v>
      </c>
      <c r="I94" s="286" t="s">
        <v>675</v>
      </c>
      <c r="J94" s="286"/>
      <c r="K94" s="299"/>
    </row>
    <row r="95" spans="2:11" ht="15" customHeight="1">
      <c r="B95" s="308"/>
      <c r="C95" s="286" t="s">
        <v>57</v>
      </c>
      <c r="D95" s="286"/>
      <c r="E95" s="286"/>
      <c r="F95" s="307" t="s">
        <v>86</v>
      </c>
      <c r="G95" s="306"/>
      <c r="H95" s="286" t="s">
        <v>678</v>
      </c>
      <c r="I95" s="286" t="s">
        <v>675</v>
      </c>
      <c r="J95" s="286"/>
      <c r="K95" s="299"/>
    </row>
    <row r="96" spans="2:11" ht="15" customHeight="1">
      <c r="B96" s="311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2:11" ht="18.75" customHeight="1">
      <c r="B97" s="314"/>
      <c r="C97" s="315"/>
      <c r="D97" s="315"/>
      <c r="E97" s="315"/>
      <c r="F97" s="315"/>
      <c r="G97" s="315"/>
      <c r="H97" s="315"/>
      <c r="I97" s="315"/>
      <c r="J97" s="315"/>
      <c r="K97" s="314"/>
    </row>
    <row r="98" spans="2:11" ht="18.75" customHeight="1">
      <c r="B98" s="293"/>
      <c r="C98" s="293"/>
      <c r="D98" s="293"/>
      <c r="E98" s="293"/>
      <c r="F98" s="293"/>
      <c r="G98" s="293"/>
      <c r="H98" s="293"/>
      <c r="I98" s="293"/>
      <c r="J98" s="293"/>
      <c r="K98" s="293"/>
    </row>
    <row r="99" spans="2:11" ht="7.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6"/>
    </row>
    <row r="100" spans="2:11" ht="45" customHeight="1">
      <c r="B100" s="297"/>
      <c r="C100" s="298" t="s">
        <v>679</v>
      </c>
      <c r="D100" s="298"/>
      <c r="E100" s="298"/>
      <c r="F100" s="298"/>
      <c r="G100" s="298"/>
      <c r="H100" s="298"/>
      <c r="I100" s="298"/>
      <c r="J100" s="298"/>
      <c r="K100" s="299"/>
    </row>
    <row r="101" spans="2:11" ht="17.25" customHeight="1">
      <c r="B101" s="297"/>
      <c r="C101" s="300" t="s">
        <v>636</v>
      </c>
      <c r="D101" s="300"/>
      <c r="E101" s="300"/>
      <c r="F101" s="300" t="s">
        <v>637</v>
      </c>
      <c r="G101" s="301"/>
      <c r="H101" s="300" t="s">
        <v>121</v>
      </c>
      <c r="I101" s="300" t="s">
        <v>66</v>
      </c>
      <c r="J101" s="300" t="s">
        <v>638</v>
      </c>
      <c r="K101" s="299"/>
    </row>
    <row r="102" spans="2:11" ht="17.25" customHeight="1">
      <c r="B102" s="297"/>
      <c r="C102" s="302" t="s">
        <v>639</v>
      </c>
      <c r="D102" s="302"/>
      <c r="E102" s="302"/>
      <c r="F102" s="303" t="s">
        <v>640</v>
      </c>
      <c r="G102" s="304"/>
      <c r="H102" s="302"/>
      <c r="I102" s="302"/>
      <c r="J102" s="302" t="s">
        <v>641</v>
      </c>
      <c r="K102" s="299"/>
    </row>
    <row r="103" spans="2:11" ht="5.25" customHeight="1">
      <c r="B103" s="297"/>
      <c r="C103" s="300"/>
      <c r="D103" s="300"/>
      <c r="E103" s="300"/>
      <c r="F103" s="300"/>
      <c r="G103" s="316"/>
      <c r="H103" s="300"/>
      <c r="I103" s="300"/>
      <c r="J103" s="300"/>
      <c r="K103" s="299"/>
    </row>
    <row r="104" spans="2:11" ht="15" customHeight="1">
      <c r="B104" s="297"/>
      <c r="C104" s="286" t="s">
        <v>62</v>
      </c>
      <c r="D104" s="305"/>
      <c r="E104" s="305"/>
      <c r="F104" s="307" t="s">
        <v>86</v>
      </c>
      <c r="G104" s="316"/>
      <c r="H104" s="286" t="s">
        <v>680</v>
      </c>
      <c r="I104" s="286" t="s">
        <v>643</v>
      </c>
      <c r="J104" s="286">
        <v>20</v>
      </c>
      <c r="K104" s="299"/>
    </row>
    <row r="105" spans="2:11" ht="15" customHeight="1">
      <c r="B105" s="297"/>
      <c r="C105" s="286" t="s">
        <v>644</v>
      </c>
      <c r="D105" s="286"/>
      <c r="E105" s="286"/>
      <c r="F105" s="307" t="s">
        <v>86</v>
      </c>
      <c r="G105" s="286"/>
      <c r="H105" s="286" t="s">
        <v>680</v>
      </c>
      <c r="I105" s="286" t="s">
        <v>643</v>
      </c>
      <c r="J105" s="286">
        <v>120</v>
      </c>
      <c r="K105" s="299"/>
    </row>
    <row r="106" spans="2:11" ht="15" customHeight="1">
      <c r="B106" s="308"/>
      <c r="C106" s="286" t="s">
        <v>646</v>
      </c>
      <c r="D106" s="286"/>
      <c r="E106" s="286"/>
      <c r="F106" s="307" t="s">
        <v>647</v>
      </c>
      <c r="G106" s="286"/>
      <c r="H106" s="286" t="s">
        <v>680</v>
      </c>
      <c r="I106" s="286" t="s">
        <v>643</v>
      </c>
      <c r="J106" s="286">
        <v>50</v>
      </c>
      <c r="K106" s="299"/>
    </row>
    <row r="107" spans="2:11" ht="15" customHeight="1">
      <c r="B107" s="308"/>
      <c r="C107" s="286" t="s">
        <v>649</v>
      </c>
      <c r="D107" s="286"/>
      <c r="E107" s="286"/>
      <c r="F107" s="307" t="s">
        <v>86</v>
      </c>
      <c r="G107" s="286"/>
      <c r="H107" s="286" t="s">
        <v>680</v>
      </c>
      <c r="I107" s="286" t="s">
        <v>651</v>
      </c>
      <c r="J107" s="286"/>
      <c r="K107" s="299"/>
    </row>
    <row r="108" spans="2:11" ht="15" customHeight="1">
      <c r="B108" s="308"/>
      <c r="C108" s="286" t="s">
        <v>660</v>
      </c>
      <c r="D108" s="286"/>
      <c r="E108" s="286"/>
      <c r="F108" s="307" t="s">
        <v>647</v>
      </c>
      <c r="G108" s="286"/>
      <c r="H108" s="286" t="s">
        <v>680</v>
      </c>
      <c r="I108" s="286" t="s">
        <v>643</v>
      </c>
      <c r="J108" s="286">
        <v>50</v>
      </c>
      <c r="K108" s="299"/>
    </row>
    <row r="109" spans="2:11" ht="15" customHeight="1">
      <c r="B109" s="308"/>
      <c r="C109" s="286" t="s">
        <v>668</v>
      </c>
      <c r="D109" s="286"/>
      <c r="E109" s="286"/>
      <c r="F109" s="307" t="s">
        <v>647</v>
      </c>
      <c r="G109" s="286"/>
      <c r="H109" s="286" t="s">
        <v>680</v>
      </c>
      <c r="I109" s="286" t="s">
        <v>643</v>
      </c>
      <c r="J109" s="286">
        <v>50</v>
      </c>
      <c r="K109" s="299"/>
    </row>
    <row r="110" spans="2:11" ht="15" customHeight="1">
      <c r="B110" s="308"/>
      <c r="C110" s="286" t="s">
        <v>666</v>
      </c>
      <c r="D110" s="286"/>
      <c r="E110" s="286"/>
      <c r="F110" s="307" t="s">
        <v>647</v>
      </c>
      <c r="G110" s="286"/>
      <c r="H110" s="286" t="s">
        <v>680</v>
      </c>
      <c r="I110" s="286" t="s">
        <v>643</v>
      </c>
      <c r="J110" s="286">
        <v>50</v>
      </c>
      <c r="K110" s="299"/>
    </row>
    <row r="111" spans="2:11" ht="15" customHeight="1">
      <c r="B111" s="308"/>
      <c r="C111" s="286" t="s">
        <v>62</v>
      </c>
      <c r="D111" s="286"/>
      <c r="E111" s="286"/>
      <c r="F111" s="307" t="s">
        <v>86</v>
      </c>
      <c r="G111" s="286"/>
      <c r="H111" s="286" t="s">
        <v>681</v>
      </c>
      <c r="I111" s="286" t="s">
        <v>643</v>
      </c>
      <c r="J111" s="286">
        <v>20</v>
      </c>
      <c r="K111" s="299"/>
    </row>
    <row r="112" spans="2:11" ht="15" customHeight="1">
      <c r="B112" s="308"/>
      <c r="C112" s="286" t="s">
        <v>682</v>
      </c>
      <c r="D112" s="286"/>
      <c r="E112" s="286"/>
      <c r="F112" s="307" t="s">
        <v>86</v>
      </c>
      <c r="G112" s="286"/>
      <c r="H112" s="286" t="s">
        <v>683</v>
      </c>
      <c r="I112" s="286" t="s">
        <v>643</v>
      </c>
      <c r="J112" s="286">
        <v>120</v>
      </c>
      <c r="K112" s="299"/>
    </row>
    <row r="113" spans="2:11" ht="15" customHeight="1">
      <c r="B113" s="308"/>
      <c r="C113" s="286" t="s">
        <v>47</v>
      </c>
      <c r="D113" s="286"/>
      <c r="E113" s="286"/>
      <c r="F113" s="307" t="s">
        <v>86</v>
      </c>
      <c r="G113" s="286"/>
      <c r="H113" s="286" t="s">
        <v>684</v>
      </c>
      <c r="I113" s="286" t="s">
        <v>675</v>
      </c>
      <c r="J113" s="286"/>
      <c r="K113" s="299"/>
    </row>
    <row r="114" spans="2:11" ht="15" customHeight="1">
      <c r="B114" s="308"/>
      <c r="C114" s="286" t="s">
        <v>57</v>
      </c>
      <c r="D114" s="286"/>
      <c r="E114" s="286"/>
      <c r="F114" s="307" t="s">
        <v>86</v>
      </c>
      <c r="G114" s="286"/>
      <c r="H114" s="286" t="s">
        <v>685</v>
      </c>
      <c r="I114" s="286" t="s">
        <v>675</v>
      </c>
      <c r="J114" s="286"/>
      <c r="K114" s="299"/>
    </row>
    <row r="115" spans="2:11" ht="15" customHeight="1">
      <c r="B115" s="308"/>
      <c r="C115" s="286" t="s">
        <v>66</v>
      </c>
      <c r="D115" s="286"/>
      <c r="E115" s="286"/>
      <c r="F115" s="307" t="s">
        <v>86</v>
      </c>
      <c r="G115" s="286"/>
      <c r="H115" s="286" t="s">
        <v>686</v>
      </c>
      <c r="I115" s="286" t="s">
        <v>687</v>
      </c>
      <c r="J115" s="286"/>
      <c r="K115" s="299"/>
    </row>
    <row r="116" spans="2:11" ht="15" customHeight="1">
      <c r="B116" s="311"/>
      <c r="C116" s="317"/>
      <c r="D116" s="317"/>
      <c r="E116" s="317"/>
      <c r="F116" s="317"/>
      <c r="G116" s="317"/>
      <c r="H116" s="317"/>
      <c r="I116" s="317"/>
      <c r="J116" s="317"/>
      <c r="K116" s="313"/>
    </row>
    <row r="117" spans="2:11" ht="18.75" customHeight="1">
      <c r="B117" s="318"/>
      <c r="C117" s="282"/>
      <c r="D117" s="282"/>
      <c r="E117" s="282"/>
      <c r="F117" s="319"/>
      <c r="G117" s="282"/>
      <c r="H117" s="282"/>
      <c r="I117" s="282"/>
      <c r="J117" s="282"/>
      <c r="K117" s="318"/>
    </row>
    <row r="118" spans="2:11" ht="18.75" customHeight="1"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</row>
    <row r="119" spans="2:11" ht="7.5" customHeight="1">
      <c r="B119" s="320"/>
      <c r="C119" s="321"/>
      <c r="D119" s="321"/>
      <c r="E119" s="321"/>
      <c r="F119" s="321"/>
      <c r="G119" s="321"/>
      <c r="H119" s="321"/>
      <c r="I119" s="321"/>
      <c r="J119" s="321"/>
      <c r="K119" s="322"/>
    </row>
    <row r="120" spans="2:11" ht="45" customHeight="1">
      <c r="B120" s="323"/>
      <c r="C120" s="276" t="s">
        <v>688</v>
      </c>
      <c r="D120" s="276"/>
      <c r="E120" s="276"/>
      <c r="F120" s="276"/>
      <c r="G120" s="276"/>
      <c r="H120" s="276"/>
      <c r="I120" s="276"/>
      <c r="J120" s="276"/>
      <c r="K120" s="324"/>
    </row>
    <row r="121" spans="2:11" ht="17.25" customHeight="1">
      <c r="B121" s="325"/>
      <c r="C121" s="300" t="s">
        <v>636</v>
      </c>
      <c r="D121" s="300"/>
      <c r="E121" s="300"/>
      <c r="F121" s="300" t="s">
        <v>637</v>
      </c>
      <c r="G121" s="301"/>
      <c r="H121" s="300" t="s">
        <v>121</v>
      </c>
      <c r="I121" s="300" t="s">
        <v>66</v>
      </c>
      <c r="J121" s="300" t="s">
        <v>638</v>
      </c>
      <c r="K121" s="326"/>
    </row>
    <row r="122" spans="2:11" ht="17.25" customHeight="1">
      <c r="B122" s="325"/>
      <c r="C122" s="302" t="s">
        <v>639</v>
      </c>
      <c r="D122" s="302"/>
      <c r="E122" s="302"/>
      <c r="F122" s="303" t="s">
        <v>640</v>
      </c>
      <c r="G122" s="304"/>
      <c r="H122" s="302"/>
      <c r="I122" s="302"/>
      <c r="J122" s="302" t="s">
        <v>641</v>
      </c>
      <c r="K122" s="326"/>
    </row>
    <row r="123" spans="2:11" ht="5.25" customHeight="1">
      <c r="B123" s="327"/>
      <c r="C123" s="305"/>
      <c r="D123" s="305"/>
      <c r="E123" s="305"/>
      <c r="F123" s="305"/>
      <c r="G123" s="286"/>
      <c r="H123" s="305"/>
      <c r="I123" s="305"/>
      <c r="J123" s="305"/>
      <c r="K123" s="328"/>
    </row>
    <row r="124" spans="2:11" ht="15" customHeight="1">
      <c r="B124" s="327"/>
      <c r="C124" s="286" t="s">
        <v>644</v>
      </c>
      <c r="D124" s="305"/>
      <c r="E124" s="305"/>
      <c r="F124" s="307" t="s">
        <v>86</v>
      </c>
      <c r="G124" s="286"/>
      <c r="H124" s="286" t="s">
        <v>680</v>
      </c>
      <c r="I124" s="286" t="s">
        <v>643</v>
      </c>
      <c r="J124" s="286">
        <v>120</v>
      </c>
      <c r="K124" s="329"/>
    </row>
    <row r="125" spans="2:11" ht="15" customHeight="1">
      <c r="B125" s="327"/>
      <c r="C125" s="286" t="s">
        <v>689</v>
      </c>
      <c r="D125" s="286"/>
      <c r="E125" s="286"/>
      <c r="F125" s="307" t="s">
        <v>86</v>
      </c>
      <c r="G125" s="286"/>
      <c r="H125" s="286" t="s">
        <v>690</v>
      </c>
      <c r="I125" s="286" t="s">
        <v>643</v>
      </c>
      <c r="J125" s="286" t="s">
        <v>691</v>
      </c>
      <c r="K125" s="329"/>
    </row>
    <row r="126" spans="2:11" ht="15" customHeight="1">
      <c r="B126" s="327"/>
      <c r="C126" s="286" t="s">
        <v>591</v>
      </c>
      <c r="D126" s="286"/>
      <c r="E126" s="286"/>
      <c r="F126" s="307" t="s">
        <v>86</v>
      </c>
      <c r="G126" s="286"/>
      <c r="H126" s="286" t="s">
        <v>692</v>
      </c>
      <c r="I126" s="286" t="s">
        <v>643</v>
      </c>
      <c r="J126" s="286" t="s">
        <v>691</v>
      </c>
      <c r="K126" s="329"/>
    </row>
    <row r="127" spans="2:11" ht="15" customHeight="1">
      <c r="B127" s="327"/>
      <c r="C127" s="286" t="s">
        <v>652</v>
      </c>
      <c r="D127" s="286"/>
      <c r="E127" s="286"/>
      <c r="F127" s="307" t="s">
        <v>647</v>
      </c>
      <c r="G127" s="286"/>
      <c r="H127" s="286" t="s">
        <v>653</v>
      </c>
      <c r="I127" s="286" t="s">
        <v>643</v>
      </c>
      <c r="J127" s="286">
        <v>15</v>
      </c>
      <c r="K127" s="329"/>
    </row>
    <row r="128" spans="2:11" ht="15" customHeight="1">
      <c r="B128" s="327"/>
      <c r="C128" s="309" t="s">
        <v>654</v>
      </c>
      <c r="D128" s="309"/>
      <c r="E128" s="309"/>
      <c r="F128" s="310" t="s">
        <v>647</v>
      </c>
      <c r="G128" s="309"/>
      <c r="H128" s="309" t="s">
        <v>655</v>
      </c>
      <c r="I128" s="309" t="s">
        <v>643</v>
      </c>
      <c r="J128" s="309">
        <v>15</v>
      </c>
      <c r="K128" s="329"/>
    </row>
    <row r="129" spans="2:11" ht="15" customHeight="1">
      <c r="B129" s="327"/>
      <c r="C129" s="309" t="s">
        <v>656</v>
      </c>
      <c r="D129" s="309"/>
      <c r="E129" s="309"/>
      <c r="F129" s="310" t="s">
        <v>647</v>
      </c>
      <c r="G129" s="309"/>
      <c r="H129" s="309" t="s">
        <v>657</v>
      </c>
      <c r="I129" s="309" t="s">
        <v>643</v>
      </c>
      <c r="J129" s="309">
        <v>20</v>
      </c>
      <c r="K129" s="329"/>
    </row>
    <row r="130" spans="2:11" ht="15" customHeight="1">
      <c r="B130" s="327"/>
      <c r="C130" s="309" t="s">
        <v>658</v>
      </c>
      <c r="D130" s="309"/>
      <c r="E130" s="309"/>
      <c r="F130" s="310" t="s">
        <v>647</v>
      </c>
      <c r="G130" s="309"/>
      <c r="H130" s="309" t="s">
        <v>659</v>
      </c>
      <c r="I130" s="309" t="s">
        <v>643</v>
      </c>
      <c r="J130" s="309">
        <v>20</v>
      </c>
      <c r="K130" s="329"/>
    </row>
    <row r="131" spans="2:11" ht="15" customHeight="1">
      <c r="B131" s="327"/>
      <c r="C131" s="286" t="s">
        <v>646</v>
      </c>
      <c r="D131" s="286"/>
      <c r="E131" s="286"/>
      <c r="F131" s="307" t="s">
        <v>647</v>
      </c>
      <c r="G131" s="286"/>
      <c r="H131" s="286" t="s">
        <v>680</v>
      </c>
      <c r="I131" s="286" t="s">
        <v>643</v>
      </c>
      <c r="J131" s="286">
        <v>50</v>
      </c>
      <c r="K131" s="329"/>
    </row>
    <row r="132" spans="2:11" ht="15" customHeight="1">
      <c r="B132" s="327"/>
      <c r="C132" s="286" t="s">
        <v>660</v>
      </c>
      <c r="D132" s="286"/>
      <c r="E132" s="286"/>
      <c r="F132" s="307" t="s">
        <v>647</v>
      </c>
      <c r="G132" s="286"/>
      <c r="H132" s="286" t="s">
        <v>680</v>
      </c>
      <c r="I132" s="286" t="s">
        <v>643</v>
      </c>
      <c r="J132" s="286">
        <v>50</v>
      </c>
      <c r="K132" s="329"/>
    </row>
    <row r="133" spans="2:11" ht="15" customHeight="1">
      <c r="B133" s="327"/>
      <c r="C133" s="286" t="s">
        <v>666</v>
      </c>
      <c r="D133" s="286"/>
      <c r="E133" s="286"/>
      <c r="F133" s="307" t="s">
        <v>647</v>
      </c>
      <c r="G133" s="286"/>
      <c r="H133" s="286" t="s">
        <v>680</v>
      </c>
      <c r="I133" s="286" t="s">
        <v>643</v>
      </c>
      <c r="J133" s="286">
        <v>50</v>
      </c>
      <c r="K133" s="329"/>
    </row>
    <row r="134" spans="2:11" ht="15" customHeight="1">
      <c r="B134" s="327"/>
      <c r="C134" s="286" t="s">
        <v>668</v>
      </c>
      <c r="D134" s="286"/>
      <c r="E134" s="286"/>
      <c r="F134" s="307" t="s">
        <v>647</v>
      </c>
      <c r="G134" s="286"/>
      <c r="H134" s="286" t="s">
        <v>680</v>
      </c>
      <c r="I134" s="286" t="s">
        <v>643</v>
      </c>
      <c r="J134" s="286">
        <v>50</v>
      </c>
      <c r="K134" s="329"/>
    </row>
    <row r="135" spans="2:11" ht="15" customHeight="1">
      <c r="B135" s="327"/>
      <c r="C135" s="286" t="s">
        <v>126</v>
      </c>
      <c r="D135" s="286"/>
      <c r="E135" s="286"/>
      <c r="F135" s="307" t="s">
        <v>647</v>
      </c>
      <c r="G135" s="286"/>
      <c r="H135" s="286" t="s">
        <v>693</v>
      </c>
      <c r="I135" s="286" t="s">
        <v>643</v>
      </c>
      <c r="J135" s="286">
        <v>255</v>
      </c>
      <c r="K135" s="329"/>
    </row>
    <row r="136" spans="2:11" ht="15" customHeight="1">
      <c r="B136" s="327"/>
      <c r="C136" s="286" t="s">
        <v>670</v>
      </c>
      <c r="D136" s="286"/>
      <c r="E136" s="286"/>
      <c r="F136" s="307" t="s">
        <v>86</v>
      </c>
      <c r="G136" s="286"/>
      <c r="H136" s="286" t="s">
        <v>694</v>
      </c>
      <c r="I136" s="286" t="s">
        <v>672</v>
      </c>
      <c r="J136" s="286"/>
      <c r="K136" s="329"/>
    </row>
    <row r="137" spans="2:11" ht="15" customHeight="1">
      <c r="B137" s="327"/>
      <c r="C137" s="286" t="s">
        <v>673</v>
      </c>
      <c r="D137" s="286"/>
      <c r="E137" s="286"/>
      <c r="F137" s="307" t="s">
        <v>86</v>
      </c>
      <c r="G137" s="286"/>
      <c r="H137" s="286" t="s">
        <v>695</v>
      </c>
      <c r="I137" s="286" t="s">
        <v>675</v>
      </c>
      <c r="J137" s="286"/>
      <c r="K137" s="329"/>
    </row>
    <row r="138" spans="2:11" ht="15" customHeight="1">
      <c r="B138" s="327"/>
      <c r="C138" s="286" t="s">
        <v>676</v>
      </c>
      <c r="D138" s="286"/>
      <c r="E138" s="286"/>
      <c r="F138" s="307" t="s">
        <v>86</v>
      </c>
      <c r="G138" s="286"/>
      <c r="H138" s="286" t="s">
        <v>676</v>
      </c>
      <c r="I138" s="286" t="s">
        <v>675</v>
      </c>
      <c r="J138" s="286"/>
      <c r="K138" s="329"/>
    </row>
    <row r="139" spans="2:11" ht="15" customHeight="1">
      <c r="B139" s="327"/>
      <c r="C139" s="286" t="s">
        <v>47</v>
      </c>
      <c r="D139" s="286"/>
      <c r="E139" s="286"/>
      <c r="F139" s="307" t="s">
        <v>86</v>
      </c>
      <c r="G139" s="286"/>
      <c r="H139" s="286" t="s">
        <v>696</v>
      </c>
      <c r="I139" s="286" t="s">
        <v>675</v>
      </c>
      <c r="J139" s="286"/>
      <c r="K139" s="329"/>
    </row>
    <row r="140" spans="2:11" ht="15" customHeight="1">
      <c r="B140" s="327"/>
      <c r="C140" s="286" t="s">
        <v>697</v>
      </c>
      <c r="D140" s="286"/>
      <c r="E140" s="286"/>
      <c r="F140" s="307" t="s">
        <v>86</v>
      </c>
      <c r="G140" s="286"/>
      <c r="H140" s="286" t="s">
        <v>698</v>
      </c>
      <c r="I140" s="286" t="s">
        <v>675</v>
      </c>
      <c r="J140" s="286"/>
      <c r="K140" s="329"/>
    </row>
    <row r="141" spans="2:11" ht="15" customHeight="1">
      <c r="B141" s="330"/>
      <c r="C141" s="331"/>
      <c r="D141" s="331"/>
      <c r="E141" s="331"/>
      <c r="F141" s="331"/>
      <c r="G141" s="331"/>
      <c r="H141" s="331"/>
      <c r="I141" s="331"/>
      <c r="J141" s="331"/>
      <c r="K141" s="332"/>
    </row>
    <row r="142" spans="2:11" ht="18.75" customHeight="1">
      <c r="B142" s="282"/>
      <c r="C142" s="282"/>
      <c r="D142" s="282"/>
      <c r="E142" s="282"/>
      <c r="F142" s="319"/>
      <c r="G142" s="282"/>
      <c r="H142" s="282"/>
      <c r="I142" s="282"/>
      <c r="J142" s="282"/>
      <c r="K142" s="282"/>
    </row>
    <row r="143" spans="2:11" ht="18.75" customHeight="1"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</row>
    <row r="144" spans="2:11" ht="7.5" customHeight="1">
      <c r="B144" s="294"/>
      <c r="C144" s="295"/>
      <c r="D144" s="295"/>
      <c r="E144" s="295"/>
      <c r="F144" s="295"/>
      <c r="G144" s="295"/>
      <c r="H144" s="295"/>
      <c r="I144" s="295"/>
      <c r="J144" s="295"/>
      <c r="K144" s="296"/>
    </row>
    <row r="145" spans="2:11" ht="45" customHeight="1">
      <c r="B145" s="297"/>
      <c r="C145" s="298" t="s">
        <v>699</v>
      </c>
      <c r="D145" s="298"/>
      <c r="E145" s="298"/>
      <c r="F145" s="298"/>
      <c r="G145" s="298"/>
      <c r="H145" s="298"/>
      <c r="I145" s="298"/>
      <c r="J145" s="298"/>
      <c r="K145" s="299"/>
    </row>
    <row r="146" spans="2:11" ht="17.25" customHeight="1">
      <c r="B146" s="297"/>
      <c r="C146" s="300" t="s">
        <v>636</v>
      </c>
      <c r="D146" s="300"/>
      <c r="E146" s="300"/>
      <c r="F146" s="300" t="s">
        <v>637</v>
      </c>
      <c r="G146" s="301"/>
      <c r="H146" s="300" t="s">
        <v>121</v>
      </c>
      <c r="I146" s="300" t="s">
        <v>66</v>
      </c>
      <c r="J146" s="300" t="s">
        <v>638</v>
      </c>
      <c r="K146" s="299"/>
    </row>
    <row r="147" spans="2:11" ht="17.25" customHeight="1">
      <c r="B147" s="297"/>
      <c r="C147" s="302" t="s">
        <v>639</v>
      </c>
      <c r="D147" s="302"/>
      <c r="E147" s="302"/>
      <c r="F147" s="303" t="s">
        <v>640</v>
      </c>
      <c r="G147" s="304"/>
      <c r="H147" s="302"/>
      <c r="I147" s="302"/>
      <c r="J147" s="302" t="s">
        <v>641</v>
      </c>
      <c r="K147" s="299"/>
    </row>
    <row r="148" spans="2:11" ht="5.25" customHeight="1">
      <c r="B148" s="308"/>
      <c r="C148" s="305"/>
      <c r="D148" s="305"/>
      <c r="E148" s="305"/>
      <c r="F148" s="305"/>
      <c r="G148" s="306"/>
      <c r="H148" s="305"/>
      <c r="I148" s="305"/>
      <c r="J148" s="305"/>
      <c r="K148" s="329"/>
    </row>
    <row r="149" spans="2:11" ht="15" customHeight="1">
      <c r="B149" s="308"/>
      <c r="C149" s="333" t="s">
        <v>644</v>
      </c>
      <c r="D149" s="286"/>
      <c r="E149" s="286"/>
      <c r="F149" s="334" t="s">
        <v>86</v>
      </c>
      <c r="G149" s="286"/>
      <c r="H149" s="333" t="s">
        <v>680</v>
      </c>
      <c r="I149" s="333" t="s">
        <v>643</v>
      </c>
      <c r="J149" s="333">
        <v>120</v>
      </c>
      <c r="K149" s="329"/>
    </row>
    <row r="150" spans="2:11" ht="15" customHeight="1">
      <c r="B150" s="308"/>
      <c r="C150" s="333" t="s">
        <v>689</v>
      </c>
      <c r="D150" s="286"/>
      <c r="E150" s="286"/>
      <c r="F150" s="334" t="s">
        <v>86</v>
      </c>
      <c r="G150" s="286"/>
      <c r="H150" s="333" t="s">
        <v>700</v>
      </c>
      <c r="I150" s="333" t="s">
        <v>643</v>
      </c>
      <c r="J150" s="333" t="s">
        <v>691</v>
      </c>
      <c r="K150" s="329"/>
    </row>
    <row r="151" spans="2:11" ht="15" customHeight="1">
      <c r="B151" s="308"/>
      <c r="C151" s="333" t="s">
        <v>591</v>
      </c>
      <c r="D151" s="286"/>
      <c r="E151" s="286"/>
      <c r="F151" s="334" t="s">
        <v>86</v>
      </c>
      <c r="G151" s="286"/>
      <c r="H151" s="333" t="s">
        <v>701</v>
      </c>
      <c r="I151" s="333" t="s">
        <v>643</v>
      </c>
      <c r="J151" s="333" t="s">
        <v>691</v>
      </c>
      <c r="K151" s="329"/>
    </row>
    <row r="152" spans="2:11" ht="15" customHeight="1">
      <c r="B152" s="308"/>
      <c r="C152" s="333" t="s">
        <v>646</v>
      </c>
      <c r="D152" s="286"/>
      <c r="E152" s="286"/>
      <c r="F152" s="334" t="s">
        <v>647</v>
      </c>
      <c r="G152" s="286"/>
      <c r="H152" s="333" t="s">
        <v>680</v>
      </c>
      <c r="I152" s="333" t="s">
        <v>643</v>
      </c>
      <c r="J152" s="333">
        <v>50</v>
      </c>
      <c r="K152" s="329"/>
    </row>
    <row r="153" spans="2:11" ht="15" customHeight="1">
      <c r="B153" s="308"/>
      <c r="C153" s="333" t="s">
        <v>649</v>
      </c>
      <c r="D153" s="286"/>
      <c r="E153" s="286"/>
      <c r="F153" s="334" t="s">
        <v>86</v>
      </c>
      <c r="G153" s="286"/>
      <c r="H153" s="333" t="s">
        <v>680</v>
      </c>
      <c r="I153" s="333" t="s">
        <v>651</v>
      </c>
      <c r="J153" s="333"/>
      <c r="K153" s="329"/>
    </row>
    <row r="154" spans="2:11" ht="15" customHeight="1">
      <c r="B154" s="308"/>
      <c r="C154" s="333" t="s">
        <v>660</v>
      </c>
      <c r="D154" s="286"/>
      <c r="E154" s="286"/>
      <c r="F154" s="334" t="s">
        <v>647</v>
      </c>
      <c r="G154" s="286"/>
      <c r="H154" s="333" t="s">
        <v>680</v>
      </c>
      <c r="I154" s="333" t="s">
        <v>643</v>
      </c>
      <c r="J154" s="333">
        <v>50</v>
      </c>
      <c r="K154" s="329"/>
    </row>
    <row r="155" spans="2:11" ht="15" customHeight="1">
      <c r="B155" s="308"/>
      <c r="C155" s="333" t="s">
        <v>668</v>
      </c>
      <c r="D155" s="286"/>
      <c r="E155" s="286"/>
      <c r="F155" s="334" t="s">
        <v>647</v>
      </c>
      <c r="G155" s="286"/>
      <c r="H155" s="333" t="s">
        <v>680</v>
      </c>
      <c r="I155" s="333" t="s">
        <v>643</v>
      </c>
      <c r="J155" s="333">
        <v>50</v>
      </c>
      <c r="K155" s="329"/>
    </row>
    <row r="156" spans="2:11" ht="15" customHeight="1">
      <c r="B156" s="308"/>
      <c r="C156" s="333" t="s">
        <v>666</v>
      </c>
      <c r="D156" s="286"/>
      <c r="E156" s="286"/>
      <c r="F156" s="334" t="s">
        <v>647</v>
      </c>
      <c r="G156" s="286"/>
      <c r="H156" s="333" t="s">
        <v>680</v>
      </c>
      <c r="I156" s="333" t="s">
        <v>643</v>
      </c>
      <c r="J156" s="333">
        <v>50</v>
      </c>
      <c r="K156" s="329"/>
    </row>
    <row r="157" spans="2:11" ht="15" customHeight="1">
      <c r="B157" s="308"/>
      <c r="C157" s="333" t="s">
        <v>106</v>
      </c>
      <c r="D157" s="286"/>
      <c r="E157" s="286"/>
      <c r="F157" s="334" t="s">
        <v>86</v>
      </c>
      <c r="G157" s="286"/>
      <c r="H157" s="333" t="s">
        <v>702</v>
      </c>
      <c r="I157" s="333" t="s">
        <v>643</v>
      </c>
      <c r="J157" s="333" t="s">
        <v>703</v>
      </c>
      <c r="K157" s="329"/>
    </row>
    <row r="158" spans="2:11" ht="15" customHeight="1">
      <c r="B158" s="308"/>
      <c r="C158" s="333" t="s">
        <v>704</v>
      </c>
      <c r="D158" s="286"/>
      <c r="E158" s="286"/>
      <c r="F158" s="334" t="s">
        <v>86</v>
      </c>
      <c r="G158" s="286"/>
      <c r="H158" s="333" t="s">
        <v>705</v>
      </c>
      <c r="I158" s="333" t="s">
        <v>675</v>
      </c>
      <c r="J158" s="333"/>
      <c r="K158" s="329"/>
    </row>
    <row r="159" spans="2:11" ht="15" customHeight="1">
      <c r="B159" s="335"/>
      <c r="C159" s="317"/>
      <c r="D159" s="317"/>
      <c r="E159" s="317"/>
      <c r="F159" s="317"/>
      <c r="G159" s="317"/>
      <c r="H159" s="317"/>
      <c r="I159" s="317"/>
      <c r="J159" s="317"/>
      <c r="K159" s="336"/>
    </row>
    <row r="160" spans="2:11" ht="18.75" customHeight="1">
      <c r="B160" s="282"/>
      <c r="C160" s="286"/>
      <c r="D160" s="286"/>
      <c r="E160" s="286"/>
      <c r="F160" s="307"/>
      <c r="G160" s="286"/>
      <c r="H160" s="286"/>
      <c r="I160" s="286"/>
      <c r="J160" s="286"/>
      <c r="K160" s="282"/>
    </row>
    <row r="161" spans="2:11" ht="18.75" customHeight="1"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</row>
    <row r="162" spans="2:11" ht="7.5" customHeight="1">
      <c r="B162" s="272"/>
      <c r="C162" s="273"/>
      <c r="D162" s="273"/>
      <c r="E162" s="273"/>
      <c r="F162" s="273"/>
      <c r="G162" s="273"/>
      <c r="H162" s="273"/>
      <c r="I162" s="273"/>
      <c r="J162" s="273"/>
      <c r="K162" s="274"/>
    </row>
    <row r="163" spans="2:11" ht="45" customHeight="1">
      <c r="B163" s="275"/>
      <c r="C163" s="276" t="s">
        <v>706</v>
      </c>
      <c r="D163" s="276"/>
      <c r="E163" s="276"/>
      <c r="F163" s="276"/>
      <c r="G163" s="276"/>
      <c r="H163" s="276"/>
      <c r="I163" s="276"/>
      <c r="J163" s="276"/>
      <c r="K163" s="277"/>
    </row>
    <row r="164" spans="2:11" ht="17.25" customHeight="1">
      <c r="B164" s="275"/>
      <c r="C164" s="300" t="s">
        <v>636</v>
      </c>
      <c r="D164" s="300"/>
      <c r="E164" s="300"/>
      <c r="F164" s="300" t="s">
        <v>637</v>
      </c>
      <c r="G164" s="337"/>
      <c r="H164" s="338" t="s">
        <v>121</v>
      </c>
      <c r="I164" s="338" t="s">
        <v>66</v>
      </c>
      <c r="J164" s="300" t="s">
        <v>638</v>
      </c>
      <c r="K164" s="277"/>
    </row>
    <row r="165" spans="2:11" ht="17.25" customHeight="1">
      <c r="B165" s="278"/>
      <c r="C165" s="302" t="s">
        <v>639</v>
      </c>
      <c r="D165" s="302"/>
      <c r="E165" s="302"/>
      <c r="F165" s="303" t="s">
        <v>640</v>
      </c>
      <c r="G165" s="339"/>
      <c r="H165" s="340"/>
      <c r="I165" s="340"/>
      <c r="J165" s="302" t="s">
        <v>641</v>
      </c>
      <c r="K165" s="280"/>
    </row>
    <row r="166" spans="2:11" ht="5.25" customHeight="1">
      <c r="B166" s="308"/>
      <c r="C166" s="305"/>
      <c r="D166" s="305"/>
      <c r="E166" s="305"/>
      <c r="F166" s="305"/>
      <c r="G166" s="306"/>
      <c r="H166" s="305"/>
      <c r="I166" s="305"/>
      <c r="J166" s="305"/>
      <c r="K166" s="329"/>
    </row>
    <row r="167" spans="2:11" ht="15" customHeight="1">
      <c r="B167" s="308"/>
      <c r="C167" s="286" t="s">
        <v>644</v>
      </c>
      <c r="D167" s="286"/>
      <c r="E167" s="286"/>
      <c r="F167" s="307" t="s">
        <v>86</v>
      </c>
      <c r="G167" s="286"/>
      <c r="H167" s="286" t="s">
        <v>680</v>
      </c>
      <c r="I167" s="286" t="s">
        <v>643</v>
      </c>
      <c r="J167" s="286">
        <v>120</v>
      </c>
      <c r="K167" s="329"/>
    </row>
    <row r="168" spans="2:11" ht="15" customHeight="1">
      <c r="B168" s="308"/>
      <c r="C168" s="286" t="s">
        <v>689</v>
      </c>
      <c r="D168" s="286"/>
      <c r="E168" s="286"/>
      <c r="F168" s="307" t="s">
        <v>86</v>
      </c>
      <c r="G168" s="286"/>
      <c r="H168" s="286" t="s">
        <v>690</v>
      </c>
      <c r="I168" s="286" t="s">
        <v>643</v>
      </c>
      <c r="J168" s="286" t="s">
        <v>691</v>
      </c>
      <c r="K168" s="329"/>
    </row>
    <row r="169" spans="2:11" ht="15" customHeight="1">
      <c r="B169" s="308"/>
      <c r="C169" s="286" t="s">
        <v>591</v>
      </c>
      <c r="D169" s="286"/>
      <c r="E169" s="286"/>
      <c r="F169" s="307" t="s">
        <v>86</v>
      </c>
      <c r="G169" s="286"/>
      <c r="H169" s="286" t="s">
        <v>707</v>
      </c>
      <c r="I169" s="286" t="s">
        <v>643</v>
      </c>
      <c r="J169" s="286" t="s">
        <v>691</v>
      </c>
      <c r="K169" s="329"/>
    </row>
    <row r="170" spans="2:11" ht="15" customHeight="1">
      <c r="B170" s="308"/>
      <c r="C170" s="286" t="s">
        <v>646</v>
      </c>
      <c r="D170" s="286"/>
      <c r="E170" s="286"/>
      <c r="F170" s="307" t="s">
        <v>647</v>
      </c>
      <c r="G170" s="286"/>
      <c r="H170" s="286" t="s">
        <v>707</v>
      </c>
      <c r="I170" s="286" t="s">
        <v>643</v>
      </c>
      <c r="J170" s="286">
        <v>50</v>
      </c>
      <c r="K170" s="329"/>
    </row>
    <row r="171" spans="2:11" ht="15" customHeight="1">
      <c r="B171" s="308"/>
      <c r="C171" s="286" t="s">
        <v>649</v>
      </c>
      <c r="D171" s="286"/>
      <c r="E171" s="286"/>
      <c r="F171" s="307" t="s">
        <v>86</v>
      </c>
      <c r="G171" s="286"/>
      <c r="H171" s="286" t="s">
        <v>707</v>
      </c>
      <c r="I171" s="286" t="s">
        <v>651</v>
      </c>
      <c r="J171" s="286"/>
      <c r="K171" s="329"/>
    </row>
    <row r="172" spans="2:11" ht="15" customHeight="1">
      <c r="B172" s="308"/>
      <c r="C172" s="286" t="s">
        <v>660</v>
      </c>
      <c r="D172" s="286"/>
      <c r="E172" s="286"/>
      <c r="F172" s="307" t="s">
        <v>647</v>
      </c>
      <c r="G172" s="286"/>
      <c r="H172" s="286" t="s">
        <v>707</v>
      </c>
      <c r="I172" s="286" t="s">
        <v>643</v>
      </c>
      <c r="J172" s="286">
        <v>50</v>
      </c>
      <c r="K172" s="329"/>
    </row>
    <row r="173" spans="2:11" ht="15" customHeight="1">
      <c r="B173" s="308"/>
      <c r="C173" s="286" t="s">
        <v>668</v>
      </c>
      <c r="D173" s="286"/>
      <c r="E173" s="286"/>
      <c r="F173" s="307" t="s">
        <v>647</v>
      </c>
      <c r="G173" s="286"/>
      <c r="H173" s="286" t="s">
        <v>707</v>
      </c>
      <c r="I173" s="286" t="s">
        <v>643</v>
      </c>
      <c r="J173" s="286">
        <v>50</v>
      </c>
      <c r="K173" s="329"/>
    </row>
    <row r="174" spans="2:11" ht="15" customHeight="1">
      <c r="B174" s="308"/>
      <c r="C174" s="286" t="s">
        <v>666</v>
      </c>
      <c r="D174" s="286"/>
      <c r="E174" s="286"/>
      <c r="F174" s="307" t="s">
        <v>647</v>
      </c>
      <c r="G174" s="286"/>
      <c r="H174" s="286" t="s">
        <v>707</v>
      </c>
      <c r="I174" s="286" t="s">
        <v>643</v>
      </c>
      <c r="J174" s="286">
        <v>50</v>
      </c>
      <c r="K174" s="329"/>
    </row>
    <row r="175" spans="2:11" ht="15" customHeight="1">
      <c r="B175" s="308"/>
      <c r="C175" s="286" t="s">
        <v>120</v>
      </c>
      <c r="D175" s="286"/>
      <c r="E175" s="286"/>
      <c r="F175" s="307" t="s">
        <v>86</v>
      </c>
      <c r="G175" s="286"/>
      <c r="H175" s="286" t="s">
        <v>708</v>
      </c>
      <c r="I175" s="286" t="s">
        <v>709</v>
      </c>
      <c r="J175" s="286"/>
      <c r="K175" s="329"/>
    </row>
    <row r="176" spans="2:11" ht="15" customHeight="1">
      <c r="B176" s="308"/>
      <c r="C176" s="286" t="s">
        <v>66</v>
      </c>
      <c r="D176" s="286"/>
      <c r="E176" s="286"/>
      <c r="F176" s="307" t="s">
        <v>86</v>
      </c>
      <c r="G176" s="286"/>
      <c r="H176" s="286" t="s">
        <v>710</v>
      </c>
      <c r="I176" s="286" t="s">
        <v>711</v>
      </c>
      <c r="J176" s="286">
        <v>1</v>
      </c>
      <c r="K176" s="329"/>
    </row>
    <row r="177" spans="2:11" ht="15" customHeight="1">
      <c r="B177" s="308"/>
      <c r="C177" s="286" t="s">
        <v>62</v>
      </c>
      <c r="D177" s="286"/>
      <c r="E177" s="286"/>
      <c r="F177" s="307" t="s">
        <v>86</v>
      </c>
      <c r="G177" s="286"/>
      <c r="H177" s="286" t="s">
        <v>712</v>
      </c>
      <c r="I177" s="286" t="s">
        <v>643</v>
      </c>
      <c r="J177" s="286">
        <v>20</v>
      </c>
      <c r="K177" s="329"/>
    </row>
    <row r="178" spans="2:11" ht="15" customHeight="1">
      <c r="B178" s="308"/>
      <c r="C178" s="286" t="s">
        <v>121</v>
      </c>
      <c r="D178" s="286"/>
      <c r="E178" s="286"/>
      <c r="F178" s="307" t="s">
        <v>86</v>
      </c>
      <c r="G178" s="286"/>
      <c r="H178" s="286" t="s">
        <v>713</v>
      </c>
      <c r="I178" s="286" t="s">
        <v>643</v>
      </c>
      <c r="J178" s="286">
        <v>255</v>
      </c>
      <c r="K178" s="329"/>
    </row>
    <row r="179" spans="2:11" ht="15" customHeight="1">
      <c r="B179" s="308"/>
      <c r="C179" s="286" t="s">
        <v>122</v>
      </c>
      <c r="D179" s="286"/>
      <c r="E179" s="286"/>
      <c r="F179" s="307" t="s">
        <v>86</v>
      </c>
      <c r="G179" s="286"/>
      <c r="H179" s="286" t="s">
        <v>607</v>
      </c>
      <c r="I179" s="286" t="s">
        <v>643</v>
      </c>
      <c r="J179" s="286">
        <v>10</v>
      </c>
      <c r="K179" s="329"/>
    </row>
    <row r="180" spans="2:11" ht="15" customHeight="1">
      <c r="B180" s="308"/>
      <c r="C180" s="286" t="s">
        <v>123</v>
      </c>
      <c r="D180" s="286"/>
      <c r="E180" s="286"/>
      <c r="F180" s="307" t="s">
        <v>86</v>
      </c>
      <c r="G180" s="286"/>
      <c r="H180" s="286" t="s">
        <v>714</v>
      </c>
      <c r="I180" s="286" t="s">
        <v>675</v>
      </c>
      <c r="J180" s="286"/>
      <c r="K180" s="329"/>
    </row>
    <row r="181" spans="2:11" ht="15" customHeight="1">
      <c r="B181" s="308"/>
      <c r="C181" s="286" t="s">
        <v>715</v>
      </c>
      <c r="D181" s="286"/>
      <c r="E181" s="286"/>
      <c r="F181" s="307" t="s">
        <v>86</v>
      </c>
      <c r="G181" s="286"/>
      <c r="H181" s="286" t="s">
        <v>716</v>
      </c>
      <c r="I181" s="286" t="s">
        <v>675</v>
      </c>
      <c r="J181" s="286"/>
      <c r="K181" s="329"/>
    </row>
    <row r="182" spans="2:11" ht="15" customHeight="1">
      <c r="B182" s="308"/>
      <c r="C182" s="286" t="s">
        <v>704</v>
      </c>
      <c r="D182" s="286"/>
      <c r="E182" s="286"/>
      <c r="F182" s="307" t="s">
        <v>86</v>
      </c>
      <c r="G182" s="286"/>
      <c r="H182" s="286" t="s">
        <v>717</v>
      </c>
      <c r="I182" s="286" t="s">
        <v>675</v>
      </c>
      <c r="J182" s="286"/>
      <c r="K182" s="329"/>
    </row>
    <row r="183" spans="2:11" ht="15" customHeight="1">
      <c r="B183" s="308"/>
      <c r="C183" s="286" t="s">
        <v>125</v>
      </c>
      <c r="D183" s="286"/>
      <c r="E183" s="286"/>
      <c r="F183" s="307" t="s">
        <v>647</v>
      </c>
      <c r="G183" s="286"/>
      <c r="H183" s="286" t="s">
        <v>718</v>
      </c>
      <c r="I183" s="286" t="s">
        <v>643</v>
      </c>
      <c r="J183" s="286">
        <v>50</v>
      </c>
      <c r="K183" s="329"/>
    </row>
    <row r="184" spans="2:11" ht="15" customHeight="1">
      <c r="B184" s="308"/>
      <c r="C184" s="286" t="s">
        <v>719</v>
      </c>
      <c r="D184" s="286"/>
      <c r="E184" s="286"/>
      <c r="F184" s="307" t="s">
        <v>647</v>
      </c>
      <c r="G184" s="286"/>
      <c r="H184" s="286" t="s">
        <v>720</v>
      </c>
      <c r="I184" s="286" t="s">
        <v>721</v>
      </c>
      <c r="J184" s="286"/>
      <c r="K184" s="329"/>
    </row>
    <row r="185" spans="2:11" ht="15" customHeight="1">
      <c r="B185" s="308"/>
      <c r="C185" s="286" t="s">
        <v>722</v>
      </c>
      <c r="D185" s="286"/>
      <c r="E185" s="286"/>
      <c r="F185" s="307" t="s">
        <v>647</v>
      </c>
      <c r="G185" s="286"/>
      <c r="H185" s="286" t="s">
        <v>723</v>
      </c>
      <c r="I185" s="286" t="s">
        <v>721</v>
      </c>
      <c r="J185" s="286"/>
      <c r="K185" s="329"/>
    </row>
    <row r="186" spans="2:11" ht="15" customHeight="1">
      <c r="B186" s="308"/>
      <c r="C186" s="286" t="s">
        <v>724</v>
      </c>
      <c r="D186" s="286"/>
      <c r="E186" s="286"/>
      <c r="F186" s="307" t="s">
        <v>647</v>
      </c>
      <c r="G186" s="286"/>
      <c r="H186" s="286" t="s">
        <v>725</v>
      </c>
      <c r="I186" s="286" t="s">
        <v>721</v>
      </c>
      <c r="J186" s="286"/>
      <c r="K186" s="329"/>
    </row>
    <row r="187" spans="2:11" ht="15" customHeight="1">
      <c r="B187" s="308"/>
      <c r="C187" s="341" t="s">
        <v>726</v>
      </c>
      <c r="D187" s="286"/>
      <c r="E187" s="286"/>
      <c r="F187" s="307" t="s">
        <v>647</v>
      </c>
      <c r="G187" s="286"/>
      <c r="H187" s="286" t="s">
        <v>727</v>
      </c>
      <c r="I187" s="286" t="s">
        <v>728</v>
      </c>
      <c r="J187" s="342" t="s">
        <v>729</v>
      </c>
      <c r="K187" s="329"/>
    </row>
    <row r="188" spans="2:11" ht="15" customHeight="1">
      <c r="B188" s="308"/>
      <c r="C188" s="292" t="s">
        <v>51</v>
      </c>
      <c r="D188" s="286"/>
      <c r="E188" s="286"/>
      <c r="F188" s="307" t="s">
        <v>86</v>
      </c>
      <c r="G188" s="286"/>
      <c r="H188" s="282" t="s">
        <v>730</v>
      </c>
      <c r="I188" s="286" t="s">
        <v>731</v>
      </c>
      <c r="J188" s="286"/>
      <c r="K188" s="329"/>
    </row>
    <row r="189" spans="2:11" ht="15" customHeight="1">
      <c r="B189" s="308"/>
      <c r="C189" s="292" t="s">
        <v>732</v>
      </c>
      <c r="D189" s="286"/>
      <c r="E189" s="286"/>
      <c r="F189" s="307" t="s">
        <v>86</v>
      </c>
      <c r="G189" s="286"/>
      <c r="H189" s="286" t="s">
        <v>733</v>
      </c>
      <c r="I189" s="286" t="s">
        <v>675</v>
      </c>
      <c r="J189" s="286"/>
      <c r="K189" s="329"/>
    </row>
    <row r="190" spans="2:11" ht="15" customHeight="1">
      <c r="B190" s="308"/>
      <c r="C190" s="292" t="s">
        <v>734</v>
      </c>
      <c r="D190" s="286"/>
      <c r="E190" s="286"/>
      <c r="F190" s="307" t="s">
        <v>86</v>
      </c>
      <c r="G190" s="286"/>
      <c r="H190" s="286" t="s">
        <v>735</v>
      </c>
      <c r="I190" s="286" t="s">
        <v>675</v>
      </c>
      <c r="J190" s="286"/>
      <c r="K190" s="329"/>
    </row>
    <row r="191" spans="2:11" ht="15" customHeight="1">
      <c r="B191" s="308"/>
      <c r="C191" s="292" t="s">
        <v>736</v>
      </c>
      <c r="D191" s="286"/>
      <c r="E191" s="286"/>
      <c r="F191" s="307" t="s">
        <v>647</v>
      </c>
      <c r="G191" s="286"/>
      <c r="H191" s="286" t="s">
        <v>737</v>
      </c>
      <c r="I191" s="286" t="s">
        <v>675</v>
      </c>
      <c r="J191" s="286"/>
      <c r="K191" s="329"/>
    </row>
    <row r="192" spans="2:11" ht="15" customHeight="1">
      <c r="B192" s="335"/>
      <c r="C192" s="343"/>
      <c r="D192" s="317"/>
      <c r="E192" s="317"/>
      <c r="F192" s="317"/>
      <c r="G192" s="317"/>
      <c r="H192" s="317"/>
      <c r="I192" s="317"/>
      <c r="J192" s="317"/>
      <c r="K192" s="336"/>
    </row>
    <row r="193" spans="2:11" ht="18.75" customHeight="1">
      <c r="B193" s="282"/>
      <c r="C193" s="286"/>
      <c r="D193" s="286"/>
      <c r="E193" s="286"/>
      <c r="F193" s="307"/>
      <c r="G193" s="286"/>
      <c r="H193" s="286"/>
      <c r="I193" s="286"/>
      <c r="J193" s="286"/>
      <c r="K193" s="282"/>
    </row>
    <row r="194" spans="2:11" ht="18.75" customHeight="1">
      <c r="B194" s="282"/>
      <c r="C194" s="286"/>
      <c r="D194" s="286"/>
      <c r="E194" s="286"/>
      <c r="F194" s="307"/>
      <c r="G194" s="286"/>
      <c r="H194" s="286"/>
      <c r="I194" s="286"/>
      <c r="J194" s="286"/>
      <c r="K194" s="282"/>
    </row>
    <row r="195" spans="2:11" ht="18.75" customHeight="1">
      <c r="B195" s="293"/>
      <c r="C195" s="293"/>
      <c r="D195" s="293"/>
      <c r="E195" s="293"/>
      <c r="F195" s="293"/>
      <c r="G195" s="293"/>
      <c r="H195" s="293"/>
      <c r="I195" s="293"/>
      <c r="J195" s="293"/>
      <c r="K195" s="293"/>
    </row>
    <row r="196" spans="2:11" ht="13.5">
      <c r="B196" s="272"/>
      <c r="C196" s="273"/>
      <c r="D196" s="273"/>
      <c r="E196" s="273"/>
      <c r="F196" s="273"/>
      <c r="G196" s="273"/>
      <c r="H196" s="273"/>
      <c r="I196" s="273"/>
      <c r="J196" s="273"/>
      <c r="K196" s="274"/>
    </row>
    <row r="197" spans="2:11" ht="21">
      <c r="B197" s="275"/>
      <c r="C197" s="276" t="s">
        <v>738</v>
      </c>
      <c r="D197" s="276"/>
      <c r="E197" s="276"/>
      <c r="F197" s="276"/>
      <c r="G197" s="276"/>
      <c r="H197" s="276"/>
      <c r="I197" s="276"/>
      <c r="J197" s="276"/>
      <c r="K197" s="277"/>
    </row>
    <row r="198" spans="2:11" ht="25.5" customHeight="1">
      <c r="B198" s="275"/>
      <c r="C198" s="344" t="s">
        <v>739</v>
      </c>
      <c r="D198" s="344"/>
      <c r="E198" s="344"/>
      <c r="F198" s="344" t="s">
        <v>740</v>
      </c>
      <c r="G198" s="345"/>
      <c r="H198" s="344" t="s">
        <v>741</v>
      </c>
      <c r="I198" s="344"/>
      <c r="J198" s="344"/>
      <c r="K198" s="277"/>
    </row>
    <row r="199" spans="2:11" ht="5.25" customHeight="1">
      <c r="B199" s="308"/>
      <c r="C199" s="305"/>
      <c r="D199" s="305"/>
      <c r="E199" s="305"/>
      <c r="F199" s="305"/>
      <c r="G199" s="286"/>
      <c r="H199" s="305"/>
      <c r="I199" s="305"/>
      <c r="J199" s="305"/>
      <c r="K199" s="329"/>
    </row>
    <row r="200" spans="2:11" ht="15" customHeight="1">
      <c r="B200" s="308"/>
      <c r="C200" s="286" t="s">
        <v>731</v>
      </c>
      <c r="D200" s="286"/>
      <c r="E200" s="286"/>
      <c r="F200" s="307" t="s">
        <v>52</v>
      </c>
      <c r="G200" s="286"/>
      <c r="H200" s="286" t="s">
        <v>742</v>
      </c>
      <c r="I200" s="286"/>
      <c r="J200" s="286"/>
      <c r="K200" s="329"/>
    </row>
    <row r="201" spans="2:11" ht="15" customHeight="1">
      <c r="B201" s="308"/>
      <c r="C201" s="314"/>
      <c r="D201" s="286"/>
      <c r="E201" s="286"/>
      <c r="F201" s="307" t="s">
        <v>53</v>
      </c>
      <c r="G201" s="286"/>
      <c r="H201" s="286" t="s">
        <v>743</v>
      </c>
      <c r="I201" s="286"/>
      <c r="J201" s="286"/>
      <c r="K201" s="329"/>
    </row>
    <row r="202" spans="2:11" ht="15" customHeight="1">
      <c r="B202" s="308"/>
      <c r="C202" s="314"/>
      <c r="D202" s="286"/>
      <c r="E202" s="286"/>
      <c r="F202" s="307" t="s">
        <v>56</v>
      </c>
      <c r="G202" s="286"/>
      <c r="H202" s="286" t="s">
        <v>744</v>
      </c>
      <c r="I202" s="286"/>
      <c r="J202" s="286"/>
      <c r="K202" s="329"/>
    </row>
    <row r="203" spans="2:11" ht="15" customHeight="1">
      <c r="B203" s="308"/>
      <c r="C203" s="286"/>
      <c r="D203" s="286"/>
      <c r="E203" s="286"/>
      <c r="F203" s="307" t="s">
        <v>54</v>
      </c>
      <c r="G203" s="286"/>
      <c r="H203" s="286" t="s">
        <v>745</v>
      </c>
      <c r="I203" s="286"/>
      <c r="J203" s="286"/>
      <c r="K203" s="329"/>
    </row>
    <row r="204" spans="2:11" ht="15" customHeight="1">
      <c r="B204" s="308"/>
      <c r="C204" s="286"/>
      <c r="D204" s="286"/>
      <c r="E204" s="286"/>
      <c r="F204" s="307" t="s">
        <v>55</v>
      </c>
      <c r="G204" s="286"/>
      <c r="H204" s="286" t="s">
        <v>746</v>
      </c>
      <c r="I204" s="286"/>
      <c r="J204" s="286"/>
      <c r="K204" s="329"/>
    </row>
    <row r="205" spans="2:11" ht="15" customHeight="1">
      <c r="B205" s="308"/>
      <c r="C205" s="286"/>
      <c r="D205" s="286"/>
      <c r="E205" s="286"/>
      <c r="F205" s="307"/>
      <c r="G205" s="286"/>
      <c r="H205" s="286"/>
      <c r="I205" s="286"/>
      <c r="J205" s="286"/>
      <c r="K205" s="329"/>
    </row>
    <row r="206" spans="2:11" ht="15" customHeight="1">
      <c r="B206" s="308"/>
      <c r="C206" s="286" t="s">
        <v>687</v>
      </c>
      <c r="D206" s="286"/>
      <c r="E206" s="286"/>
      <c r="F206" s="307" t="s">
        <v>88</v>
      </c>
      <c r="G206" s="286"/>
      <c r="H206" s="286" t="s">
        <v>747</v>
      </c>
      <c r="I206" s="286"/>
      <c r="J206" s="286"/>
      <c r="K206" s="329"/>
    </row>
    <row r="207" spans="2:11" ht="15" customHeight="1">
      <c r="B207" s="308"/>
      <c r="C207" s="314"/>
      <c r="D207" s="286"/>
      <c r="E207" s="286"/>
      <c r="F207" s="307" t="s">
        <v>585</v>
      </c>
      <c r="G207" s="286"/>
      <c r="H207" s="286" t="s">
        <v>586</v>
      </c>
      <c r="I207" s="286"/>
      <c r="J207" s="286"/>
      <c r="K207" s="329"/>
    </row>
    <row r="208" spans="2:11" ht="15" customHeight="1">
      <c r="B208" s="308"/>
      <c r="C208" s="286"/>
      <c r="D208" s="286"/>
      <c r="E208" s="286"/>
      <c r="F208" s="307" t="s">
        <v>583</v>
      </c>
      <c r="G208" s="286"/>
      <c r="H208" s="286" t="s">
        <v>748</v>
      </c>
      <c r="I208" s="286"/>
      <c r="J208" s="286"/>
      <c r="K208" s="329"/>
    </row>
    <row r="209" spans="2:11" ht="15" customHeight="1">
      <c r="B209" s="346"/>
      <c r="C209" s="314"/>
      <c r="D209" s="314"/>
      <c r="E209" s="314"/>
      <c r="F209" s="307" t="s">
        <v>587</v>
      </c>
      <c r="G209" s="292"/>
      <c r="H209" s="333" t="s">
        <v>588</v>
      </c>
      <c r="I209" s="333"/>
      <c r="J209" s="333"/>
      <c r="K209" s="347"/>
    </row>
    <row r="210" spans="2:11" ht="15" customHeight="1">
      <c r="B210" s="346"/>
      <c r="C210" s="314"/>
      <c r="D210" s="314"/>
      <c r="E210" s="314"/>
      <c r="F210" s="307" t="s">
        <v>589</v>
      </c>
      <c r="G210" s="292"/>
      <c r="H210" s="333" t="s">
        <v>749</v>
      </c>
      <c r="I210" s="333"/>
      <c r="J210" s="333"/>
      <c r="K210" s="347"/>
    </row>
    <row r="211" spans="2:11" ht="15" customHeight="1">
      <c r="B211" s="346"/>
      <c r="C211" s="314"/>
      <c r="D211" s="314"/>
      <c r="E211" s="314"/>
      <c r="F211" s="348"/>
      <c r="G211" s="292"/>
      <c r="H211" s="349"/>
      <c r="I211" s="349"/>
      <c r="J211" s="349"/>
      <c r="K211" s="347"/>
    </row>
    <row r="212" spans="2:11" ht="15" customHeight="1">
      <c r="B212" s="346"/>
      <c r="C212" s="286" t="s">
        <v>711</v>
      </c>
      <c r="D212" s="314"/>
      <c r="E212" s="314"/>
      <c r="F212" s="307">
        <v>1</v>
      </c>
      <c r="G212" s="292"/>
      <c r="H212" s="333" t="s">
        <v>750</v>
      </c>
      <c r="I212" s="333"/>
      <c r="J212" s="333"/>
      <c r="K212" s="347"/>
    </row>
    <row r="213" spans="2:11" ht="15" customHeight="1">
      <c r="B213" s="346"/>
      <c r="C213" s="314"/>
      <c r="D213" s="314"/>
      <c r="E213" s="314"/>
      <c r="F213" s="307">
        <v>2</v>
      </c>
      <c r="G213" s="292"/>
      <c r="H213" s="333" t="s">
        <v>751</v>
      </c>
      <c r="I213" s="333"/>
      <c r="J213" s="333"/>
      <c r="K213" s="347"/>
    </row>
    <row r="214" spans="2:11" ht="15" customHeight="1">
      <c r="B214" s="346"/>
      <c r="C214" s="314"/>
      <c r="D214" s="314"/>
      <c r="E214" s="314"/>
      <c r="F214" s="307">
        <v>3</v>
      </c>
      <c r="G214" s="292"/>
      <c r="H214" s="333" t="s">
        <v>752</v>
      </c>
      <c r="I214" s="333"/>
      <c r="J214" s="333"/>
      <c r="K214" s="347"/>
    </row>
    <row r="215" spans="2:11" ht="15" customHeight="1">
      <c r="B215" s="346"/>
      <c r="C215" s="314"/>
      <c r="D215" s="314"/>
      <c r="E215" s="314"/>
      <c r="F215" s="307">
        <v>4</v>
      </c>
      <c r="G215" s="292"/>
      <c r="H215" s="333" t="s">
        <v>753</v>
      </c>
      <c r="I215" s="333"/>
      <c r="J215" s="333"/>
      <c r="K215" s="347"/>
    </row>
    <row r="216" spans="2:11" ht="12.75" customHeight="1">
      <c r="B216" s="350"/>
      <c r="C216" s="351"/>
      <c r="D216" s="351"/>
      <c r="E216" s="351"/>
      <c r="F216" s="351"/>
      <c r="G216" s="351"/>
      <c r="H216" s="351"/>
      <c r="I216" s="351"/>
      <c r="J216" s="351"/>
      <c r="K216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AREAGROUP\ladafrankova</dc:creator>
  <cp:keywords/>
  <dc:description/>
  <cp:lastModifiedBy>AREAGROUP\ladafrankova</cp:lastModifiedBy>
  <dcterms:created xsi:type="dcterms:W3CDTF">2018-05-14T08:15:11Z</dcterms:created>
  <dcterms:modified xsi:type="dcterms:W3CDTF">2018-05-14T08:15:16Z</dcterms:modified>
  <cp:category/>
  <cp:version/>
  <cp:contentType/>
  <cp:contentStatus/>
</cp:coreProperties>
</file>